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0 - Vedlejší a ostat..." sheetId="2" r:id="rId2"/>
    <sheet name="SO 01 - Sanace území" sheetId="3" r:id="rId3"/>
    <sheet name="SO 102.2 - II-315 km 24.6..." sheetId="4" r:id="rId4"/>
    <sheet name="SO 112 - Zabezpečení provozu" sheetId="5" r:id="rId5"/>
    <sheet name="SO 301 - Protierozní opat..." sheetId="6" r:id="rId6"/>
    <sheet name="SO 302 - Protierozní opat..." sheetId="7" r:id="rId7"/>
    <sheet name="SO 303 - Protierozní opat..." sheetId="8" r:id="rId8"/>
    <sheet name="Seznam figur" sheetId="9" r:id="rId9"/>
  </sheets>
  <definedNames>
    <definedName name="_xlnm.Print_Area" localSheetId="0">'Rekapitulace stavby'!$D$4:$AO$76,'Rekapitulace stavby'!$C$82:$AQ$102</definedName>
    <definedName name="_xlnm._FilterDatabase" localSheetId="1" hidden="1">'SO 000 - Vedlejší a ostat...'!$C$121:$K$196</definedName>
    <definedName name="_xlnm.Print_Area" localSheetId="1">'SO 000 - Vedlejší a ostat...'!$C$4:$J$76,'SO 000 - Vedlejší a ostat...'!$C$82:$J$103,'SO 000 - Vedlejší a ostat...'!$C$109:$K$196</definedName>
    <definedName name="_xlnm._FilterDatabase" localSheetId="2" hidden="1">'SO 01 - Sanace území'!$C$121:$K$207</definedName>
    <definedName name="_xlnm.Print_Area" localSheetId="2">'SO 01 - Sanace území'!$C$4:$J$76,'SO 01 - Sanace území'!$C$82:$J$103,'SO 01 - Sanace území'!$C$109:$K$207</definedName>
    <definedName name="_xlnm._FilterDatabase" localSheetId="3" hidden="1">'SO 102.2 - II-315 km 24.6...'!$C$123:$K$402</definedName>
    <definedName name="_xlnm.Print_Area" localSheetId="3">'SO 102.2 - II-315 km 24.6...'!$C$4:$J$76,'SO 102.2 - II-315 km 24.6...'!$C$82:$J$105,'SO 102.2 - II-315 km 24.6...'!$C$111:$K$402</definedName>
    <definedName name="_xlnm._FilterDatabase" localSheetId="4" hidden="1">'SO 112 - Zabezpečení provozu'!$C$116:$K$177</definedName>
    <definedName name="_xlnm.Print_Area" localSheetId="4">'SO 112 - Zabezpečení provozu'!$C$4:$J$76,'SO 112 - Zabezpečení provozu'!$C$82:$J$98,'SO 112 - Zabezpečení provozu'!$C$104:$K$177</definedName>
    <definedName name="_xlnm._FilterDatabase" localSheetId="5" hidden="1">'SO 301 - Protierozní opat...'!$C$127:$K$250</definedName>
    <definedName name="_xlnm.Print_Area" localSheetId="5">'SO 301 - Protierozní opat...'!$C$4:$J$76,'SO 301 - Protierozní opat...'!$C$82:$J$109,'SO 301 - Protierozní opat...'!$C$115:$K$250</definedName>
    <definedName name="_xlnm._FilterDatabase" localSheetId="6" hidden="1">'SO 302 - Protierozní opat...'!$C$122:$K$203</definedName>
    <definedName name="_xlnm.Print_Area" localSheetId="6">'SO 302 - Protierozní opat...'!$C$4:$J$76,'SO 302 - Protierozní opat...'!$C$82:$J$104,'SO 302 - Protierozní opat...'!$C$110:$K$203</definedName>
    <definedName name="_xlnm._FilterDatabase" localSheetId="7" hidden="1">'SO 303 - Protierozní opat...'!$C$122:$K$199</definedName>
    <definedName name="_xlnm.Print_Area" localSheetId="7">'SO 303 - Protierozní opat...'!$C$4:$J$76,'SO 303 - Protierozní opat...'!$C$82:$J$104,'SO 303 - Protierozní opat...'!$C$110:$K$199</definedName>
    <definedName name="_xlnm.Print_Area" localSheetId="8">'Seznam figur'!$C$4:$G$104</definedName>
    <definedName name="_xlnm.Print_Titles" localSheetId="0">'Rekapitulace stavby'!$92:$92</definedName>
    <definedName name="_xlnm.Print_Titles" localSheetId="1">'SO 000 - Vedlejší a ostat...'!$121:$121</definedName>
    <definedName name="_xlnm.Print_Titles" localSheetId="2">'SO 01 - Sanace území'!$121:$121</definedName>
    <definedName name="_xlnm.Print_Titles" localSheetId="3">'SO 102.2 - II-315 km 24.6...'!$123:$123</definedName>
    <definedName name="_xlnm.Print_Titles" localSheetId="4">'SO 112 - Zabezpečení provozu'!$116:$116</definedName>
    <definedName name="_xlnm.Print_Titles" localSheetId="5">'SO 301 - Protierozní opat...'!$127:$127</definedName>
    <definedName name="_xlnm.Print_Titles" localSheetId="6">'SO 302 - Protierozní opat...'!$122:$122</definedName>
    <definedName name="_xlnm.Print_Titles" localSheetId="7">'SO 303 - Protierozní opat...'!$122:$122</definedName>
    <definedName name="_xlnm.Print_Titles" localSheetId="8">'Seznam figur'!$9:$9</definedName>
  </definedNames>
  <calcPr fullCalcOnLoad="1"/>
</workbook>
</file>

<file path=xl/sharedStrings.xml><?xml version="1.0" encoding="utf-8"?>
<sst xmlns="http://schemas.openxmlformats.org/spreadsheetml/2006/main" count="10563" uniqueCount="1435">
  <si>
    <t>Export Komplet</t>
  </si>
  <si>
    <t/>
  </si>
  <si>
    <t>2.0</t>
  </si>
  <si>
    <t>ZAMOK</t>
  </si>
  <si>
    <t>False</t>
  </si>
  <si>
    <t>{fbbddd0f-b52b-49f7-87a3-625f6b65366f}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</si>
  <si>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</si>
  <si>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</si>
  <si>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</si>
  <si>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</si>
  <si>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</si>
  <si>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</si>
  <si>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</si>
  <si>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</si>
  <si>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21033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</si>
  <si>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</si>
  <si>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</si>
  <si>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Modernizace silnice II/315 Hrádek - Ústí nad Orlicí</t>
  </si>
  <si>
    <t>KSO:</t>
  </si>
  <si>
    <t>CC-CZ:</t>
  </si>
  <si>
    <t>Místo:</t>
  </si>
  <si>
    <t xml:space="preserve"> </t>
  </si>
  <si>
    <t>Datum:</t>
  </si>
  <si>
    <t>28. 9. 2021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</si>
  <si>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</si>
  <si>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</si>
  <si>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</si>
  <si>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</si>
  <si>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</si>
  <si>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</si>
  <si>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</si>
  <si>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</si>
  <si>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</si>
  <si>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</si>
  <si>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</si>
  <si>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</si>
  <si>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</si>
  <si>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</si>
  <si>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</si>
  <si>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</si>
  <si>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</si>
  <si>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</si>
  <si>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</si>
  <si>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</si>
  <si>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</si>
  <si>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</si>
  <si>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</si>
  <si>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</si>
  <si>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</si>
  <si>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</si>
  <si>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</si>
  <si>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</si>
  <si>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</si>
  <si>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</si>
  <si>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</si>
  <si>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</si>
  <si>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</si>
  <si>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</si>
  <si>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</si>
  <si>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</si>
  <si>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</si>
  <si>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</si>
  <si>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</si>
  <si>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</si>
  <si>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</si>
  <si>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</si>
  <si>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</si>
  <si>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</si>
  <si>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</si>
  <si>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</si>
  <si>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</si>
  <si>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</si>
  <si>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</si>
  <si>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</si>
  <si>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</si>
  <si>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</si>
  <si>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</si>
  <si>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</si>
  <si>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</si>
  <si>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a ostatní náklady</t>
  </si>
  <si>
    <t>VON</t>
  </si>
  <si>
    <t>1</t>
  </si>
  <si>
    <t>{78376ec8-c261-485b-a82e-f4141816a5bf}</t>
  </si>
  <si>
    <t>2</t>
  </si>
  <si>
    <t>SO 01</t>
  </si>
  <si>
    <t>Sanace území</t>
  </si>
  <si>
    <t>STA</t>
  </si>
  <si>
    <t>{edc09f06-f92e-4458-92ad-f923e6635db3}</t>
  </si>
  <si>
    <t>SO 102.2</t>
  </si>
  <si>
    <t>II-315 km 24.600-25.822</t>
  </si>
  <si>
    <t>{339a74c9-c75a-4572-beb8-39321b4482cc}</t>
  </si>
  <si>
    <t>SO 112</t>
  </si>
  <si>
    <t>Zabezpečení provozu</t>
  </si>
  <si>
    <t>{07c77398-580c-40d5-a85f-121d4ac70b7c}</t>
  </si>
  <si>
    <t>SO 301</t>
  </si>
  <si>
    <t>Protierozní opatření na Tiché Orlici v km 24,636 - 24,744</t>
  </si>
  <si>
    <t>{88c082e1-cc71-44c7-8d76-01c7c6b935b2}</t>
  </si>
  <si>
    <t>SO 302</t>
  </si>
  <si>
    <t>Protierozní opatření na Tiché Orlici v km 25,034 - 25,076</t>
  </si>
  <si>
    <t>{9bfbcf73-a8fd-4ef1-b268-5e2322295672}</t>
  </si>
  <si>
    <t>SO 303</t>
  </si>
  <si>
    <t>Protierozní opatření na Tiché Orlici v km 25,239 - 25,380</t>
  </si>
  <si>
    <t>{0c108c62-5690-4795-8798-80ae14aab798}</t>
  </si>
  <si>
    <t>KRYCÍ LIST SOUPISU PRACÍ</t>
  </si>
  <si>
    <t>Objekt:</t>
  </si>
  <si>
    <t>SO 000 - Vedlejší a ostatní náklady</t>
  </si>
  <si>
    <t>70892822</t>
  </si>
  <si>
    <t>Pardubický kraj</t>
  </si>
  <si>
    <t>CZ70892822</t>
  </si>
  <si>
    <t>02247267</t>
  </si>
  <si>
    <t xml:space="preserve">Golik VH, s. r. o. </t>
  </si>
  <si>
    <t>CZ02247267</t>
  </si>
  <si>
    <t>REKAPITULACE ČLENĚNÍ SOUPISU PRACÍ</t>
  </si>
  <si>
    <t>Kód dílu - Popis</t>
  </si>
  <si>
    <t>Cena celkem [CZK]</t>
  </si>
  <si>
    <t>Náklady ze soupisu prací</t>
  </si>
  <si>
    <t>-1</t>
  </si>
  <si>
    <t>VON - Vedlejší a ostatní náklady</t>
  </si>
  <si>
    <t>VRN1 - Průzkumné, geodetické a projektové práce</t>
  </si>
  <si>
    <t>VRN2 - Příprava staveniště</t>
  </si>
  <si>
    <t>VRN3 - Zařízení staveniště</t>
  </si>
  <si>
    <t>VRN4 - Inženýrská činnost</t>
  </si>
  <si>
    <t>VRN5 - Finanční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</si>
  <si>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</si>
  <si>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</si>
  <si>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</si>
  <si>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</si>
  <si>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</si>
  <si>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</si>
  <si>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</si>
  <si>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</si>
  <si>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</si>
  <si>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</si>
  <si>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</si>
  <si>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</si>
  <si>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</si>
  <si>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5</t>
  </si>
  <si>
    <t>ROZPOCET</t>
  </si>
  <si>
    <t>K</t>
  </si>
  <si>
    <t>v01</t>
  </si>
  <si>
    <t>Zařízení staveniště - zřízení, údržba a odstranění</t>
  </si>
  <si>
    <t>kpl.</t>
  </si>
  <si>
    <t>1024</t>
  </si>
  <si>
    <t>-142092632</t>
  </si>
  <si>
    <t>v02</t>
  </si>
  <si>
    <t>Udržování stavbou dotčených veřejných komunikací sjízdných a v čistotě a jejich uvedení do původního stavu</t>
  </si>
  <si>
    <t>-1857078776</t>
  </si>
  <si>
    <t>3</t>
  </si>
  <si>
    <t>v03</t>
  </si>
  <si>
    <t>Aktualizace vyjádření k existenci inž. sítí, geodetické vytýčení stávajících inženýrských sítí a jejich ochranných pásem</t>
  </si>
  <si>
    <t>843826276</t>
  </si>
  <si>
    <t>4</t>
  </si>
  <si>
    <t>v04</t>
  </si>
  <si>
    <t>Opatření k zajištění inženýrských sítí v dočasném záboru dle požadavků zprávců v příloze B.</t>
  </si>
  <si>
    <t>-2096406845</t>
  </si>
  <si>
    <t>v05</t>
  </si>
  <si>
    <t>Geodetické vytýčení jednotlivých SO před zahájením stavebních prací</t>
  </si>
  <si>
    <t>1077291140</t>
  </si>
  <si>
    <t>6</t>
  </si>
  <si>
    <t>v06</t>
  </si>
  <si>
    <t>Geodetické vytýčení hranice stavby, plochy zařízení staveniště, ploch sejmutí ornice, ploch mezideponií, atd.</t>
  </si>
  <si>
    <t>-1483337160</t>
  </si>
  <si>
    <t>7</t>
  </si>
  <si>
    <t>v07</t>
  </si>
  <si>
    <t>Aktualizace a projednání s dotčenými orgány a úřady - Havarijní plán, Povodňový plán, atd.</t>
  </si>
  <si>
    <t>-1243723785</t>
  </si>
  <si>
    <t>8</t>
  </si>
  <si>
    <t>v08</t>
  </si>
  <si>
    <t>Technologický postup provádění kamenných konstrukcí</t>
  </si>
  <si>
    <t>1875357170</t>
  </si>
  <si>
    <t>9</t>
  </si>
  <si>
    <t>v09</t>
  </si>
  <si>
    <t>Technologický postup provádění zemních prací, výkopů, výlomů, atd.</t>
  </si>
  <si>
    <t>-1794160006</t>
  </si>
  <si>
    <t>10</t>
  </si>
  <si>
    <t>v10</t>
  </si>
  <si>
    <t>Dopravně inženýrská opatření</t>
  </si>
  <si>
    <t>-1562530357</t>
  </si>
  <si>
    <t>11</t>
  </si>
  <si>
    <t>v11</t>
  </si>
  <si>
    <t>Realizace opatření požadovaných stavebním povolením a vyjádřeními dotčených orgánů</t>
  </si>
  <si>
    <t>751173394</t>
  </si>
  <si>
    <t>12</t>
  </si>
  <si>
    <t>v12</t>
  </si>
  <si>
    <t>Detailní fotodokumentace postupu prací, konstrukcí (zejména zakrývaných) , včetně třídění a popisu fotografií</t>
  </si>
  <si>
    <t>270124143</t>
  </si>
  <si>
    <t>13</t>
  </si>
  <si>
    <t>v13</t>
  </si>
  <si>
    <t>Fotodokumentace stavu dotčených pozemků dočasného záboru předa před a po realizaci díla</t>
  </si>
  <si>
    <t>1193722958</t>
  </si>
  <si>
    <t>14</t>
  </si>
  <si>
    <t>v14</t>
  </si>
  <si>
    <t>Pasportizace (včetně fotodokumentace) okolních komunikací a objektů, které mohou být ovlivněny stavební činností zhotovitele</t>
  </si>
  <si>
    <t>1230898498</t>
  </si>
  <si>
    <t>v15</t>
  </si>
  <si>
    <t>Odlov a transfer vodních živočichů - opakovaný</t>
  </si>
  <si>
    <t>kus</t>
  </si>
  <si>
    <t>1555832253</t>
  </si>
  <si>
    <t>VV</t>
  </si>
  <si>
    <t>3 "úseky" * 3 "odlovy"</t>
  </si>
  <si>
    <t>16</t>
  </si>
  <si>
    <t>v16</t>
  </si>
  <si>
    <t>Kontrolní systém pro zjišťování případného úniku závadných látek na staveništi</t>
  </si>
  <si>
    <t>-1146982366</t>
  </si>
  <si>
    <t>17</t>
  </si>
  <si>
    <t>v17</t>
  </si>
  <si>
    <t>Zajištění inženýrsko-geologického dohledu po dobu výstavby, funkce odpovědného geologa, výkon IG sledu stavby</t>
  </si>
  <si>
    <t>1966239651</t>
  </si>
  <si>
    <t>18</t>
  </si>
  <si>
    <t>v18</t>
  </si>
  <si>
    <t>Prokazatelné oznámení zahájení prací dotčeným orgánům a organizacím a vlastníkům nemovitostí</t>
  </si>
  <si>
    <t>-1906653416</t>
  </si>
  <si>
    <t>19</t>
  </si>
  <si>
    <t>v20</t>
  </si>
  <si>
    <t>Uvedení dočasně užívaných ploch do původního stavu a jejich protokolární předání vlastníkům (potvrzení podpisem vlastníka)</t>
  </si>
  <si>
    <t>190779719</t>
  </si>
  <si>
    <t>20</t>
  </si>
  <si>
    <t>v21</t>
  </si>
  <si>
    <t>Součinnost při výkonu koordinátora bezpečnosti práce</t>
  </si>
  <si>
    <t>-893316225</t>
  </si>
  <si>
    <t>v22</t>
  </si>
  <si>
    <t>Náklady na řádné předání díla nebo jeho části objednateli včetně všech dokladů a náležitostí umožňujících získání kolaudačního souhlasu</t>
  </si>
  <si>
    <t>-1164898990</t>
  </si>
  <si>
    <t>22</t>
  </si>
  <si>
    <t>v23</t>
  </si>
  <si>
    <t>Geodetické zaměření skutečného provedení na podkladu aktuální katastrální mapy</t>
  </si>
  <si>
    <t>966473704</t>
  </si>
  <si>
    <t>23</t>
  </si>
  <si>
    <t>v24</t>
  </si>
  <si>
    <t>Dokumentace skutečného provedení</t>
  </si>
  <si>
    <t>443596592</t>
  </si>
  <si>
    <t>VRN1</t>
  </si>
  <si>
    <t>Průzkumné, geodetické a projektové práce</t>
  </si>
  <si>
    <t>24</t>
  </si>
  <si>
    <t>013103000</t>
  </si>
  <si>
    <t>Geometrický plán</t>
  </si>
  <si>
    <t>SOUB</t>
  </si>
  <si>
    <t>2042251944</t>
  </si>
  <si>
    <t>"Celkem: "A5</t>
  </si>
  <si>
    <t>Součet</t>
  </si>
  <si>
    <t>25</t>
  </si>
  <si>
    <t>013234000</t>
  </si>
  <si>
    <t>Dokumentace pro povolení ZUK</t>
  </si>
  <si>
    <t>776132032</t>
  </si>
  <si>
    <t>26</t>
  </si>
  <si>
    <t>013244000</t>
  </si>
  <si>
    <t>Dokumentace pro realizaci stavby</t>
  </si>
  <si>
    <t>-232339397</t>
  </si>
  <si>
    <t>VRN2</t>
  </si>
  <si>
    <t>Příprava staveniště</t>
  </si>
  <si>
    <t>27</t>
  </si>
  <si>
    <t>022003001</t>
  </si>
  <si>
    <t>Odstranění ocelového svodidla</t>
  </si>
  <si>
    <t>soubor</t>
  </si>
  <si>
    <t>1796552161</t>
  </si>
  <si>
    <t>odstranění ocelového svodidla o celkové délce 1.222 km včetně naložení a odvezení na skládku SÚS</t>
  </si>
  <si>
    <t>položka zahrnuje  kompletní demolici stávajících objektů, včetně naložení materiálu, odvozu materiálu, skládkovného vč. poplatku a veškerých činností,</t>
  </si>
  <si>
    <t xml:space="preserve">které zajistí odstranění objektu do takového stavu, aby zde mohla probíhat dále stavba </t>
  </si>
  <si>
    <t>28</t>
  </si>
  <si>
    <t>022003002</t>
  </si>
  <si>
    <t>Demolice propustku</t>
  </si>
  <si>
    <t>-1393970380</t>
  </si>
  <si>
    <t xml:space="preserve">Jedná se o tyto objekty: propustek DN 400 délky 11 metrů, propustek DN600 délky 11 metrů, propustek DN600 délky 11,2 metrů, </t>
  </si>
  <si>
    <t>propustek DN600 délky 11 metrů, propustk DN600 délky 9,3 metrů, propustek DN600 délky 9,5 metrů</t>
  </si>
  <si>
    <t xml:space="preserve">položka zahrnuje naložení materiálu, odvozu materiálu, skládkovné vč. poplatu a veškeré činností, které zajistí odstranění do takového stavu, </t>
  </si>
  <si>
    <t xml:space="preserve"> aby zde mohla probíhat dále stavba </t>
  </si>
  <si>
    <t>29</t>
  </si>
  <si>
    <t>022003003</t>
  </si>
  <si>
    <t>Odstranění obrubníků</t>
  </si>
  <si>
    <t xml:space="preserve">soubor </t>
  </si>
  <si>
    <t>-1769061316</t>
  </si>
  <si>
    <t>odstranění obrubníku pod asfaltovými vozovkami v předpokládané délce 100 m</t>
  </si>
  <si>
    <t xml:space="preserve">položka zahrnuje naložení materiálu, odvozu materiálu, skládkovné vč. poplatku a veškeré činností, které zajistí odstranění do takového stavu, </t>
  </si>
  <si>
    <t>VRN3</t>
  </si>
  <si>
    <t>Zařízení staveniště</t>
  </si>
  <si>
    <t>30</t>
  </si>
  <si>
    <t>032603000</t>
  </si>
  <si>
    <t>Mobilní míchací centrum</t>
  </si>
  <si>
    <t>-1892205548</t>
  </si>
  <si>
    <t>"zajištění plochy pro proveden zlepšení zeminy, mobilní míchací centrum, meziskládka zeminy" 1</t>
  </si>
  <si>
    <t>"Celkem: "A12</t>
  </si>
  <si>
    <t>31</t>
  </si>
  <si>
    <t>034503000</t>
  </si>
  <si>
    <t>Informační tabule</t>
  </si>
  <si>
    <t>KUS</t>
  </si>
  <si>
    <t>2109440805</t>
  </si>
  <si>
    <t>""billboard dle pravidel publicity na : http://www.irop.mmr.cz/cs/Pro-media/Logo-manual"</t>
  </si>
  <si>
    <t>"publicita projektu - výroba, dodání A13 kompletní osazení velkoplošného billboardu, rozměr účinné plochy 2,4x5,1m , ostranění, odvoz na skládku" 1</t>
  </si>
  <si>
    <t>"Celkem: "A13</t>
  </si>
  <si>
    <t>VRN4</t>
  </si>
  <si>
    <t>Inženýrská činnost</t>
  </si>
  <si>
    <t>32</t>
  </si>
  <si>
    <t>043102000</t>
  </si>
  <si>
    <t>Provedení zkoušek nad rámec KZP</t>
  </si>
  <si>
    <t>2074185512</t>
  </si>
  <si>
    <t>33</t>
  </si>
  <si>
    <t>043103000</t>
  </si>
  <si>
    <t>Kontrolní zkoušky</t>
  </si>
  <si>
    <t>1876495655</t>
  </si>
  <si>
    <t>"měření reflexivity vodorovného dopravního značení v rozsahu stavby  včetně vyhodnocení měření " 1</t>
  </si>
  <si>
    <t>"Celkem:"A16</t>
  </si>
  <si>
    <t>34</t>
  </si>
  <si>
    <t>043194000</t>
  </si>
  <si>
    <t>KM</t>
  </si>
  <si>
    <t>1569371208</t>
  </si>
  <si>
    <t>"měření rovinatosti planografem v rozsahu stavby včetně vyhodnocení měření" 1,5</t>
  </si>
  <si>
    <t>35</t>
  </si>
  <si>
    <t>043203000</t>
  </si>
  <si>
    <t>-1603725505</t>
  </si>
  <si>
    <t>"měření protismykových vlastností vozovky v rozsahu stavby včetně vyhodnocení měření"1,5</t>
  </si>
  <si>
    <t>VRN5</t>
  </si>
  <si>
    <t>Finanční náklady</t>
  </si>
  <si>
    <t>36</t>
  </si>
  <si>
    <t>053103000</t>
  </si>
  <si>
    <t>Náklady spojené se zřízením bankovní záruky</t>
  </si>
  <si>
    <t>-1191658481</t>
  </si>
  <si>
    <t>SO 01 - Sanace území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</si>
  <si>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</si>
  <si>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</si>
  <si>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</si>
  <si>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</si>
  <si>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</si>
  <si>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998 - Přesun hmot</t>
  </si>
  <si>
    <t>HSV</t>
  </si>
  <si>
    <t>Práce a dodávky HSV</t>
  </si>
  <si>
    <t>Zemní práce</t>
  </si>
  <si>
    <t>122251506</t>
  </si>
  <si>
    <t>Odkopávky a prokopávky zapažené v hornině třídy těžitelnosti I, skupiny 3 objem do 5000 m3 strojně</t>
  </si>
  <si>
    <t>m3</t>
  </si>
  <si>
    <t>CS ÚRS 2020 01</t>
  </si>
  <si>
    <t>"odkopávky s naložením na dopravní prostředek, nevhodný materiál, bude odvezen na skládku"</t>
  </si>
  <si>
    <t>"gabiony lavice" 3391+56</t>
  </si>
  <si>
    <t>162751117</t>
  </si>
  <si>
    <t>Vodorovné přemístění do 10000 m výkopku/sypaniny z horniny třídy těžitelnosti I, skupiny 1 až 3</t>
  </si>
  <si>
    <t>"odvoz nevhodného materiálu z výkopu na skládku"  3447-454</t>
  </si>
  <si>
    <t>162751119</t>
  </si>
  <si>
    <t>Příplatek k vodorovnému přemístění výkopku/sypaniny z horniny třídy těžitelnosti I, skupiny 1 až 3 ZKD 1000 m přes 10000 m</t>
  </si>
  <si>
    <t>"příplatek za odvoz na skládku do 17 km"2993*7</t>
  </si>
  <si>
    <t>171151103</t>
  </si>
  <si>
    <t>Uložení sypaniny z hornin soudržných do násypů zhutněných</t>
  </si>
  <si>
    <t>171201221</t>
  </si>
  <si>
    <t>Poplatek za uložení na skládce (skládkovné) zeminy a kamení kód odpadu 17 05 04</t>
  </si>
  <si>
    <t>t</t>
  </si>
  <si>
    <t>2993*1,8</t>
  </si>
  <si>
    <t>171251201</t>
  </si>
  <si>
    <t>Uložení sypaniny na skládky nebo meziskládky</t>
  </si>
  <si>
    <t>174151101</t>
  </si>
  <si>
    <t>Zásyp jam, šachet rýh nebo kolem objektů sypaninou se zhutněním</t>
  </si>
  <si>
    <t>M</t>
  </si>
  <si>
    <t>58331202</t>
  </si>
  <si>
    <t>štěrkodrť netříděná do 100mm</t>
  </si>
  <si>
    <t>1686*2 "Přepočtené koeficientem množství</t>
  </si>
  <si>
    <t>Zakládání</t>
  </si>
  <si>
    <t>212750103</t>
  </si>
  <si>
    <t>Trativod z drenážních trubek PVC-U SN 4 perforace 360° včetně lože otevřený výkop DN 160 pro budovy plocha pro vtékání vody min. 80 cm2/m</t>
  </si>
  <si>
    <t>m</t>
  </si>
  <si>
    <t>"drenážní plastová trubka na rubu zdi DN160 na štěrkopískové lože, obsyp štěrkodrtí 8/32"</t>
  </si>
  <si>
    <t>"km 25,225 - 25,410" 85,0</t>
  </si>
  <si>
    <t>"km 25,440 - 25,780" 85,0</t>
  </si>
  <si>
    <t>"dopočet realizace stavby" 600</t>
  </si>
  <si>
    <t>212750133</t>
  </si>
  <si>
    <t>Trativod z drenážních trubek PVC-U SN 4 neperforovaná včetně lože otevřený výkop DN 160 pro budovy plocha pro vtékání vody min. 80 cm2/m</t>
  </si>
  <si>
    <t xml:space="preserve">"trubka odvodňovací plná výústění drenáže skrz gabion" 6*1,5 </t>
  </si>
  <si>
    <t>213141111</t>
  </si>
  <si>
    <t>Zřízení vrstvy z geotextilie v rovině nebo ve sklonu do 1:5 š do 3 m</t>
  </si>
  <si>
    <t>m2</t>
  </si>
  <si>
    <t>"drenážní geotextílie"</t>
  </si>
  <si>
    <t>"km 25,225 - 25,410" 80*4,0</t>
  </si>
  <si>
    <t>"km 25,440 - 25,780" 80*4,0</t>
  </si>
  <si>
    <t>69311199</t>
  </si>
  <si>
    <t>geotextilie netkaná separační, ochranná, filtrační, drenážní PES(70%)+PP(30%) 300g/m2</t>
  </si>
  <si>
    <t>640*1,15 "Přepočtené koeficientem množství</t>
  </si>
  <si>
    <t>213141132</t>
  </si>
  <si>
    <t>Zřízení vrstvy z geotextilie ve sklonu do 1:1 š do 6 m</t>
  </si>
  <si>
    <t>"opláštění rubu stěny geotextilií"</t>
  </si>
  <si>
    <t>"dopočet realizace stavby" 1820</t>
  </si>
  <si>
    <t>69311010</t>
  </si>
  <si>
    <t>geotextilie tkaná separační, filtrační, výztužná PP pevnost v tahu 80kN/m</t>
  </si>
  <si>
    <t>1820*1,15 "Přepočtené koeficientem množství</t>
  </si>
  <si>
    <t>273321118</t>
  </si>
  <si>
    <t>Základové desky mostních konstrukcí ze ŽB C 30/37</t>
  </si>
  <si>
    <t>"podkladní ŽB deska pod gabiony z C 30/37"</t>
  </si>
  <si>
    <t>"dopočet realizace stavby" 146</t>
  </si>
  <si>
    <t>273354111</t>
  </si>
  <si>
    <t>Bednění základových desek - zřízení</t>
  </si>
  <si>
    <t>"bednění podkladních desek"</t>
  </si>
  <si>
    <t>"km 25,225 - 25,410" 185*0,15*2+1,9*0,15*2</t>
  </si>
  <si>
    <t>"km 25,440 - 25,780" 340*0,15*2+1,9*0,15*2</t>
  </si>
  <si>
    <t>"dopočet realizace stavby" 600*0,15*2+1,9*0,15*2*8</t>
  </si>
  <si>
    <t>273354211</t>
  </si>
  <si>
    <t>Bednění základových desek - odstranění</t>
  </si>
  <si>
    <t>273361412</t>
  </si>
  <si>
    <t>Výztuž základových desek ze svařovaných sítí do 6 kg/m2</t>
  </si>
  <si>
    <t>"kari síť do podkladních desek 8/150/150, hmotnost 5,398 kg/m2"</t>
  </si>
  <si>
    <t>"dopočet realizace stavby" 942*5,398/1000</t>
  </si>
  <si>
    <t>Svislé a kompletní konstrukce</t>
  </si>
  <si>
    <t>327215112</t>
  </si>
  <si>
    <t>Opěrná zeď z gabionů dvouzákrutová síť s úpravou galfan s poplastováním vyplněná lomovým kamenem</t>
  </si>
  <si>
    <t>38</t>
  </si>
  <si>
    <t>"gabiony vyplněné štěrkem fr. 32/63 a 63/125, čelo vyložené ručně kamenivo 10x5cm"</t>
  </si>
  <si>
    <t>"gabiony celkem" 1505</t>
  </si>
  <si>
    <t>Vodorovné konstrukce</t>
  </si>
  <si>
    <t>451315127</t>
  </si>
  <si>
    <t>Podkladní nebo výplňová vrstva z betonu C 30/37 tl do 150 mm</t>
  </si>
  <si>
    <t>1858163159</t>
  </si>
  <si>
    <t>"podkladní beton pod gabinoy tl. 12cm, vč. bednění a jeho odstranění" 732</t>
  </si>
  <si>
    <t>452368211</t>
  </si>
  <si>
    <t>Výztuž podkladních desek nebo bloků nebo pražců otevřený výkop ze svařovaných sítí Kari</t>
  </si>
  <si>
    <t>857792268</t>
  </si>
  <si>
    <t>"výztuž podkladního betonu pro gabiony síť 8/150/150, hmotnost 12,38 kg/m2" 732*0,01238</t>
  </si>
  <si>
    <t>458501111</t>
  </si>
  <si>
    <t>Výplňové klíny za opěrou z kameniva těženého hutněného po vrstvách</t>
  </si>
  <si>
    <t>40</t>
  </si>
  <si>
    <t>"štěrkopískový klín, zřízení vč. dodávky materiálu"</t>
  </si>
  <si>
    <t>"klín dopočet" 520</t>
  </si>
  <si>
    <t>458591111</t>
  </si>
  <si>
    <t>Zřízení výplně těsnící vrstvy za opěrou z jílu</t>
  </si>
  <si>
    <t>42</t>
  </si>
  <si>
    <t>"jílová těsnící vrstva"</t>
  </si>
  <si>
    <t>"km 25,225 - 25,410" 185*1,0*0,2</t>
  </si>
  <si>
    <t>"km 25,440 - 25,780" 340*0,6*0,2</t>
  </si>
  <si>
    <t>58125110</t>
  </si>
  <si>
    <t>jíl surový kusový</t>
  </si>
  <si>
    <t>44</t>
  </si>
  <si>
    <t>998</t>
  </si>
  <si>
    <t>Přesun hmot</t>
  </si>
  <si>
    <t>998152111</t>
  </si>
  <si>
    <t>Přesun hmot pro montované zdi a valy v do 12 m</t>
  </si>
  <si>
    <t>46</t>
  </si>
  <si>
    <t>SO 102.2 - II-315 km 24.600-25.822</t>
  </si>
  <si>
    <t>1 - Zemní práce</t>
  </si>
  <si>
    <t>2 - Zakládání</t>
  </si>
  <si>
    <t>4 - Vodorovné konstrukce</t>
  </si>
  <si>
    <t>711 - Izolace proti vodě, vlhkosti a plynům</t>
  </si>
  <si>
    <t>8 - Trubní vedení</t>
  </si>
  <si>
    <t>9 - Ostatní konstrukce a práce, bourání</t>
  </si>
  <si>
    <t>997 - Přesun sutě</t>
  </si>
  <si>
    <t>998 - Přesun hmot</t>
  </si>
  <si>
    <t>113107223</t>
  </si>
  <si>
    <t>Odstranění podkladu z kameniva drceného tl 300 mm strojně pl přes 200 m2</t>
  </si>
  <si>
    <t>"odstranění podkladních vrstev v místech doplnění kompletní konstrukce vozovky"</t>
  </si>
  <si>
    <t>"objem. hmot. suti 0,44 t/m2"</t>
  </si>
  <si>
    <t>847*7,0</t>
  </si>
  <si>
    <t>113154332</t>
  </si>
  <si>
    <t>Frézování živičného krytu tl 40 mm pruh š 2 m pl do 10000 m2 bez překážek v trase</t>
  </si>
  <si>
    <t>M2</t>
  </si>
  <si>
    <t>CS ÚRS 2018 01</t>
  </si>
  <si>
    <t>"komunikace"12428</t>
  </si>
  <si>
    <t>"zastávky"185</t>
  </si>
  <si>
    <t>"odpočet SO 102.1" -4352</t>
  </si>
  <si>
    <t>"objem. hmot. suti 0,103 t/m2"</t>
  </si>
  <si>
    <t>"Celkem: "A1+B1+D</t>
  </si>
  <si>
    <t>113154335</t>
  </si>
  <si>
    <t>Frézování živičného krytu tl 200 mm pruh š 2 m pl do 10000 m2 bez překážek v trase</t>
  </si>
  <si>
    <t>"odstranění živičných vrstev v tl. 16cm v místech doplnění kompletní konstrukce vozovky"</t>
  </si>
  <si>
    <t>"objem. hmot. suti 0,410 t/m2"</t>
  </si>
  <si>
    <t>847*6,7</t>
  </si>
  <si>
    <t>121101101</t>
  </si>
  <si>
    <t>Sejmutí ornice s přemístěním na vzdálenost do 50 m</t>
  </si>
  <si>
    <t>M3</t>
  </si>
  <si>
    <t>"sejmutí ornice, odměřeno v ACAD"15+210</t>
  </si>
  <si>
    <t>122102203</t>
  </si>
  <si>
    <t>Odkopávky a prokopávky nezapažené pro silnice objemu do 5000 m3 v hornině tř. 1 a 2</t>
  </si>
  <si>
    <t>"odměřeno v ACAD"1617</t>
  </si>
  <si>
    <t>122202209</t>
  </si>
  <si>
    <t>Příplatek k odkopávkám a prokopávkám pro silnice v hornině tř. 3 za lepivost</t>
  </si>
  <si>
    <t>1617*0.5</t>
  </si>
  <si>
    <t>132201202</t>
  </si>
  <si>
    <t>Hloubení rýh š do 2000 mm v hornině tř. 3 objemu do 1000 m3</t>
  </si>
  <si>
    <t>"odměřeno v ACAD"634</t>
  </si>
  <si>
    <t>132201209</t>
  </si>
  <si>
    <t>Příplatek za lepivost k hloubení rýh š do 2000 mm v hornině tř. 3</t>
  </si>
  <si>
    <t>634*0.5</t>
  </si>
  <si>
    <t>162701105</t>
  </si>
  <si>
    <t>Vodorovné přemístění do 10000 m výkopku/sypaniny z horniny tř. 1 až 4</t>
  </si>
  <si>
    <t>"odkopávky"1617</t>
  </si>
  <si>
    <t>"hl.rýh"634</t>
  </si>
  <si>
    <t>"Celkem: "A7+B7</t>
  </si>
  <si>
    <t>162701109</t>
  </si>
  <si>
    <t>Příplatek k vodorovnému přemístění výkopku/sypaniny z horniny tř. 1 až 4 ZKD 1000 m přes 10000 m</t>
  </si>
  <si>
    <t>5*2251</t>
  </si>
  <si>
    <t>171101101</t>
  </si>
  <si>
    <t>Uložení sypaniny z hornin soudržných do násypů zhutněných na 95 % PS</t>
  </si>
  <si>
    <t>583441970</t>
  </si>
  <si>
    <t>štěrkodrť frakce 0-63</t>
  </si>
  <si>
    <t>T</t>
  </si>
  <si>
    <t>"násyp.materiál"741*2.20</t>
  </si>
  <si>
    <t>171201201</t>
  </si>
  <si>
    <t>Uložení sypaniny na skládky</t>
  </si>
  <si>
    <t>171201211</t>
  </si>
  <si>
    <t>Poplatek za uložení odpadu ze sypaniny na skládce (skládkovné)</t>
  </si>
  <si>
    <t>2251*1.85</t>
  </si>
  <si>
    <t>174101101</t>
  </si>
  <si>
    <t>"zásyp čel, vpustí A13 prahů propustků" 36</t>
  </si>
  <si>
    <t>"zásyp propustků po úroveň zemní pláně" 164</t>
  </si>
  <si>
    <t>10364100</t>
  </si>
  <si>
    <t>zemina pro terénní úpravy - tříděná</t>
  </si>
  <si>
    <t>36*1.9</t>
  </si>
  <si>
    <t>58344229</t>
  </si>
  <si>
    <t>štěrkodrť frakce 0/125</t>
  </si>
  <si>
    <t>"materiál pro zásyp propustků v aktivní zóně" 164*2,0</t>
  </si>
  <si>
    <t>181301112</t>
  </si>
  <si>
    <t>Rozprostření ornice tl vrstvy do 150 mm pl přes 500 m2 v rovině nebo ve svahu do 1:5</t>
  </si>
  <si>
    <t>"plocha 1610m2"</t>
  </si>
  <si>
    <t>"odměřeno v ACAD" 1610</t>
  </si>
  <si>
    <t>583441210</t>
  </si>
  <si>
    <t>nákup ornice</t>
  </si>
  <si>
    <t>1610*0,15*1.7</t>
  </si>
  <si>
    <t>181451131</t>
  </si>
  <si>
    <t>Založení parkového trávníku výsevem plochy přes 1000 m2 v rovině a ve svahu do 1:5</t>
  </si>
  <si>
    <t>005724100</t>
  </si>
  <si>
    <t>osivo směs travní parková</t>
  </si>
  <si>
    <t>KG</t>
  </si>
  <si>
    <t>1610*0.015"přepočet koeficientem množství</t>
  </si>
  <si>
    <t>181451132</t>
  </si>
  <si>
    <t>Založení parkového trávníku výsevem plochy přes 1000 m2 ve svahu do 1:2</t>
  </si>
  <si>
    <t>00572410</t>
  </si>
  <si>
    <t>kg</t>
  </si>
  <si>
    <t>1085*0,015 "Přepočtené koeficientem množství</t>
  </si>
  <si>
    <t>181951101</t>
  </si>
  <si>
    <t>Úprava pláně v hornině tř. 1 až 4 bez zhutnění</t>
  </si>
  <si>
    <t>48</t>
  </si>
  <si>
    <t>1085+1610</t>
  </si>
  <si>
    <t>181951112</t>
  </si>
  <si>
    <t>Úprava pláně v hornině třídy těžitelnosti I, skupiny 1 až 3 se zhutněním</t>
  </si>
  <si>
    <t>50</t>
  </si>
  <si>
    <t>182201101</t>
  </si>
  <si>
    <t>Svahování násypů</t>
  </si>
  <si>
    <t>52</t>
  </si>
  <si>
    <t>"odměřeno v ACAD"1085</t>
  </si>
  <si>
    <t>182351133</t>
  </si>
  <si>
    <t>Rozprostření ornice pl přes 500 m2 ve svahu nad 1:5 tl vrstvy do 200 mm strojně</t>
  </si>
  <si>
    <t>54</t>
  </si>
  <si>
    <t>"ohumusování ve svahu tl. 15cm" 1085</t>
  </si>
  <si>
    <t>10364101</t>
  </si>
  <si>
    <t>zemina pro terénní úpravy -  ornice</t>
  </si>
  <si>
    <t>56</t>
  </si>
  <si>
    <t>"nákup a dovoz ornice"  1085*0,15*1,7</t>
  </si>
  <si>
    <t>185804312</t>
  </si>
  <si>
    <t>Zalití rostlin vodou plocha přes 20 m2</t>
  </si>
  <si>
    <t>58</t>
  </si>
  <si>
    <t>"zalití osetých ploch,3x po dobu výstavby, spotřeba 15l/m2"0.015*(1085+1610)*3</t>
  </si>
  <si>
    <t>185851121</t>
  </si>
  <si>
    <t>Dovoz vody pro zálivku rostlin za vzdálenost do 1000 m</t>
  </si>
  <si>
    <t>60</t>
  </si>
  <si>
    <t>211971110</t>
  </si>
  <si>
    <t>Zřízení opláštění žeber nebo trativodů geotextilií v rýze nebo zářezu sklonu do 1:2</t>
  </si>
  <si>
    <t>62</t>
  </si>
  <si>
    <t>2612*2</t>
  </si>
  <si>
    <t>69311197</t>
  </si>
  <si>
    <t>geotextilie netkaná separační, ochranná, filtrační, drenážní PES(70%)+PP(30%) 200g/m2</t>
  </si>
  <si>
    <t>64</t>
  </si>
  <si>
    <t>212752213</t>
  </si>
  <si>
    <t>Trativod z drenážních trubek plastových flexibilních D do 160 mm včetně lože otevřený výkop</t>
  </si>
  <si>
    <t>66</t>
  </si>
  <si>
    <t>"trativod vč. lože a obsypu drcenným kamenivem" 2612</t>
  </si>
  <si>
    <t>213141131</t>
  </si>
  <si>
    <t>Zřízení vrstvy z geotextilie ve sklonu do 1:1 š do 3 m</t>
  </si>
  <si>
    <t>68</t>
  </si>
  <si>
    <t>"ochrana rubové strany gabionu" (978+48)*1,0</t>
  </si>
  <si>
    <t>69311172</t>
  </si>
  <si>
    <t>geotextilie PP s ÚV stabilizací 300g/m2</t>
  </si>
  <si>
    <t>70</t>
  </si>
  <si>
    <t>1026*1,15 "Přepočtené koeficientem množství</t>
  </si>
  <si>
    <t>451573111</t>
  </si>
  <si>
    <t>Lože pod potrubí otevřený výkop ze štěrkopísku</t>
  </si>
  <si>
    <t>76</t>
  </si>
  <si>
    <t>"štěrkopískový podsyp propustků"  1.4*0.1*(10.0+10.0+11.5+9.5+9.5)</t>
  </si>
  <si>
    <t>37</t>
  </si>
  <si>
    <t>452111111</t>
  </si>
  <si>
    <t>Osazení betonových pražců otevřený výkop pl do 25000 mm2</t>
  </si>
  <si>
    <t>78</t>
  </si>
  <si>
    <t>"podklady pod potrubí propustků" 7+5+4+5</t>
  </si>
  <si>
    <t>59223730</t>
  </si>
  <si>
    <t>podkladek betonový pod hrdlové trouby   80 x 17 x 15 cm</t>
  </si>
  <si>
    <t>80</t>
  </si>
  <si>
    <t>39</t>
  </si>
  <si>
    <t>452311131</t>
  </si>
  <si>
    <t>Podkladní desky z betonu prostého tř. C 12/15 otevřený výkop</t>
  </si>
  <si>
    <t>82</t>
  </si>
  <si>
    <t>"podkladní desky pod vpusti propustků" 1.7*1.7*0.15*4</t>
  </si>
  <si>
    <t>452312131</t>
  </si>
  <si>
    <t>Sedlové lože z betonu prostého tř. C 12/15 otevřený výkop</t>
  </si>
  <si>
    <t>84</t>
  </si>
  <si>
    <t>"sedlové lože propustků" 1.4*0.2*(10.0+10.0+11.5+9.5+9.5)</t>
  </si>
  <si>
    <t>41</t>
  </si>
  <si>
    <t>452318510</t>
  </si>
  <si>
    <t>Zajišťovací práh z betonu prostého se zvýšenými nároky na prostředí</t>
  </si>
  <si>
    <t>86</t>
  </si>
  <si>
    <t>"zajišťovací prahy u propustků" 5*1.5*0.6*0.4</t>
  </si>
  <si>
    <t>561081131</t>
  </si>
  <si>
    <t>Zřízení podkladu ze zeminy upravené hydraulickými pojivy (Road Mix) tl do 500 mm plochy přes 5000 m2</t>
  </si>
  <si>
    <t>90</t>
  </si>
  <si>
    <t>43</t>
  </si>
  <si>
    <t>585211300</t>
  </si>
  <si>
    <t>cement portlandský CEM I 42.5 R VL</t>
  </si>
  <si>
    <t>92</t>
  </si>
  <si>
    <t>"objem cementu 70,8kg/m3" 5208*0.5*0.0708</t>
  </si>
  <si>
    <t>564871111</t>
  </si>
  <si>
    <t>Podklad ze štěrkodrtě ŠD tl 250 mm</t>
  </si>
  <si>
    <t>94</t>
  </si>
  <si>
    <t>"propustky, nová k-ce, odměřeno v ACAD"137+5357</t>
  </si>
  <si>
    <t>45</t>
  </si>
  <si>
    <t>565145121</t>
  </si>
  <si>
    <t>Asfaltový beton vrstva podkladní ACP 16 + tl 60 mm</t>
  </si>
  <si>
    <t>96</t>
  </si>
  <si>
    <t>"propustky, nová k-ce, odměřenov ACAD"147+5022</t>
  </si>
  <si>
    <t>567122114</t>
  </si>
  <si>
    <t>Podklad ze směsi stmelené cementem SC C 8/10  tl 150 mm</t>
  </si>
  <si>
    <t>98</t>
  </si>
  <si>
    <t>"propustky, nová k-ce,odměřenov ACAD"151</t>
  </si>
  <si>
    <t>47</t>
  </si>
  <si>
    <t>569831111</t>
  </si>
  <si>
    <t>Zpevnění krajnic štěrkodrtí tl 100 mm</t>
  </si>
  <si>
    <t>100</t>
  </si>
  <si>
    <t>"dosypání krajnic ŠD 0/32, odměřeno v ACAD"2709</t>
  </si>
  <si>
    <t>572531131</t>
  </si>
  <si>
    <t>Oprava trhlin asfaltovou sanační hmotou š do 40 mm</t>
  </si>
  <si>
    <t>102</t>
  </si>
  <si>
    <t>"sanace trhlin, odměřeno v ACAD"120</t>
  </si>
  <si>
    <t>49</t>
  </si>
  <si>
    <t>573111111</t>
  </si>
  <si>
    <t>Postřik živičný infiltrační s posypem z asfaltu množství 0,60 kg/m2</t>
  </si>
  <si>
    <t>104</t>
  </si>
  <si>
    <t>5169</t>
  </si>
  <si>
    <t>573231111</t>
  </si>
  <si>
    <t>Postřik živičný spojovací ze silniční emulze v množství do 0,7 kg/m2</t>
  </si>
  <si>
    <t>106</t>
  </si>
  <si>
    <t>"odměřeno v ACAD"12670+5087</t>
  </si>
  <si>
    <t>"oddpočet SO 102.1" -9736</t>
  </si>
  <si>
    <t>51</t>
  </si>
  <si>
    <t>577144121</t>
  </si>
  <si>
    <t>Asfaltový beton vrstva obrusná ACO 11+ tl 50 mm</t>
  </si>
  <si>
    <t>108</t>
  </si>
  <si>
    <t>"komunikace, odměřeno v ACAD"12485</t>
  </si>
  <si>
    <t>"zastávky, odměřenov ACAD"185</t>
  </si>
  <si>
    <t>"odpočet SO 102.1" -4552</t>
  </si>
  <si>
    <t>577145122</t>
  </si>
  <si>
    <t>Asfaltový beton vrstva ložní ACL 16 + tl 50 mm</t>
  </si>
  <si>
    <t>110</t>
  </si>
  <si>
    <t>"propustky,nová -kce, odměřenov ACAD"139.65+4947.60</t>
  </si>
  <si>
    <t>53</t>
  </si>
  <si>
    <t>594511111</t>
  </si>
  <si>
    <t>Dlažba z lomového kamene s provedením lože z betonu</t>
  </si>
  <si>
    <t>112</t>
  </si>
  <si>
    <t>"propustky, odměřeno v ACAD"72</t>
  </si>
  <si>
    <t>711</t>
  </si>
  <si>
    <t>Izolace proti vodě, vlhkosti a plynům</t>
  </si>
  <si>
    <t>711112001</t>
  </si>
  <si>
    <t>Provedení izolace proti zemní vlhkosti svislé za studena nátěrem penetračním</t>
  </si>
  <si>
    <t>114</t>
  </si>
  <si>
    <t>"penetrační nátěr vpustí propustků" 4*1.5*(2.34+2.43+2.0+2.24+2.12+2.34)+4*1.1*1.5</t>
  </si>
  <si>
    <t>55</t>
  </si>
  <si>
    <t>11163150</t>
  </si>
  <si>
    <t>lak asfaltový penetrační</t>
  </si>
  <si>
    <t>116</t>
  </si>
  <si>
    <t>711112051</t>
  </si>
  <si>
    <t>Provedení izolace proti zemní vlhkosti svislé za studena 2x nátěr tekutou elastickou hydroizolací</t>
  </si>
  <si>
    <t>118</t>
  </si>
  <si>
    <t>57</t>
  </si>
  <si>
    <t>24551030</t>
  </si>
  <si>
    <t>nátěr hydroizolační - tekutá lepenka</t>
  </si>
  <si>
    <t>120</t>
  </si>
  <si>
    <t>Trubní vedení</t>
  </si>
  <si>
    <t>899202112</t>
  </si>
  <si>
    <t>Osazení mříží litinových včetně rámů a košů na bahno pro třídu zatížení A15</t>
  </si>
  <si>
    <t>124</t>
  </si>
  <si>
    <t>"mříže pro vpusti propustků" 4+1</t>
  </si>
  <si>
    <t>59</t>
  </si>
  <si>
    <t>55242330</t>
  </si>
  <si>
    <t>mříž z pásoviny 50x5mm do rámu L50x50mm</t>
  </si>
  <si>
    <t>126</t>
  </si>
  <si>
    <t>899231111</t>
  </si>
  <si>
    <t>Výšková úprava uličního vstupu nebo vpusti do 200 mm zvýšením mříže</t>
  </si>
  <si>
    <t>128</t>
  </si>
  <si>
    <t>61</t>
  </si>
  <si>
    <t>899331111</t>
  </si>
  <si>
    <t>Výšková úprava uličního vstupu nebo vpusti do 200 mm zvýšením poklopu</t>
  </si>
  <si>
    <t>130</t>
  </si>
  <si>
    <t>899501411</t>
  </si>
  <si>
    <t>Stupadla do šachet ocelová PE povlak vidlicová s vysekáním otvoru v betonu</t>
  </si>
  <si>
    <t>132</t>
  </si>
  <si>
    <t>"stupadla do vpustí propustků" 6*4</t>
  </si>
  <si>
    <t>Ostatní konstrukce a práce, bourání</t>
  </si>
  <si>
    <t>63</t>
  </si>
  <si>
    <t>577123121</t>
  </si>
  <si>
    <t>Asfaltový beton vrstva obrusná ACO 8 (ABJ) tl 30 mm š přes 3 m z nemodifikovaného asfaltu</t>
  </si>
  <si>
    <t>CS ÚRS 2021 01</t>
  </si>
  <si>
    <t>-259630792</t>
  </si>
  <si>
    <t>911331111</t>
  </si>
  <si>
    <t>Svodidlo ocelové jednostranné zádržnosti N2 se zaberaněním sloupků v rozmezí do 2 m</t>
  </si>
  <si>
    <t>138</t>
  </si>
  <si>
    <t>65</t>
  </si>
  <si>
    <t>911331123</t>
  </si>
  <si>
    <t>Svodidlo ocelové jednostranné zádržnosti N2 se zaberaněním sloupků v rozmezí do 4 m</t>
  </si>
  <si>
    <t>-467033776</t>
  </si>
  <si>
    <t>912211121</t>
  </si>
  <si>
    <t>Montáž směrového sloupku z plastických hmot na svodidlo</t>
  </si>
  <si>
    <t>142</t>
  </si>
  <si>
    <t>67</t>
  </si>
  <si>
    <t>40445158</t>
  </si>
  <si>
    <t>sloupek silniční  směrový plastový 1200mm</t>
  </si>
  <si>
    <t>144</t>
  </si>
  <si>
    <t>914111111</t>
  </si>
  <si>
    <t>Montáž svislé dopravní značky do velikosti 1 m2 objímkami na sloupek nebo konzolu</t>
  </si>
  <si>
    <t>146</t>
  </si>
  <si>
    <t>1+1+1+2+2+4+1+4+2</t>
  </si>
  <si>
    <t>"Celkem: "A56</t>
  </si>
  <si>
    <t>69</t>
  </si>
  <si>
    <t>404442560</t>
  </si>
  <si>
    <t>svislá dopravní značka IS3a</t>
  </si>
  <si>
    <t>148</t>
  </si>
  <si>
    <t>40444256</t>
  </si>
  <si>
    <t>svislá dopravní značka IS3b</t>
  </si>
  <si>
    <t>150</t>
  </si>
  <si>
    <t>71</t>
  </si>
  <si>
    <t>404440420</t>
  </si>
  <si>
    <t>svislá dopravní značka A14</t>
  </si>
  <si>
    <t>152</t>
  </si>
  <si>
    <t>72</t>
  </si>
  <si>
    <t>404442600</t>
  </si>
  <si>
    <t>svislá dopravní značka IS12a</t>
  </si>
  <si>
    <t>154</t>
  </si>
  <si>
    <t>73</t>
  </si>
  <si>
    <t>404442700</t>
  </si>
  <si>
    <t>svislá dopravní značka IS12b</t>
  </si>
  <si>
    <t>156</t>
  </si>
  <si>
    <t>74</t>
  </si>
  <si>
    <t>404442300</t>
  </si>
  <si>
    <t>svislá dopravní značka P1</t>
  </si>
  <si>
    <t>158</t>
  </si>
  <si>
    <t>75</t>
  </si>
  <si>
    <t>404442360</t>
  </si>
  <si>
    <t>svislá dopravní značka P2</t>
  </si>
  <si>
    <t>160</t>
  </si>
  <si>
    <t>404440100</t>
  </si>
  <si>
    <t>svislá dopravní značka A22</t>
  </si>
  <si>
    <t>162</t>
  </si>
  <si>
    <t>77</t>
  </si>
  <si>
    <t>404443320</t>
  </si>
  <si>
    <t>svislá dopravní značka</t>
  </si>
  <si>
    <t>164</t>
  </si>
  <si>
    <t>404442850</t>
  </si>
  <si>
    <t>svislá dopravní značka IJ4b</t>
  </si>
  <si>
    <t>166</t>
  </si>
  <si>
    <t>79</t>
  </si>
  <si>
    <t>914311113</t>
  </si>
  <si>
    <t>Značky pro staničení a ohraničení - mezníky z kamene 100/100/600 mm</t>
  </si>
  <si>
    <t>168</t>
  </si>
  <si>
    <t>914511112</t>
  </si>
  <si>
    <t>Montáž sloupku dopravních značek délky do 3,5 m s betonovým základem a patkou</t>
  </si>
  <si>
    <t>170</t>
  </si>
  <si>
    <t>81</t>
  </si>
  <si>
    <t>404452250</t>
  </si>
  <si>
    <t>sloupek Zn 60 - 350</t>
  </si>
  <si>
    <t>172</t>
  </si>
  <si>
    <t>404452400</t>
  </si>
  <si>
    <t>patka hliníková HP 60</t>
  </si>
  <si>
    <t>174</t>
  </si>
  <si>
    <t>83</t>
  </si>
  <si>
    <t>404452530</t>
  </si>
  <si>
    <t>víčko plastové na sloupek 60</t>
  </si>
  <si>
    <t>176</t>
  </si>
  <si>
    <t>404452560</t>
  </si>
  <si>
    <t>upínací svorka na sloupek US 60</t>
  </si>
  <si>
    <t>178</t>
  </si>
  <si>
    <t>85</t>
  </si>
  <si>
    <t>915111111</t>
  </si>
  <si>
    <t>Vodorovné dopravní značení šířky 125 mm bílou barvou dělící čáry souvislé</t>
  </si>
  <si>
    <t>180</t>
  </si>
  <si>
    <t>"vodící čáry 0,125"2*1912</t>
  </si>
  <si>
    <t>"stř.čáry 0,125"1912</t>
  </si>
  <si>
    <t>"Celkem: "A73+B73</t>
  </si>
  <si>
    <t>915491211</t>
  </si>
  <si>
    <t>Osazení vodícího proužku z betonových desek do betonového lože tl do 100 mm š proužku 250 mm</t>
  </si>
  <si>
    <t>182</t>
  </si>
  <si>
    <t>"odměřeno v ACAD"350</t>
  </si>
  <si>
    <t>87</t>
  </si>
  <si>
    <t>59218001</t>
  </si>
  <si>
    <t>krajník silniční betonový 50x25x8cm</t>
  </si>
  <si>
    <t>184</t>
  </si>
  <si>
    <t>"přírodní barva (šedá)"350</t>
  </si>
  <si>
    <t>350*2,01 'Přepočtené koeficientem množství</t>
  </si>
  <si>
    <t>88</t>
  </si>
  <si>
    <t>916131213</t>
  </si>
  <si>
    <t>Osazení silničního obrubníku betonového stojatého s boční opěrou do lože z betonu prostého</t>
  </si>
  <si>
    <t>1656269330</t>
  </si>
  <si>
    <t>89</t>
  </si>
  <si>
    <t>59217031</t>
  </si>
  <si>
    <t>obrubník betonový silniční 1000x150x250mm</t>
  </si>
  <si>
    <t>-713824809</t>
  </si>
  <si>
    <t>390*1,02 'Přepočtené koeficientem množství</t>
  </si>
  <si>
    <t>916991121</t>
  </si>
  <si>
    <t>Lože pod obrubníky, krajníky nebo obruby z dlažebních kostek z betonu prostého</t>
  </si>
  <si>
    <t>-1195599011</t>
  </si>
  <si>
    <t>390*0,4*0,06</t>
  </si>
  <si>
    <t>91</t>
  </si>
  <si>
    <t>919413121</t>
  </si>
  <si>
    <t>Vtoková jímka z betonu prostého se zvýšenými nároky na prostředí pro propustek z trub do DN 800</t>
  </si>
  <si>
    <t>186</t>
  </si>
  <si>
    <t>"vč. dlažby dna jímky do cem. malty, vyspárování, bednění A78 jeho odstranění" 6</t>
  </si>
  <si>
    <t>919521120</t>
  </si>
  <si>
    <t>Zřízení silničního propustku z trub betonových nebo ŽB DN 400</t>
  </si>
  <si>
    <t>188</t>
  </si>
  <si>
    <t>"propustek km 24,723 DN400"10</t>
  </si>
  <si>
    <t>93</t>
  </si>
  <si>
    <t>59222016</t>
  </si>
  <si>
    <t>trouba hrdlová přímá železobet. s integrovaným těsněním  40 x 100 x 7,5 cm</t>
  </si>
  <si>
    <t>190</t>
  </si>
  <si>
    <t>10*1.01</t>
  </si>
  <si>
    <t>919521140</t>
  </si>
  <si>
    <t>Zřízení silničního propustku z trub betonových nebo ŽB DN 600</t>
  </si>
  <si>
    <t>192</t>
  </si>
  <si>
    <t>"propustky DN600" 10+12+10+10</t>
  </si>
  <si>
    <t>95</t>
  </si>
  <si>
    <t>59222001</t>
  </si>
  <si>
    <t>trouba hrdlová přímá železobetonová s integrovaným těsněním  60 x 250 x 10 cm</t>
  </si>
  <si>
    <t>194</t>
  </si>
  <si>
    <t>42*1.01</t>
  </si>
  <si>
    <t>919535555</t>
  </si>
  <si>
    <t>Obetonování trubního propustku betonem prostým</t>
  </si>
  <si>
    <t>196</t>
  </si>
  <si>
    <t>10*0.45</t>
  </si>
  <si>
    <t>42*0.850</t>
  </si>
  <si>
    <t>"Celkem: "B85+C85</t>
  </si>
  <si>
    <t>97</t>
  </si>
  <si>
    <t>919735115</t>
  </si>
  <si>
    <t>Řezání stávajícího živičného krytu hl do 250 mm</t>
  </si>
  <si>
    <t>198</t>
  </si>
  <si>
    <t>"sanace trhlin"120</t>
  </si>
  <si>
    <t>"Celkem: "A86+B86</t>
  </si>
  <si>
    <t>935112111</t>
  </si>
  <si>
    <t>Osazení příkopového žlabu do betonu tl 100 mm z betonových tvárnic š 500 mm</t>
  </si>
  <si>
    <t>200</t>
  </si>
  <si>
    <t>"odměřeno v CAD" 50</t>
  </si>
  <si>
    <t>99</t>
  </si>
  <si>
    <t>59227031</t>
  </si>
  <si>
    <t>žlab betonový do dlažby 50x50x13 cm</t>
  </si>
  <si>
    <t>202</t>
  </si>
  <si>
    <t>50*1.01</t>
  </si>
  <si>
    <t>938902111</t>
  </si>
  <si>
    <t>Čištění příkopů komunikací příkopovým rypadlem objem nánosu do 0,15 m3/m</t>
  </si>
  <si>
    <t>204</t>
  </si>
  <si>
    <t>939</t>
  </si>
  <si>
    <t>101</t>
  </si>
  <si>
    <t>966006132</t>
  </si>
  <si>
    <t>Odstranění značek dopravních nebo orientačních se sloupky s betonovými patkami</t>
  </si>
  <si>
    <t>206</t>
  </si>
  <si>
    <t>997</t>
  </si>
  <si>
    <t>Přesun sutě</t>
  </si>
  <si>
    <t>997221551</t>
  </si>
  <si>
    <t>Vodorovná doprava suti ze sypkých materiálů do 1 km</t>
  </si>
  <si>
    <t>208</t>
  </si>
  <si>
    <t>103</t>
  </si>
  <si>
    <t>997221559</t>
  </si>
  <si>
    <t>Příplatek ZKD 1 km u vodorovné dopravy suti ze sypkých materiálů</t>
  </si>
  <si>
    <t>210</t>
  </si>
  <si>
    <t>"frézát" 0.103*8261*9</t>
  </si>
  <si>
    <t>"frézát tl. 16cm" 0,410*847*6,7*9</t>
  </si>
  <si>
    <t>"podkladní vrstvy" 0,440*847*7,0*14</t>
  </si>
  <si>
    <t>"čištění příkopu" 0.097*939*14</t>
  </si>
  <si>
    <t>997221845</t>
  </si>
  <si>
    <t>Poplatek za uložení odpadu z asfaltových povrchů na skládce (skládkovné)</t>
  </si>
  <si>
    <t>212</t>
  </si>
  <si>
    <t>"frézát" 0.103*8261</t>
  </si>
  <si>
    <t>"rézát tl. 16cm" 0,410*847*6,7</t>
  </si>
  <si>
    <t>105</t>
  </si>
  <si>
    <t>997221855</t>
  </si>
  <si>
    <t>Poplatek za uložení odpadu z kameniva na skládce (skládkovné)</t>
  </si>
  <si>
    <t>214</t>
  </si>
  <si>
    <t>"podkladní vrstvy" 0,440*847*7,0</t>
  </si>
  <si>
    <t>"čištění příkopu" 0.097*939</t>
  </si>
  <si>
    <t>998225111</t>
  </si>
  <si>
    <t>Přesun hmot pro pozemní komunikace s krytem z kamene, monolitickým betonovým nebo živičným</t>
  </si>
  <si>
    <t>216</t>
  </si>
  <si>
    <t>SO 112 - Zabezpečení provozu</t>
  </si>
  <si>
    <t>913111115</t>
  </si>
  <si>
    <t>Montáž a demontáž dočasné dopravní značky samostatné základní</t>
  </si>
  <si>
    <t>"značka B1+dodatková tabulka na zábranu Z2, vč. posunu dle pracovních úseků" 2*2</t>
  </si>
  <si>
    <t>"Celkem: "A4</t>
  </si>
  <si>
    <t>913111215</t>
  </si>
  <si>
    <t>Příplatek k dočasné dopravní značce samostatné základní za první a ZKD den použití</t>
  </si>
  <si>
    <t>"pronájem na 7 měsíců" 4*214</t>
  </si>
  <si>
    <t>913121111</t>
  </si>
  <si>
    <t>Montáž a demontáž dočasné dopravní značky kompletní základní</t>
  </si>
  <si>
    <t>"značka IS11a" 6</t>
  </si>
  <si>
    <t>"značka IS11b" 12</t>
  </si>
  <si>
    <t>"značka IS11c" 24</t>
  </si>
  <si>
    <t>"značka IP10a" 1</t>
  </si>
  <si>
    <t>"značka IP22" 2</t>
  </si>
  <si>
    <t>"značka B28" 1</t>
  </si>
  <si>
    <t>""vč. posunu dle pracovních úseků"</t>
  </si>
  <si>
    <t>"Celkem: "A6+B6+C6+D6+E6+F6</t>
  </si>
  <si>
    <t>913121211</t>
  </si>
  <si>
    <t>Příplatek k dočasné dopravní značce kompletní základní za první a ZKD den použití</t>
  </si>
  <si>
    <t>"pronájem na 7 měsíců" 46*214</t>
  </si>
  <si>
    <t>"Celkem: "A7</t>
  </si>
  <si>
    <t>913211111</t>
  </si>
  <si>
    <t>Montáž a demontáž dočasné dopravní zábrany reflexní šířky 1,5 m</t>
  </si>
  <si>
    <t>"zábrana Z2 + světla, vč. posunu dle pracovních úseků" 2</t>
  </si>
  <si>
    <t>"Celkem: "A8</t>
  </si>
  <si>
    <t>913211211</t>
  </si>
  <si>
    <t>Příplatek k dočasné dopravní zábraně reflexní 1,5 m za první a ZKD den použití</t>
  </si>
  <si>
    <t>"pronájem na 7 měsíců" 2*214</t>
  </si>
  <si>
    <t>"Celkem: "A9</t>
  </si>
  <si>
    <t>913221111</t>
  </si>
  <si>
    <t>Montáž a demontáž dočasné dopravní zábrany světelné šířky 1,5 m se 3 světly</t>
  </si>
  <si>
    <t>"vč. posunu dle pracovních úseků" 2</t>
  </si>
  <si>
    <t>"Celkem: "A10</t>
  </si>
  <si>
    <t>913221211</t>
  </si>
  <si>
    <t>Příplatek k dočasné dopravní zábraně světelné šířky 1,5m se 3 světly za první a ZKD den použití</t>
  </si>
  <si>
    <t>"Celkem: "A11</t>
  </si>
  <si>
    <t>913911112</t>
  </si>
  <si>
    <t>Montáž a demontáž akumulátoru dočasného dopravního značení olověného 12 V/55 Ah</t>
  </si>
  <si>
    <t>913911122</t>
  </si>
  <si>
    <t>Montáž a demontáž dočasného zásobníku ocelového na akumulátor a řídící jednotku</t>
  </si>
  <si>
    <t>"vč. posunu dle pracovních úseků"2</t>
  </si>
  <si>
    <t>913911212</t>
  </si>
  <si>
    <t>Příplatek k dočasnému akumulátor 12V/55 Ah za první a ZKD den použití</t>
  </si>
  <si>
    <t>"Celkem: "A14</t>
  </si>
  <si>
    <t>913911222</t>
  </si>
  <si>
    <t>Příplatek k dočasnému ocelovému zásobníku na akumulátor za první a ZKD den použití</t>
  </si>
  <si>
    <t>"Celkem: "A15</t>
  </si>
  <si>
    <t>913921131</t>
  </si>
  <si>
    <t>Dočasné omezení platnosti zakrytí základní dopravní značky</t>
  </si>
  <si>
    <t>"přelepení cílů na stávajícím značení" 10</t>
  </si>
  <si>
    <t>"Celkem: "A16</t>
  </si>
  <si>
    <t>913921132</t>
  </si>
  <si>
    <t>Dočasné omezení platnosti odkrytí základní dopravní značky</t>
  </si>
  <si>
    <t>kaceni_do300</t>
  </si>
  <si>
    <t>Kácení stromů do prům. 300 mm</t>
  </si>
  <si>
    <t>kaceni_do500</t>
  </si>
  <si>
    <t>Kácení stromů do prům. 500 mm</t>
  </si>
  <si>
    <t>kaceni_do700</t>
  </si>
  <si>
    <t>Kácení stromů do prům. 700 mm</t>
  </si>
  <si>
    <t>odstr_parez500</t>
  </si>
  <si>
    <t>Odstranění pařezů do prům. 500 mm</t>
  </si>
  <si>
    <t>odstr_parez700</t>
  </si>
  <si>
    <t>Odstranění pařezů do prům. 700 mm</t>
  </si>
  <si>
    <t>strom</t>
  </si>
  <si>
    <t>Výsadba stromů</t>
  </si>
  <si>
    <t>SO 301 - Protierozní opatření na Tiché Orlici v km 24,636 - 24,744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</si>
  <si>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</si>
  <si>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</si>
  <si>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</si>
  <si>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</si>
  <si>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>PSV - Práce a dodávky PSV</t>
  </si>
  <si>
    <t xml:space="preserve">    711 - Izolace proti vodě, vlhkosti a plynům</t>
  </si>
  <si>
    <t>112151312</t>
  </si>
  <si>
    <t>Kácení stromu bez postupného spouštění koruny a kmene D přes 0,2 do 0,3 m</t>
  </si>
  <si>
    <t>CS ÚRS 2021 02</t>
  </si>
  <si>
    <t>-2080775623</t>
  </si>
  <si>
    <t>112151314</t>
  </si>
  <si>
    <t>Kácení stromu bez postupného spouštění koruny a kmene D přes 0,4 do 0,5 m</t>
  </si>
  <si>
    <t>444287493</t>
  </si>
  <si>
    <t>112151316</t>
  </si>
  <si>
    <t>Kácení stromu bez postupného spouštění koruny a kmene D přes 0,6 do 0,7 m</t>
  </si>
  <si>
    <t>449531060</t>
  </si>
  <si>
    <t>112155215</t>
  </si>
  <si>
    <t>Štěpkování solitérních stromků a větví průměru kmene do 300 mm s naložením</t>
  </si>
  <si>
    <t>-324887392</t>
  </si>
  <si>
    <t>112155221</t>
  </si>
  <si>
    <t>Štěpkování solitérních stromků a větví průměru kmene přes 300 do 500 mm s naložením</t>
  </si>
  <si>
    <t>-123707347</t>
  </si>
  <si>
    <t>112155225</t>
  </si>
  <si>
    <t>Štěpkování solitérních stromků a větví průměru kmene přes 500 do 700 mm s naložením</t>
  </si>
  <si>
    <t>-729777379</t>
  </si>
  <si>
    <t>112201152</t>
  </si>
  <si>
    <t>Odstranění pařezů D přes 0,2 do 0,3 m ve svahu přes 1:2 do 1:1 s odklizením do 20 m a zasypáním jámy</t>
  </si>
  <si>
    <t>-1096009734</t>
  </si>
  <si>
    <t>112201154</t>
  </si>
  <si>
    <t>Odstranění pařezů D přes 0,4 do 0,5 m ve svahu přes 1:2 do 1:1 s odklizením do 20 m a zasypáním jámy</t>
  </si>
  <si>
    <t>1180453957</t>
  </si>
  <si>
    <t>112201156</t>
  </si>
  <si>
    <t>Odstranění pařezů D přes 0,6 do 0,7 m ve svahu přes 1:2 do 1:1 s odklizením do 20 m a zasypáním jámy</t>
  </si>
  <si>
    <t>-489893496</t>
  </si>
  <si>
    <t>113107162</t>
  </si>
  <si>
    <t>Odstranění podkladu z kameniva drceného tl přes 100 do 200 mm strojně pl přes 50 do 200 m2</t>
  </si>
  <si>
    <t>-537933287</t>
  </si>
  <si>
    <t>113311121</t>
  </si>
  <si>
    <t>Odstranění geotextilií v komunikacích</t>
  </si>
  <si>
    <t>540605433</t>
  </si>
  <si>
    <t>121151113</t>
  </si>
  <si>
    <t>Sejmutí ornice plochy do 500 m2 tl vrstvy do 200 mm strojně</t>
  </si>
  <si>
    <t>-735697941</t>
  </si>
  <si>
    <t>124253102</t>
  </si>
  <si>
    <t>Vykopávky pro koryta vodotečí v hornině třídy těžitelnosti I skupiny 3 objem do 5000 m3 strojně</t>
  </si>
  <si>
    <t>-796325446</t>
  </si>
  <si>
    <t>127751111</t>
  </si>
  <si>
    <t>Vykopávky pod vodou v hornině třídy těžitelnosti I a II skupiny 1 až 4 tl vrstvy přes 0,5 m objem do 1000 m3 strojně</t>
  </si>
  <si>
    <t>-22434585</t>
  </si>
  <si>
    <t>132212111</t>
  </si>
  <si>
    <t>Hloubení rýh š do 800 mm v soudržných horninách třídy těžitelnosti I skupiny 3 ručně</t>
  </si>
  <si>
    <t>-2011573871</t>
  </si>
  <si>
    <t>162201411</t>
  </si>
  <si>
    <t>Vodorovné přemístění kmenů stromů listnatých do 1 km D kmene přes 100 do 300 mm</t>
  </si>
  <si>
    <t>1181789297</t>
  </si>
  <si>
    <t>162201412</t>
  </si>
  <si>
    <t>Vodorovné přemístění kmenů stromů listnatých do 1 km D kmene přes 300 do 500 mm</t>
  </si>
  <si>
    <t>-2114340466</t>
  </si>
  <si>
    <t>162201413</t>
  </si>
  <si>
    <t>Vodorovné přemístění kmenů stromů listnatých do 1 km D kmene přes 500 do 700 mm</t>
  </si>
  <si>
    <t>-2012430701</t>
  </si>
  <si>
    <t>162201421</t>
  </si>
  <si>
    <t>Vodorovné přemístění pařezů do 1 km D přes 100 do 300 mm</t>
  </si>
  <si>
    <t>-1100844094</t>
  </si>
  <si>
    <t>162201422</t>
  </si>
  <si>
    <t>Vodorovné přemístění pařezů do 1 km D přes 300 do 500 mm</t>
  </si>
  <si>
    <t>1467367401</t>
  </si>
  <si>
    <t>162201423</t>
  </si>
  <si>
    <t>Vodorovné přemístění pařezů do 1 km D přes 500 do 700 mm</t>
  </si>
  <si>
    <t>-1589285819</t>
  </si>
  <si>
    <t>162301951</t>
  </si>
  <si>
    <t>Příplatek k vodorovnému přemístění kmenů stromů listnatých D kmene přes 100 do 300 mm ZKD 1 km</t>
  </si>
  <si>
    <t>247614336</t>
  </si>
  <si>
    <t>162301952</t>
  </si>
  <si>
    <t>Příplatek k vodorovnému přemístění kmenů stromů listnatých D kmene přes 300 do 500 mm ZKD 1 km</t>
  </si>
  <si>
    <t>1619424439</t>
  </si>
  <si>
    <t>162301953</t>
  </si>
  <si>
    <t>Příplatek k vodorovnému přemístění kmenů stromů listnatých D kmene přes 500 do 700 mm ZKD 1 km</t>
  </si>
  <si>
    <t>1681905840</t>
  </si>
  <si>
    <t>162301971</t>
  </si>
  <si>
    <t>Příplatek k vodorovnému přemístění pařezů D přes 100 do 300 mm ZKD 1 km</t>
  </si>
  <si>
    <t>289956892</t>
  </si>
  <si>
    <t>162301972</t>
  </si>
  <si>
    <t>Příplatek k vodorovnému přemístění pařezů D přes 300 do 500 mm ZKD 1 km</t>
  </si>
  <si>
    <t>-450561091</t>
  </si>
  <si>
    <t>162301973</t>
  </si>
  <si>
    <t>Příplatek k vodorovnému přemístění pařezů D přes 500 do 700 mm ZKD 1 km</t>
  </si>
  <si>
    <t>205427575</t>
  </si>
  <si>
    <t>162451106</t>
  </si>
  <si>
    <t>Vodorovné přemístění přes 1 500 do 2000 m výkopku/sypaniny z horniny třídy těžitelnosti I skupiny 1 až 3</t>
  </si>
  <si>
    <t>1239768940</t>
  </si>
  <si>
    <t>Vodorovné přemístění přes 9 000 do 10000 m výkopku/sypaniny z horniny třídy těžitelnosti I skupiny 1 až 3</t>
  </si>
  <si>
    <t>-1631474535</t>
  </si>
  <si>
    <t>Příplatek k vodorovnému přemístění výkopku/sypaniny z horniny třídy těžitelnosti I skupiny 1 až 3 ZKD 1000 m přes 10000 m</t>
  </si>
  <si>
    <t>-268546047</t>
  </si>
  <si>
    <t>167151101</t>
  </si>
  <si>
    <t>Nakládání výkopku z hornin třídy těžitelnosti I skupiny 1 až 3 do 100 m3</t>
  </si>
  <si>
    <t>1367874517</t>
  </si>
  <si>
    <t>171201231</t>
  </si>
  <si>
    <t>Poplatek za uložení zeminy a kamení na recyklační skládce (skládkovné) kód odpadu 17 05 04</t>
  </si>
  <si>
    <t>-25221999</t>
  </si>
  <si>
    <t>1808919798</t>
  </si>
  <si>
    <t>-1001693868</t>
  </si>
  <si>
    <t>175111101</t>
  </si>
  <si>
    <t>Obsypání potrubí ručně sypaninou bez prohození, uloženou do 3 m</t>
  </si>
  <si>
    <t>-1371577339</t>
  </si>
  <si>
    <t>58343810</t>
  </si>
  <si>
    <t>kamenivo drcené hrubé frakce 4/8</t>
  </si>
  <si>
    <t>-25943103</t>
  </si>
  <si>
    <t>17-R07</t>
  </si>
  <si>
    <t>Poplatek za uložení rozdrcené dřevní hmoty na řízenou skládku</t>
  </si>
  <si>
    <t>2002530708</t>
  </si>
  <si>
    <t>kaceni_do300*0,100*0,4</t>
  </si>
  <si>
    <t>kaceni_do500*0,200*0,4</t>
  </si>
  <si>
    <t>kaceni_do700*0,300*0,4</t>
  </si>
  <si>
    <t>17-R08</t>
  </si>
  <si>
    <t>Poplatek za uložení pařezů do pům. 300 mm na řízenou skládku</t>
  </si>
  <si>
    <t>-874618701</t>
  </si>
  <si>
    <t>17-R09</t>
  </si>
  <si>
    <t>Poplatek za uložení pařezů do pům. 500 mm na řízenou skládku</t>
  </si>
  <si>
    <t>-1414172241</t>
  </si>
  <si>
    <t>17-R10</t>
  </si>
  <si>
    <t>Poplatek za uložení pařezů do pům. 700 mm na řízenou skládku</t>
  </si>
  <si>
    <t>1163838862</t>
  </si>
  <si>
    <t>181351103</t>
  </si>
  <si>
    <t>Rozprostření ornice tl vrstvy do 200 mm pl přes 100 do 500 m2 v rovině nebo ve svahu do 1:5 strojně</t>
  </si>
  <si>
    <t>26147648</t>
  </si>
  <si>
    <t>181411121</t>
  </si>
  <si>
    <t>Založení lučního trávníku výsevem pl do 1000 m2 v rovině a ve svahu do 1:5</t>
  </si>
  <si>
    <t>-450809061</t>
  </si>
  <si>
    <t>00572472</t>
  </si>
  <si>
    <t>osivo směs travní krajinná-rovinná</t>
  </si>
  <si>
    <t>310754193</t>
  </si>
  <si>
    <t>181951111</t>
  </si>
  <si>
    <t>Úprava pláně v hornině třídy těžitelnosti I skupiny 1 až 3 bez zhutnění strojně</t>
  </si>
  <si>
    <t>180550200</t>
  </si>
  <si>
    <t>18410-R03</t>
  </si>
  <si>
    <t>Výsadba dřeviny s balem D přes 0,5 do 0,6 m do jamky se zalitím v rovině a svahu do 1:5 se zajištěním následné pětileté péče</t>
  </si>
  <si>
    <t>-1346239944</t>
  </si>
  <si>
    <t>9 "výsadba stromů dle požadavků OŽP - 9ks lípy srdčité + následná péče po 5 let "</t>
  </si>
  <si>
    <t>R04</t>
  </si>
  <si>
    <t>dodávka stromů, OK 8/10 s balem - lípa srdčitá</t>
  </si>
  <si>
    <t>1652785936</t>
  </si>
  <si>
    <t>184215133</t>
  </si>
  <si>
    <t>Ukotvení kmene dřevin třemi kůly D do 0,1 m dl přes 2 do 3 m</t>
  </si>
  <si>
    <t>-1253531590</t>
  </si>
  <si>
    <t>R05</t>
  </si>
  <si>
    <t>dodávka kůlů délky 3,0 m</t>
  </si>
  <si>
    <t>-547190934</t>
  </si>
  <si>
    <t>3*strom</t>
  </si>
  <si>
    <t>184801121</t>
  </si>
  <si>
    <t>Ošetřování vysazených dřevin soliterních v rovině a svahu do 1:5</t>
  </si>
  <si>
    <t>757489843</t>
  </si>
  <si>
    <t>184813121</t>
  </si>
  <si>
    <t>Ochrana dřevin před okusem ručně pletivem v rovině a svahu do 1:5</t>
  </si>
  <si>
    <t>1770212546</t>
  </si>
  <si>
    <t>61894001</t>
  </si>
  <si>
    <t>rákos ohradový neloupaný 60x120cm</t>
  </si>
  <si>
    <t>2096998326</t>
  </si>
  <si>
    <t>185802114</t>
  </si>
  <si>
    <t>Hnojení půdy umělým hnojivem k jednotlivým rostlinám v rovině a svahu do 1:5</t>
  </si>
  <si>
    <t>1229114814</t>
  </si>
  <si>
    <t>25191155</t>
  </si>
  <si>
    <t>hnojivo průmyslové</t>
  </si>
  <si>
    <t>-1817889935</t>
  </si>
  <si>
    <t>185803111</t>
  </si>
  <si>
    <t>Ošetření trávníku shrabáním v rovině a svahu do 1:5</t>
  </si>
  <si>
    <t>224761966</t>
  </si>
  <si>
    <t>555980493</t>
  </si>
  <si>
    <t>939519800</t>
  </si>
  <si>
    <t>185851129</t>
  </si>
  <si>
    <t>Příplatek k dovozu vody pro zálivku rostlin do 1000 m ZKD 1000 m</t>
  </si>
  <si>
    <t>-1237848455</t>
  </si>
  <si>
    <t>212752402R</t>
  </si>
  <si>
    <t>Trativod z drenážních trubek korugovaných PE-HD SN 8 perforace 360° včetně lože otevřený výkop DN 160 pro liniové stavby</t>
  </si>
  <si>
    <t>1825410272</t>
  </si>
  <si>
    <t>85 "viz přílohu D.01_3.1, D.01_3.3.X"</t>
  </si>
  <si>
    <t>321368211</t>
  </si>
  <si>
    <t>Výztuž železobetonových konstrukcí vodních staveb ze svařovaných sítí</t>
  </si>
  <si>
    <t>9482220</t>
  </si>
  <si>
    <t>327215111R</t>
  </si>
  <si>
    <t>Opěrná zeď z gabionů dvouzákrutová síť s povrchovou úpravou PZN vyplněná lomovým kamenem</t>
  </si>
  <si>
    <t>-1873106280</t>
  </si>
  <si>
    <t>451315114</t>
  </si>
  <si>
    <t>Podkladní nebo výplňová vrstva z betonu C 12/15 tl do 100 mm</t>
  </si>
  <si>
    <t>1193106525</t>
  </si>
  <si>
    <t>462512370</t>
  </si>
  <si>
    <t>Zához z lomového kamene s proštěrkováním z terénu hmotnost přes 200 do 500 kg</t>
  </si>
  <si>
    <t>-2094181688</t>
  </si>
  <si>
    <t>46751-R01</t>
  </si>
  <si>
    <t>Polozapuštěná patka,  kamenný zához 500–1 000 kg s vyklínováním a proštěrkováním</t>
  </si>
  <si>
    <t>-13642280</t>
  </si>
  <si>
    <t>Viz přílohu D.01_3.1, D.01_3.3.X</t>
  </si>
  <si>
    <t>4,2*108</t>
  </si>
  <si>
    <t>462519003</t>
  </si>
  <si>
    <t>Příplatek za urovnání ploch záhozu z lomového kamene hmotnost přes 200 do 500 kg</t>
  </si>
  <si>
    <t>-1555087790</t>
  </si>
  <si>
    <t>46251-R02</t>
  </si>
  <si>
    <t>Příplatek za urovnání ploch záhozu z lomového kamene hmotnost nad 500 do 1000 kg</t>
  </si>
  <si>
    <t>-1123496969</t>
  </si>
  <si>
    <t>3,1*108</t>
  </si>
  <si>
    <t>464511111</t>
  </si>
  <si>
    <t>Pohoz z lomového kamene neupraveného tříděného z terénu</t>
  </si>
  <si>
    <t>2049629125</t>
  </si>
  <si>
    <t>Komunikace pozemní</t>
  </si>
  <si>
    <t>564761111</t>
  </si>
  <si>
    <t>Podklad z kameniva hrubého drceného vel. 32-63 mm tl 200 mm</t>
  </si>
  <si>
    <t>315858620</t>
  </si>
  <si>
    <t>871315211</t>
  </si>
  <si>
    <t>Kanalizační potrubí z tvrdého PVC jednovrstvé tuhost třídy SN4 DN 160</t>
  </si>
  <si>
    <t>292278029</t>
  </si>
  <si>
    <t>877315211</t>
  </si>
  <si>
    <t>Montáž tvarovek z tvrdého PVC-systém KG nebo z polypropylenu-systém KG 2000 jednoosé DN 160</t>
  </si>
  <si>
    <t>478873002</t>
  </si>
  <si>
    <t>28653301R</t>
  </si>
  <si>
    <t>oboustranná násuvná spojka tyčového drenážního potrubí systému inženýrských liniových staveb HD-PE SN 8 DN 160</t>
  </si>
  <si>
    <t>1407757310</t>
  </si>
  <si>
    <t>Spojka pro drenážní potrubí DN160 (2/P)</t>
  </si>
  <si>
    <t>15 "viz přílohu D.1"</t>
  </si>
  <si>
    <t>28610485R</t>
  </si>
  <si>
    <t>oblouk tunelového drenážního systému inženýrských liniových staveb 90° DN 160</t>
  </si>
  <si>
    <t>1022960995</t>
  </si>
  <si>
    <t>Koleno 90° pro drenážní potrubí DN160 (4/P)</t>
  </si>
  <si>
    <t>9 "viz přílohu D.1"</t>
  </si>
  <si>
    <t>877315221R</t>
  </si>
  <si>
    <t>Montáž tvarovek z tvrdého PVC dvouosé DN 160</t>
  </si>
  <si>
    <t>-1957819843</t>
  </si>
  <si>
    <t>T-kus pro drenážní potrubí DN160 (3/P)</t>
  </si>
  <si>
    <t>3 "viz přílohu D.1"</t>
  </si>
  <si>
    <t>28610635R</t>
  </si>
  <si>
    <t>tvarovka T-kus drenážního tyčového potrubí systému inženýrských liniových staveb DN 160</t>
  </si>
  <si>
    <t>435403040</t>
  </si>
  <si>
    <t>877315241</t>
  </si>
  <si>
    <t>Montáž hrdlového uzávěru z tvrdého PVC-systém KG nebo polypropylenu-systém KG 2000 DN 160</t>
  </si>
  <si>
    <t>-657981511</t>
  </si>
  <si>
    <t>28613281R</t>
  </si>
  <si>
    <t>záslepka příslušenství drenážního systému komunikací, letišť a sportovišť DN 160</t>
  </si>
  <si>
    <t>-688736979</t>
  </si>
  <si>
    <t>Zátka pro drenážní potrubí DN160 (6/P)</t>
  </si>
  <si>
    <t>919726124</t>
  </si>
  <si>
    <t>Geotextilie pro ochranu, separaci a filtraci netkaná měrná hm přes 500 do 800 g/m2</t>
  </si>
  <si>
    <t>585601760</t>
  </si>
  <si>
    <t>9-R11</t>
  </si>
  <si>
    <t>Patky pro osazení svodidel z trubky PVC KG 200 dl. 1,0 (7/P) s víčkem KG DN 200 (8/P) osazené v horní řadě gabionů</t>
  </si>
  <si>
    <t>1980652141</t>
  </si>
  <si>
    <t>23 "viz přílohu D.1"</t>
  </si>
  <si>
    <t>997013813</t>
  </si>
  <si>
    <t>Poplatek za uložení na skládce (skládkovné) stavebního odpadu z plastických hmot kód odpadu 17 02 03</t>
  </si>
  <si>
    <t>539351001</t>
  </si>
  <si>
    <t>997221873</t>
  </si>
  <si>
    <t>Poplatek za uložení stavebního odpadu na recyklační skládce (skládkovné) zeminy a kamení zatříděného do Katalogu odpadů pod kódem 17 05 04</t>
  </si>
  <si>
    <t>1172438027</t>
  </si>
  <si>
    <t>997321511</t>
  </si>
  <si>
    <t>Vodorovná doprava suti a vybouraných hmot po suchu do 1 km</t>
  </si>
  <si>
    <t>1896723030</t>
  </si>
  <si>
    <t>997321519</t>
  </si>
  <si>
    <t>Příplatek ZKD 1 km vodorovné dopravy suti a vybouraných hmot po suchu</t>
  </si>
  <si>
    <t>469285883</t>
  </si>
  <si>
    <t>998332011</t>
  </si>
  <si>
    <t>Přesun hmot pro úpravy vodních toků a kanály</t>
  </si>
  <si>
    <t>132077697</t>
  </si>
  <si>
    <t>PSV</t>
  </si>
  <si>
    <t>Práce a dodávky PSV</t>
  </si>
  <si>
    <t>711491272</t>
  </si>
  <si>
    <t>Provedení doplňků izolace proti vodě na ploše svislé z textilií vrstva ochranná</t>
  </si>
  <si>
    <t>2132514097</t>
  </si>
  <si>
    <t>69311083</t>
  </si>
  <si>
    <t>geotextilie netkaná separační, ochranná, filtrační, drenážní PP 600g/m2</t>
  </si>
  <si>
    <t>1964941631</t>
  </si>
  <si>
    <t>998711101</t>
  </si>
  <si>
    <t>Přesun hmot tonážní pro izolace proti vodě, vlhkosti a plynům v objektech v do 6 m</t>
  </si>
  <si>
    <t>-1352262004</t>
  </si>
  <si>
    <t>SO 302 - Protierozní opatření na Tiché Orlici v km 25,034 - 25,076</t>
  </si>
  <si>
    <t>183307474</t>
  </si>
  <si>
    <t>-1199370730</t>
  </si>
  <si>
    <t>301742871</t>
  </si>
  <si>
    <t>412945967</t>
  </si>
  <si>
    <t>-1329298179</t>
  </si>
  <si>
    <t>-1879313086</t>
  </si>
  <si>
    <t>-161188805</t>
  </si>
  <si>
    <t>1926259175</t>
  </si>
  <si>
    <t>145826060</t>
  </si>
  <si>
    <t>1522696870</t>
  </si>
  <si>
    <t>-1775248826</t>
  </si>
  <si>
    <t>-1901366597</t>
  </si>
  <si>
    <t>124253101</t>
  </si>
  <si>
    <t>Vykopávky pro koryta vodotečí v hornině třídy těžitelnosti I skupiny 3 objem do 1000 m3 strojně</t>
  </si>
  <si>
    <t>2039398495</t>
  </si>
  <si>
    <t>-1615397858</t>
  </si>
  <si>
    <t>-684316190</t>
  </si>
  <si>
    <t>-2024628723</t>
  </si>
  <si>
    <t>-1811376440</t>
  </si>
  <si>
    <t>-537510251</t>
  </si>
  <si>
    <t>1205976720</t>
  </si>
  <si>
    <t>-1021616754</t>
  </si>
  <si>
    <t>-812301038</t>
  </si>
  <si>
    <t>-936745656</t>
  </si>
  <si>
    <t>1337543654</t>
  </si>
  <si>
    <t>-863795542</t>
  </si>
  <si>
    <t>423402334</t>
  </si>
  <si>
    <t>517043431</t>
  </si>
  <si>
    <t>1933166291</t>
  </si>
  <si>
    <t>436557062</t>
  </si>
  <si>
    <t>-42027721</t>
  </si>
  <si>
    <t>-561160913</t>
  </si>
  <si>
    <t>171151131</t>
  </si>
  <si>
    <t>Uložení sypaniny z hornin nesoudržných a soudržných střídavě do násypů zhutněných strojně</t>
  </si>
  <si>
    <t>746903234</t>
  </si>
  <si>
    <t>392107190</t>
  </si>
  <si>
    <t>1264015086</t>
  </si>
  <si>
    <t>464340845</t>
  </si>
  <si>
    <t>1946793854</t>
  </si>
  <si>
    <t>-195121743</t>
  </si>
  <si>
    <t>2069971717</t>
  </si>
  <si>
    <t>181351113</t>
  </si>
  <si>
    <t>Rozprostření ornice tl vrstvy do 200 mm pl přes 500 m2 v rovině nebo ve svahu do 1:5 strojně</t>
  </si>
  <si>
    <t>742532210</t>
  </si>
  <si>
    <t>1917913834</t>
  </si>
  <si>
    <t>-1142707992</t>
  </si>
  <si>
    <t>181411123</t>
  </si>
  <si>
    <t>Založení lučního trávníku výsevem pl do 1000 m2 ve svahu přes 1:2 do 1:1</t>
  </si>
  <si>
    <t>-1778543777</t>
  </si>
  <si>
    <t>00572474</t>
  </si>
  <si>
    <t>osivo směs travní krajinná-svahová</t>
  </si>
  <si>
    <t>578829506</t>
  </si>
  <si>
    <t>-76674088</t>
  </si>
  <si>
    <t>182151111</t>
  </si>
  <si>
    <t>Svahování v zářezech v hornině třídy těžitelnosti I skupiny 1 až 3 strojně</t>
  </si>
  <si>
    <t>-1169207642</t>
  </si>
  <si>
    <t>182351123</t>
  </si>
  <si>
    <t>Rozprostření ornice pl přes 100 do 500 m2 ve svahu přes 1:5 tl vrstvy do 200 mm strojně</t>
  </si>
  <si>
    <t>513575421</t>
  </si>
  <si>
    <t>209830228</t>
  </si>
  <si>
    <t>185803113</t>
  </si>
  <si>
    <t>Ošetření trávníku shrabáním ve svahu přes 1:2 do 1:1</t>
  </si>
  <si>
    <t>-825705790</t>
  </si>
  <si>
    <t>1632462004</t>
  </si>
  <si>
    <t>-664316498</t>
  </si>
  <si>
    <t>2122804653</t>
  </si>
  <si>
    <t>-1905319967</t>
  </si>
  <si>
    <t>2043601226</t>
  </si>
  <si>
    <t>Viz přílohu D.02_3.1, D.02_3.3.X</t>
  </si>
  <si>
    <t>4,3*44</t>
  </si>
  <si>
    <t>877713385</t>
  </si>
  <si>
    <t>-630164428</t>
  </si>
  <si>
    <t>3,1*44</t>
  </si>
  <si>
    <t>1295796116</t>
  </si>
  <si>
    <t>-1045522558</t>
  </si>
  <si>
    <t>-219261992</t>
  </si>
  <si>
    <t>-1805388053</t>
  </si>
  <si>
    <t>590952731</t>
  </si>
  <si>
    <t>831092502</t>
  </si>
  <si>
    <t>1013677687</t>
  </si>
  <si>
    <t>-2030264022</t>
  </si>
  <si>
    <t>Odstranění pařezů do prů. 500 mm</t>
  </si>
  <si>
    <t>SO 303 - Protierozní opatření na Tiché Orlici v km 25,239 - 25,380</t>
  </si>
  <si>
    <t>-183744594</t>
  </si>
  <si>
    <t>-557415004</t>
  </si>
  <si>
    <t>-1648290112</t>
  </si>
  <si>
    <t>1831742987</t>
  </si>
  <si>
    <t>-659171487</t>
  </si>
  <si>
    <t>238082356</t>
  </si>
  <si>
    <t>113106192</t>
  </si>
  <si>
    <t>Rozebrání vozovek ze silničních dílců se spárami zalitými cementovou maltou strojně pl do 50 m2</t>
  </si>
  <si>
    <t>-144189492</t>
  </si>
  <si>
    <t>-638751058</t>
  </si>
  <si>
    <t>113107311</t>
  </si>
  <si>
    <t>Odstranění podkladu z kameniva těženého tl do 100 mm strojně pl do 50 m2</t>
  </si>
  <si>
    <t>1917471556</t>
  </si>
  <si>
    <t>-1161843624</t>
  </si>
  <si>
    <t>753101683</t>
  </si>
  <si>
    <t>119638833</t>
  </si>
  <si>
    <t>127751101</t>
  </si>
  <si>
    <t>Vykopávky pod vodou v hornině třídy těžitelnosti I a II skupiny 1 až 4 tl vrstvy do 0,5 m objem do 1000 m3 strojně</t>
  </si>
  <si>
    <t>-869507910</t>
  </si>
  <si>
    <t>483415196</t>
  </si>
  <si>
    <t>-1635154475</t>
  </si>
  <si>
    <t>-2059336849</t>
  </si>
  <si>
    <t>-683573940</t>
  </si>
  <si>
    <t>-578582956</t>
  </si>
  <si>
    <t>1829808476</t>
  </si>
  <si>
    <t>-373858311</t>
  </si>
  <si>
    <t>857194796</t>
  </si>
  <si>
    <t>508620108</t>
  </si>
  <si>
    <t>162651112</t>
  </si>
  <si>
    <t>Vodorovné přemístění přes 4 000 do 5000 m výkopku/sypaniny z horniny třídy těžitelnosti I skupiny 1 až 3</t>
  </si>
  <si>
    <t>-917093399</t>
  </si>
  <si>
    <t>-1488679907</t>
  </si>
  <si>
    <t>1896255016</t>
  </si>
  <si>
    <t>857575383</t>
  </si>
  <si>
    <t>1658236125</t>
  </si>
  <si>
    <t>-1158585915</t>
  </si>
  <si>
    <t>2037571940</t>
  </si>
  <si>
    <t>-1129806633</t>
  </si>
  <si>
    <t>181351113a</t>
  </si>
  <si>
    <t>384889390</t>
  </si>
  <si>
    <t>181351113b</t>
  </si>
  <si>
    <t>2093365889</t>
  </si>
  <si>
    <t>181451121</t>
  </si>
  <si>
    <t>Založení lučního trávníku výsevem pl přes 1000 m2 v rovině a ve svahu do 1:5</t>
  </si>
  <si>
    <t>859103271</t>
  </si>
  <si>
    <t>-816530974</t>
  </si>
  <si>
    <t>181451123</t>
  </si>
  <si>
    <t>Založení lučního trávníku výsevem pl přes 1000 m2 ve svahu přes 1:2 do 1:1</t>
  </si>
  <si>
    <t>-807351401</t>
  </si>
  <si>
    <t>-1160324562</t>
  </si>
  <si>
    <t>1113013796</t>
  </si>
  <si>
    <t>-77360872</t>
  </si>
  <si>
    <t>982331989</t>
  </si>
  <si>
    <t>-469419746</t>
  </si>
  <si>
    <t>92601959</t>
  </si>
  <si>
    <t>931659288</t>
  </si>
  <si>
    <t>1998569323</t>
  </si>
  <si>
    <t>895420522</t>
  </si>
  <si>
    <t>1246996641</t>
  </si>
  <si>
    <t>242802814</t>
  </si>
  <si>
    <t>1784692299</t>
  </si>
  <si>
    <t>Viz přílohu D.03_3.1 a D.03_3.3.X</t>
  </si>
  <si>
    <t>4,24*129+15</t>
  </si>
  <si>
    <t>-832499315</t>
  </si>
  <si>
    <t>-1258266839</t>
  </si>
  <si>
    <t>3,1*129</t>
  </si>
  <si>
    <t>11881872</t>
  </si>
  <si>
    <t>564231111</t>
  </si>
  <si>
    <t>Podklad nebo podsyp ze štěrkopísku ŠP tl 100 mm</t>
  </si>
  <si>
    <t>1854636242</t>
  </si>
  <si>
    <t>-1934292560</t>
  </si>
  <si>
    <t>584121109</t>
  </si>
  <si>
    <t>Osazení silničních dílců z ŽB do lože z kameniva těženého tl 40 mm plochy do 50 m2</t>
  </si>
  <si>
    <t>-1883209854</t>
  </si>
  <si>
    <t>59381009</t>
  </si>
  <si>
    <t>panel silniční 3,00x1,00x0,15m</t>
  </si>
  <si>
    <t>1565662653</t>
  </si>
  <si>
    <t>919726122</t>
  </si>
  <si>
    <t>Geotextilie pro ochranu, separaci a filtraci netkaná měrná hm přes 200 do 300 g/m2</t>
  </si>
  <si>
    <t>-473015590</t>
  </si>
  <si>
    <t>910742672</t>
  </si>
  <si>
    <t>-277916610</t>
  </si>
  <si>
    <t>-2138982425</t>
  </si>
  <si>
    <t>-1375601799</t>
  </si>
  <si>
    <t>-196778974</t>
  </si>
  <si>
    <t>2081163730</t>
  </si>
  <si>
    <t>SEZNAM FIGUR</t>
  </si>
  <si>
    <t>Výměra</t>
  </si>
  <si>
    <t xml:space="preserve"> SO 301</t>
  </si>
  <si>
    <t>GT_svisle</t>
  </si>
  <si>
    <t>Geotextilie svisle za rubem zdi</t>
  </si>
  <si>
    <t>hnojeni</t>
  </si>
  <si>
    <t>Hnojení</t>
  </si>
  <si>
    <t>Použití figury:</t>
  </si>
  <si>
    <t>obsyp_DK</t>
  </si>
  <si>
    <t>Obsyp z drceného kameniva</t>
  </si>
  <si>
    <t>odstr_GT</t>
  </si>
  <si>
    <t>Odstranění geotextilie</t>
  </si>
  <si>
    <t>odstr_parez300</t>
  </si>
  <si>
    <t>Odstranění pařezů do prům. 300 mm</t>
  </si>
  <si>
    <t>odstr_ster_kom</t>
  </si>
  <si>
    <t>Ostranění štěrkové komunikace</t>
  </si>
  <si>
    <t>odvoz_sute</t>
  </si>
  <si>
    <t>Odvoz sutě a vybouraných hmot</t>
  </si>
  <si>
    <t>odvoz_tr13</t>
  </si>
  <si>
    <t>Odklizení přebytku v tř. 1-3</t>
  </si>
  <si>
    <t>ohum_rov200</t>
  </si>
  <si>
    <t>Ohumusování v rovině v tl. 200 mm</t>
  </si>
  <si>
    <t>sejmuti_200</t>
  </si>
  <si>
    <t>Sejmutí humusu v tl. 200 mm</t>
  </si>
  <si>
    <t>vykop_dren</t>
  </si>
  <si>
    <t>Výkop pro drenáž</t>
  </si>
  <si>
    <t>vykop_pod_vodou</t>
  </si>
  <si>
    <t>Výkop pod vodou tř.1-4</t>
  </si>
  <si>
    <t>vykop_vodotec</t>
  </si>
  <si>
    <t>Výkop vodotečí v tř. 4</t>
  </si>
  <si>
    <t>zalití</t>
  </si>
  <si>
    <t>Zalití rostlin vodou</t>
  </si>
  <si>
    <t>zasyp</t>
  </si>
  <si>
    <t>Zásyp se zhutněním</t>
  </si>
  <si>
    <t xml:space="preserve"> SO 302</t>
  </si>
  <si>
    <t>nasyp</t>
  </si>
  <si>
    <t>Násyp do profilu koryta se zhutněním</t>
  </si>
  <si>
    <t>ohum_svah200</t>
  </si>
  <si>
    <t>Ohumusování ve svahu v tl. 200 mm</t>
  </si>
  <si>
    <t>Výkop pod vodou</t>
  </si>
  <si>
    <t>zem_pro_303</t>
  </si>
  <si>
    <t>Nedostatek zeminy pro násyp v SO 303</t>
  </si>
  <si>
    <t xml:space="preserve"> SO 303</t>
  </si>
  <si>
    <t>GT_pod_panely</t>
  </si>
  <si>
    <t>Geotextilie</t>
  </si>
  <si>
    <t>nedostatek_hum</t>
  </si>
  <si>
    <t>Nedostatek humusu pro ohumusování na stavbě</t>
  </si>
  <si>
    <t>odvoz_ornice</t>
  </si>
  <si>
    <t>Odvoz ornice z pozemků ZPF</t>
  </si>
  <si>
    <t>panelka</t>
  </si>
  <si>
    <t>Panelová komunikace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</si>
</sst>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color rgb="FF000000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vertical="center"/>
      <protection/>
    </xf>
    <xf numFmtId="4" fontId="12" fillId="0" borderId="20" xfId="0" applyNumberFormat="1" applyFont="1" applyBorder="1" applyAlignment="1" applyProtection="1">
      <alignment vertical="center"/>
      <protection/>
    </xf>
    <xf numFmtId="0" fontId="12" fillId="0" borderId="3" xfId="0" applyFont="1" applyBorder="1" applyAlignment="1">
      <alignment vertical="center"/>
    </xf>
    <xf numFmtId="0" fontId="12" fillId="0" borderId="0" xfId="0" applyFont="1" applyAlignment="1" applyProtection="1">
      <alignment horizontal="left"/>
      <protection/>
    </xf>
    <xf numFmtId="4" fontId="12" fillId="0" borderId="0" xfId="0" applyNumberFormat="1" applyFont="1" applyAlignment="1" applyProtection="1">
      <alignment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21033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Modernizace silnice II/315 Hrádek - Ústí nad Orlicí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28. 9. 2021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ROUND(SUM(AG95:AG101),2)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ROUND(SUM(AS95:AS101),2)</f>
        <v>0</v>
      </c>
      <c r="AT94" s="114">
        <f>ROUND(SUM(AV94:AW94),2)</f>
        <v>0</v>
      </c>
      <c r="AU94" s="115">
        <f>ROUND(SUM(AU95:AU101),5)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ROUND(SUM(AZ95:AZ101),2)</f>
        <v>0</v>
      </c>
      <c r="BA94" s="114">
        <f>ROUND(SUM(BA95:BA101),2)</f>
        <v>0</v>
      </c>
      <c r="BB94" s="114">
        <f>ROUND(SUM(BB95:BB101),2)</f>
        <v>0</v>
      </c>
      <c r="BC94" s="114">
        <f>ROUND(SUM(BC95:BC101),2)</f>
        <v>0</v>
      </c>
      <c r="BD94" s="116">
        <f>ROUND(SUM(BD95:BD101),2)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119" t="s">
        <v>77</v>
      </c>
      <c r="B95" s="120"/>
      <c r="C95" s="121"/>
      <c r="D95" s="122" t="s">
        <v>78</v>
      </c>
      <c r="E95" s="122"/>
      <c r="F95" s="122"/>
      <c r="G95" s="122"/>
      <c r="H95" s="122"/>
      <c r="I95" s="123"/>
      <c r="J95" s="122" t="s">
        <v>79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000 - Vedlejší a ostat...'!J30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80</v>
      </c>
      <c r="AR95" s="126"/>
      <c r="AS95" s="127">
        <v>0</v>
      </c>
      <c r="AT95" s="128">
        <f>ROUND(SUM(AV95:AW95),2)</f>
        <v>0</v>
      </c>
      <c r="AU95" s="129">
        <f>'SO 000 - Vedlejší a ostat...'!P122</f>
        <v>0</v>
      </c>
      <c r="AV95" s="128">
        <f>'SO 000 - Vedlejší a ostat...'!J33</f>
        <v>0</v>
      </c>
      <c r="AW95" s="128">
        <f>'SO 000 - Vedlejší a ostat...'!J34</f>
        <v>0</v>
      </c>
      <c r="AX95" s="128">
        <f>'SO 000 - Vedlejší a ostat...'!J35</f>
        <v>0</v>
      </c>
      <c r="AY95" s="128">
        <f>'SO 000 - Vedlejší a ostat...'!J36</f>
        <v>0</v>
      </c>
      <c r="AZ95" s="128">
        <f>'SO 000 - Vedlejší a ostat...'!F33</f>
        <v>0</v>
      </c>
      <c r="BA95" s="128">
        <f>'SO 000 - Vedlejší a ostat...'!F34</f>
        <v>0</v>
      </c>
      <c r="BB95" s="128">
        <f>'SO 000 - Vedlejší a ostat...'!F35</f>
        <v>0</v>
      </c>
      <c r="BC95" s="128">
        <f>'SO 000 - Vedlejší a ostat...'!F36</f>
        <v>0</v>
      </c>
      <c r="BD95" s="130">
        <f>'SO 000 - Vedlejší a ostat...'!F37</f>
        <v>0</v>
      </c>
      <c r="BE95" s="7"/>
      <c r="BT95" s="131" t="s">
        <v>81</v>
      </c>
      <c r="BV95" s="131" t="s">
        <v>75</v>
      </c>
      <c r="BW95" s="131" t="s">
        <v>82</v>
      </c>
      <c r="BX95" s="131" t="s">
        <v>5</v>
      </c>
      <c r="CL95" s="131" t="s">
        <v>1</v>
      </c>
      <c r="CM95" s="131" t="s">
        <v>83</v>
      </c>
    </row>
    <row r="96" spans="1:91" s="7" customFormat="1" ht="16.5" customHeight="1">
      <c r="A96" s="119" t="s">
        <v>77</v>
      </c>
      <c r="B96" s="120"/>
      <c r="C96" s="121"/>
      <c r="D96" s="122" t="s">
        <v>84</v>
      </c>
      <c r="E96" s="122"/>
      <c r="F96" s="122"/>
      <c r="G96" s="122"/>
      <c r="H96" s="122"/>
      <c r="I96" s="123"/>
      <c r="J96" s="122" t="s">
        <v>85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01 - Sanace území'!J30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86</v>
      </c>
      <c r="AR96" s="126"/>
      <c r="AS96" s="127">
        <v>0</v>
      </c>
      <c r="AT96" s="128">
        <f>ROUND(SUM(AV96:AW96),2)</f>
        <v>0</v>
      </c>
      <c r="AU96" s="129">
        <f>'SO 01 - Sanace území'!P122</f>
        <v>0</v>
      </c>
      <c r="AV96" s="128">
        <f>'SO 01 - Sanace území'!J33</f>
        <v>0</v>
      </c>
      <c r="AW96" s="128">
        <f>'SO 01 - Sanace území'!J34</f>
        <v>0</v>
      </c>
      <c r="AX96" s="128">
        <f>'SO 01 - Sanace území'!J35</f>
        <v>0</v>
      </c>
      <c r="AY96" s="128">
        <f>'SO 01 - Sanace území'!J36</f>
        <v>0</v>
      </c>
      <c r="AZ96" s="128">
        <f>'SO 01 - Sanace území'!F33</f>
        <v>0</v>
      </c>
      <c r="BA96" s="128">
        <f>'SO 01 - Sanace území'!F34</f>
        <v>0</v>
      </c>
      <c r="BB96" s="128">
        <f>'SO 01 - Sanace území'!F35</f>
        <v>0</v>
      </c>
      <c r="BC96" s="128">
        <f>'SO 01 - Sanace území'!F36</f>
        <v>0</v>
      </c>
      <c r="BD96" s="130">
        <f>'SO 01 - Sanace území'!F37</f>
        <v>0</v>
      </c>
      <c r="BE96" s="7"/>
      <c r="BT96" s="131" t="s">
        <v>81</v>
      </c>
      <c r="BV96" s="131" t="s">
        <v>75</v>
      </c>
      <c r="BW96" s="131" t="s">
        <v>87</v>
      </c>
      <c r="BX96" s="131" t="s">
        <v>5</v>
      </c>
      <c r="CL96" s="131" t="s">
        <v>1</v>
      </c>
      <c r="CM96" s="131" t="s">
        <v>83</v>
      </c>
    </row>
    <row r="97" spans="1:91" s="7" customFormat="1" ht="24.75" customHeight="1">
      <c r="A97" s="119" t="s">
        <v>77</v>
      </c>
      <c r="B97" s="120"/>
      <c r="C97" s="121"/>
      <c r="D97" s="122" t="s">
        <v>88</v>
      </c>
      <c r="E97" s="122"/>
      <c r="F97" s="122"/>
      <c r="G97" s="122"/>
      <c r="H97" s="122"/>
      <c r="I97" s="123"/>
      <c r="J97" s="122" t="s">
        <v>89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102.2 - II-315 km 24.6...'!J30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86</v>
      </c>
      <c r="AR97" s="126"/>
      <c r="AS97" s="127">
        <v>0</v>
      </c>
      <c r="AT97" s="128">
        <f>ROUND(SUM(AV97:AW97),2)</f>
        <v>0</v>
      </c>
      <c r="AU97" s="129">
        <f>'SO 102.2 - II-315 km 24.6...'!P124</f>
        <v>0</v>
      </c>
      <c r="AV97" s="128">
        <f>'SO 102.2 - II-315 km 24.6...'!J33</f>
        <v>0</v>
      </c>
      <c r="AW97" s="128">
        <f>'SO 102.2 - II-315 km 24.6...'!J34</f>
        <v>0</v>
      </c>
      <c r="AX97" s="128">
        <f>'SO 102.2 - II-315 km 24.6...'!J35</f>
        <v>0</v>
      </c>
      <c r="AY97" s="128">
        <f>'SO 102.2 - II-315 km 24.6...'!J36</f>
        <v>0</v>
      </c>
      <c r="AZ97" s="128">
        <f>'SO 102.2 - II-315 km 24.6...'!F33</f>
        <v>0</v>
      </c>
      <c r="BA97" s="128">
        <f>'SO 102.2 - II-315 km 24.6...'!F34</f>
        <v>0</v>
      </c>
      <c r="BB97" s="128">
        <f>'SO 102.2 - II-315 km 24.6...'!F35</f>
        <v>0</v>
      </c>
      <c r="BC97" s="128">
        <f>'SO 102.2 - II-315 km 24.6...'!F36</f>
        <v>0</v>
      </c>
      <c r="BD97" s="130">
        <f>'SO 102.2 - II-315 km 24.6...'!F37</f>
        <v>0</v>
      </c>
      <c r="BE97" s="7"/>
      <c r="BT97" s="131" t="s">
        <v>81</v>
      </c>
      <c r="BV97" s="131" t="s">
        <v>75</v>
      </c>
      <c r="BW97" s="131" t="s">
        <v>90</v>
      </c>
      <c r="BX97" s="131" t="s">
        <v>5</v>
      </c>
      <c r="CL97" s="131" t="s">
        <v>1</v>
      </c>
      <c r="CM97" s="131" t="s">
        <v>83</v>
      </c>
    </row>
    <row r="98" spans="1:91" s="7" customFormat="1" ht="16.5" customHeight="1">
      <c r="A98" s="119" t="s">
        <v>77</v>
      </c>
      <c r="B98" s="120"/>
      <c r="C98" s="121"/>
      <c r="D98" s="122" t="s">
        <v>91</v>
      </c>
      <c r="E98" s="122"/>
      <c r="F98" s="122"/>
      <c r="G98" s="122"/>
      <c r="H98" s="122"/>
      <c r="I98" s="123"/>
      <c r="J98" s="122" t="s">
        <v>92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'SO 112 - Zabezpečení provozu'!J30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86</v>
      </c>
      <c r="AR98" s="126"/>
      <c r="AS98" s="127">
        <v>0</v>
      </c>
      <c r="AT98" s="128">
        <f>ROUND(SUM(AV98:AW98),2)</f>
        <v>0</v>
      </c>
      <c r="AU98" s="129">
        <f>'SO 112 - Zabezpečení provozu'!P117</f>
        <v>0</v>
      </c>
      <c r="AV98" s="128">
        <f>'SO 112 - Zabezpečení provozu'!J33</f>
        <v>0</v>
      </c>
      <c r="AW98" s="128">
        <f>'SO 112 - Zabezpečení provozu'!J34</f>
        <v>0</v>
      </c>
      <c r="AX98" s="128">
        <f>'SO 112 - Zabezpečení provozu'!J35</f>
        <v>0</v>
      </c>
      <c r="AY98" s="128">
        <f>'SO 112 - Zabezpečení provozu'!J36</f>
        <v>0</v>
      </c>
      <c r="AZ98" s="128">
        <f>'SO 112 - Zabezpečení provozu'!F33</f>
        <v>0</v>
      </c>
      <c r="BA98" s="128">
        <f>'SO 112 - Zabezpečení provozu'!F34</f>
        <v>0</v>
      </c>
      <c r="BB98" s="128">
        <f>'SO 112 - Zabezpečení provozu'!F35</f>
        <v>0</v>
      </c>
      <c r="BC98" s="128">
        <f>'SO 112 - Zabezpečení provozu'!F36</f>
        <v>0</v>
      </c>
      <c r="BD98" s="130">
        <f>'SO 112 - Zabezpečení provozu'!F37</f>
        <v>0</v>
      </c>
      <c r="BE98" s="7"/>
      <c r="BT98" s="131" t="s">
        <v>81</v>
      </c>
      <c r="BV98" s="131" t="s">
        <v>75</v>
      </c>
      <c r="BW98" s="131" t="s">
        <v>93</v>
      </c>
      <c r="BX98" s="131" t="s">
        <v>5</v>
      </c>
      <c r="CL98" s="131" t="s">
        <v>1</v>
      </c>
      <c r="CM98" s="131" t="s">
        <v>83</v>
      </c>
    </row>
    <row r="99" spans="1:91" s="7" customFormat="1" ht="24.75" customHeight="1">
      <c r="A99" s="119" t="s">
        <v>77</v>
      </c>
      <c r="B99" s="120"/>
      <c r="C99" s="121"/>
      <c r="D99" s="122" t="s">
        <v>94</v>
      </c>
      <c r="E99" s="122"/>
      <c r="F99" s="122"/>
      <c r="G99" s="122"/>
      <c r="H99" s="122"/>
      <c r="I99" s="123"/>
      <c r="J99" s="122" t="s">
        <v>95</v>
      </c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4">
        <f>'SO 301 - Protierozní opat...'!J30</f>
        <v>0</v>
      </c>
      <c r="AH99" s="123"/>
      <c r="AI99" s="123"/>
      <c r="AJ99" s="123"/>
      <c r="AK99" s="123"/>
      <c r="AL99" s="123"/>
      <c r="AM99" s="123"/>
      <c r="AN99" s="124">
        <f>SUM(AG99,AT99)</f>
        <v>0</v>
      </c>
      <c r="AO99" s="123"/>
      <c r="AP99" s="123"/>
      <c r="AQ99" s="125" t="s">
        <v>86</v>
      </c>
      <c r="AR99" s="126"/>
      <c r="AS99" s="127">
        <v>0</v>
      </c>
      <c r="AT99" s="128">
        <f>ROUND(SUM(AV99:AW99),2)</f>
        <v>0</v>
      </c>
      <c r="AU99" s="129">
        <f>'SO 301 - Protierozní opat...'!P128</f>
        <v>0</v>
      </c>
      <c r="AV99" s="128">
        <f>'SO 301 - Protierozní opat...'!J33</f>
        <v>0</v>
      </c>
      <c r="AW99" s="128">
        <f>'SO 301 - Protierozní opat...'!J34</f>
        <v>0</v>
      </c>
      <c r="AX99" s="128">
        <f>'SO 301 - Protierozní opat...'!J35</f>
        <v>0</v>
      </c>
      <c r="AY99" s="128">
        <f>'SO 301 - Protierozní opat...'!J36</f>
        <v>0</v>
      </c>
      <c r="AZ99" s="128">
        <f>'SO 301 - Protierozní opat...'!F33</f>
        <v>0</v>
      </c>
      <c r="BA99" s="128">
        <f>'SO 301 - Protierozní opat...'!F34</f>
        <v>0</v>
      </c>
      <c r="BB99" s="128">
        <f>'SO 301 - Protierozní opat...'!F35</f>
        <v>0</v>
      </c>
      <c r="BC99" s="128">
        <f>'SO 301 - Protierozní opat...'!F36</f>
        <v>0</v>
      </c>
      <c r="BD99" s="130">
        <f>'SO 301 - Protierozní opat...'!F37</f>
        <v>0</v>
      </c>
      <c r="BE99" s="7"/>
      <c r="BT99" s="131" t="s">
        <v>81</v>
      </c>
      <c r="BV99" s="131" t="s">
        <v>75</v>
      </c>
      <c r="BW99" s="131" t="s">
        <v>96</v>
      </c>
      <c r="BX99" s="131" t="s">
        <v>5</v>
      </c>
      <c r="CL99" s="131" t="s">
        <v>1</v>
      </c>
      <c r="CM99" s="131" t="s">
        <v>83</v>
      </c>
    </row>
    <row r="100" spans="1:91" s="7" customFormat="1" ht="24.75" customHeight="1">
      <c r="A100" s="119" t="s">
        <v>77</v>
      </c>
      <c r="B100" s="120"/>
      <c r="C100" s="121"/>
      <c r="D100" s="122" t="s">
        <v>97</v>
      </c>
      <c r="E100" s="122"/>
      <c r="F100" s="122"/>
      <c r="G100" s="122"/>
      <c r="H100" s="122"/>
      <c r="I100" s="123"/>
      <c r="J100" s="122" t="s">
        <v>98</v>
      </c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4">
        <f>'SO 302 - Protierozní opat...'!J30</f>
        <v>0</v>
      </c>
      <c r="AH100" s="123"/>
      <c r="AI100" s="123"/>
      <c r="AJ100" s="123"/>
      <c r="AK100" s="123"/>
      <c r="AL100" s="123"/>
      <c r="AM100" s="123"/>
      <c r="AN100" s="124">
        <f>SUM(AG100,AT100)</f>
        <v>0</v>
      </c>
      <c r="AO100" s="123"/>
      <c r="AP100" s="123"/>
      <c r="AQ100" s="125" t="s">
        <v>86</v>
      </c>
      <c r="AR100" s="126"/>
      <c r="AS100" s="127">
        <v>0</v>
      </c>
      <c r="AT100" s="128">
        <f>ROUND(SUM(AV100:AW100),2)</f>
        <v>0</v>
      </c>
      <c r="AU100" s="129">
        <f>'SO 302 - Protierozní opat...'!P123</f>
        <v>0</v>
      </c>
      <c r="AV100" s="128">
        <f>'SO 302 - Protierozní opat...'!J33</f>
        <v>0</v>
      </c>
      <c r="AW100" s="128">
        <f>'SO 302 - Protierozní opat...'!J34</f>
        <v>0</v>
      </c>
      <c r="AX100" s="128">
        <f>'SO 302 - Protierozní opat...'!J35</f>
        <v>0</v>
      </c>
      <c r="AY100" s="128">
        <f>'SO 302 - Protierozní opat...'!J36</f>
        <v>0</v>
      </c>
      <c r="AZ100" s="128">
        <f>'SO 302 - Protierozní opat...'!F33</f>
        <v>0</v>
      </c>
      <c r="BA100" s="128">
        <f>'SO 302 - Protierozní opat...'!F34</f>
        <v>0</v>
      </c>
      <c r="BB100" s="128">
        <f>'SO 302 - Protierozní opat...'!F35</f>
        <v>0</v>
      </c>
      <c r="BC100" s="128">
        <f>'SO 302 - Protierozní opat...'!F36</f>
        <v>0</v>
      </c>
      <c r="BD100" s="130">
        <f>'SO 302 - Protierozní opat...'!F37</f>
        <v>0</v>
      </c>
      <c r="BE100" s="7"/>
      <c r="BT100" s="131" t="s">
        <v>81</v>
      </c>
      <c r="BV100" s="131" t="s">
        <v>75</v>
      </c>
      <c r="BW100" s="131" t="s">
        <v>99</v>
      </c>
      <c r="BX100" s="131" t="s">
        <v>5</v>
      </c>
      <c r="CL100" s="131" t="s">
        <v>1</v>
      </c>
      <c r="CM100" s="131" t="s">
        <v>83</v>
      </c>
    </row>
    <row r="101" spans="1:91" s="7" customFormat="1" ht="24.75" customHeight="1">
      <c r="A101" s="119" t="s">
        <v>77</v>
      </c>
      <c r="B101" s="120"/>
      <c r="C101" s="121"/>
      <c r="D101" s="122" t="s">
        <v>100</v>
      </c>
      <c r="E101" s="122"/>
      <c r="F101" s="122"/>
      <c r="G101" s="122"/>
      <c r="H101" s="122"/>
      <c r="I101" s="123"/>
      <c r="J101" s="122" t="s">
        <v>101</v>
      </c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4">
        <f>'SO 303 - Protierozní opat...'!J30</f>
        <v>0</v>
      </c>
      <c r="AH101" s="123"/>
      <c r="AI101" s="123"/>
      <c r="AJ101" s="123"/>
      <c r="AK101" s="123"/>
      <c r="AL101" s="123"/>
      <c r="AM101" s="123"/>
      <c r="AN101" s="124">
        <f>SUM(AG101,AT101)</f>
        <v>0</v>
      </c>
      <c r="AO101" s="123"/>
      <c r="AP101" s="123"/>
      <c r="AQ101" s="125" t="s">
        <v>86</v>
      </c>
      <c r="AR101" s="126"/>
      <c r="AS101" s="132">
        <v>0</v>
      </c>
      <c r="AT101" s="133">
        <f>ROUND(SUM(AV101:AW101),2)</f>
        <v>0</v>
      </c>
      <c r="AU101" s="134">
        <f>'SO 303 - Protierozní opat...'!P123</f>
        <v>0</v>
      </c>
      <c r="AV101" s="133">
        <f>'SO 303 - Protierozní opat...'!J33</f>
        <v>0</v>
      </c>
      <c r="AW101" s="133">
        <f>'SO 303 - Protierozní opat...'!J34</f>
        <v>0</v>
      </c>
      <c r="AX101" s="133">
        <f>'SO 303 - Protierozní opat...'!J35</f>
        <v>0</v>
      </c>
      <c r="AY101" s="133">
        <f>'SO 303 - Protierozní opat...'!J36</f>
        <v>0</v>
      </c>
      <c r="AZ101" s="133">
        <f>'SO 303 - Protierozní opat...'!F33</f>
        <v>0</v>
      </c>
      <c r="BA101" s="133">
        <f>'SO 303 - Protierozní opat...'!F34</f>
        <v>0</v>
      </c>
      <c r="BB101" s="133">
        <f>'SO 303 - Protierozní opat...'!F35</f>
        <v>0</v>
      </c>
      <c r="BC101" s="133">
        <f>'SO 303 - Protierozní opat...'!F36</f>
        <v>0</v>
      </c>
      <c r="BD101" s="135">
        <f>'SO 303 - Protierozní opat...'!F37</f>
        <v>0</v>
      </c>
      <c r="BE101" s="7"/>
      <c r="BT101" s="131" t="s">
        <v>81</v>
      </c>
      <c r="BV101" s="131" t="s">
        <v>75</v>
      </c>
      <c r="BW101" s="131" t="s">
        <v>102</v>
      </c>
      <c r="BX101" s="131" t="s">
        <v>5</v>
      </c>
      <c r="CL101" s="131" t="s">
        <v>1</v>
      </c>
      <c r="CM101" s="131" t="s">
        <v>83</v>
      </c>
    </row>
    <row r="102" spans="1:57" s="2" customFormat="1" ht="30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4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44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</sheetData>
  <sheetProtection password="CC35" sheet="1" objects="1" scenarios="1" formatColumns="0" formatRows="0"/>
  <mergeCells count="66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00 - Vedlejší a ostat...'!C2" display="/"/>
    <hyperlink ref="A96" location="'SO 01 - Sanace území'!C2" display="/"/>
    <hyperlink ref="A97" location="'SO 102.2 - II-315 km 24.6...'!C2" display="/"/>
    <hyperlink ref="A98" location="'SO 112 - Zabezpečení provozu'!C2" display="/"/>
    <hyperlink ref="A99" location="'SO 301 - Protierozní opat...'!C2" display="/"/>
    <hyperlink ref="A100" location="'SO 302 - Protierozní opat...'!C2" display="/"/>
    <hyperlink ref="A101" location="'SO 303 - Protierozní opa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82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103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Modernizace silnice II/315 Hrádek - Ústí nad Orlicí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28. 9. 2021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106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107</v>
      </c>
      <c r="F15" s="38"/>
      <c r="G15" s="38"/>
      <c r="H15" s="38"/>
      <c r="I15" s="140" t="s">
        <v>26</v>
      </c>
      <c r="J15" s="143" t="s">
        <v>108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109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110</v>
      </c>
      <c r="F21" s="38"/>
      <c r="G21" s="38"/>
      <c r="H21" s="38"/>
      <c r="I21" s="140" t="s">
        <v>26</v>
      </c>
      <c r="J21" s="143" t="s">
        <v>111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21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ROUND((SUM(BE122:BE196)),2)</f>
        <v>0</v>
      </c>
      <c r="G33" s="38"/>
      <c r="H33" s="38"/>
      <c r="I33" s="155">
        <v>0.21</v>
      </c>
      <c r="J33" s="154">
        <f>ROUND(((SUM(BE122:BE196))*I33),2)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ROUND((SUM(BF122:BF196)),2)</f>
        <v>0</v>
      </c>
      <c r="G34" s="38"/>
      <c r="H34" s="38"/>
      <c r="I34" s="155">
        <v>0.15</v>
      </c>
      <c r="J34" s="154">
        <f>ROUND(((SUM(BF122:BF196))*I34),2)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ROUND((SUM(BG122:BG196)),2)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ROUND((SUM(BH122:BH196)),2)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ROUND((SUM(BI122:BI196)),2)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Modernizace silnice II/315 Hrádek - Ústí nad Orlicí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000 - Vedlejší a ostatní náklady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28. 9. 2021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Pardubický kraj</v>
      </c>
      <c r="G91" s="40"/>
      <c r="H91" s="40"/>
      <c r="I91" s="32" t="s">
        <v>29</v>
      </c>
      <c r="J91" s="36" t="str">
        <f>E21</f>
        <v xml:space="preserve">Golik VH, s. r. o.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113</v>
      </c>
      <c r="D94" s="176"/>
      <c r="E94" s="176"/>
      <c r="F94" s="176"/>
      <c r="G94" s="176"/>
      <c r="H94" s="176"/>
      <c r="I94" s="176"/>
      <c r="J94" s="177" t="s">
        <v>114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115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116</v>
      </c>
    </row>
    <row r="97" spans="1:31" s="9" customFormat="1" ht="24.95" customHeight="1">
      <c r="A97" s="9"/>
      <c r="B97" s="179"/>
      <c r="C97" s="180"/>
      <c r="D97" s="181" t="s">
        <v>117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118</v>
      </c>
      <c r="E98" s="182"/>
      <c r="F98" s="182"/>
      <c r="G98" s="182"/>
      <c r="H98" s="182"/>
      <c r="I98" s="182"/>
      <c r="J98" s="183">
        <f>J148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119</v>
      </c>
      <c r="E99" s="182"/>
      <c r="F99" s="182"/>
      <c r="G99" s="182"/>
      <c r="H99" s="182"/>
      <c r="I99" s="182"/>
      <c r="J99" s="183">
        <f>J156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120</v>
      </c>
      <c r="E100" s="182"/>
      <c r="F100" s="182"/>
      <c r="G100" s="182"/>
      <c r="H100" s="182"/>
      <c r="I100" s="182"/>
      <c r="J100" s="183">
        <f>J173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9"/>
      <c r="C101" s="180"/>
      <c r="D101" s="181" t="s">
        <v>121</v>
      </c>
      <c r="E101" s="182"/>
      <c r="F101" s="182"/>
      <c r="G101" s="182"/>
      <c r="H101" s="182"/>
      <c r="I101" s="182"/>
      <c r="J101" s="183">
        <f>J183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9"/>
      <c r="C102" s="180"/>
      <c r="D102" s="181" t="s">
        <v>122</v>
      </c>
      <c r="E102" s="182"/>
      <c r="F102" s="182"/>
      <c r="G102" s="182"/>
      <c r="H102" s="182"/>
      <c r="I102" s="182"/>
      <c r="J102" s="183">
        <f>J195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123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4" t="str">
        <f>E7</f>
        <v>Modernizace silnice II/315 Hrádek - Ústí nad Orlicí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104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SO 000 - Vedlejší a ostatní náklady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 xml:space="preserve"> </v>
      </c>
      <c r="G116" s="40"/>
      <c r="H116" s="40"/>
      <c r="I116" s="32" t="s">
        <v>22</v>
      </c>
      <c r="J116" s="79" t="str">
        <f>IF(J12="","",J12)</f>
        <v>28. 9. 2021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>Pardubický kraj</v>
      </c>
      <c r="G118" s="40"/>
      <c r="H118" s="40"/>
      <c r="I118" s="32" t="s">
        <v>29</v>
      </c>
      <c r="J118" s="36" t="str">
        <f>E21</f>
        <v xml:space="preserve">Golik VH, s. r. o.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27</v>
      </c>
      <c r="D119" s="40"/>
      <c r="E119" s="40"/>
      <c r="F119" s="27" t="str">
        <f>IF(E18="","",E18)</f>
        <v>Vyplň údaj</v>
      </c>
      <c r="G119" s="40"/>
      <c r="H119" s="40"/>
      <c r="I119" s="32" t="s">
        <v>31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0" customFormat="1" ht="29.25" customHeight="1">
      <c r="A121" s="185"/>
      <c r="B121" s="186"/>
      <c r="C121" s="187" t="s">
        <v>124</v>
      </c>
      <c r="D121" s="188" t="s">
        <v>58</v>
      </c>
      <c r="E121" s="188" t="s">
        <v>54</v>
      </c>
      <c r="F121" s="188" t="s">
        <v>55</v>
      </c>
      <c r="G121" s="188" t="s">
        <v>125</v>
      </c>
      <c r="H121" s="188" t="s">
        <v>126</v>
      </c>
      <c r="I121" s="188" t="s">
        <v>127</v>
      </c>
      <c r="J121" s="188" t="s">
        <v>114</v>
      </c>
      <c r="K121" s="189" t="s">
        <v>128</v>
      </c>
      <c r="L121" s="190"/>
      <c r="M121" s="100" t="s">
        <v>1</v>
      </c>
      <c r="N121" s="101" t="s">
        <v>37</v>
      </c>
      <c r="O121" s="101" t="s">
        <v>129</v>
      </c>
      <c r="P121" s="101" t="s">
        <v>130</v>
      </c>
      <c r="Q121" s="101" t="s">
        <v>131</v>
      </c>
      <c r="R121" s="101" t="s">
        <v>132</v>
      </c>
      <c r="S121" s="101" t="s">
        <v>133</v>
      </c>
      <c r="T121" s="102" t="s">
        <v>134</v>
      </c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</row>
    <row r="122" spans="1:63" s="2" customFormat="1" ht="22.8" customHeight="1">
      <c r="A122" s="38"/>
      <c r="B122" s="39"/>
      <c r="C122" s="107" t="s">
        <v>135</v>
      </c>
      <c r="D122" s="40"/>
      <c r="E122" s="40"/>
      <c r="F122" s="40"/>
      <c r="G122" s="40"/>
      <c r="H122" s="40"/>
      <c r="I122" s="40"/>
      <c r="J122" s="191">
        <f>BK122</f>
        <v>0</v>
      </c>
      <c r="K122" s="40"/>
      <c r="L122" s="44"/>
      <c r="M122" s="103"/>
      <c r="N122" s="192"/>
      <c r="O122" s="104"/>
      <c r="P122" s="193">
        <f>P123+P148+P156+P173+P183+P195</f>
        <v>0</v>
      </c>
      <c r="Q122" s="104"/>
      <c r="R122" s="193">
        <f>R123+R148+R156+R173+R183+R195</f>
        <v>0</v>
      </c>
      <c r="S122" s="104"/>
      <c r="T122" s="194">
        <f>T123+T148+T156+T173+T183+T195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72</v>
      </c>
      <c r="AU122" s="17" t="s">
        <v>116</v>
      </c>
      <c r="BK122" s="195">
        <f>BK123+BK148+BK156+BK173+BK183+BK195</f>
        <v>0</v>
      </c>
    </row>
    <row r="123" spans="1:63" s="11" customFormat="1" ht="25.9" customHeight="1">
      <c r="A123" s="11"/>
      <c r="B123" s="196"/>
      <c r="C123" s="197"/>
      <c r="D123" s="198" t="s">
        <v>72</v>
      </c>
      <c r="E123" s="199" t="s">
        <v>80</v>
      </c>
      <c r="F123" s="199" t="s">
        <v>79</v>
      </c>
      <c r="G123" s="197"/>
      <c r="H123" s="197"/>
      <c r="I123" s="200"/>
      <c r="J123" s="201">
        <f>BK123</f>
        <v>0</v>
      </c>
      <c r="K123" s="197"/>
      <c r="L123" s="202"/>
      <c r="M123" s="203"/>
      <c r="N123" s="204"/>
      <c r="O123" s="204"/>
      <c r="P123" s="205">
        <f>SUM(P124:P147)</f>
        <v>0</v>
      </c>
      <c r="Q123" s="204"/>
      <c r="R123" s="205">
        <f>SUM(R124:R147)</f>
        <v>0</v>
      </c>
      <c r="S123" s="204"/>
      <c r="T123" s="206">
        <f>SUM(T124:T147)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07" t="s">
        <v>136</v>
      </c>
      <c r="AT123" s="208" t="s">
        <v>72</v>
      </c>
      <c r="AU123" s="208" t="s">
        <v>73</v>
      </c>
      <c r="AY123" s="207" t="s">
        <v>137</v>
      </c>
      <c r="BK123" s="209">
        <f>SUM(BK124:BK147)</f>
        <v>0</v>
      </c>
    </row>
    <row r="124" spans="1:65" s="2" customFormat="1" ht="16.5" customHeight="1">
      <c r="A124" s="38"/>
      <c r="B124" s="39"/>
      <c r="C124" s="210" t="s">
        <v>81</v>
      </c>
      <c r="D124" s="210" t="s">
        <v>138</v>
      </c>
      <c r="E124" s="211" t="s">
        <v>139</v>
      </c>
      <c r="F124" s="212" t="s">
        <v>140</v>
      </c>
      <c r="G124" s="213" t="s">
        <v>141</v>
      </c>
      <c r="H124" s="214">
        <v>1</v>
      </c>
      <c r="I124" s="215"/>
      <c r="J124" s="216">
        <f>ROUND(I124*H124,2)</f>
        <v>0</v>
      </c>
      <c r="K124" s="212" t="s">
        <v>1</v>
      </c>
      <c r="L124" s="44"/>
      <c r="M124" s="217" t="s">
        <v>1</v>
      </c>
      <c r="N124" s="218" t="s">
        <v>38</v>
      </c>
      <c r="O124" s="91"/>
      <c r="P124" s="219">
        <f>O124*H124</f>
        <v>0</v>
      </c>
      <c r="Q124" s="219">
        <v>0</v>
      </c>
      <c r="R124" s="219">
        <f>Q124*H124</f>
        <v>0</v>
      </c>
      <c r="S124" s="219">
        <v>0</v>
      </c>
      <c r="T124" s="22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1" t="s">
        <v>142</v>
      </c>
      <c r="AT124" s="221" t="s">
        <v>138</v>
      </c>
      <c r="AU124" s="221" t="s">
        <v>81</v>
      </c>
      <c r="AY124" s="17" t="s">
        <v>137</v>
      </c>
      <c r="BE124" s="222">
        <f>IF(N124="základní",J124,0)</f>
        <v>0</v>
      </c>
      <c r="BF124" s="222">
        <f>IF(N124="snížená",J124,0)</f>
        <v>0</v>
      </c>
      <c r="BG124" s="222">
        <f>IF(N124="zákl. přenesená",J124,0)</f>
        <v>0</v>
      </c>
      <c r="BH124" s="222">
        <f>IF(N124="sníž. přenesená",J124,0)</f>
        <v>0</v>
      </c>
      <c r="BI124" s="222">
        <f>IF(N124="nulová",J124,0)</f>
        <v>0</v>
      </c>
      <c r="BJ124" s="17" t="s">
        <v>81</v>
      </c>
      <c r="BK124" s="222">
        <f>ROUND(I124*H124,2)</f>
        <v>0</v>
      </c>
      <c r="BL124" s="17" t="s">
        <v>142</v>
      </c>
      <c r="BM124" s="221" t="s">
        <v>143</v>
      </c>
    </row>
    <row r="125" spans="1:65" s="2" customFormat="1" ht="37.8" customHeight="1">
      <c r="A125" s="38"/>
      <c r="B125" s="39"/>
      <c r="C125" s="210" t="s">
        <v>83</v>
      </c>
      <c r="D125" s="210" t="s">
        <v>138</v>
      </c>
      <c r="E125" s="211" t="s">
        <v>144</v>
      </c>
      <c r="F125" s="212" t="s">
        <v>145</v>
      </c>
      <c r="G125" s="213" t="s">
        <v>141</v>
      </c>
      <c r="H125" s="214">
        <v>1</v>
      </c>
      <c r="I125" s="215"/>
      <c r="J125" s="216">
        <f>ROUND(I125*H125,2)</f>
        <v>0</v>
      </c>
      <c r="K125" s="212" t="s">
        <v>1</v>
      </c>
      <c r="L125" s="44"/>
      <c r="M125" s="217" t="s">
        <v>1</v>
      </c>
      <c r="N125" s="218" t="s">
        <v>38</v>
      </c>
      <c r="O125" s="91"/>
      <c r="P125" s="219">
        <f>O125*H125</f>
        <v>0</v>
      </c>
      <c r="Q125" s="219">
        <v>0</v>
      </c>
      <c r="R125" s="219">
        <f>Q125*H125</f>
        <v>0</v>
      </c>
      <c r="S125" s="219">
        <v>0</v>
      </c>
      <c r="T125" s="22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1" t="s">
        <v>142</v>
      </c>
      <c r="AT125" s="221" t="s">
        <v>138</v>
      </c>
      <c r="AU125" s="221" t="s">
        <v>81</v>
      </c>
      <c r="AY125" s="17" t="s">
        <v>137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7" t="s">
        <v>81</v>
      </c>
      <c r="BK125" s="222">
        <f>ROUND(I125*H125,2)</f>
        <v>0</v>
      </c>
      <c r="BL125" s="17" t="s">
        <v>142</v>
      </c>
      <c r="BM125" s="221" t="s">
        <v>146</v>
      </c>
    </row>
    <row r="126" spans="1:65" s="2" customFormat="1" ht="37.8" customHeight="1">
      <c r="A126" s="38"/>
      <c r="B126" s="39"/>
      <c r="C126" s="210" t="s">
        <v>147</v>
      </c>
      <c r="D126" s="210" t="s">
        <v>138</v>
      </c>
      <c r="E126" s="211" t="s">
        <v>148</v>
      </c>
      <c r="F126" s="212" t="s">
        <v>149</v>
      </c>
      <c r="G126" s="213" t="s">
        <v>141</v>
      </c>
      <c r="H126" s="214">
        <v>1</v>
      </c>
      <c r="I126" s="215"/>
      <c r="J126" s="216">
        <f>ROUND(I126*H126,2)</f>
        <v>0</v>
      </c>
      <c r="K126" s="212" t="s">
        <v>1</v>
      </c>
      <c r="L126" s="44"/>
      <c r="M126" s="217" t="s">
        <v>1</v>
      </c>
      <c r="N126" s="218" t="s">
        <v>38</v>
      </c>
      <c r="O126" s="91"/>
      <c r="P126" s="219">
        <f>O126*H126</f>
        <v>0</v>
      </c>
      <c r="Q126" s="219">
        <v>0</v>
      </c>
      <c r="R126" s="219">
        <f>Q126*H126</f>
        <v>0</v>
      </c>
      <c r="S126" s="219">
        <v>0</v>
      </c>
      <c r="T126" s="22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1" t="s">
        <v>142</v>
      </c>
      <c r="AT126" s="221" t="s">
        <v>138</v>
      </c>
      <c r="AU126" s="221" t="s">
        <v>81</v>
      </c>
      <c r="AY126" s="17" t="s">
        <v>137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7" t="s">
        <v>81</v>
      </c>
      <c r="BK126" s="222">
        <f>ROUND(I126*H126,2)</f>
        <v>0</v>
      </c>
      <c r="BL126" s="17" t="s">
        <v>142</v>
      </c>
      <c r="BM126" s="221" t="s">
        <v>150</v>
      </c>
    </row>
    <row r="127" spans="1:65" s="2" customFormat="1" ht="24.15" customHeight="1">
      <c r="A127" s="38"/>
      <c r="B127" s="39"/>
      <c r="C127" s="210" t="s">
        <v>151</v>
      </c>
      <c r="D127" s="210" t="s">
        <v>138</v>
      </c>
      <c r="E127" s="211" t="s">
        <v>152</v>
      </c>
      <c r="F127" s="212" t="s">
        <v>153</v>
      </c>
      <c r="G127" s="213" t="s">
        <v>141</v>
      </c>
      <c r="H127" s="214">
        <v>1</v>
      </c>
      <c r="I127" s="215"/>
      <c r="J127" s="216">
        <f>ROUND(I127*H127,2)</f>
        <v>0</v>
      </c>
      <c r="K127" s="212" t="s">
        <v>1</v>
      </c>
      <c r="L127" s="44"/>
      <c r="M127" s="217" t="s">
        <v>1</v>
      </c>
      <c r="N127" s="218" t="s">
        <v>38</v>
      </c>
      <c r="O127" s="91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1" t="s">
        <v>142</v>
      </c>
      <c r="AT127" s="221" t="s">
        <v>138</v>
      </c>
      <c r="AU127" s="221" t="s">
        <v>81</v>
      </c>
      <c r="AY127" s="17" t="s">
        <v>137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7" t="s">
        <v>81</v>
      </c>
      <c r="BK127" s="222">
        <f>ROUND(I127*H127,2)</f>
        <v>0</v>
      </c>
      <c r="BL127" s="17" t="s">
        <v>142</v>
      </c>
      <c r="BM127" s="221" t="s">
        <v>154</v>
      </c>
    </row>
    <row r="128" spans="1:65" s="2" customFormat="1" ht="24.15" customHeight="1">
      <c r="A128" s="38"/>
      <c r="B128" s="39"/>
      <c r="C128" s="210" t="s">
        <v>136</v>
      </c>
      <c r="D128" s="210" t="s">
        <v>138</v>
      </c>
      <c r="E128" s="211" t="s">
        <v>155</v>
      </c>
      <c r="F128" s="212" t="s">
        <v>156</v>
      </c>
      <c r="G128" s="213" t="s">
        <v>141</v>
      </c>
      <c r="H128" s="214">
        <v>1</v>
      </c>
      <c r="I128" s="215"/>
      <c r="J128" s="216">
        <f>ROUND(I128*H128,2)</f>
        <v>0</v>
      </c>
      <c r="K128" s="212" t="s">
        <v>1</v>
      </c>
      <c r="L128" s="44"/>
      <c r="M128" s="217" t="s">
        <v>1</v>
      </c>
      <c r="N128" s="218" t="s">
        <v>38</v>
      </c>
      <c r="O128" s="91"/>
      <c r="P128" s="219">
        <f>O128*H128</f>
        <v>0</v>
      </c>
      <c r="Q128" s="219">
        <v>0</v>
      </c>
      <c r="R128" s="219">
        <f>Q128*H128</f>
        <v>0</v>
      </c>
      <c r="S128" s="219">
        <v>0</v>
      </c>
      <c r="T128" s="22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1" t="s">
        <v>142</v>
      </c>
      <c r="AT128" s="221" t="s">
        <v>138</v>
      </c>
      <c r="AU128" s="221" t="s">
        <v>81</v>
      </c>
      <c r="AY128" s="17" t="s">
        <v>137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7" t="s">
        <v>81</v>
      </c>
      <c r="BK128" s="222">
        <f>ROUND(I128*H128,2)</f>
        <v>0</v>
      </c>
      <c r="BL128" s="17" t="s">
        <v>142</v>
      </c>
      <c r="BM128" s="221" t="s">
        <v>157</v>
      </c>
    </row>
    <row r="129" spans="1:65" s="2" customFormat="1" ht="37.8" customHeight="1">
      <c r="A129" s="38"/>
      <c r="B129" s="39"/>
      <c r="C129" s="210" t="s">
        <v>158</v>
      </c>
      <c r="D129" s="210" t="s">
        <v>138</v>
      </c>
      <c r="E129" s="211" t="s">
        <v>159</v>
      </c>
      <c r="F129" s="212" t="s">
        <v>160</v>
      </c>
      <c r="G129" s="213" t="s">
        <v>141</v>
      </c>
      <c r="H129" s="214">
        <v>1</v>
      </c>
      <c r="I129" s="215"/>
      <c r="J129" s="216">
        <f>ROUND(I129*H129,2)</f>
        <v>0</v>
      </c>
      <c r="K129" s="212" t="s">
        <v>1</v>
      </c>
      <c r="L129" s="44"/>
      <c r="M129" s="217" t="s">
        <v>1</v>
      </c>
      <c r="N129" s="218" t="s">
        <v>38</v>
      </c>
      <c r="O129" s="91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1" t="s">
        <v>142</v>
      </c>
      <c r="AT129" s="221" t="s">
        <v>138</v>
      </c>
      <c r="AU129" s="221" t="s">
        <v>81</v>
      </c>
      <c r="AY129" s="17" t="s">
        <v>137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7" t="s">
        <v>81</v>
      </c>
      <c r="BK129" s="222">
        <f>ROUND(I129*H129,2)</f>
        <v>0</v>
      </c>
      <c r="BL129" s="17" t="s">
        <v>142</v>
      </c>
      <c r="BM129" s="221" t="s">
        <v>161</v>
      </c>
    </row>
    <row r="130" spans="1:65" s="2" customFormat="1" ht="24.15" customHeight="1">
      <c r="A130" s="38"/>
      <c r="B130" s="39"/>
      <c r="C130" s="210" t="s">
        <v>162</v>
      </c>
      <c r="D130" s="210" t="s">
        <v>138</v>
      </c>
      <c r="E130" s="211" t="s">
        <v>163</v>
      </c>
      <c r="F130" s="212" t="s">
        <v>164</v>
      </c>
      <c r="G130" s="213" t="s">
        <v>141</v>
      </c>
      <c r="H130" s="214">
        <v>1</v>
      </c>
      <c r="I130" s="215"/>
      <c r="J130" s="216">
        <f>ROUND(I130*H130,2)</f>
        <v>0</v>
      </c>
      <c r="K130" s="212" t="s">
        <v>1</v>
      </c>
      <c r="L130" s="44"/>
      <c r="M130" s="217" t="s">
        <v>1</v>
      </c>
      <c r="N130" s="218" t="s">
        <v>38</v>
      </c>
      <c r="O130" s="91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1" t="s">
        <v>142</v>
      </c>
      <c r="AT130" s="221" t="s">
        <v>138</v>
      </c>
      <c r="AU130" s="221" t="s">
        <v>81</v>
      </c>
      <c r="AY130" s="17" t="s">
        <v>137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7" t="s">
        <v>81</v>
      </c>
      <c r="BK130" s="222">
        <f>ROUND(I130*H130,2)</f>
        <v>0</v>
      </c>
      <c r="BL130" s="17" t="s">
        <v>142</v>
      </c>
      <c r="BM130" s="221" t="s">
        <v>165</v>
      </c>
    </row>
    <row r="131" spans="1:65" s="2" customFormat="1" ht="24.15" customHeight="1">
      <c r="A131" s="38"/>
      <c r="B131" s="39"/>
      <c r="C131" s="210" t="s">
        <v>166</v>
      </c>
      <c r="D131" s="210" t="s">
        <v>138</v>
      </c>
      <c r="E131" s="211" t="s">
        <v>167</v>
      </c>
      <c r="F131" s="212" t="s">
        <v>168</v>
      </c>
      <c r="G131" s="213" t="s">
        <v>141</v>
      </c>
      <c r="H131" s="214">
        <v>1</v>
      </c>
      <c r="I131" s="215"/>
      <c r="J131" s="216">
        <f>ROUND(I131*H131,2)</f>
        <v>0</v>
      </c>
      <c r="K131" s="212" t="s">
        <v>1</v>
      </c>
      <c r="L131" s="44"/>
      <c r="M131" s="217" t="s">
        <v>1</v>
      </c>
      <c r="N131" s="218" t="s">
        <v>38</v>
      </c>
      <c r="O131" s="91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1" t="s">
        <v>142</v>
      </c>
      <c r="AT131" s="221" t="s">
        <v>138</v>
      </c>
      <c r="AU131" s="221" t="s">
        <v>81</v>
      </c>
      <c r="AY131" s="17" t="s">
        <v>137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7" t="s">
        <v>81</v>
      </c>
      <c r="BK131" s="222">
        <f>ROUND(I131*H131,2)</f>
        <v>0</v>
      </c>
      <c r="BL131" s="17" t="s">
        <v>142</v>
      </c>
      <c r="BM131" s="221" t="s">
        <v>169</v>
      </c>
    </row>
    <row r="132" spans="1:65" s="2" customFormat="1" ht="24.15" customHeight="1">
      <c r="A132" s="38"/>
      <c r="B132" s="39"/>
      <c r="C132" s="210" t="s">
        <v>170</v>
      </c>
      <c r="D132" s="210" t="s">
        <v>138</v>
      </c>
      <c r="E132" s="211" t="s">
        <v>171</v>
      </c>
      <c r="F132" s="212" t="s">
        <v>172</v>
      </c>
      <c r="G132" s="213" t="s">
        <v>141</v>
      </c>
      <c r="H132" s="214">
        <v>1</v>
      </c>
      <c r="I132" s="215"/>
      <c r="J132" s="216">
        <f>ROUND(I132*H132,2)</f>
        <v>0</v>
      </c>
      <c r="K132" s="212" t="s">
        <v>1</v>
      </c>
      <c r="L132" s="44"/>
      <c r="M132" s="217" t="s">
        <v>1</v>
      </c>
      <c r="N132" s="218" t="s">
        <v>38</v>
      </c>
      <c r="O132" s="91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1" t="s">
        <v>142</v>
      </c>
      <c r="AT132" s="221" t="s">
        <v>138</v>
      </c>
      <c r="AU132" s="221" t="s">
        <v>81</v>
      </c>
      <c r="AY132" s="17" t="s">
        <v>137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7" t="s">
        <v>81</v>
      </c>
      <c r="BK132" s="222">
        <f>ROUND(I132*H132,2)</f>
        <v>0</v>
      </c>
      <c r="BL132" s="17" t="s">
        <v>142</v>
      </c>
      <c r="BM132" s="221" t="s">
        <v>173</v>
      </c>
    </row>
    <row r="133" spans="1:65" s="2" customFormat="1" ht="16.5" customHeight="1">
      <c r="A133" s="38"/>
      <c r="B133" s="39"/>
      <c r="C133" s="210" t="s">
        <v>174</v>
      </c>
      <c r="D133" s="210" t="s">
        <v>138</v>
      </c>
      <c r="E133" s="211" t="s">
        <v>175</v>
      </c>
      <c r="F133" s="212" t="s">
        <v>176</v>
      </c>
      <c r="G133" s="213" t="s">
        <v>141</v>
      </c>
      <c r="H133" s="214">
        <v>1</v>
      </c>
      <c r="I133" s="215"/>
      <c r="J133" s="216">
        <f>ROUND(I133*H133,2)</f>
        <v>0</v>
      </c>
      <c r="K133" s="212" t="s">
        <v>1</v>
      </c>
      <c r="L133" s="44"/>
      <c r="M133" s="217" t="s">
        <v>1</v>
      </c>
      <c r="N133" s="218" t="s">
        <v>38</v>
      </c>
      <c r="O133" s="91"/>
      <c r="P133" s="219">
        <f>O133*H133</f>
        <v>0</v>
      </c>
      <c r="Q133" s="219">
        <v>0</v>
      </c>
      <c r="R133" s="219">
        <f>Q133*H133</f>
        <v>0</v>
      </c>
      <c r="S133" s="219">
        <v>0</v>
      </c>
      <c r="T133" s="22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1" t="s">
        <v>142</v>
      </c>
      <c r="AT133" s="221" t="s">
        <v>138</v>
      </c>
      <c r="AU133" s="221" t="s">
        <v>81</v>
      </c>
      <c r="AY133" s="17" t="s">
        <v>137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7" t="s">
        <v>81</v>
      </c>
      <c r="BK133" s="222">
        <f>ROUND(I133*H133,2)</f>
        <v>0</v>
      </c>
      <c r="BL133" s="17" t="s">
        <v>142</v>
      </c>
      <c r="BM133" s="221" t="s">
        <v>177</v>
      </c>
    </row>
    <row r="134" spans="1:65" s="2" customFormat="1" ht="24.15" customHeight="1">
      <c r="A134" s="38"/>
      <c r="B134" s="39"/>
      <c r="C134" s="210" t="s">
        <v>178</v>
      </c>
      <c r="D134" s="210" t="s">
        <v>138</v>
      </c>
      <c r="E134" s="211" t="s">
        <v>179</v>
      </c>
      <c r="F134" s="212" t="s">
        <v>180</v>
      </c>
      <c r="G134" s="213" t="s">
        <v>141</v>
      </c>
      <c r="H134" s="214">
        <v>1</v>
      </c>
      <c r="I134" s="215"/>
      <c r="J134" s="216">
        <f>ROUND(I134*H134,2)</f>
        <v>0</v>
      </c>
      <c r="K134" s="212" t="s">
        <v>1</v>
      </c>
      <c r="L134" s="44"/>
      <c r="M134" s="217" t="s">
        <v>1</v>
      </c>
      <c r="N134" s="218" t="s">
        <v>38</v>
      </c>
      <c r="O134" s="91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1" t="s">
        <v>142</v>
      </c>
      <c r="AT134" s="221" t="s">
        <v>138</v>
      </c>
      <c r="AU134" s="221" t="s">
        <v>81</v>
      </c>
      <c r="AY134" s="17" t="s">
        <v>137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7" t="s">
        <v>81</v>
      </c>
      <c r="BK134" s="222">
        <f>ROUND(I134*H134,2)</f>
        <v>0</v>
      </c>
      <c r="BL134" s="17" t="s">
        <v>142</v>
      </c>
      <c r="BM134" s="221" t="s">
        <v>181</v>
      </c>
    </row>
    <row r="135" spans="1:65" s="2" customFormat="1" ht="37.8" customHeight="1">
      <c r="A135" s="38"/>
      <c r="B135" s="39"/>
      <c r="C135" s="210" t="s">
        <v>182</v>
      </c>
      <c r="D135" s="210" t="s">
        <v>138</v>
      </c>
      <c r="E135" s="211" t="s">
        <v>183</v>
      </c>
      <c r="F135" s="212" t="s">
        <v>184</v>
      </c>
      <c r="G135" s="213" t="s">
        <v>141</v>
      </c>
      <c r="H135" s="214">
        <v>1</v>
      </c>
      <c r="I135" s="215"/>
      <c r="J135" s="216">
        <f>ROUND(I135*H135,2)</f>
        <v>0</v>
      </c>
      <c r="K135" s="212" t="s">
        <v>1</v>
      </c>
      <c r="L135" s="44"/>
      <c r="M135" s="217" t="s">
        <v>1</v>
      </c>
      <c r="N135" s="218" t="s">
        <v>38</v>
      </c>
      <c r="O135" s="91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1" t="s">
        <v>142</v>
      </c>
      <c r="AT135" s="221" t="s">
        <v>138</v>
      </c>
      <c r="AU135" s="221" t="s">
        <v>81</v>
      </c>
      <c r="AY135" s="17" t="s">
        <v>137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7" t="s">
        <v>81</v>
      </c>
      <c r="BK135" s="222">
        <f>ROUND(I135*H135,2)</f>
        <v>0</v>
      </c>
      <c r="BL135" s="17" t="s">
        <v>142</v>
      </c>
      <c r="BM135" s="221" t="s">
        <v>185</v>
      </c>
    </row>
    <row r="136" spans="1:65" s="2" customFormat="1" ht="33" customHeight="1">
      <c r="A136" s="38"/>
      <c r="B136" s="39"/>
      <c r="C136" s="210" t="s">
        <v>186</v>
      </c>
      <c r="D136" s="210" t="s">
        <v>138</v>
      </c>
      <c r="E136" s="211" t="s">
        <v>187</v>
      </c>
      <c r="F136" s="212" t="s">
        <v>188</v>
      </c>
      <c r="G136" s="213" t="s">
        <v>141</v>
      </c>
      <c r="H136" s="214">
        <v>1</v>
      </c>
      <c r="I136" s="215"/>
      <c r="J136" s="216">
        <f>ROUND(I136*H136,2)</f>
        <v>0</v>
      </c>
      <c r="K136" s="212" t="s">
        <v>1</v>
      </c>
      <c r="L136" s="44"/>
      <c r="M136" s="217" t="s">
        <v>1</v>
      </c>
      <c r="N136" s="218" t="s">
        <v>38</v>
      </c>
      <c r="O136" s="91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1" t="s">
        <v>142</v>
      </c>
      <c r="AT136" s="221" t="s">
        <v>138</v>
      </c>
      <c r="AU136" s="221" t="s">
        <v>81</v>
      </c>
      <c r="AY136" s="17" t="s">
        <v>137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7" t="s">
        <v>81</v>
      </c>
      <c r="BK136" s="222">
        <f>ROUND(I136*H136,2)</f>
        <v>0</v>
      </c>
      <c r="BL136" s="17" t="s">
        <v>142</v>
      </c>
      <c r="BM136" s="221" t="s">
        <v>189</v>
      </c>
    </row>
    <row r="137" spans="1:65" s="2" customFormat="1" ht="37.8" customHeight="1">
      <c r="A137" s="38"/>
      <c r="B137" s="39"/>
      <c r="C137" s="210" t="s">
        <v>190</v>
      </c>
      <c r="D137" s="210" t="s">
        <v>138</v>
      </c>
      <c r="E137" s="211" t="s">
        <v>191</v>
      </c>
      <c r="F137" s="212" t="s">
        <v>192</v>
      </c>
      <c r="G137" s="213" t="s">
        <v>141</v>
      </c>
      <c r="H137" s="214">
        <v>1</v>
      </c>
      <c r="I137" s="215"/>
      <c r="J137" s="216">
        <f>ROUND(I137*H137,2)</f>
        <v>0</v>
      </c>
      <c r="K137" s="212" t="s">
        <v>1</v>
      </c>
      <c r="L137" s="44"/>
      <c r="M137" s="217" t="s">
        <v>1</v>
      </c>
      <c r="N137" s="218" t="s">
        <v>38</v>
      </c>
      <c r="O137" s="91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1" t="s">
        <v>142</v>
      </c>
      <c r="AT137" s="221" t="s">
        <v>138</v>
      </c>
      <c r="AU137" s="221" t="s">
        <v>81</v>
      </c>
      <c r="AY137" s="17" t="s">
        <v>137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7" t="s">
        <v>81</v>
      </c>
      <c r="BK137" s="222">
        <f>ROUND(I137*H137,2)</f>
        <v>0</v>
      </c>
      <c r="BL137" s="17" t="s">
        <v>142</v>
      </c>
      <c r="BM137" s="221" t="s">
        <v>193</v>
      </c>
    </row>
    <row r="138" spans="1:65" s="2" customFormat="1" ht="16.5" customHeight="1">
      <c r="A138" s="38"/>
      <c r="B138" s="39"/>
      <c r="C138" s="210" t="s">
        <v>8</v>
      </c>
      <c r="D138" s="210" t="s">
        <v>138</v>
      </c>
      <c r="E138" s="211" t="s">
        <v>194</v>
      </c>
      <c r="F138" s="212" t="s">
        <v>195</v>
      </c>
      <c r="G138" s="213" t="s">
        <v>196</v>
      </c>
      <c r="H138" s="214">
        <v>9</v>
      </c>
      <c r="I138" s="215"/>
      <c r="J138" s="216">
        <f>ROUND(I138*H138,2)</f>
        <v>0</v>
      </c>
      <c r="K138" s="212" t="s">
        <v>1</v>
      </c>
      <c r="L138" s="44"/>
      <c r="M138" s="217" t="s">
        <v>1</v>
      </c>
      <c r="N138" s="218" t="s">
        <v>38</v>
      </c>
      <c r="O138" s="91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1" t="s">
        <v>142</v>
      </c>
      <c r="AT138" s="221" t="s">
        <v>138</v>
      </c>
      <c r="AU138" s="221" t="s">
        <v>81</v>
      </c>
      <c r="AY138" s="17" t="s">
        <v>137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7" t="s">
        <v>81</v>
      </c>
      <c r="BK138" s="222">
        <f>ROUND(I138*H138,2)</f>
        <v>0</v>
      </c>
      <c r="BL138" s="17" t="s">
        <v>142</v>
      </c>
      <c r="BM138" s="221" t="s">
        <v>197</v>
      </c>
    </row>
    <row r="139" spans="1:51" s="12" customFormat="1" ht="12">
      <c r="A139" s="12"/>
      <c r="B139" s="223"/>
      <c r="C139" s="224"/>
      <c r="D139" s="225" t="s">
        <v>198</v>
      </c>
      <c r="E139" s="226" t="s">
        <v>1</v>
      </c>
      <c r="F139" s="227" t="s">
        <v>199</v>
      </c>
      <c r="G139" s="224"/>
      <c r="H139" s="228">
        <v>9</v>
      </c>
      <c r="I139" s="229"/>
      <c r="J139" s="224"/>
      <c r="K139" s="224"/>
      <c r="L139" s="230"/>
      <c r="M139" s="231"/>
      <c r="N139" s="232"/>
      <c r="O139" s="232"/>
      <c r="P139" s="232"/>
      <c r="Q139" s="232"/>
      <c r="R139" s="232"/>
      <c r="S139" s="232"/>
      <c r="T139" s="233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T139" s="234" t="s">
        <v>198</v>
      </c>
      <c r="AU139" s="234" t="s">
        <v>81</v>
      </c>
      <c r="AV139" s="12" t="s">
        <v>83</v>
      </c>
      <c r="AW139" s="12" t="s">
        <v>30</v>
      </c>
      <c r="AX139" s="12" t="s">
        <v>81</v>
      </c>
      <c r="AY139" s="234" t="s">
        <v>137</v>
      </c>
    </row>
    <row r="140" spans="1:65" s="2" customFormat="1" ht="24.15" customHeight="1">
      <c r="A140" s="38"/>
      <c r="B140" s="39"/>
      <c r="C140" s="210" t="s">
        <v>200</v>
      </c>
      <c r="D140" s="210" t="s">
        <v>138</v>
      </c>
      <c r="E140" s="211" t="s">
        <v>201</v>
      </c>
      <c r="F140" s="212" t="s">
        <v>202</v>
      </c>
      <c r="G140" s="213" t="s">
        <v>141</v>
      </c>
      <c r="H140" s="214">
        <v>1</v>
      </c>
      <c r="I140" s="215"/>
      <c r="J140" s="216">
        <f>ROUND(I140*H140,2)</f>
        <v>0</v>
      </c>
      <c r="K140" s="212" t="s">
        <v>1</v>
      </c>
      <c r="L140" s="44"/>
      <c r="M140" s="217" t="s">
        <v>1</v>
      </c>
      <c r="N140" s="218" t="s">
        <v>38</v>
      </c>
      <c r="O140" s="91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1" t="s">
        <v>142</v>
      </c>
      <c r="AT140" s="221" t="s">
        <v>138</v>
      </c>
      <c r="AU140" s="221" t="s">
        <v>81</v>
      </c>
      <c r="AY140" s="17" t="s">
        <v>137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7" t="s">
        <v>81</v>
      </c>
      <c r="BK140" s="222">
        <f>ROUND(I140*H140,2)</f>
        <v>0</v>
      </c>
      <c r="BL140" s="17" t="s">
        <v>142</v>
      </c>
      <c r="BM140" s="221" t="s">
        <v>203</v>
      </c>
    </row>
    <row r="141" spans="1:65" s="2" customFormat="1" ht="37.8" customHeight="1">
      <c r="A141" s="38"/>
      <c r="B141" s="39"/>
      <c r="C141" s="210" t="s">
        <v>204</v>
      </c>
      <c r="D141" s="210" t="s">
        <v>138</v>
      </c>
      <c r="E141" s="211" t="s">
        <v>205</v>
      </c>
      <c r="F141" s="212" t="s">
        <v>206</v>
      </c>
      <c r="G141" s="213" t="s">
        <v>141</v>
      </c>
      <c r="H141" s="214">
        <v>1</v>
      </c>
      <c r="I141" s="215"/>
      <c r="J141" s="216">
        <f>ROUND(I141*H141,2)</f>
        <v>0</v>
      </c>
      <c r="K141" s="212" t="s">
        <v>1</v>
      </c>
      <c r="L141" s="44"/>
      <c r="M141" s="217" t="s">
        <v>1</v>
      </c>
      <c r="N141" s="218" t="s">
        <v>38</v>
      </c>
      <c r="O141" s="91"/>
      <c r="P141" s="219">
        <f>O141*H141</f>
        <v>0</v>
      </c>
      <c r="Q141" s="219">
        <v>0</v>
      </c>
      <c r="R141" s="219">
        <f>Q141*H141</f>
        <v>0</v>
      </c>
      <c r="S141" s="219">
        <v>0</v>
      </c>
      <c r="T141" s="22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1" t="s">
        <v>142</v>
      </c>
      <c r="AT141" s="221" t="s">
        <v>138</v>
      </c>
      <c r="AU141" s="221" t="s">
        <v>81</v>
      </c>
      <c r="AY141" s="17" t="s">
        <v>137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7" t="s">
        <v>81</v>
      </c>
      <c r="BK141" s="222">
        <f>ROUND(I141*H141,2)</f>
        <v>0</v>
      </c>
      <c r="BL141" s="17" t="s">
        <v>142</v>
      </c>
      <c r="BM141" s="221" t="s">
        <v>207</v>
      </c>
    </row>
    <row r="142" spans="1:65" s="2" customFormat="1" ht="24.15" customHeight="1">
      <c r="A142" s="38"/>
      <c r="B142" s="39"/>
      <c r="C142" s="210" t="s">
        <v>208</v>
      </c>
      <c r="D142" s="210" t="s">
        <v>138</v>
      </c>
      <c r="E142" s="211" t="s">
        <v>209</v>
      </c>
      <c r="F142" s="212" t="s">
        <v>210</v>
      </c>
      <c r="G142" s="213" t="s">
        <v>141</v>
      </c>
      <c r="H142" s="214">
        <v>1</v>
      </c>
      <c r="I142" s="215"/>
      <c r="J142" s="216">
        <f>ROUND(I142*H142,2)</f>
        <v>0</v>
      </c>
      <c r="K142" s="212" t="s">
        <v>1</v>
      </c>
      <c r="L142" s="44"/>
      <c r="M142" s="217" t="s">
        <v>1</v>
      </c>
      <c r="N142" s="218" t="s">
        <v>38</v>
      </c>
      <c r="O142" s="91"/>
      <c r="P142" s="219">
        <f>O142*H142</f>
        <v>0</v>
      </c>
      <c r="Q142" s="219">
        <v>0</v>
      </c>
      <c r="R142" s="219">
        <f>Q142*H142</f>
        <v>0</v>
      </c>
      <c r="S142" s="219">
        <v>0</v>
      </c>
      <c r="T142" s="22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1" t="s">
        <v>142</v>
      </c>
      <c r="AT142" s="221" t="s">
        <v>138</v>
      </c>
      <c r="AU142" s="221" t="s">
        <v>81</v>
      </c>
      <c r="AY142" s="17" t="s">
        <v>137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7" t="s">
        <v>81</v>
      </c>
      <c r="BK142" s="222">
        <f>ROUND(I142*H142,2)</f>
        <v>0</v>
      </c>
      <c r="BL142" s="17" t="s">
        <v>142</v>
      </c>
      <c r="BM142" s="221" t="s">
        <v>211</v>
      </c>
    </row>
    <row r="143" spans="1:65" s="2" customFormat="1" ht="37.8" customHeight="1">
      <c r="A143" s="38"/>
      <c r="B143" s="39"/>
      <c r="C143" s="210" t="s">
        <v>212</v>
      </c>
      <c r="D143" s="210" t="s">
        <v>138</v>
      </c>
      <c r="E143" s="211" t="s">
        <v>213</v>
      </c>
      <c r="F143" s="212" t="s">
        <v>214</v>
      </c>
      <c r="G143" s="213" t="s">
        <v>141</v>
      </c>
      <c r="H143" s="214">
        <v>1</v>
      </c>
      <c r="I143" s="215"/>
      <c r="J143" s="216">
        <f>ROUND(I143*H143,2)</f>
        <v>0</v>
      </c>
      <c r="K143" s="212" t="s">
        <v>1</v>
      </c>
      <c r="L143" s="44"/>
      <c r="M143" s="217" t="s">
        <v>1</v>
      </c>
      <c r="N143" s="218" t="s">
        <v>38</v>
      </c>
      <c r="O143" s="91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1" t="s">
        <v>142</v>
      </c>
      <c r="AT143" s="221" t="s">
        <v>138</v>
      </c>
      <c r="AU143" s="221" t="s">
        <v>81</v>
      </c>
      <c r="AY143" s="17" t="s">
        <v>137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7" t="s">
        <v>81</v>
      </c>
      <c r="BK143" s="222">
        <f>ROUND(I143*H143,2)</f>
        <v>0</v>
      </c>
      <c r="BL143" s="17" t="s">
        <v>142</v>
      </c>
      <c r="BM143" s="221" t="s">
        <v>215</v>
      </c>
    </row>
    <row r="144" spans="1:65" s="2" customFormat="1" ht="21.75" customHeight="1">
      <c r="A144" s="38"/>
      <c r="B144" s="39"/>
      <c r="C144" s="210" t="s">
        <v>216</v>
      </c>
      <c r="D144" s="210" t="s">
        <v>138</v>
      </c>
      <c r="E144" s="211" t="s">
        <v>217</v>
      </c>
      <c r="F144" s="212" t="s">
        <v>218</v>
      </c>
      <c r="G144" s="213" t="s">
        <v>141</v>
      </c>
      <c r="H144" s="214">
        <v>1</v>
      </c>
      <c r="I144" s="215"/>
      <c r="J144" s="216">
        <f>ROUND(I144*H144,2)</f>
        <v>0</v>
      </c>
      <c r="K144" s="212" t="s">
        <v>1</v>
      </c>
      <c r="L144" s="44"/>
      <c r="M144" s="217" t="s">
        <v>1</v>
      </c>
      <c r="N144" s="218" t="s">
        <v>38</v>
      </c>
      <c r="O144" s="91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1" t="s">
        <v>142</v>
      </c>
      <c r="AT144" s="221" t="s">
        <v>138</v>
      </c>
      <c r="AU144" s="221" t="s">
        <v>81</v>
      </c>
      <c r="AY144" s="17" t="s">
        <v>137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7" t="s">
        <v>81</v>
      </c>
      <c r="BK144" s="222">
        <f>ROUND(I144*H144,2)</f>
        <v>0</v>
      </c>
      <c r="BL144" s="17" t="s">
        <v>142</v>
      </c>
      <c r="BM144" s="221" t="s">
        <v>219</v>
      </c>
    </row>
    <row r="145" spans="1:65" s="2" customFormat="1" ht="37.8" customHeight="1">
      <c r="A145" s="38"/>
      <c r="B145" s="39"/>
      <c r="C145" s="210" t="s">
        <v>7</v>
      </c>
      <c r="D145" s="210" t="s">
        <v>138</v>
      </c>
      <c r="E145" s="211" t="s">
        <v>220</v>
      </c>
      <c r="F145" s="212" t="s">
        <v>221</v>
      </c>
      <c r="G145" s="213" t="s">
        <v>141</v>
      </c>
      <c r="H145" s="214">
        <v>1</v>
      </c>
      <c r="I145" s="215"/>
      <c r="J145" s="216">
        <f>ROUND(I145*H145,2)</f>
        <v>0</v>
      </c>
      <c r="K145" s="212" t="s">
        <v>1</v>
      </c>
      <c r="L145" s="44"/>
      <c r="M145" s="217" t="s">
        <v>1</v>
      </c>
      <c r="N145" s="218" t="s">
        <v>38</v>
      </c>
      <c r="O145" s="91"/>
      <c r="P145" s="219">
        <f>O145*H145</f>
        <v>0</v>
      </c>
      <c r="Q145" s="219">
        <v>0</v>
      </c>
      <c r="R145" s="219">
        <f>Q145*H145</f>
        <v>0</v>
      </c>
      <c r="S145" s="219">
        <v>0</v>
      </c>
      <c r="T145" s="22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1" t="s">
        <v>142</v>
      </c>
      <c r="AT145" s="221" t="s">
        <v>138</v>
      </c>
      <c r="AU145" s="221" t="s">
        <v>81</v>
      </c>
      <c r="AY145" s="17" t="s">
        <v>137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7" t="s">
        <v>81</v>
      </c>
      <c r="BK145" s="222">
        <f>ROUND(I145*H145,2)</f>
        <v>0</v>
      </c>
      <c r="BL145" s="17" t="s">
        <v>142</v>
      </c>
      <c r="BM145" s="221" t="s">
        <v>222</v>
      </c>
    </row>
    <row r="146" spans="1:65" s="2" customFormat="1" ht="24.15" customHeight="1">
      <c r="A146" s="38"/>
      <c r="B146" s="39"/>
      <c r="C146" s="210" t="s">
        <v>223</v>
      </c>
      <c r="D146" s="210" t="s">
        <v>138</v>
      </c>
      <c r="E146" s="211" t="s">
        <v>224</v>
      </c>
      <c r="F146" s="212" t="s">
        <v>225</v>
      </c>
      <c r="G146" s="213" t="s">
        <v>141</v>
      </c>
      <c r="H146" s="214">
        <v>1</v>
      </c>
      <c r="I146" s="215"/>
      <c r="J146" s="216">
        <f>ROUND(I146*H146,2)</f>
        <v>0</v>
      </c>
      <c r="K146" s="212" t="s">
        <v>1</v>
      </c>
      <c r="L146" s="44"/>
      <c r="M146" s="217" t="s">
        <v>1</v>
      </c>
      <c r="N146" s="218" t="s">
        <v>38</v>
      </c>
      <c r="O146" s="91"/>
      <c r="P146" s="219">
        <f>O146*H146</f>
        <v>0</v>
      </c>
      <c r="Q146" s="219">
        <v>0</v>
      </c>
      <c r="R146" s="219">
        <f>Q146*H146</f>
        <v>0</v>
      </c>
      <c r="S146" s="219">
        <v>0</v>
      </c>
      <c r="T146" s="22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1" t="s">
        <v>142</v>
      </c>
      <c r="AT146" s="221" t="s">
        <v>138</v>
      </c>
      <c r="AU146" s="221" t="s">
        <v>81</v>
      </c>
      <c r="AY146" s="17" t="s">
        <v>137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7" t="s">
        <v>81</v>
      </c>
      <c r="BK146" s="222">
        <f>ROUND(I146*H146,2)</f>
        <v>0</v>
      </c>
      <c r="BL146" s="17" t="s">
        <v>142</v>
      </c>
      <c r="BM146" s="221" t="s">
        <v>226</v>
      </c>
    </row>
    <row r="147" spans="1:65" s="2" customFormat="1" ht="16.5" customHeight="1">
      <c r="A147" s="38"/>
      <c r="B147" s="39"/>
      <c r="C147" s="210" t="s">
        <v>227</v>
      </c>
      <c r="D147" s="210" t="s">
        <v>138</v>
      </c>
      <c r="E147" s="211" t="s">
        <v>228</v>
      </c>
      <c r="F147" s="212" t="s">
        <v>229</v>
      </c>
      <c r="G147" s="213" t="s">
        <v>141</v>
      </c>
      <c r="H147" s="214">
        <v>1</v>
      </c>
      <c r="I147" s="215"/>
      <c r="J147" s="216">
        <f>ROUND(I147*H147,2)</f>
        <v>0</v>
      </c>
      <c r="K147" s="212" t="s">
        <v>1</v>
      </c>
      <c r="L147" s="44"/>
      <c r="M147" s="217" t="s">
        <v>1</v>
      </c>
      <c r="N147" s="218" t="s">
        <v>38</v>
      </c>
      <c r="O147" s="91"/>
      <c r="P147" s="219">
        <f>O147*H147</f>
        <v>0</v>
      </c>
      <c r="Q147" s="219">
        <v>0</v>
      </c>
      <c r="R147" s="219">
        <f>Q147*H147</f>
        <v>0</v>
      </c>
      <c r="S147" s="219">
        <v>0</v>
      </c>
      <c r="T147" s="22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1" t="s">
        <v>142</v>
      </c>
      <c r="AT147" s="221" t="s">
        <v>138</v>
      </c>
      <c r="AU147" s="221" t="s">
        <v>81</v>
      </c>
      <c r="AY147" s="17" t="s">
        <v>137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7" t="s">
        <v>81</v>
      </c>
      <c r="BK147" s="222">
        <f>ROUND(I147*H147,2)</f>
        <v>0</v>
      </c>
      <c r="BL147" s="17" t="s">
        <v>142</v>
      </c>
      <c r="BM147" s="221" t="s">
        <v>230</v>
      </c>
    </row>
    <row r="148" spans="1:63" s="11" customFormat="1" ht="25.9" customHeight="1">
      <c r="A148" s="11"/>
      <c r="B148" s="196"/>
      <c r="C148" s="197"/>
      <c r="D148" s="198" t="s">
        <v>72</v>
      </c>
      <c r="E148" s="199" t="s">
        <v>231</v>
      </c>
      <c r="F148" s="199" t="s">
        <v>232</v>
      </c>
      <c r="G148" s="197"/>
      <c r="H148" s="197"/>
      <c r="I148" s="200"/>
      <c r="J148" s="201">
        <f>BK148</f>
        <v>0</v>
      </c>
      <c r="K148" s="197"/>
      <c r="L148" s="202"/>
      <c r="M148" s="203"/>
      <c r="N148" s="204"/>
      <c r="O148" s="204"/>
      <c r="P148" s="205">
        <f>SUM(P149:P155)</f>
        <v>0</v>
      </c>
      <c r="Q148" s="204"/>
      <c r="R148" s="205">
        <f>SUM(R149:R155)</f>
        <v>0</v>
      </c>
      <c r="S148" s="204"/>
      <c r="T148" s="206">
        <f>SUM(T149:T155)</f>
        <v>0</v>
      </c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R148" s="207" t="s">
        <v>136</v>
      </c>
      <c r="AT148" s="208" t="s">
        <v>72</v>
      </c>
      <c r="AU148" s="208" t="s">
        <v>73</v>
      </c>
      <c r="AY148" s="207" t="s">
        <v>137</v>
      </c>
      <c r="BK148" s="209">
        <f>SUM(BK149:BK155)</f>
        <v>0</v>
      </c>
    </row>
    <row r="149" spans="1:65" s="2" customFormat="1" ht="16.5" customHeight="1">
      <c r="A149" s="38"/>
      <c r="B149" s="39"/>
      <c r="C149" s="210" t="s">
        <v>233</v>
      </c>
      <c r="D149" s="210" t="s">
        <v>138</v>
      </c>
      <c r="E149" s="211" t="s">
        <v>234</v>
      </c>
      <c r="F149" s="212" t="s">
        <v>235</v>
      </c>
      <c r="G149" s="213" t="s">
        <v>236</v>
      </c>
      <c r="H149" s="214">
        <v>1</v>
      </c>
      <c r="I149" s="215"/>
      <c r="J149" s="216">
        <f>ROUND(I149*H149,2)</f>
        <v>0</v>
      </c>
      <c r="K149" s="212" t="s">
        <v>1</v>
      </c>
      <c r="L149" s="44"/>
      <c r="M149" s="217" t="s">
        <v>1</v>
      </c>
      <c r="N149" s="218" t="s">
        <v>38</v>
      </c>
      <c r="O149" s="91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1" t="s">
        <v>151</v>
      </c>
      <c r="AT149" s="221" t="s">
        <v>138</v>
      </c>
      <c r="AU149" s="221" t="s">
        <v>81</v>
      </c>
      <c r="AY149" s="17" t="s">
        <v>137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7" t="s">
        <v>81</v>
      </c>
      <c r="BK149" s="222">
        <f>ROUND(I149*H149,2)</f>
        <v>0</v>
      </c>
      <c r="BL149" s="17" t="s">
        <v>151</v>
      </c>
      <c r="BM149" s="221" t="s">
        <v>237</v>
      </c>
    </row>
    <row r="150" spans="1:51" s="12" customFormat="1" ht="12">
      <c r="A150" s="12"/>
      <c r="B150" s="223"/>
      <c r="C150" s="224"/>
      <c r="D150" s="225" t="s">
        <v>198</v>
      </c>
      <c r="E150" s="226" t="s">
        <v>1</v>
      </c>
      <c r="F150" s="227" t="s">
        <v>81</v>
      </c>
      <c r="G150" s="224"/>
      <c r="H150" s="228">
        <v>1</v>
      </c>
      <c r="I150" s="229"/>
      <c r="J150" s="224"/>
      <c r="K150" s="224"/>
      <c r="L150" s="230"/>
      <c r="M150" s="231"/>
      <c r="N150" s="232"/>
      <c r="O150" s="232"/>
      <c r="P150" s="232"/>
      <c r="Q150" s="232"/>
      <c r="R150" s="232"/>
      <c r="S150" s="232"/>
      <c r="T150" s="233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T150" s="234" t="s">
        <v>198</v>
      </c>
      <c r="AU150" s="234" t="s">
        <v>81</v>
      </c>
      <c r="AV150" s="12" t="s">
        <v>83</v>
      </c>
      <c r="AW150" s="12" t="s">
        <v>30</v>
      </c>
      <c r="AX150" s="12" t="s">
        <v>73</v>
      </c>
      <c r="AY150" s="234" t="s">
        <v>137</v>
      </c>
    </row>
    <row r="151" spans="1:51" s="13" customFormat="1" ht="12">
      <c r="A151" s="13"/>
      <c r="B151" s="235"/>
      <c r="C151" s="236"/>
      <c r="D151" s="225" t="s">
        <v>198</v>
      </c>
      <c r="E151" s="237" t="s">
        <v>1</v>
      </c>
      <c r="F151" s="238" t="s">
        <v>238</v>
      </c>
      <c r="G151" s="236"/>
      <c r="H151" s="237" t="s">
        <v>1</v>
      </c>
      <c r="I151" s="239"/>
      <c r="J151" s="236"/>
      <c r="K151" s="236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198</v>
      </c>
      <c r="AU151" s="244" t="s">
        <v>81</v>
      </c>
      <c r="AV151" s="13" t="s">
        <v>81</v>
      </c>
      <c r="AW151" s="13" t="s">
        <v>30</v>
      </c>
      <c r="AX151" s="13" t="s">
        <v>73</v>
      </c>
      <c r="AY151" s="244" t="s">
        <v>137</v>
      </c>
    </row>
    <row r="152" spans="1:51" s="14" customFormat="1" ht="12">
      <c r="A152" s="14"/>
      <c r="B152" s="245"/>
      <c r="C152" s="246"/>
      <c r="D152" s="225" t="s">
        <v>198</v>
      </c>
      <c r="E152" s="247" t="s">
        <v>1</v>
      </c>
      <c r="F152" s="248" t="s">
        <v>239</v>
      </c>
      <c r="G152" s="246"/>
      <c r="H152" s="249">
        <v>1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198</v>
      </c>
      <c r="AU152" s="255" t="s">
        <v>81</v>
      </c>
      <c r="AV152" s="14" t="s">
        <v>151</v>
      </c>
      <c r="AW152" s="14" t="s">
        <v>30</v>
      </c>
      <c r="AX152" s="14" t="s">
        <v>81</v>
      </c>
      <c r="AY152" s="255" t="s">
        <v>137</v>
      </c>
    </row>
    <row r="153" spans="1:65" s="2" customFormat="1" ht="16.5" customHeight="1">
      <c r="A153" s="38"/>
      <c r="B153" s="39"/>
      <c r="C153" s="210" t="s">
        <v>240</v>
      </c>
      <c r="D153" s="210" t="s">
        <v>138</v>
      </c>
      <c r="E153" s="211" t="s">
        <v>241</v>
      </c>
      <c r="F153" s="212" t="s">
        <v>242</v>
      </c>
      <c r="G153" s="213" t="s">
        <v>236</v>
      </c>
      <c r="H153" s="214">
        <v>1</v>
      </c>
      <c r="I153" s="215"/>
      <c r="J153" s="216">
        <f>ROUND(I153*H153,2)</f>
        <v>0</v>
      </c>
      <c r="K153" s="212" t="s">
        <v>1</v>
      </c>
      <c r="L153" s="44"/>
      <c r="M153" s="217" t="s">
        <v>1</v>
      </c>
      <c r="N153" s="218" t="s">
        <v>38</v>
      </c>
      <c r="O153" s="91"/>
      <c r="P153" s="219">
        <f>O153*H153</f>
        <v>0</v>
      </c>
      <c r="Q153" s="219">
        <v>0</v>
      </c>
      <c r="R153" s="219">
        <f>Q153*H153</f>
        <v>0</v>
      </c>
      <c r="S153" s="219">
        <v>0</v>
      </c>
      <c r="T153" s="22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1" t="s">
        <v>151</v>
      </c>
      <c r="AT153" s="221" t="s">
        <v>138</v>
      </c>
      <c r="AU153" s="221" t="s">
        <v>81</v>
      </c>
      <c r="AY153" s="17" t="s">
        <v>137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7" t="s">
        <v>81</v>
      </c>
      <c r="BK153" s="222">
        <f>ROUND(I153*H153,2)</f>
        <v>0</v>
      </c>
      <c r="BL153" s="17" t="s">
        <v>151</v>
      </c>
      <c r="BM153" s="221" t="s">
        <v>243</v>
      </c>
    </row>
    <row r="154" spans="1:65" s="2" customFormat="1" ht="16.5" customHeight="1">
      <c r="A154" s="38"/>
      <c r="B154" s="39"/>
      <c r="C154" s="210" t="s">
        <v>244</v>
      </c>
      <c r="D154" s="210" t="s">
        <v>138</v>
      </c>
      <c r="E154" s="211" t="s">
        <v>245</v>
      </c>
      <c r="F154" s="212" t="s">
        <v>246</v>
      </c>
      <c r="G154" s="213" t="s">
        <v>236</v>
      </c>
      <c r="H154" s="214">
        <v>1</v>
      </c>
      <c r="I154" s="215"/>
      <c r="J154" s="216">
        <f>ROUND(I154*H154,2)</f>
        <v>0</v>
      </c>
      <c r="K154" s="212" t="s">
        <v>1</v>
      </c>
      <c r="L154" s="44"/>
      <c r="M154" s="217" t="s">
        <v>1</v>
      </c>
      <c r="N154" s="218" t="s">
        <v>38</v>
      </c>
      <c r="O154" s="91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1" t="s">
        <v>151</v>
      </c>
      <c r="AT154" s="221" t="s">
        <v>138</v>
      </c>
      <c r="AU154" s="221" t="s">
        <v>81</v>
      </c>
      <c r="AY154" s="17" t="s">
        <v>137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7" t="s">
        <v>81</v>
      </c>
      <c r="BK154" s="222">
        <f>ROUND(I154*H154,2)</f>
        <v>0</v>
      </c>
      <c r="BL154" s="17" t="s">
        <v>151</v>
      </c>
      <c r="BM154" s="221" t="s">
        <v>247</v>
      </c>
    </row>
    <row r="155" spans="1:51" s="12" customFormat="1" ht="12">
      <c r="A155" s="12"/>
      <c r="B155" s="223"/>
      <c r="C155" s="224"/>
      <c r="D155" s="225" t="s">
        <v>198</v>
      </c>
      <c r="E155" s="226" t="s">
        <v>1</v>
      </c>
      <c r="F155" s="227" t="s">
        <v>81</v>
      </c>
      <c r="G155" s="224"/>
      <c r="H155" s="228">
        <v>1</v>
      </c>
      <c r="I155" s="229"/>
      <c r="J155" s="224"/>
      <c r="K155" s="224"/>
      <c r="L155" s="230"/>
      <c r="M155" s="231"/>
      <c r="N155" s="232"/>
      <c r="O155" s="232"/>
      <c r="P155" s="232"/>
      <c r="Q155" s="232"/>
      <c r="R155" s="232"/>
      <c r="S155" s="232"/>
      <c r="T155" s="233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34" t="s">
        <v>198</v>
      </c>
      <c r="AU155" s="234" t="s">
        <v>81</v>
      </c>
      <c r="AV155" s="12" t="s">
        <v>83</v>
      </c>
      <c r="AW155" s="12" t="s">
        <v>30</v>
      </c>
      <c r="AX155" s="12" t="s">
        <v>81</v>
      </c>
      <c r="AY155" s="234" t="s">
        <v>137</v>
      </c>
    </row>
    <row r="156" spans="1:63" s="11" customFormat="1" ht="25.9" customHeight="1">
      <c r="A156" s="11"/>
      <c r="B156" s="196"/>
      <c r="C156" s="197"/>
      <c r="D156" s="198" t="s">
        <v>72</v>
      </c>
      <c r="E156" s="199" t="s">
        <v>248</v>
      </c>
      <c r="F156" s="199" t="s">
        <v>249</v>
      </c>
      <c r="G156" s="197"/>
      <c r="H156" s="197"/>
      <c r="I156" s="200"/>
      <c r="J156" s="201">
        <f>BK156</f>
        <v>0</v>
      </c>
      <c r="K156" s="197"/>
      <c r="L156" s="202"/>
      <c r="M156" s="203"/>
      <c r="N156" s="204"/>
      <c r="O156" s="204"/>
      <c r="P156" s="205">
        <f>SUM(P157:P172)</f>
        <v>0</v>
      </c>
      <c r="Q156" s="204"/>
      <c r="R156" s="205">
        <f>SUM(R157:R172)</f>
        <v>0</v>
      </c>
      <c r="S156" s="204"/>
      <c r="T156" s="206">
        <f>SUM(T157:T172)</f>
        <v>0</v>
      </c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R156" s="207" t="s">
        <v>136</v>
      </c>
      <c r="AT156" s="208" t="s">
        <v>72</v>
      </c>
      <c r="AU156" s="208" t="s">
        <v>73</v>
      </c>
      <c r="AY156" s="207" t="s">
        <v>137</v>
      </c>
      <c r="BK156" s="209">
        <f>SUM(BK157:BK172)</f>
        <v>0</v>
      </c>
    </row>
    <row r="157" spans="1:65" s="2" customFormat="1" ht="16.5" customHeight="1">
      <c r="A157" s="38"/>
      <c r="B157" s="39"/>
      <c r="C157" s="210" t="s">
        <v>250</v>
      </c>
      <c r="D157" s="210" t="s">
        <v>138</v>
      </c>
      <c r="E157" s="211" t="s">
        <v>251</v>
      </c>
      <c r="F157" s="212" t="s">
        <v>252</v>
      </c>
      <c r="G157" s="213" t="s">
        <v>253</v>
      </c>
      <c r="H157" s="214">
        <v>1</v>
      </c>
      <c r="I157" s="215"/>
      <c r="J157" s="216">
        <f>ROUND(I157*H157,2)</f>
        <v>0</v>
      </c>
      <c r="K157" s="212" t="s">
        <v>1</v>
      </c>
      <c r="L157" s="44"/>
      <c r="M157" s="217" t="s">
        <v>1</v>
      </c>
      <c r="N157" s="218" t="s">
        <v>38</v>
      </c>
      <c r="O157" s="91"/>
      <c r="P157" s="219">
        <f>O157*H157</f>
        <v>0</v>
      </c>
      <c r="Q157" s="219">
        <v>0</v>
      </c>
      <c r="R157" s="219">
        <f>Q157*H157</f>
        <v>0</v>
      </c>
      <c r="S157" s="219">
        <v>0</v>
      </c>
      <c r="T157" s="22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1" t="s">
        <v>151</v>
      </c>
      <c r="AT157" s="221" t="s">
        <v>138</v>
      </c>
      <c r="AU157" s="221" t="s">
        <v>81</v>
      </c>
      <c r="AY157" s="17" t="s">
        <v>137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7" t="s">
        <v>81</v>
      </c>
      <c r="BK157" s="222">
        <f>ROUND(I157*H157,2)</f>
        <v>0</v>
      </c>
      <c r="BL157" s="17" t="s">
        <v>151</v>
      </c>
      <c r="BM157" s="221" t="s">
        <v>254</v>
      </c>
    </row>
    <row r="158" spans="1:51" s="13" customFormat="1" ht="12">
      <c r="A158" s="13"/>
      <c r="B158" s="235"/>
      <c r="C158" s="236"/>
      <c r="D158" s="225" t="s">
        <v>198</v>
      </c>
      <c r="E158" s="237" t="s">
        <v>1</v>
      </c>
      <c r="F158" s="238" t="s">
        <v>255</v>
      </c>
      <c r="G158" s="236"/>
      <c r="H158" s="237" t="s">
        <v>1</v>
      </c>
      <c r="I158" s="239"/>
      <c r="J158" s="236"/>
      <c r="K158" s="236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198</v>
      </c>
      <c r="AU158" s="244" t="s">
        <v>81</v>
      </c>
      <c r="AV158" s="13" t="s">
        <v>81</v>
      </c>
      <c r="AW158" s="13" t="s">
        <v>30</v>
      </c>
      <c r="AX158" s="13" t="s">
        <v>73</v>
      </c>
      <c r="AY158" s="244" t="s">
        <v>137</v>
      </c>
    </row>
    <row r="159" spans="1:51" s="13" customFormat="1" ht="12">
      <c r="A159" s="13"/>
      <c r="B159" s="235"/>
      <c r="C159" s="236"/>
      <c r="D159" s="225" t="s">
        <v>198</v>
      </c>
      <c r="E159" s="237" t="s">
        <v>1</v>
      </c>
      <c r="F159" s="238" t="s">
        <v>256</v>
      </c>
      <c r="G159" s="236"/>
      <c r="H159" s="237" t="s">
        <v>1</v>
      </c>
      <c r="I159" s="239"/>
      <c r="J159" s="236"/>
      <c r="K159" s="236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198</v>
      </c>
      <c r="AU159" s="244" t="s">
        <v>81</v>
      </c>
      <c r="AV159" s="13" t="s">
        <v>81</v>
      </c>
      <c r="AW159" s="13" t="s">
        <v>30</v>
      </c>
      <c r="AX159" s="13" t="s">
        <v>73</v>
      </c>
      <c r="AY159" s="244" t="s">
        <v>137</v>
      </c>
    </row>
    <row r="160" spans="1:51" s="13" customFormat="1" ht="12">
      <c r="A160" s="13"/>
      <c r="B160" s="235"/>
      <c r="C160" s="236"/>
      <c r="D160" s="225" t="s">
        <v>198</v>
      </c>
      <c r="E160" s="237" t="s">
        <v>1</v>
      </c>
      <c r="F160" s="238" t="s">
        <v>257</v>
      </c>
      <c r="G160" s="236"/>
      <c r="H160" s="237" t="s">
        <v>1</v>
      </c>
      <c r="I160" s="239"/>
      <c r="J160" s="236"/>
      <c r="K160" s="236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198</v>
      </c>
      <c r="AU160" s="244" t="s">
        <v>81</v>
      </c>
      <c r="AV160" s="13" t="s">
        <v>81</v>
      </c>
      <c r="AW160" s="13" t="s">
        <v>30</v>
      </c>
      <c r="AX160" s="13" t="s">
        <v>73</v>
      </c>
      <c r="AY160" s="244" t="s">
        <v>137</v>
      </c>
    </row>
    <row r="161" spans="1:51" s="12" customFormat="1" ht="12">
      <c r="A161" s="12"/>
      <c r="B161" s="223"/>
      <c r="C161" s="224"/>
      <c r="D161" s="225" t="s">
        <v>198</v>
      </c>
      <c r="E161" s="226" t="s">
        <v>1</v>
      </c>
      <c r="F161" s="227" t="s">
        <v>81</v>
      </c>
      <c r="G161" s="224"/>
      <c r="H161" s="228">
        <v>1</v>
      </c>
      <c r="I161" s="229"/>
      <c r="J161" s="224"/>
      <c r="K161" s="224"/>
      <c r="L161" s="230"/>
      <c r="M161" s="231"/>
      <c r="N161" s="232"/>
      <c r="O161" s="232"/>
      <c r="P161" s="232"/>
      <c r="Q161" s="232"/>
      <c r="R161" s="232"/>
      <c r="S161" s="232"/>
      <c r="T161" s="233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34" t="s">
        <v>198</v>
      </c>
      <c r="AU161" s="234" t="s">
        <v>81</v>
      </c>
      <c r="AV161" s="12" t="s">
        <v>83</v>
      </c>
      <c r="AW161" s="12" t="s">
        <v>30</v>
      </c>
      <c r="AX161" s="12" t="s">
        <v>81</v>
      </c>
      <c r="AY161" s="234" t="s">
        <v>137</v>
      </c>
    </row>
    <row r="162" spans="1:65" s="2" customFormat="1" ht="16.5" customHeight="1">
      <c r="A162" s="38"/>
      <c r="B162" s="39"/>
      <c r="C162" s="210" t="s">
        <v>258</v>
      </c>
      <c r="D162" s="210" t="s">
        <v>138</v>
      </c>
      <c r="E162" s="211" t="s">
        <v>259</v>
      </c>
      <c r="F162" s="212" t="s">
        <v>260</v>
      </c>
      <c r="G162" s="213" t="s">
        <v>253</v>
      </c>
      <c r="H162" s="214">
        <v>1</v>
      </c>
      <c r="I162" s="215"/>
      <c r="J162" s="216">
        <f>ROUND(I162*H162,2)</f>
        <v>0</v>
      </c>
      <c r="K162" s="212" t="s">
        <v>1</v>
      </c>
      <c r="L162" s="44"/>
      <c r="M162" s="217" t="s">
        <v>1</v>
      </c>
      <c r="N162" s="218" t="s">
        <v>38</v>
      </c>
      <c r="O162" s="91"/>
      <c r="P162" s="219">
        <f>O162*H162</f>
        <v>0</v>
      </c>
      <c r="Q162" s="219">
        <v>0</v>
      </c>
      <c r="R162" s="219">
        <f>Q162*H162</f>
        <v>0</v>
      </c>
      <c r="S162" s="219">
        <v>0</v>
      </c>
      <c r="T162" s="22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1" t="s">
        <v>151</v>
      </c>
      <c r="AT162" s="221" t="s">
        <v>138</v>
      </c>
      <c r="AU162" s="221" t="s">
        <v>81</v>
      </c>
      <c r="AY162" s="17" t="s">
        <v>137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7" t="s">
        <v>81</v>
      </c>
      <c r="BK162" s="222">
        <f>ROUND(I162*H162,2)</f>
        <v>0</v>
      </c>
      <c r="BL162" s="17" t="s">
        <v>151</v>
      </c>
      <c r="BM162" s="221" t="s">
        <v>261</v>
      </c>
    </row>
    <row r="163" spans="1:51" s="13" customFormat="1" ht="12">
      <c r="A163" s="13"/>
      <c r="B163" s="235"/>
      <c r="C163" s="236"/>
      <c r="D163" s="225" t="s">
        <v>198</v>
      </c>
      <c r="E163" s="237" t="s">
        <v>1</v>
      </c>
      <c r="F163" s="238" t="s">
        <v>262</v>
      </c>
      <c r="G163" s="236"/>
      <c r="H163" s="237" t="s">
        <v>1</v>
      </c>
      <c r="I163" s="239"/>
      <c r="J163" s="236"/>
      <c r="K163" s="236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198</v>
      </c>
      <c r="AU163" s="244" t="s">
        <v>81</v>
      </c>
      <c r="AV163" s="13" t="s">
        <v>81</v>
      </c>
      <c r="AW163" s="13" t="s">
        <v>30</v>
      </c>
      <c r="AX163" s="13" t="s">
        <v>73</v>
      </c>
      <c r="AY163" s="244" t="s">
        <v>137</v>
      </c>
    </row>
    <row r="164" spans="1:51" s="13" customFormat="1" ht="12">
      <c r="A164" s="13"/>
      <c r="B164" s="235"/>
      <c r="C164" s="236"/>
      <c r="D164" s="225" t="s">
        <v>198</v>
      </c>
      <c r="E164" s="237" t="s">
        <v>1</v>
      </c>
      <c r="F164" s="238" t="s">
        <v>263</v>
      </c>
      <c r="G164" s="236"/>
      <c r="H164" s="237" t="s">
        <v>1</v>
      </c>
      <c r="I164" s="239"/>
      <c r="J164" s="236"/>
      <c r="K164" s="236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198</v>
      </c>
      <c r="AU164" s="244" t="s">
        <v>81</v>
      </c>
      <c r="AV164" s="13" t="s">
        <v>81</v>
      </c>
      <c r="AW164" s="13" t="s">
        <v>30</v>
      </c>
      <c r="AX164" s="13" t="s">
        <v>73</v>
      </c>
      <c r="AY164" s="244" t="s">
        <v>137</v>
      </c>
    </row>
    <row r="165" spans="1:51" s="13" customFormat="1" ht="12">
      <c r="A165" s="13"/>
      <c r="B165" s="235"/>
      <c r="C165" s="236"/>
      <c r="D165" s="225" t="s">
        <v>198</v>
      </c>
      <c r="E165" s="237" t="s">
        <v>1</v>
      </c>
      <c r="F165" s="238" t="s">
        <v>264</v>
      </c>
      <c r="G165" s="236"/>
      <c r="H165" s="237" t="s">
        <v>1</v>
      </c>
      <c r="I165" s="239"/>
      <c r="J165" s="236"/>
      <c r="K165" s="236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198</v>
      </c>
      <c r="AU165" s="244" t="s">
        <v>81</v>
      </c>
      <c r="AV165" s="13" t="s">
        <v>81</v>
      </c>
      <c r="AW165" s="13" t="s">
        <v>30</v>
      </c>
      <c r="AX165" s="13" t="s">
        <v>73</v>
      </c>
      <c r="AY165" s="244" t="s">
        <v>137</v>
      </c>
    </row>
    <row r="166" spans="1:51" s="13" customFormat="1" ht="12">
      <c r="A166" s="13"/>
      <c r="B166" s="235"/>
      <c r="C166" s="236"/>
      <c r="D166" s="225" t="s">
        <v>198</v>
      </c>
      <c r="E166" s="237" t="s">
        <v>1</v>
      </c>
      <c r="F166" s="238" t="s">
        <v>265</v>
      </c>
      <c r="G166" s="236"/>
      <c r="H166" s="237" t="s">
        <v>1</v>
      </c>
      <c r="I166" s="239"/>
      <c r="J166" s="236"/>
      <c r="K166" s="236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198</v>
      </c>
      <c r="AU166" s="244" t="s">
        <v>81</v>
      </c>
      <c r="AV166" s="13" t="s">
        <v>81</v>
      </c>
      <c r="AW166" s="13" t="s">
        <v>30</v>
      </c>
      <c r="AX166" s="13" t="s">
        <v>73</v>
      </c>
      <c r="AY166" s="244" t="s">
        <v>137</v>
      </c>
    </row>
    <row r="167" spans="1:51" s="12" customFormat="1" ht="12">
      <c r="A167" s="12"/>
      <c r="B167" s="223"/>
      <c r="C167" s="224"/>
      <c r="D167" s="225" t="s">
        <v>198</v>
      </c>
      <c r="E167" s="226" t="s">
        <v>1</v>
      </c>
      <c r="F167" s="227" t="s">
        <v>81</v>
      </c>
      <c r="G167" s="224"/>
      <c r="H167" s="228">
        <v>1</v>
      </c>
      <c r="I167" s="229"/>
      <c r="J167" s="224"/>
      <c r="K167" s="224"/>
      <c r="L167" s="230"/>
      <c r="M167" s="231"/>
      <c r="N167" s="232"/>
      <c r="O167" s="232"/>
      <c r="P167" s="232"/>
      <c r="Q167" s="232"/>
      <c r="R167" s="232"/>
      <c r="S167" s="232"/>
      <c r="T167" s="233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T167" s="234" t="s">
        <v>198</v>
      </c>
      <c r="AU167" s="234" t="s">
        <v>81</v>
      </c>
      <c r="AV167" s="12" t="s">
        <v>83</v>
      </c>
      <c r="AW167" s="12" t="s">
        <v>30</v>
      </c>
      <c r="AX167" s="12" t="s">
        <v>81</v>
      </c>
      <c r="AY167" s="234" t="s">
        <v>137</v>
      </c>
    </row>
    <row r="168" spans="1:65" s="2" customFormat="1" ht="24.15" customHeight="1">
      <c r="A168" s="38"/>
      <c r="B168" s="39"/>
      <c r="C168" s="210" t="s">
        <v>266</v>
      </c>
      <c r="D168" s="210" t="s">
        <v>138</v>
      </c>
      <c r="E168" s="211" t="s">
        <v>267</v>
      </c>
      <c r="F168" s="212" t="s">
        <v>268</v>
      </c>
      <c r="G168" s="213" t="s">
        <v>269</v>
      </c>
      <c r="H168" s="214">
        <v>1</v>
      </c>
      <c r="I168" s="215"/>
      <c r="J168" s="216">
        <f>ROUND(I168*H168,2)</f>
        <v>0</v>
      </c>
      <c r="K168" s="212" t="s">
        <v>1</v>
      </c>
      <c r="L168" s="44"/>
      <c r="M168" s="217" t="s">
        <v>1</v>
      </c>
      <c r="N168" s="218" t="s">
        <v>38</v>
      </c>
      <c r="O168" s="91"/>
      <c r="P168" s="219">
        <f>O168*H168</f>
        <v>0</v>
      </c>
      <c r="Q168" s="219">
        <v>0</v>
      </c>
      <c r="R168" s="219">
        <f>Q168*H168</f>
        <v>0</v>
      </c>
      <c r="S168" s="219">
        <v>0</v>
      </c>
      <c r="T168" s="22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1" t="s">
        <v>151</v>
      </c>
      <c r="AT168" s="221" t="s">
        <v>138</v>
      </c>
      <c r="AU168" s="221" t="s">
        <v>81</v>
      </c>
      <c r="AY168" s="17" t="s">
        <v>137</v>
      </c>
      <c r="BE168" s="222">
        <f>IF(N168="základní",J168,0)</f>
        <v>0</v>
      </c>
      <c r="BF168" s="222">
        <f>IF(N168="snížená",J168,0)</f>
        <v>0</v>
      </c>
      <c r="BG168" s="222">
        <f>IF(N168="zákl. přenesená",J168,0)</f>
        <v>0</v>
      </c>
      <c r="BH168" s="222">
        <f>IF(N168="sníž. přenesená",J168,0)</f>
        <v>0</v>
      </c>
      <c r="BI168" s="222">
        <f>IF(N168="nulová",J168,0)</f>
        <v>0</v>
      </c>
      <c r="BJ168" s="17" t="s">
        <v>81</v>
      </c>
      <c r="BK168" s="222">
        <f>ROUND(I168*H168,2)</f>
        <v>0</v>
      </c>
      <c r="BL168" s="17" t="s">
        <v>151</v>
      </c>
      <c r="BM168" s="221" t="s">
        <v>270</v>
      </c>
    </row>
    <row r="169" spans="1:51" s="13" customFormat="1" ht="12">
      <c r="A169" s="13"/>
      <c r="B169" s="235"/>
      <c r="C169" s="236"/>
      <c r="D169" s="225" t="s">
        <v>198</v>
      </c>
      <c r="E169" s="237" t="s">
        <v>1</v>
      </c>
      <c r="F169" s="238" t="s">
        <v>271</v>
      </c>
      <c r="G169" s="236"/>
      <c r="H169" s="237" t="s">
        <v>1</v>
      </c>
      <c r="I169" s="239"/>
      <c r="J169" s="236"/>
      <c r="K169" s="236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198</v>
      </c>
      <c r="AU169" s="244" t="s">
        <v>81</v>
      </c>
      <c r="AV169" s="13" t="s">
        <v>81</v>
      </c>
      <c r="AW169" s="13" t="s">
        <v>30</v>
      </c>
      <c r="AX169" s="13" t="s">
        <v>73</v>
      </c>
      <c r="AY169" s="244" t="s">
        <v>137</v>
      </c>
    </row>
    <row r="170" spans="1:51" s="13" customFormat="1" ht="12">
      <c r="A170" s="13"/>
      <c r="B170" s="235"/>
      <c r="C170" s="236"/>
      <c r="D170" s="225" t="s">
        <v>198</v>
      </c>
      <c r="E170" s="237" t="s">
        <v>1</v>
      </c>
      <c r="F170" s="238" t="s">
        <v>272</v>
      </c>
      <c r="G170" s="236"/>
      <c r="H170" s="237" t="s">
        <v>1</v>
      </c>
      <c r="I170" s="239"/>
      <c r="J170" s="236"/>
      <c r="K170" s="236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198</v>
      </c>
      <c r="AU170" s="244" t="s">
        <v>81</v>
      </c>
      <c r="AV170" s="13" t="s">
        <v>81</v>
      </c>
      <c r="AW170" s="13" t="s">
        <v>30</v>
      </c>
      <c r="AX170" s="13" t="s">
        <v>73</v>
      </c>
      <c r="AY170" s="244" t="s">
        <v>137</v>
      </c>
    </row>
    <row r="171" spans="1:51" s="13" customFormat="1" ht="12">
      <c r="A171" s="13"/>
      <c r="B171" s="235"/>
      <c r="C171" s="236"/>
      <c r="D171" s="225" t="s">
        <v>198</v>
      </c>
      <c r="E171" s="237" t="s">
        <v>1</v>
      </c>
      <c r="F171" s="238" t="s">
        <v>265</v>
      </c>
      <c r="G171" s="236"/>
      <c r="H171" s="237" t="s">
        <v>1</v>
      </c>
      <c r="I171" s="239"/>
      <c r="J171" s="236"/>
      <c r="K171" s="236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198</v>
      </c>
      <c r="AU171" s="244" t="s">
        <v>81</v>
      </c>
      <c r="AV171" s="13" t="s">
        <v>81</v>
      </c>
      <c r="AW171" s="13" t="s">
        <v>30</v>
      </c>
      <c r="AX171" s="13" t="s">
        <v>73</v>
      </c>
      <c r="AY171" s="244" t="s">
        <v>137</v>
      </c>
    </row>
    <row r="172" spans="1:51" s="12" customFormat="1" ht="12">
      <c r="A172" s="12"/>
      <c r="B172" s="223"/>
      <c r="C172" s="224"/>
      <c r="D172" s="225" t="s">
        <v>198</v>
      </c>
      <c r="E172" s="226" t="s">
        <v>1</v>
      </c>
      <c r="F172" s="227" t="s">
        <v>81</v>
      </c>
      <c r="G172" s="224"/>
      <c r="H172" s="228">
        <v>1</v>
      </c>
      <c r="I172" s="229"/>
      <c r="J172" s="224"/>
      <c r="K172" s="224"/>
      <c r="L172" s="230"/>
      <c r="M172" s="231"/>
      <c r="N172" s="232"/>
      <c r="O172" s="232"/>
      <c r="P172" s="232"/>
      <c r="Q172" s="232"/>
      <c r="R172" s="232"/>
      <c r="S172" s="232"/>
      <c r="T172" s="233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T172" s="234" t="s">
        <v>198</v>
      </c>
      <c r="AU172" s="234" t="s">
        <v>81</v>
      </c>
      <c r="AV172" s="12" t="s">
        <v>83</v>
      </c>
      <c r="AW172" s="12" t="s">
        <v>30</v>
      </c>
      <c r="AX172" s="12" t="s">
        <v>81</v>
      </c>
      <c r="AY172" s="234" t="s">
        <v>137</v>
      </c>
    </row>
    <row r="173" spans="1:63" s="11" customFormat="1" ht="25.9" customHeight="1">
      <c r="A173" s="11"/>
      <c r="B173" s="196"/>
      <c r="C173" s="197"/>
      <c r="D173" s="198" t="s">
        <v>72</v>
      </c>
      <c r="E173" s="199" t="s">
        <v>273</v>
      </c>
      <c r="F173" s="199" t="s">
        <v>274</v>
      </c>
      <c r="G173" s="197"/>
      <c r="H173" s="197"/>
      <c r="I173" s="200"/>
      <c r="J173" s="201">
        <f>BK173</f>
        <v>0</v>
      </c>
      <c r="K173" s="197"/>
      <c r="L173" s="202"/>
      <c r="M173" s="203"/>
      <c r="N173" s="204"/>
      <c r="O173" s="204"/>
      <c r="P173" s="205">
        <f>SUM(P174:P182)</f>
        <v>0</v>
      </c>
      <c r="Q173" s="204"/>
      <c r="R173" s="205">
        <f>SUM(R174:R182)</f>
        <v>0</v>
      </c>
      <c r="S173" s="204"/>
      <c r="T173" s="206">
        <f>SUM(T174:T182)</f>
        <v>0</v>
      </c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R173" s="207" t="s">
        <v>136</v>
      </c>
      <c r="AT173" s="208" t="s">
        <v>72</v>
      </c>
      <c r="AU173" s="208" t="s">
        <v>73</v>
      </c>
      <c r="AY173" s="207" t="s">
        <v>137</v>
      </c>
      <c r="BK173" s="209">
        <f>SUM(BK174:BK182)</f>
        <v>0</v>
      </c>
    </row>
    <row r="174" spans="1:65" s="2" customFormat="1" ht="16.5" customHeight="1">
      <c r="A174" s="38"/>
      <c r="B174" s="39"/>
      <c r="C174" s="210" t="s">
        <v>275</v>
      </c>
      <c r="D174" s="210" t="s">
        <v>138</v>
      </c>
      <c r="E174" s="211" t="s">
        <v>276</v>
      </c>
      <c r="F174" s="212" t="s">
        <v>277</v>
      </c>
      <c r="G174" s="213" t="s">
        <v>236</v>
      </c>
      <c r="H174" s="214">
        <v>1</v>
      </c>
      <c r="I174" s="215"/>
      <c r="J174" s="216">
        <f>ROUND(I174*H174,2)</f>
        <v>0</v>
      </c>
      <c r="K174" s="212" t="s">
        <v>1</v>
      </c>
      <c r="L174" s="44"/>
      <c r="M174" s="217" t="s">
        <v>1</v>
      </c>
      <c r="N174" s="218" t="s">
        <v>38</v>
      </c>
      <c r="O174" s="91"/>
      <c r="P174" s="219">
        <f>O174*H174</f>
        <v>0</v>
      </c>
      <c r="Q174" s="219">
        <v>0</v>
      </c>
      <c r="R174" s="219">
        <f>Q174*H174</f>
        <v>0</v>
      </c>
      <c r="S174" s="219">
        <v>0</v>
      </c>
      <c r="T174" s="22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1" t="s">
        <v>151</v>
      </c>
      <c r="AT174" s="221" t="s">
        <v>138</v>
      </c>
      <c r="AU174" s="221" t="s">
        <v>81</v>
      </c>
      <c r="AY174" s="17" t="s">
        <v>137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7" t="s">
        <v>81</v>
      </c>
      <c r="BK174" s="222">
        <f>ROUND(I174*H174,2)</f>
        <v>0</v>
      </c>
      <c r="BL174" s="17" t="s">
        <v>151</v>
      </c>
      <c r="BM174" s="221" t="s">
        <v>278</v>
      </c>
    </row>
    <row r="175" spans="1:51" s="12" customFormat="1" ht="12">
      <c r="A175" s="12"/>
      <c r="B175" s="223"/>
      <c r="C175" s="224"/>
      <c r="D175" s="225" t="s">
        <v>198</v>
      </c>
      <c r="E175" s="226" t="s">
        <v>1</v>
      </c>
      <c r="F175" s="227" t="s">
        <v>279</v>
      </c>
      <c r="G175" s="224"/>
      <c r="H175" s="228">
        <v>1</v>
      </c>
      <c r="I175" s="229"/>
      <c r="J175" s="224"/>
      <c r="K175" s="224"/>
      <c r="L175" s="230"/>
      <c r="M175" s="231"/>
      <c r="N175" s="232"/>
      <c r="O175" s="232"/>
      <c r="P175" s="232"/>
      <c r="Q175" s="232"/>
      <c r="R175" s="232"/>
      <c r="S175" s="232"/>
      <c r="T175" s="233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T175" s="234" t="s">
        <v>198</v>
      </c>
      <c r="AU175" s="234" t="s">
        <v>81</v>
      </c>
      <c r="AV175" s="12" t="s">
        <v>83</v>
      </c>
      <c r="AW175" s="12" t="s">
        <v>30</v>
      </c>
      <c r="AX175" s="12" t="s">
        <v>73</v>
      </c>
      <c r="AY175" s="234" t="s">
        <v>137</v>
      </c>
    </row>
    <row r="176" spans="1:51" s="13" customFormat="1" ht="12">
      <c r="A176" s="13"/>
      <c r="B176" s="235"/>
      <c r="C176" s="236"/>
      <c r="D176" s="225" t="s">
        <v>198</v>
      </c>
      <c r="E176" s="237" t="s">
        <v>1</v>
      </c>
      <c r="F176" s="238" t="s">
        <v>280</v>
      </c>
      <c r="G176" s="236"/>
      <c r="H176" s="237" t="s">
        <v>1</v>
      </c>
      <c r="I176" s="239"/>
      <c r="J176" s="236"/>
      <c r="K176" s="236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198</v>
      </c>
      <c r="AU176" s="244" t="s">
        <v>81</v>
      </c>
      <c r="AV176" s="13" t="s">
        <v>81</v>
      </c>
      <c r="AW176" s="13" t="s">
        <v>30</v>
      </c>
      <c r="AX176" s="13" t="s">
        <v>73</v>
      </c>
      <c r="AY176" s="244" t="s">
        <v>137</v>
      </c>
    </row>
    <row r="177" spans="1:51" s="14" customFormat="1" ht="12">
      <c r="A177" s="14"/>
      <c r="B177" s="245"/>
      <c r="C177" s="246"/>
      <c r="D177" s="225" t="s">
        <v>198</v>
      </c>
      <c r="E177" s="247" t="s">
        <v>1</v>
      </c>
      <c r="F177" s="248" t="s">
        <v>239</v>
      </c>
      <c r="G177" s="246"/>
      <c r="H177" s="249">
        <v>1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198</v>
      </c>
      <c r="AU177" s="255" t="s">
        <v>81</v>
      </c>
      <c r="AV177" s="14" t="s">
        <v>151</v>
      </c>
      <c r="AW177" s="14" t="s">
        <v>30</v>
      </c>
      <c r="AX177" s="14" t="s">
        <v>81</v>
      </c>
      <c r="AY177" s="255" t="s">
        <v>137</v>
      </c>
    </row>
    <row r="178" spans="1:65" s="2" customFormat="1" ht="16.5" customHeight="1">
      <c r="A178" s="38"/>
      <c r="B178" s="39"/>
      <c r="C178" s="210" t="s">
        <v>281</v>
      </c>
      <c r="D178" s="210" t="s">
        <v>138</v>
      </c>
      <c r="E178" s="211" t="s">
        <v>282</v>
      </c>
      <c r="F178" s="212" t="s">
        <v>283</v>
      </c>
      <c r="G178" s="213" t="s">
        <v>284</v>
      </c>
      <c r="H178" s="214">
        <v>1</v>
      </c>
      <c r="I178" s="215"/>
      <c r="J178" s="216">
        <f>ROUND(I178*H178,2)</f>
        <v>0</v>
      </c>
      <c r="K178" s="212" t="s">
        <v>1</v>
      </c>
      <c r="L178" s="44"/>
      <c r="M178" s="217" t="s">
        <v>1</v>
      </c>
      <c r="N178" s="218" t="s">
        <v>38</v>
      </c>
      <c r="O178" s="91"/>
      <c r="P178" s="219">
        <f>O178*H178</f>
        <v>0</v>
      </c>
      <c r="Q178" s="219">
        <v>0</v>
      </c>
      <c r="R178" s="219">
        <f>Q178*H178</f>
        <v>0</v>
      </c>
      <c r="S178" s="219">
        <v>0</v>
      </c>
      <c r="T178" s="22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1" t="s">
        <v>151</v>
      </c>
      <c r="AT178" s="221" t="s">
        <v>138</v>
      </c>
      <c r="AU178" s="221" t="s">
        <v>81</v>
      </c>
      <c r="AY178" s="17" t="s">
        <v>137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7" t="s">
        <v>81</v>
      </c>
      <c r="BK178" s="222">
        <f>ROUND(I178*H178,2)</f>
        <v>0</v>
      </c>
      <c r="BL178" s="17" t="s">
        <v>151</v>
      </c>
      <c r="BM178" s="221" t="s">
        <v>285</v>
      </c>
    </row>
    <row r="179" spans="1:51" s="13" customFormat="1" ht="12">
      <c r="A179" s="13"/>
      <c r="B179" s="235"/>
      <c r="C179" s="236"/>
      <c r="D179" s="225" t="s">
        <v>198</v>
      </c>
      <c r="E179" s="237" t="s">
        <v>1</v>
      </c>
      <c r="F179" s="238" t="s">
        <v>286</v>
      </c>
      <c r="G179" s="236"/>
      <c r="H179" s="237" t="s">
        <v>1</v>
      </c>
      <c r="I179" s="239"/>
      <c r="J179" s="236"/>
      <c r="K179" s="236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198</v>
      </c>
      <c r="AU179" s="244" t="s">
        <v>81</v>
      </c>
      <c r="AV179" s="13" t="s">
        <v>81</v>
      </c>
      <c r="AW179" s="13" t="s">
        <v>30</v>
      </c>
      <c r="AX179" s="13" t="s">
        <v>73</v>
      </c>
      <c r="AY179" s="244" t="s">
        <v>137</v>
      </c>
    </row>
    <row r="180" spans="1:51" s="12" customFormat="1" ht="12">
      <c r="A180" s="12"/>
      <c r="B180" s="223"/>
      <c r="C180" s="224"/>
      <c r="D180" s="225" t="s">
        <v>198</v>
      </c>
      <c r="E180" s="226" t="s">
        <v>1</v>
      </c>
      <c r="F180" s="227" t="s">
        <v>287</v>
      </c>
      <c r="G180" s="224"/>
      <c r="H180" s="228">
        <v>1</v>
      </c>
      <c r="I180" s="229"/>
      <c r="J180" s="224"/>
      <c r="K180" s="224"/>
      <c r="L180" s="230"/>
      <c r="M180" s="231"/>
      <c r="N180" s="232"/>
      <c r="O180" s="232"/>
      <c r="P180" s="232"/>
      <c r="Q180" s="232"/>
      <c r="R180" s="232"/>
      <c r="S180" s="232"/>
      <c r="T180" s="233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T180" s="234" t="s">
        <v>198</v>
      </c>
      <c r="AU180" s="234" t="s">
        <v>81</v>
      </c>
      <c r="AV180" s="12" t="s">
        <v>83</v>
      </c>
      <c r="AW180" s="12" t="s">
        <v>30</v>
      </c>
      <c r="AX180" s="12" t="s">
        <v>73</v>
      </c>
      <c r="AY180" s="234" t="s">
        <v>137</v>
      </c>
    </row>
    <row r="181" spans="1:51" s="13" customFormat="1" ht="12">
      <c r="A181" s="13"/>
      <c r="B181" s="235"/>
      <c r="C181" s="236"/>
      <c r="D181" s="225" t="s">
        <v>198</v>
      </c>
      <c r="E181" s="237" t="s">
        <v>1</v>
      </c>
      <c r="F181" s="238" t="s">
        <v>288</v>
      </c>
      <c r="G181" s="236"/>
      <c r="H181" s="237" t="s">
        <v>1</v>
      </c>
      <c r="I181" s="239"/>
      <c r="J181" s="236"/>
      <c r="K181" s="236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198</v>
      </c>
      <c r="AU181" s="244" t="s">
        <v>81</v>
      </c>
      <c r="AV181" s="13" t="s">
        <v>81</v>
      </c>
      <c r="AW181" s="13" t="s">
        <v>30</v>
      </c>
      <c r="AX181" s="13" t="s">
        <v>73</v>
      </c>
      <c r="AY181" s="244" t="s">
        <v>137</v>
      </c>
    </row>
    <row r="182" spans="1:51" s="14" customFormat="1" ht="12">
      <c r="A182" s="14"/>
      <c r="B182" s="245"/>
      <c r="C182" s="246"/>
      <c r="D182" s="225" t="s">
        <v>198</v>
      </c>
      <c r="E182" s="247" t="s">
        <v>1</v>
      </c>
      <c r="F182" s="248" t="s">
        <v>239</v>
      </c>
      <c r="G182" s="246"/>
      <c r="H182" s="249">
        <v>1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198</v>
      </c>
      <c r="AU182" s="255" t="s">
        <v>81</v>
      </c>
      <c r="AV182" s="14" t="s">
        <v>151</v>
      </c>
      <c r="AW182" s="14" t="s">
        <v>30</v>
      </c>
      <c r="AX182" s="14" t="s">
        <v>81</v>
      </c>
      <c r="AY182" s="255" t="s">
        <v>137</v>
      </c>
    </row>
    <row r="183" spans="1:63" s="11" customFormat="1" ht="25.9" customHeight="1">
      <c r="A183" s="11"/>
      <c r="B183" s="196"/>
      <c r="C183" s="197"/>
      <c r="D183" s="198" t="s">
        <v>72</v>
      </c>
      <c r="E183" s="199" t="s">
        <v>289</v>
      </c>
      <c r="F183" s="199" t="s">
        <v>290</v>
      </c>
      <c r="G183" s="197"/>
      <c r="H183" s="197"/>
      <c r="I183" s="200"/>
      <c r="J183" s="201">
        <f>BK183</f>
        <v>0</v>
      </c>
      <c r="K183" s="197"/>
      <c r="L183" s="202"/>
      <c r="M183" s="203"/>
      <c r="N183" s="204"/>
      <c r="O183" s="204"/>
      <c r="P183" s="205">
        <f>SUM(P184:P194)</f>
        <v>0</v>
      </c>
      <c r="Q183" s="204"/>
      <c r="R183" s="205">
        <f>SUM(R184:R194)</f>
        <v>0</v>
      </c>
      <c r="S183" s="204"/>
      <c r="T183" s="206">
        <f>SUM(T184:T194)</f>
        <v>0</v>
      </c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R183" s="207" t="s">
        <v>136</v>
      </c>
      <c r="AT183" s="208" t="s">
        <v>72</v>
      </c>
      <c r="AU183" s="208" t="s">
        <v>73</v>
      </c>
      <c r="AY183" s="207" t="s">
        <v>137</v>
      </c>
      <c r="BK183" s="209">
        <f>SUM(BK184:BK194)</f>
        <v>0</v>
      </c>
    </row>
    <row r="184" spans="1:65" s="2" customFormat="1" ht="16.5" customHeight="1">
      <c r="A184" s="38"/>
      <c r="B184" s="39"/>
      <c r="C184" s="210" t="s">
        <v>291</v>
      </c>
      <c r="D184" s="210" t="s">
        <v>138</v>
      </c>
      <c r="E184" s="211" t="s">
        <v>292</v>
      </c>
      <c r="F184" s="212" t="s">
        <v>293</v>
      </c>
      <c r="G184" s="213" t="s">
        <v>236</v>
      </c>
      <c r="H184" s="214">
        <v>1</v>
      </c>
      <c r="I184" s="215"/>
      <c r="J184" s="216">
        <f>ROUND(I184*H184,2)</f>
        <v>0</v>
      </c>
      <c r="K184" s="212" t="s">
        <v>1</v>
      </c>
      <c r="L184" s="44"/>
      <c r="M184" s="217" t="s">
        <v>1</v>
      </c>
      <c r="N184" s="218" t="s">
        <v>38</v>
      </c>
      <c r="O184" s="91"/>
      <c r="P184" s="219">
        <f>O184*H184</f>
        <v>0</v>
      </c>
      <c r="Q184" s="219">
        <v>0</v>
      </c>
      <c r="R184" s="219">
        <f>Q184*H184</f>
        <v>0</v>
      </c>
      <c r="S184" s="219">
        <v>0</v>
      </c>
      <c r="T184" s="22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1" t="s">
        <v>151</v>
      </c>
      <c r="AT184" s="221" t="s">
        <v>138</v>
      </c>
      <c r="AU184" s="221" t="s">
        <v>81</v>
      </c>
      <c r="AY184" s="17" t="s">
        <v>137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7" t="s">
        <v>81</v>
      </c>
      <c r="BK184" s="222">
        <f>ROUND(I184*H184,2)</f>
        <v>0</v>
      </c>
      <c r="BL184" s="17" t="s">
        <v>151</v>
      </c>
      <c r="BM184" s="221" t="s">
        <v>294</v>
      </c>
    </row>
    <row r="185" spans="1:65" s="2" customFormat="1" ht="16.5" customHeight="1">
      <c r="A185" s="38"/>
      <c r="B185" s="39"/>
      <c r="C185" s="210" t="s">
        <v>295</v>
      </c>
      <c r="D185" s="210" t="s">
        <v>138</v>
      </c>
      <c r="E185" s="211" t="s">
        <v>296</v>
      </c>
      <c r="F185" s="212" t="s">
        <v>297</v>
      </c>
      <c r="G185" s="213" t="s">
        <v>284</v>
      </c>
      <c r="H185" s="214">
        <v>1</v>
      </c>
      <c r="I185" s="215"/>
      <c r="J185" s="216">
        <f>ROUND(I185*H185,2)</f>
        <v>0</v>
      </c>
      <c r="K185" s="212" t="s">
        <v>1</v>
      </c>
      <c r="L185" s="44"/>
      <c r="M185" s="217" t="s">
        <v>1</v>
      </c>
      <c r="N185" s="218" t="s">
        <v>38</v>
      </c>
      <c r="O185" s="91"/>
      <c r="P185" s="219">
        <f>O185*H185</f>
        <v>0</v>
      </c>
      <c r="Q185" s="219">
        <v>0</v>
      </c>
      <c r="R185" s="219">
        <f>Q185*H185</f>
        <v>0</v>
      </c>
      <c r="S185" s="219">
        <v>0</v>
      </c>
      <c r="T185" s="22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1" t="s">
        <v>151</v>
      </c>
      <c r="AT185" s="221" t="s">
        <v>138</v>
      </c>
      <c r="AU185" s="221" t="s">
        <v>81</v>
      </c>
      <c r="AY185" s="17" t="s">
        <v>137</v>
      </c>
      <c r="BE185" s="222">
        <f>IF(N185="základní",J185,0)</f>
        <v>0</v>
      </c>
      <c r="BF185" s="222">
        <f>IF(N185="snížená",J185,0)</f>
        <v>0</v>
      </c>
      <c r="BG185" s="222">
        <f>IF(N185="zákl. přenesená",J185,0)</f>
        <v>0</v>
      </c>
      <c r="BH185" s="222">
        <f>IF(N185="sníž. přenesená",J185,0)</f>
        <v>0</v>
      </c>
      <c r="BI185" s="222">
        <f>IF(N185="nulová",J185,0)</f>
        <v>0</v>
      </c>
      <c r="BJ185" s="17" t="s">
        <v>81</v>
      </c>
      <c r="BK185" s="222">
        <f>ROUND(I185*H185,2)</f>
        <v>0</v>
      </c>
      <c r="BL185" s="17" t="s">
        <v>151</v>
      </c>
      <c r="BM185" s="221" t="s">
        <v>298</v>
      </c>
    </row>
    <row r="186" spans="1:51" s="12" customFormat="1" ht="12">
      <c r="A186" s="12"/>
      <c r="B186" s="223"/>
      <c r="C186" s="224"/>
      <c r="D186" s="225" t="s">
        <v>198</v>
      </c>
      <c r="E186" s="226" t="s">
        <v>1</v>
      </c>
      <c r="F186" s="227" t="s">
        <v>299</v>
      </c>
      <c r="G186" s="224"/>
      <c r="H186" s="228">
        <v>1</v>
      </c>
      <c r="I186" s="229"/>
      <c r="J186" s="224"/>
      <c r="K186" s="224"/>
      <c r="L186" s="230"/>
      <c r="M186" s="231"/>
      <c r="N186" s="232"/>
      <c r="O186" s="232"/>
      <c r="P186" s="232"/>
      <c r="Q186" s="232"/>
      <c r="R186" s="232"/>
      <c r="S186" s="232"/>
      <c r="T186" s="233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234" t="s">
        <v>198</v>
      </c>
      <c r="AU186" s="234" t="s">
        <v>81</v>
      </c>
      <c r="AV186" s="12" t="s">
        <v>83</v>
      </c>
      <c r="AW186" s="12" t="s">
        <v>30</v>
      </c>
      <c r="AX186" s="12" t="s">
        <v>73</v>
      </c>
      <c r="AY186" s="234" t="s">
        <v>137</v>
      </c>
    </row>
    <row r="187" spans="1:51" s="13" customFormat="1" ht="12">
      <c r="A187" s="13"/>
      <c r="B187" s="235"/>
      <c r="C187" s="236"/>
      <c r="D187" s="225" t="s">
        <v>198</v>
      </c>
      <c r="E187" s="237" t="s">
        <v>1</v>
      </c>
      <c r="F187" s="238" t="s">
        <v>300</v>
      </c>
      <c r="G187" s="236"/>
      <c r="H187" s="237" t="s">
        <v>1</v>
      </c>
      <c r="I187" s="239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198</v>
      </c>
      <c r="AU187" s="244" t="s">
        <v>81</v>
      </c>
      <c r="AV187" s="13" t="s">
        <v>81</v>
      </c>
      <c r="AW187" s="13" t="s">
        <v>30</v>
      </c>
      <c r="AX187" s="13" t="s">
        <v>73</v>
      </c>
      <c r="AY187" s="244" t="s">
        <v>137</v>
      </c>
    </row>
    <row r="188" spans="1:51" s="14" customFormat="1" ht="12">
      <c r="A188" s="14"/>
      <c r="B188" s="245"/>
      <c r="C188" s="246"/>
      <c r="D188" s="225" t="s">
        <v>198</v>
      </c>
      <c r="E188" s="247" t="s">
        <v>1</v>
      </c>
      <c r="F188" s="248" t="s">
        <v>239</v>
      </c>
      <c r="G188" s="246"/>
      <c r="H188" s="249">
        <v>1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198</v>
      </c>
      <c r="AU188" s="255" t="s">
        <v>81</v>
      </c>
      <c r="AV188" s="14" t="s">
        <v>151</v>
      </c>
      <c r="AW188" s="14" t="s">
        <v>30</v>
      </c>
      <c r="AX188" s="14" t="s">
        <v>81</v>
      </c>
      <c r="AY188" s="255" t="s">
        <v>137</v>
      </c>
    </row>
    <row r="189" spans="1:65" s="2" customFormat="1" ht="16.5" customHeight="1">
      <c r="A189" s="38"/>
      <c r="B189" s="39"/>
      <c r="C189" s="210" t="s">
        <v>301</v>
      </c>
      <c r="D189" s="210" t="s">
        <v>138</v>
      </c>
      <c r="E189" s="211" t="s">
        <v>302</v>
      </c>
      <c r="F189" s="212" t="s">
        <v>297</v>
      </c>
      <c r="G189" s="213" t="s">
        <v>303</v>
      </c>
      <c r="H189" s="214">
        <v>1.5</v>
      </c>
      <c r="I189" s="215"/>
      <c r="J189" s="216">
        <f>ROUND(I189*H189,2)</f>
        <v>0</v>
      </c>
      <c r="K189" s="212" t="s">
        <v>1</v>
      </c>
      <c r="L189" s="44"/>
      <c r="M189" s="217" t="s">
        <v>1</v>
      </c>
      <c r="N189" s="218" t="s">
        <v>38</v>
      </c>
      <c r="O189" s="91"/>
      <c r="P189" s="219">
        <f>O189*H189</f>
        <v>0</v>
      </c>
      <c r="Q189" s="219">
        <v>0</v>
      </c>
      <c r="R189" s="219">
        <f>Q189*H189</f>
        <v>0</v>
      </c>
      <c r="S189" s="219">
        <v>0</v>
      </c>
      <c r="T189" s="22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1" t="s">
        <v>151</v>
      </c>
      <c r="AT189" s="221" t="s">
        <v>138</v>
      </c>
      <c r="AU189" s="221" t="s">
        <v>81</v>
      </c>
      <c r="AY189" s="17" t="s">
        <v>137</v>
      </c>
      <c r="BE189" s="222">
        <f>IF(N189="základní",J189,0)</f>
        <v>0</v>
      </c>
      <c r="BF189" s="222">
        <f>IF(N189="snížená",J189,0)</f>
        <v>0</v>
      </c>
      <c r="BG189" s="222">
        <f>IF(N189="zákl. přenesená",J189,0)</f>
        <v>0</v>
      </c>
      <c r="BH189" s="222">
        <f>IF(N189="sníž. přenesená",J189,0)</f>
        <v>0</v>
      </c>
      <c r="BI189" s="222">
        <f>IF(N189="nulová",J189,0)</f>
        <v>0</v>
      </c>
      <c r="BJ189" s="17" t="s">
        <v>81</v>
      </c>
      <c r="BK189" s="222">
        <f>ROUND(I189*H189,2)</f>
        <v>0</v>
      </c>
      <c r="BL189" s="17" t="s">
        <v>151</v>
      </c>
      <c r="BM189" s="221" t="s">
        <v>304</v>
      </c>
    </row>
    <row r="190" spans="1:51" s="12" customFormat="1" ht="12">
      <c r="A190" s="12"/>
      <c r="B190" s="223"/>
      <c r="C190" s="224"/>
      <c r="D190" s="225" t="s">
        <v>198</v>
      </c>
      <c r="E190" s="226" t="s">
        <v>1</v>
      </c>
      <c r="F190" s="227" t="s">
        <v>305</v>
      </c>
      <c r="G190" s="224"/>
      <c r="H190" s="228">
        <v>1.5</v>
      </c>
      <c r="I190" s="229"/>
      <c r="J190" s="224"/>
      <c r="K190" s="224"/>
      <c r="L190" s="230"/>
      <c r="M190" s="231"/>
      <c r="N190" s="232"/>
      <c r="O190" s="232"/>
      <c r="P190" s="232"/>
      <c r="Q190" s="232"/>
      <c r="R190" s="232"/>
      <c r="S190" s="232"/>
      <c r="T190" s="233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T190" s="234" t="s">
        <v>198</v>
      </c>
      <c r="AU190" s="234" t="s">
        <v>81</v>
      </c>
      <c r="AV190" s="12" t="s">
        <v>83</v>
      </c>
      <c r="AW190" s="12" t="s">
        <v>30</v>
      </c>
      <c r="AX190" s="12" t="s">
        <v>73</v>
      </c>
      <c r="AY190" s="234" t="s">
        <v>137</v>
      </c>
    </row>
    <row r="191" spans="1:51" s="14" customFormat="1" ht="12">
      <c r="A191" s="14"/>
      <c r="B191" s="245"/>
      <c r="C191" s="246"/>
      <c r="D191" s="225" t="s">
        <v>198</v>
      </c>
      <c r="E191" s="247" t="s">
        <v>1</v>
      </c>
      <c r="F191" s="248" t="s">
        <v>239</v>
      </c>
      <c r="G191" s="246"/>
      <c r="H191" s="249">
        <v>1.5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198</v>
      </c>
      <c r="AU191" s="255" t="s">
        <v>81</v>
      </c>
      <c r="AV191" s="14" t="s">
        <v>151</v>
      </c>
      <c r="AW191" s="14" t="s">
        <v>30</v>
      </c>
      <c r="AX191" s="14" t="s">
        <v>81</v>
      </c>
      <c r="AY191" s="255" t="s">
        <v>137</v>
      </c>
    </row>
    <row r="192" spans="1:65" s="2" customFormat="1" ht="16.5" customHeight="1">
      <c r="A192" s="38"/>
      <c r="B192" s="39"/>
      <c r="C192" s="210" t="s">
        <v>306</v>
      </c>
      <c r="D192" s="210" t="s">
        <v>138</v>
      </c>
      <c r="E192" s="211" t="s">
        <v>307</v>
      </c>
      <c r="F192" s="212" t="s">
        <v>297</v>
      </c>
      <c r="G192" s="213" t="s">
        <v>284</v>
      </c>
      <c r="H192" s="214">
        <v>1.5</v>
      </c>
      <c r="I192" s="215"/>
      <c r="J192" s="216">
        <f>ROUND(I192*H192,2)</f>
        <v>0</v>
      </c>
      <c r="K192" s="212" t="s">
        <v>1</v>
      </c>
      <c r="L192" s="44"/>
      <c r="M192" s="217" t="s">
        <v>1</v>
      </c>
      <c r="N192" s="218" t="s">
        <v>38</v>
      </c>
      <c r="O192" s="91"/>
      <c r="P192" s="219">
        <f>O192*H192</f>
        <v>0</v>
      </c>
      <c r="Q192" s="219">
        <v>0</v>
      </c>
      <c r="R192" s="219">
        <f>Q192*H192</f>
        <v>0</v>
      </c>
      <c r="S192" s="219">
        <v>0</v>
      </c>
      <c r="T192" s="22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1" t="s">
        <v>151</v>
      </c>
      <c r="AT192" s="221" t="s">
        <v>138</v>
      </c>
      <c r="AU192" s="221" t="s">
        <v>81</v>
      </c>
      <c r="AY192" s="17" t="s">
        <v>137</v>
      </c>
      <c r="BE192" s="222">
        <f>IF(N192="základní",J192,0)</f>
        <v>0</v>
      </c>
      <c r="BF192" s="222">
        <f>IF(N192="snížená",J192,0)</f>
        <v>0</v>
      </c>
      <c r="BG192" s="222">
        <f>IF(N192="zákl. přenesená",J192,0)</f>
        <v>0</v>
      </c>
      <c r="BH192" s="222">
        <f>IF(N192="sníž. přenesená",J192,0)</f>
        <v>0</v>
      </c>
      <c r="BI192" s="222">
        <f>IF(N192="nulová",J192,0)</f>
        <v>0</v>
      </c>
      <c r="BJ192" s="17" t="s">
        <v>81</v>
      </c>
      <c r="BK192" s="222">
        <f>ROUND(I192*H192,2)</f>
        <v>0</v>
      </c>
      <c r="BL192" s="17" t="s">
        <v>151</v>
      </c>
      <c r="BM192" s="221" t="s">
        <v>308</v>
      </c>
    </row>
    <row r="193" spans="1:51" s="12" customFormat="1" ht="12">
      <c r="A193" s="12"/>
      <c r="B193" s="223"/>
      <c r="C193" s="224"/>
      <c r="D193" s="225" t="s">
        <v>198</v>
      </c>
      <c r="E193" s="226" t="s">
        <v>1</v>
      </c>
      <c r="F193" s="227" t="s">
        <v>309</v>
      </c>
      <c r="G193" s="224"/>
      <c r="H193" s="228">
        <v>1.5</v>
      </c>
      <c r="I193" s="229"/>
      <c r="J193" s="224"/>
      <c r="K193" s="224"/>
      <c r="L193" s="230"/>
      <c r="M193" s="231"/>
      <c r="N193" s="232"/>
      <c r="O193" s="232"/>
      <c r="P193" s="232"/>
      <c r="Q193" s="232"/>
      <c r="R193" s="232"/>
      <c r="S193" s="232"/>
      <c r="T193" s="233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T193" s="234" t="s">
        <v>198</v>
      </c>
      <c r="AU193" s="234" t="s">
        <v>81</v>
      </c>
      <c r="AV193" s="12" t="s">
        <v>83</v>
      </c>
      <c r="AW193" s="12" t="s">
        <v>30</v>
      </c>
      <c r="AX193" s="12" t="s">
        <v>73</v>
      </c>
      <c r="AY193" s="234" t="s">
        <v>137</v>
      </c>
    </row>
    <row r="194" spans="1:51" s="14" customFormat="1" ht="12">
      <c r="A194" s="14"/>
      <c r="B194" s="245"/>
      <c r="C194" s="246"/>
      <c r="D194" s="225" t="s">
        <v>198</v>
      </c>
      <c r="E194" s="247" t="s">
        <v>1</v>
      </c>
      <c r="F194" s="248" t="s">
        <v>239</v>
      </c>
      <c r="G194" s="246"/>
      <c r="H194" s="249">
        <v>1.5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198</v>
      </c>
      <c r="AU194" s="255" t="s">
        <v>81</v>
      </c>
      <c r="AV194" s="14" t="s">
        <v>151</v>
      </c>
      <c r="AW194" s="14" t="s">
        <v>30</v>
      </c>
      <c r="AX194" s="14" t="s">
        <v>81</v>
      </c>
      <c r="AY194" s="255" t="s">
        <v>137</v>
      </c>
    </row>
    <row r="195" spans="1:63" s="11" customFormat="1" ht="25.9" customHeight="1">
      <c r="A195" s="11"/>
      <c r="B195" s="196"/>
      <c r="C195" s="197"/>
      <c r="D195" s="198" t="s">
        <v>72</v>
      </c>
      <c r="E195" s="199" t="s">
        <v>310</v>
      </c>
      <c r="F195" s="199" t="s">
        <v>311</v>
      </c>
      <c r="G195" s="197"/>
      <c r="H195" s="197"/>
      <c r="I195" s="200"/>
      <c r="J195" s="201">
        <f>BK195</f>
        <v>0</v>
      </c>
      <c r="K195" s="197"/>
      <c r="L195" s="202"/>
      <c r="M195" s="203"/>
      <c r="N195" s="204"/>
      <c r="O195" s="204"/>
      <c r="P195" s="205">
        <f>P196</f>
        <v>0</v>
      </c>
      <c r="Q195" s="204"/>
      <c r="R195" s="205">
        <f>R196</f>
        <v>0</v>
      </c>
      <c r="S195" s="204"/>
      <c r="T195" s="206">
        <f>T196</f>
        <v>0</v>
      </c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R195" s="207" t="s">
        <v>136</v>
      </c>
      <c r="AT195" s="208" t="s">
        <v>72</v>
      </c>
      <c r="AU195" s="208" t="s">
        <v>73</v>
      </c>
      <c r="AY195" s="207" t="s">
        <v>137</v>
      </c>
      <c r="BK195" s="209">
        <f>BK196</f>
        <v>0</v>
      </c>
    </row>
    <row r="196" spans="1:65" s="2" customFormat="1" ht="16.5" customHeight="1">
      <c r="A196" s="38"/>
      <c r="B196" s="39"/>
      <c r="C196" s="210" t="s">
        <v>312</v>
      </c>
      <c r="D196" s="210" t="s">
        <v>138</v>
      </c>
      <c r="E196" s="211" t="s">
        <v>313</v>
      </c>
      <c r="F196" s="212" t="s">
        <v>314</v>
      </c>
      <c r="G196" s="213" t="s">
        <v>236</v>
      </c>
      <c r="H196" s="214">
        <v>1</v>
      </c>
      <c r="I196" s="215"/>
      <c r="J196" s="216">
        <f>ROUND(I196*H196,2)</f>
        <v>0</v>
      </c>
      <c r="K196" s="212" t="s">
        <v>1</v>
      </c>
      <c r="L196" s="44"/>
      <c r="M196" s="256" t="s">
        <v>1</v>
      </c>
      <c r="N196" s="257" t="s">
        <v>38</v>
      </c>
      <c r="O196" s="258"/>
      <c r="P196" s="259">
        <f>O196*H196</f>
        <v>0</v>
      </c>
      <c r="Q196" s="259">
        <v>0</v>
      </c>
      <c r="R196" s="259">
        <f>Q196*H196</f>
        <v>0</v>
      </c>
      <c r="S196" s="259">
        <v>0</v>
      </c>
      <c r="T196" s="26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1" t="s">
        <v>151</v>
      </c>
      <c r="AT196" s="221" t="s">
        <v>138</v>
      </c>
      <c r="AU196" s="221" t="s">
        <v>81</v>
      </c>
      <c r="AY196" s="17" t="s">
        <v>137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7" t="s">
        <v>81</v>
      </c>
      <c r="BK196" s="222">
        <f>ROUND(I196*H196,2)</f>
        <v>0</v>
      </c>
      <c r="BL196" s="17" t="s">
        <v>151</v>
      </c>
      <c r="BM196" s="221" t="s">
        <v>315</v>
      </c>
    </row>
    <row r="197" spans="1:31" s="2" customFormat="1" ht="6.95" customHeight="1">
      <c r="A197" s="38"/>
      <c r="B197" s="66"/>
      <c r="C197" s="67"/>
      <c r="D197" s="67"/>
      <c r="E197" s="67"/>
      <c r="F197" s="67"/>
      <c r="G197" s="67"/>
      <c r="H197" s="67"/>
      <c r="I197" s="67"/>
      <c r="J197" s="67"/>
      <c r="K197" s="67"/>
      <c r="L197" s="44"/>
      <c r="M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</row>
  </sheetData>
  <sheetProtection password="CC35" sheet="1" objects="1" scenarios="1" formatColumns="0" formatRows="0" autoFilter="0"/>
  <autoFilter ref="C121:K19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103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Modernizace silnice II/315 Hrádek - Ústí nad Orlicí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316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28. 9. 2021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ROUND((SUM(BE122:BE207)),2)</f>
        <v>0</v>
      </c>
      <c r="G33" s="38"/>
      <c r="H33" s="38"/>
      <c r="I33" s="155">
        <v>0.21</v>
      </c>
      <c r="J33" s="154">
        <f>ROUND(((SUM(BE122:BE207))*I33),2)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ROUND((SUM(BF122:BF207)),2)</f>
        <v>0</v>
      </c>
      <c r="G34" s="38"/>
      <c r="H34" s="38"/>
      <c r="I34" s="155">
        <v>0.15</v>
      </c>
      <c r="J34" s="154">
        <f>ROUND(((SUM(BF122:BF207))*I34),2)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ROUND((SUM(BG122:BG207)),2)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ROUND((SUM(BH122:BH207)),2)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ROUND((SUM(BI122:BI207)),2)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Modernizace silnice II/315 Hrádek - Ústí nad Orlicí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01 - Sanace území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28. 9. 2021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113</v>
      </c>
      <c r="D94" s="176"/>
      <c r="E94" s="176"/>
      <c r="F94" s="176"/>
      <c r="G94" s="176"/>
      <c r="H94" s="176"/>
      <c r="I94" s="176"/>
      <c r="J94" s="177" t="s">
        <v>114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115</v>
      </c>
      <c r="D96" s="40"/>
      <c r="E96" s="40"/>
      <c r="F96" s="40"/>
      <c r="G96" s="40"/>
      <c r="H96" s="40"/>
      <c r="I96" s="40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116</v>
      </c>
    </row>
    <row r="97" spans="1:31" s="9" customFormat="1" ht="24.95" customHeight="1">
      <c r="A97" s="9"/>
      <c r="B97" s="179"/>
      <c r="C97" s="180"/>
      <c r="D97" s="181" t="s">
        <v>317</v>
      </c>
      <c r="E97" s="182"/>
      <c r="F97" s="182"/>
      <c r="G97" s="182"/>
      <c r="H97" s="182"/>
      <c r="I97" s="182"/>
      <c r="J97" s="183">
        <f>J123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5" customFormat="1" ht="19.9" customHeight="1">
      <c r="A98" s="15"/>
      <c r="B98" s="261"/>
      <c r="C98" s="262"/>
      <c r="D98" s="263" t="s">
        <v>318</v>
      </c>
      <c r="E98" s="264"/>
      <c r="F98" s="264"/>
      <c r="G98" s="264"/>
      <c r="H98" s="264"/>
      <c r="I98" s="264"/>
      <c r="J98" s="265">
        <f>J124</f>
        <v>0</v>
      </c>
      <c r="K98" s="262"/>
      <c r="L98" s="266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:31" s="15" customFormat="1" ht="19.9" customHeight="1">
      <c r="A99" s="15"/>
      <c r="B99" s="261"/>
      <c r="C99" s="262"/>
      <c r="D99" s="263" t="s">
        <v>319</v>
      </c>
      <c r="E99" s="264"/>
      <c r="F99" s="264"/>
      <c r="G99" s="264"/>
      <c r="H99" s="264"/>
      <c r="I99" s="264"/>
      <c r="J99" s="265">
        <f>J144</f>
        <v>0</v>
      </c>
      <c r="K99" s="262"/>
      <c r="L99" s="266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s="15" customFormat="1" ht="19.9" customHeight="1">
      <c r="A100" s="15"/>
      <c r="B100" s="261"/>
      <c r="C100" s="262"/>
      <c r="D100" s="263" t="s">
        <v>320</v>
      </c>
      <c r="E100" s="264"/>
      <c r="F100" s="264"/>
      <c r="G100" s="264"/>
      <c r="H100" s="264"/>
      <c r="I100" s="264"/>
      <c r="J100" s="265">
        <f>J184</f>
        <v>0</v>
      </c>
      <c r="K100" s="262"/>
      <c r="L100" s="266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 s="15" customFormat="1" ht="19.9" customHeight="1">
      <c r="A101" s="15"/>
      <c r="B101" s="261"/>
      <c r="C101" s="262"/>
      <c r="D101" s="263" t="s">
        <v>321</v>
      </c>
      <c r="E101" s="264"/>
      <c r="F101" s="264"/>
      <c r="G101" s="264"/>
      <c r="H101" s="264"/>
      <c r="I101" s="264"/>
      <c r="J101" s="265">
        <f>J189</f>
        <v>0</v>
      </c>
      <c r="K101" s="262"/>
      <c r="L101" s="266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:31" s="15" customFormat="1" ht="19.9" customHeight="1">
      <c r="A102" s="15"/>
      <c r="B102" s="261"/>
      <c r="C102" s="262"/>
      <c r="D102" s="263" t="s">
        <v>322</v>
      </c>
      <c r="E102" s="264"/>
      <c r="F102" s="264"/>
      <c r="G102" s="264"/>
      <c r="H102" s="264"/>
      <c r="I102" s="264"/>
      <c r="J102" s="265">
        <f>J206</f>
        <v>0</v>
      </c>
      <c r="K102" s="262"/>
      <c r="L102" s="266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67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123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74" t="str">
        <f>E7</f>
        <v>Modernizace silnice II/315 Hrádek - Ústí nad Orlicí</v>
      </c>
      <c r="F112" s="32"/>
      <c r="G112" s="32"/>
      <c r="H112" s="32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104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SO 01 - Sanace území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 xml:space="preserve"> </v>
      </c>
      <c r="G116" s="40"/>
      <c r="H116" s="40"/>
      <c r="I116" s="32" t="s">
        <v>22</v>
      </c>
      <c r="J116" s="79" t="str">
        <f>IF(J12="","",J12)</f>
        <v>28. 9. 2021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E15</f>
        <v xml:space="preserve"> </v>
      </c>
      <c r="G118" s="40"/>
      <c r="H118" s="40"/>
      <c r="I118" s="32" t="s">
        <v>29</v>
      </c>
      <c r="J118" s="36" t="str">
        <f>E21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27</v>
      </c>
      <c r="D119" s="40"/>
      <c r="E119" s="40"/>
      <c r="F119" s="27" t="str">
        <f>IF(E18="","",E18)</f>
        <v>Vyplň údaj</v>
      </c>
      <c r="G119" s="40"/>
      <c r="H119" s="40"/>
      <c r="I119" s="32" t="s">
        <v>31</v>
      </c>
      <c r="J119" s="36" t="str">
        <f>E24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0" customFormat="1" ht="29.25" customHeight="1">
      <c r="A121" s="185"/>
      <c r="B121" s="186"/>
      <c r="C121" s="187" t="s">
        <v>124</v>
      </c>
      <c r="D121" s="188" t="s">
        <v>58</v>
      </c>
      <c r="E121" s="188" t="s">
        <v>54</v>
      </c>
      <c r="F121" s="188" t="s">
        <v>55</v>
      </c>
      <c r="G121" s="188" t="s">
        <v>125</v>
      </c>
      <c r="H121" s="188" t="s">
        <v>126</v>
      </c>
      <c r="I121" s="188" t="s">
        <v>127</v>
      </c>
      <c r="J121" s="188" t="s">
        <v>114</v>
      </c>
      <c r="K121" s="189" t="s">
        <v>128</v>
      </c>
      <c r="L121" s="190"/>
      <c r="M121" s="100" t="s">
        <v>1</v>
      </c>
      <c r="N121" s="101" t="s">
        <v>37</v>
      </c>
      <c r="O121" s="101" t="s">
        <v>129</v>
      </c>
      <c r="P121" s="101" t="s">
        <v>130</v>
      </c>
      <c r="Q121" s="101" t="s">
        <v>131</v>
      </c>
      <c r="R121" s="101" t="s">
        <v>132</v>
      </c>
      <c r="S121" s="101" t="s">
        <v>133</v>
      </c>
      <c r="T121" s="102" t="s">
        <v>134</v>
      </c>
      <c r="U121" s="185"/>
      <c r="V121" s="185"/>
      <c r="W121" s="185"/>
      <c r="X121" s="185"/>
      <c r="Y121" s="185"/>
      <c r="Z121" s="185"/>
      <c r="AA121" s="185"/>
      <c r="AB121" s="185"/>
      <c r="AC121" s="185"/>
      <c r="AD121" s="185"/>
      <c r="AE121" s="185"/>
    </row>
    <row r="122" spans="1:63" s="2" customFormat="1" ht="22.8" customHeight="1">
      <c r="A122" s="38"/>
      <c r="B122" s="39"/>
      <c r="C122" s="107" t="s">
        <v>135</v>
      </c>
      <c r="D122" s="40"/>
      <c r="E122" s="40"/>
      <c r="F122" s="40"/>
      <c r="G122" s="40"/>
      <c r="H122" s="40"/>
      <c r="I122" s="40"/>
      <c r="J122" s="191">
        <f>BK122</f>
        <v>0</v>
      </c>
      <c r="K122" s="40"/>
      <c r="L122" s="44"/>
      <c r="M122" s="103"/>
      <c r="N122" s="192"/>
      <c r="O122" s="104"/>
      <c r="P122" s="193">
        <f>P123</f>
        <v>0</v>
      </c>
      <c r="Q122" s="104"/>
      <c r="R122" s="193">
        <f>R123</f>
        <v>0</v>
      </c>
      <c r="S122" s="104"/>
      <c r="T122" s="194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72</v>
      </c>
      <c r="AU122" s="17" t="s">
        <v>116</v>
      </c>
      <c r="BK122" s="195">
        <f>BK123</f>
        <v>0</v>
      </c>
    </row>
    <row r="123" spans="1:63" s="11" customFormat="1" ht="25.9" customHeight="1">
      <c r="A123" s="11"/>
      <c r="B123" s="196"/>
      <c r="C123" s="197"/>
      <c r="D123" s="198" t="s">
        <v>72</v>
      </c>
      <c r="E123" s="199" t="s">
        <v>323</v>
      </c>
      <c r="F123" s="199" t="s">
        <v>324</v>
      </c>
      <c r="G123" s="197"/>
      <c r="H123" s="197"/>
      <c r="I123" s="200"/>
      <c r="J123" s="201">
        <f>BK123</f>
        <v>0</v>
      </c>
      <c r="K123" s="197"/>
      <c r="L123" s="202"/>
      <c r="M123" s="203"/>
      <c r="N123" s="204"/>
      <c r="O123" s="204"/>
      <c r="P123" s="205">
        <f>P124+P144+P184+P189+P206</f>
        <v>0</v>
      </c>
      <c r="Q123" s="204"/>
      <c r="R123" s="205">
        <f>R124+R144+R184+R189+R206</f>
        <v>0</v>
      </c>
      <c r="S123" s="204"/>
      <c r="T123" s="206">
        <f>T124+T144+T184+T189+T206</f>
        <v>0</v>
      </c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R123" s="207" t="s">
        <v>81</v>
      </c>
      <c r="AT123" s="208" t="s">
        <v>72</v>
      </c>
      <c r="AU123" s="208" t="s">
        <v>73</v>
      </c>
      <c r="AY123" s="207" t="s">
        <v>137</v>
      </c>
      <c r="BK123" s="209">
        <f>BK124+BK144+BK184+BK189+BK206</f>
        <v>0</v>
      </c>
    </row>
    <row r="124" spans="1:63" s="11" customFormat="1" ht="22.8" customHeight="1">
      <c r="A124" s="11"/>
      <c r="B124" s="196"/>
      <c r="C124" s="197"/>
      <c r="D124" s="198" t="s">
        <v>72</v>
      </c>
      <c r="E124" s="267" t="s">
        <v>81</v>
      </c>
      <c r="F124" s="267" t="s">
        <v>325</v>
      </c>
      <c r="G124" s="197"/>
      <c r="H124" s="197"/>
      <c r="I124" s="200"/>
      <c r="J124" s="268">
        <f>BK124</f>
        <v>0</v>
      </c>
      <c r="K124" s="197"/>
      <c r="L124" s="202"/>
      <c r="M124" s="203"/>
      <c r="N124" s="204"/>
      <c r="O124" s="204"/>
      <c r="P124" s="205">
        <f>SUM(P125:P143)</f>
        <v>0</v>
      </c>
      <c r="Q124" s="204"/>
      <c r="R124" s="205">
        <f>SUM(R125:R143)</f>
        <v>0</v>
      </c>
      <c r="S124" s="204"/>
      <c r="T124" s="206">
        <f>SUM(T125:T143)</f>
        <v>0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7" t="s">
        <v>81</v>
      </c>
      <c r="AT124" s="208" t="s">
        <v>72</v>
      </c>
      <c r="AU124" s="208" t="s">
        <v>81</v>
      </c>
      <c r="AY124" s="207" t="s">
        <v>137</v>
      </c>
      <c r="BK124" s="209">
        <f>SUM(BK125:BK143)</f>
        <v>0</v>
      </c>
    </row>
    <row r="125" spans="1:65" s="2" customFormat="1" ht="33" customHeight="1">
      <c r="A125" s="38"/>
      <c r="B125" s="39"/>
      <c r="C125" s="210" t="s">
        <v>81</v>
      </c>
      <c r="D125" s="210" t="s">
        <v>138</v>
      </c>
      <c r="E125" s="211" t="s">
        <v>326</v>
      </c>
      <c r="F125" s="212" t="s">
        <v>327</v>
      </c>
      <c r="G125" s="213" t="s">
        <v>328</v>
      </c>
      <c r="H125" s="214">
        <v>3447</v>
      </c>
      <c r="I125" s="215"/>
      <c r="J125" s="216">
        <f>ROUND(I125*H125,2)</f>
        <v>0</v>
      </c>
      <c r="K125" s="212" t="s">
        <v>329</v>
      </c>
      <c r="L125" s="44"/>
      <c r="M125" s="217" t="s">
        <v>1</v>
      </c>
      <c r="N125" s="218" t="s">
        <v>38</v>
      </c>
      <c r="O125" s="91"/>
      <c r="P125" s="219">
        <f>O125*H125</f>
        <v>0</v>
      </c>
      <c r="Q125" s="219">
        <v>0</v>
      </c>
      <c r="R125" s="219">
        <f>Q125*H125</f>
        <v>0</v>
      </c>
      <c r="S125" s="219">
        <v>0</v>
      </c>
      <c r="T125" s="22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1" t="s">
        <v>151</v>
      </c>
      <c r="AT125" s="221" t="s">
        <v>138</v>
      </c>
      <c r="AU125" s="221" t="s">
        <v>83</v>
      </c>
      <c r="AY125" s="17" t="s">
        <v>137</v>
      </c>
      <c r="BE125" s="222">
        <f>IF(N125="základní",J125,0)</f>
        <v>0</v>
      </c>
      <c r="BF125" s="222">
        <f>IF(N125="snížená",J125,0)</f>
        <v>0</v>
      </c>
      <c r="BG125" s="222">
        <f>IF(N125="zákl. přenesená",J125,0)</f>
        <v>0</v>
      </c>
      <c r="BH125" s="222">
        <f>IF(N125="sníž. přenesená",J125,0)</f>
        <v>0</v>
      </c>
      <c r="BI125" s="222">
        <f>IF(N125="nulová",J125,0)</f>
        <v>0</v>
      </c>
      <c r="BJ125" s="17" t="s">
        <v>81</v>
      </c>
      <c r="BK125" s="222">
        <f>ROUND(I125*H125,2)</f>
        <v>0</v>
      </c>
      <c r="BL125" s="17" t="s">
        <v>151</v>
      </c>
      <c r="BM125" s="221" t="s">
        <v>83</v>
      </c>
    </row>
    <row r="126" spans="1:51" s="13" customFormat="1" ht="12">
      <c r="A126" s="13"/>
      <c r="B126" s="235"/>
      <c r="C126" s="236"/>
      <c r="D126" s="225" t="s">
        <v>198</v>
      </c>
      <c r="E126" s="237" t="s">
        <v>1</v>
      </c>
      <c r="F126" s="238" t="s">
        <v>330</v>
      </c>
      <c r="G126" s="236"/>
      <c r="H126" s="237" t="s">
        <v>1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198</v>
      </c>
      <c r="AU126" s="244" t="s">
        <v>83</v>
      </c>
      <c r="AV126" s="13" t="s">
        <v>81</v>
      </c>
      <c r="AW126" s="13" t="s">
        <v>30</v>
      </c>
      <c r="AX126" s="13" t="s">
        <v>73</v>
      </c>
      <c r="AY126" s="244" t="s">
        <v>137</v>
      </c>
    </row>
    <row r="127" spans="1:51" s="12" customFormat="1" ht="12">
      <c r="A127" s="12"/>
      <c r="B127" s="223"/>
      <c r="C127" s="224"/>
      <c r="D127" s="225" t="s">
        <v>198</v>
      </c>
      <c r="E127" s="226" t="s">
        <v>1</v>
      </c>
      <c r="F127" s="227" t="s">
        <v>331</v>
      </c>
      <c r="G127" s="224"/>
      <c r="H127" s="228">
        <v>3447</v>
      </c>
      <c r="I127" s="229"/>
      <c r="J127" s="224"/>
      <c r="K127" s="224"/>
      <c r="L127" s="230"/>
      <c r="M127" s="231"/>
      <c r="N127" s="232"/>
      <c r="O127" s="232"/>
      <c r="P127" s="232"/>
      <c r="Q127" s="232"/>
      <c r="R127" s="232"/>
      <c r="S127" s="232"/>
      <c r="T127" s="233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T127" s="234" t="s">
        <v>198</v>
      </c>
      <c r="AU127" s="234" t="s">
        <v>83</v>
      </c>
      <c r="AV127" s="12" t="s">
        <v>83</v>
      </c>
      <c r="AW127" s="12" t="s">
        <v>30</v>
      </c>
      <c r="AX127" s="12" t="s">
        <v>73</v>
      </c>
      <c r="AY127" s="234" t="s">
        <v>137</v>
      </c>
    </row>
    <row r="128" spans="1:51" s="14" customFormat="1" ht="12">
      <c r="A128" s="14"/>
      <c r="B128" s="245"/>
      <c r="C128" s="246"/>
      <c r="D128" s="225" t="s">
        <v>198</v>
      </c>
      <c r="E128" s="247" t="s">
        <v>1</v>
      </c>
      <c r="F128" s="248" t="s">
        <v>239</v>
      </c>
      <c r="G128" s="246"/>
      <c r="H128" s="249">
        <v>3447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198</v>
      </c>
      <c r="AU128" s="255" t="s">
        <v>83</v>
      </c>
      <c r="AV128" s="14" t="s">
        <v>151</v>
      </c>
      <c r="AW128" s="14" t="s">
        <v>30</v>
      </c>
      <c r="AX128" s="14" t="s">
        <v>81</v>
      </c>
      <c r="AY128" s="255" t="s">
        <v>137</v>
      </c>
    </row>
    <row r="129" spans="1:65" s="2" customFormat="1" ht="33" customHeight="1">
      <c r="A129" s="38"/>
      <c r="B129" s="39"/>
      <c r="C129" s="210" t="s">
        <v>83</v>
      </c>
      <c r="D129" s="210" t="s">
        <v>138</v>
      </c>
      <c r="E129" s="211" t="s">
        <v>332</v>
      </c>
      <c r="F129" s="212" t="s">
        <v>333</v>
      </c>
      <c r="G129" s="213" t="s">
        <v>328</v>
      </c>
      <c r="H129" s="214">
        <v>2993</v>
      </c>
      <c r="I129" s="215"/>
      <c r="J129" s="216">
        <f>ROUND(I129*H129,2)</f>
        <v>0</v>
      </c>
      <c r="K129" s="212" t="s">
        <v>329</v>
      </c>
      <c r="L129" s="44"/>
      <c r="M129" s="217" t="s">
        <v>1</v>
      </c>
      <c r="N129" s="218" t="s">
        <v>38</v>
      </c>
      <c r="O129" s="91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1" t="s">
        <v>151</v>
      </c>
      <c r="AT129" s="221" t="s">
        <v>138</v>
      </c>
      <c r="AU129" s="221" t="s">
        <v>83</v>
      </c>
      <c r="AY129" s="17" t="s">
        <v>137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7" t="s">
        <v>81</v>
      </c>
      <c r="BK129" s="222">
        <f>ROUND(I129*H129,2)</f>
        <v>0</v>
      </c>
      <c r="BL129" s="17" t="s">
        <v>151</v>
      </c>
      <c r="BM129" s="221" t="s">
        <v>151</v>
      </c>
    </row>
    <row r="130" spans="1:51" s="12" customFormat="1" ht="12">
      <c r="A130" s="12"/>
      <c r="B130" s="223"/>
      <c r="C130" s="224"/>
      <c r="D130" s="225" t="s">
        <v>198</v>
      </c>
      <c r="E130" s="226" t="s">
        <v>1</v>
      </c>
      <c r="F130" s="227" t="s">
        <v>334</v>
      </c>
      <c r="G130" s="224"/>
      <c r="H130" s="228">
        <v>2993</v>
      </c>
      <c r="I130" s="229"/>
      <c r="J130" s="224"/>
      <c r="K130" s="224"/>
      <c r="L130" s="230"/>
      <c r="M130" s="231"/>
      <c r="N130" s="232"/>
      <c r="O130" s="232"/>
      <c r="P130" s="232"/>
      <c r="Q130" s="232"/>
      <c r="R130" s="232"/>
      <c r="S130" s="232"/>
      <c r="T130" s="233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34" t="s">
        <v>198</v>
      </c>
      <c r="AU130" s="234" t="s">
        <v>83</v>
      </c>
      <c r="AV130" s="12" t="s">
        <v>83</v>
      </c>
      <c r="AW130" s="12" t="s">
        <v>30</v>
      </c>
      <c r="AX130" s="12" t="s">
        <v>73</v>
      </c>
      <c r="AY130" s="234" t="s">
        <v>137</v>
      </c>
    </row>
    <row r="131" spans="1:51" s="14" customFormat="1" ht="12">
      <c r="A131" s="14"/>
      <c r="B131" s="245"/>
      <c r="C131" s="246"/>
      <c r="D131" s="225" t="s">
        <v>198</v>
      </c>
      <c r="E131" s="247" t="s">
        <v>1</v>
      </c>
      <c r="F131" s="248" t="s">
        <v>239</v>
      </c>
      <c r="G131" s="246"/>
      <c r="H131" s="249">
        <v>2993</v>
      </c>
      <c r="I131" s="250"/>
      <c r="J131" s="246"/>
      <c r="K131" s="246"/>
      <c r="L131" s="251"/>
      <c r="M131" s="252"/>
      <c r="N131" s="253"/>
      <c r="O131" s="253"/>
      <c r="P131" s="253"/>
      <c r="Q131" s="253"/>
      <c r="R131" s="253"/>
      <c r="S131" s="253"/>
      <c r="T131" s="25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5" t="s">
        <v>198</v>
      </c>
      <c r="AU131" s="255" t="s">
        <v>83</v>
      </c>
      <c r="AV131" s="14" t="s">
        <v>151</v>
      </c>
      <c r="AW131" s="14" t="s">
        <v>30</v>
      </c>
      <c r="AX131" s="14" t="s">
        <v>81</v>
      </c>
      <c r="AY131" s="255" t="s">
        <v>137</v>
      </c>
    </row>
    <row r="132" spans="1:65" s="2" customFormat="1" ht="37.8" customHeight="1">
      <c r="A132" s="38"/>
      <c r="B132" s="39"/>
      <c r="C132" s="210" t="s">
        <v>147</v>
      </c>
      <c r="D132" s="210" t="s">
        <v>138</v>
      </c>
      <c r="E132" s="211" t="s">
        <v>335</v>
      </c>
      <c r="F132" s="212" t="s">
        <v>336</v>
      </c>
      <c r="G132" s="213" t="s">
        <v>328</v>
      </c>
      <c r="H132" s="214">
        <v>20951</v>
      </c>
      <c r="I132" s="215"/>
      <c r="J132" s="216">
        <f>ROUND(I132*H132,2)</f>
        <v>0</v>
      </c>
      <c r="K132" s="212" t="s">
        <v>329</v>
      </c>
      <c r="L132" s="44"/>
      <c r="M132" s="217" t="s">
        <v>1</v>
      </c>
      <c r="N132" s="218" t="s">
        <v>38</v>
      </c>
      <c r="O132" s="91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1" t="s">
        <v>151</v>
      </c>
      <c r="AT132" s="221" t="s">
        <v>138</v>
      </c>
      <c r="AU132" s="221" t="s">
        <v>83</v>
      </c>
      <c r="AY132" s="17" t="s">
        <v>137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7" t="s">
        <v>81</v>
      </c>
      <c r="BK132" s="222">
        <f>ROUND(I132*H132,2)</f>
        <v>0</v>
      </c>
      <c r="BL132" s="17" t="s">
        <v>151</v>
      </c>
      <c r="BM132" s="221" t="s">
        <v>158</v>
      </c>
    </row>
    <row r="133" spans="1:51" s="12" customFormat="1" ht="12">
      <c r="A133" s="12"/>
      <c r="B133" s="223"/>
      <c r="C133" s="224"/>
      <c r="D133" s="225" t="s">
        <v>198</v>
      </c>
      <c r="E133" s="226" t="s">
        <v>1</v>
      </c>
      <c r="F133" s="227" t="s">
        <v>337</v>
      </c>
      <c r="G133" s="224"/>
      <c r="H133" s="228">
        <v>20951</v>
      </c>
      <c r="I133" s="229"/>
      <c r="J133" s="224"/>
      <c r="K133" s="224"/>
      <c r="L133" s="230"/>
      <c r="M133" s="231"/>
      <c r="N133" s="232"/>
      <c r="O133" s="232"/>
      <c r="P133" s="232"/>
      <c r="Q133" s="232"/>
      <c r="R133" s="232"/>
      <c r="S133" s="232"/>
      <c r="T133" s="233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34" t="s">
        <v>198</v>
      </c>
      <c r="AU133" s="234" t="s">
        <v>83</v>
      </c>
      <c r="AV133" s="12" t="s">
        <v>83</v>
      </c>
      <c r="AW133" s="12" t="s">
        <v>30</v>
      </c>
      <c r="AX133" s="12" t="s">
        <v>73</v>
      </c>
      <c r="AY133" s="234" t="s">
        <v>137</v>
      </c>
    </row>
    <row r="134" spans="1:51" s="14" customFormat="1" ht="12">
      <c r="A134" s="14"/>
      <c r="B134" s="245"/>
      <c r="C134" s="246"/>
      <c r="D134" s="225" t="s">
        <v>198</v>
      </c>
      <c r="E134" s="247" t="s">
        <v>1</v>
      </c>
      <c r="F134" s="248" t="s">
        <v>239</v>
      </c>
      <c r="G134" s="246"/>
      <c r="H134" s="249">
        <v>20951</v>
      </c>
      <c r="I134" s="250"/>
      <c r="J134" s="246"/>
      <c r="K134" s="246"/>
      <c r="L134" s="251"/>
      <c r="M134" s="252"/>
      <c r="N134" s="253"/>
      <c r="O134" s="253"/>
      <c r="P134" s="253"/>
      <c r="Q134" s="253"/>
      <c r="R134" s="253"/>
      <c r="S134" s="253"/>
      <c r="T134" s="25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5" t="s">
        <v>198</v>
      </c>
      <c r="AU134" s="255" t="s">
        <v>83</v>
      </c>
      <c r="AV134" s="14" t="s">
        <v>151</v>
      </c>
      <c r="AW134" s="14" t="s">
        <v>30</v>
      </c>
      <c r="AX134" s="14" t="s">
        <v>81</v>
      </c>
      <c r="AY134" s="255" t="s">
        <v>137</v>
      </c>
    </row>
    <row r="135" spans="1:65" s="2" customFormat="1" ht="24.15" customHeight="1">
      <c r="A135" s="38"/>
      <c r="B135" s="39"/>
      <c r="C135" s="210" t="s">
        <v>151</v>
      </c>
      <c r="D135" s="210" t="s">
        <v>138</v>
      </c>
      <c r="E135" s="211" t="s">
        <v>338</v>
      </c>
      <c r="F135" s="212" t="s">
        <v>339</v>
      </c>
      <c r="G135" s="213" t="s">
        <v>328</v>
      </c>
      <c r="H135" s="214">
        <v>454</v>
      </c>
      <c r="I135" s="215"/>
      <c r="J135" s="216">
        <f>ROUND(I135*H135,2)</f>
        <v>0</v>
      </c>
      <c r="K135" s="212" t="s">
        <v>329</v>
      </c>
      <c r="L135" s="44"/>
      <c r="M135" s="217" t="s">
        <v>1</v>
      </c>
      <c r="N135" s="218" t="s">
        <v>38</v>
      </c>
      <c r="O135" s="91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1" t="s">
        <v>151</v>
      </c>
      <c r="AT135" s="221" t="s">
        <v>138</v>
      </c>
      <c r="AU135" s="221" t="s">
        <v>83</v>
      </c>
      <c r="AY135" s="17" t="s">
        <v>137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7" t="s">
        <v>81</v>
      </c>
      <c r="BK135" s="222">
        <f>ROUND(I135*H135,2)</f>
        <v>0</v>
      </c>
      <c r="BL135" s="17" t="s">
        <v>151</v>
      </c>
      <c r="BM135" s="221" t="s">
        <v>166</v>
      </c>
    </row>
    <row r="136" spans="1:65" s="2" customFormat="1" ht="24.15" customHeight="1">
      <c r="A136" s="38"/>
      <c r="B136" s="39"/>
      <c r="C136" s="210" t="s">
        <v>136</v>
      </c>
      <c r="D136" s="210" t="s">
        <v>138</v>
      </c>
      <c r="E136" s="211" t="s">
        <v>340</v>
      </c>
      <c r="F136" s="212" t="s">
        <v>341</v>
      </c>
      <c r="G136" s="213" t="s">
        <v>342</v>
      </c>
      <c r="H136" s="214">
        <v>5387.4</v>
      </c>
      <c r="I136" s="215"/>
      <c r="J136" s="216">
        <f>ROUND(I136*H136,2)</f>
        <v>0</v>
      </c>
      <c r="K136" s="212" t="s">
        <v>329</v>
      </c>
      <c r="L136" s="44"/>
      <c r="M136" s="217" t="s">
        <v>1</v>
      </c>
      <c r="N136" s="218" t="s">
        <v>38</v>
      </c>
      <c r="O136" s="91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1" t="s">
        <v>151</v>
      </c>
      <c r="AT136" s="221" t="s">
        <v>138</v>
      </c>
      <c r="AU136" s="221" t="s">
        <v>83</v>
      </c>
      <c r="AY136" s="17" t="s">
        <v>137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7" t="s">
        <v>81</v>
      </c>
      <c r="BK136" s="222">
        <f>ROUND(I136*H136,2)</f>
        <v>0</v>
      </c>
      <c r="BL136" s="17" t="s">
        <v>151</v>
      </c>
      <c r="BM136" s="221" t="s">
        <v>174</v>
      </c>
    </row>
    <row r="137" spans="1:51" s="12" customFormat="1" ht="12">
      <c r="A137" s="12"/>
      <c r="B137" s="223"/>
      <c r="C137" s="224"/>
      <c r="D137" s="225" t="s">
        <v>198</v>
      </c>
      <c r="E137" s="226" t="s">
        <v>1</v>
      </c>
      <c r="F137" s="227" t="s">
        <v>343</v>
      </c>
      <c r="G137" s="224"/>
      <c r="H137" s="228">
        <v>5387.4</v>
      </c>
      <c r="I137" s="229"/>
      <c r="J137" s="224"/>
      <c r="K137" s="224"/>
      <c r="L137" s="230"/>
      <c r="M137" s="231"/>
      <c r="N137" s="232"/>
      <c r="O137" s="232"/>
      <c r="P137" s="232"/>
      <c r="Q137" s="232"/>
      <c r="R137" s="232"/>
      <c r="S137" s="232"/>
      <c r="T137" s="233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T137" s="234" t="s">
        <v>198</v>
      </c>
      <c r="AU137" s="234" t="s">
        <v>83</v>
      </c>
      <c r="AV137" s="12" t="s">
        <v>83</v>
      </c>
      <c r="AW137" s="12" t="s">
        <v>30</v>
      </c>
      <c r="AX137" s="12" t="s">
        <v>73</v>
      </c>
      <c r="AY137" s="234" t="s">
        <v>137</v>
      </c>
    </row>
    <row r="138" spans="1:51" s="14" customFormat="1" ht="12">
      <c r="A138" s="14"/>
      <c r="B138" s="245"/>
      <c r="C138" s="246"/>
      <c r="D138" s="225" t="s">
        <v>198</v>
      </c>
      <c r="E138" s="247" t="s">
        <v>1</v>
      </c>
      <c r="F138" s="248" t="s">
        <v>239</v>
      </c>
      <c r="G138" s="246"/>
      <c r="H138" s="249">
        <v>5387.4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198</v>
      </c>
      <c r="AU138" s="255" t="s">
        <v>83</v>
      </c>
      <c r="AV138" s="14" t="s">
        <v>151</v>
      </c>
      <c r="AW138" s="14" t="s">
        <v>30</v>
      </c>
      <c r="AX138" s="14" t="s">
        <v>81</v>
      </c>
      <c r="AY138" s="255" t="s">
        <v>137</v>
      </c>
    </row>
    <row r="139" spans="1:65" s="2" customFormat="1" ht="16.5" customHeight="1">
      <c r="A139" s="38"/>
      <c r="B139" s="39"/>
      <c r="C139" s="210" t="s">
        <v>158</v>
      </c>
      <c r="D139" s="210" t="s">
        <v>138</v>
      </c>
      <c r="E139" s="211" t="s">
        <v>344</v>
      </c>
      <c r="F139" s="212" t="s">
        <v>345</v>
      </c>
      <c r="G139" s="213" t="s">
        <v>328</v>
      </c>
      <c r="H139" s="214">
        <v>2993</v>
      </c>
      <c r="I139" s="215"/>
      <c r="J139" s="216">
        <f>ROUND(I139*H139,2)</f>
        <v>0</v>
      </c>
      <c r="K139" s="212" t="s">
        <v>329</v>
      </c>
      <c r="L139" s="44"/>
      <c r="M139" s="217" t="s">
        <v>1</v>
      </c>
      <c r="N139" s="218" t="s">
        <v>38</v>
      </c>
      <c r="O139" s="91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1" t="s">
        <v>151</v>
      </c>
      <c r="AT139" s="221" t="s">
        <v>138</v>
      </c>
      <c r="AU139" s="221" t="s">
        <v>83</v>
      </c>
      <c r="AY139" s="17" t="s">
        <v>137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7" t="s">
        <v>81</v>
      </c>
      <c r="BK139" s="222">
        <f>ROUND(I139*H139,2)</f>
        <v>0</v>
      </c>
      <c r="BL139" s="17" t="s">
        <v>151</v>
      </c>
      <c r="BM139" s="221" t="s">
        <v>182</v>
      </c>
    </row>
    <row r="140" spans="1:65" s="2" customFormat="1" ht="24.15" customHeight="1">
      <c r="A140" s="38"/>
      <c r="B140" s="39"/>
      <c r="C140" s="210" t="s">
        <v>162</v>
      </c>
      <c r="D140" s="210" t="s">
        <v>138</v>
      </c>
      <c r="E140" s="211" t="s">
        <v>346</v>
      </c>
      <c r="F140" s="212" t="s">
        <v>347</v>
      </c>
      <c r="G140" s="213" t="s">
        <v>328</v>
      </c>
      <c r="H140" s="214">
        <v>1683</v>
      </c>
      <c r="I140" s="215"/>
      <c r="J140" s="216">
        <f>ROUND(I140*H140,2)</f>
        <v>0</v>
      </c>
      <c r="K140" s="212" t="s">
        <v>329</v>
      </c>
      <c r="L140" s="44"/>
      <c r="M140" s="217" t="s">
        <v>1</v>
      </c>
      <c r="N140" s="218" t="s">
        <v>38</v>
      </c>
      <c r="O140" s="91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1" t="s">
        <v>151</v>
      </c>
      <c r="AT140" s="221" t="s">
        <v>138</v>
      </c>
      <c r="AU140" s="221" t="s">
        <v>83</v>
      </c>
      <c r="AY140" s="17" t="s">
        <v>137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7" t="s">
        <v>81</v>
      </c>
      <c r="BK140" s="222">
        <f>ROUND(I140*H140,2)</f>
        <v>0</v>
      </c>
      <c r="BL140" s="17" t="s">
        <v>151</v>
      </c>
      <c r="BM140" s="221" t="s">
        <v>190</v>
      </c>
    </row>
    <row r="141" spans="1:65" s="2" customFormat="1" ht="16.5" customHeight="1">
      <c r="A141" s="38"/>
      <c r="B141" s="39"/>
      <c r="C141" s="269" t="s">
        <v>166</v>
      </c>
      <c r="D141" s="269" t="s">
        <v>348</v>
      </c>
      <c r="E141" s="270" t="s">
        <v>349</v>
      </c>
      <c r="F141" s="271" t="s">
        <v>350</v>
      </c>
      <c r="G141" s="272" t="s">
        <v>342</v>
      </c>
      <c r="H141" s="273">
        <v>3372</v>
      </c>
      <c r="I141" s="274"/>
      <c r="J141" s="275">
        <f>ROUND(I141*H141,2)</f>
        <v>0</v>
      </c>
      <c r="K141" s="271" t="s">
        <v>329</v>
      </c>
      <c r="L141" s="276"/>
      <c r="M141" s="277" t="s">
        <v>1</v>
      </c>
      <c r="N141" s="278" t="s">
        <v>38</v>
      </c>
      <c r="O141" s="91"/>
      <c r="P141" s="219">
        <f>O141*H141</f>
        <v>0</v>
      </c>
      <c r="Q141" s="219">
        <v>0</v>
      </c>
      <c r="R141" s="219">
        <f>Q141*H141</f>
        <v>0</v>
      </c>
      <c r="S141" s="219">
        <v>0</v>
      </c>
      <c r="T141" s="22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1" t="s">
        <v>166</v>
      </c>
      <c r="AT141" s="221" t="s">
        <v>348</v>
      </c>
      <c r="AU141" s="221" t="s">
        <v>83</v>
      </c>
      <c r="AY141" s="17" t="s">
        <v>137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7" t="s">
        <v>81</v>
      </c>
      <c r="BK141" s="222">
        <f>ROUND(I141*H141,2)</f>
        <v>0</v>
      </c>
      <c r="BL141" s="17" t="s">
        <v>151</v>
      </c>
      <c r="BM141" s="221" t="s">
        <v>200</v>
      </c>
    </row>
    <row r="142" spans="1:51" s="12" customFormat="1" ht="12">
      <c r="A142" s="12"/>
      <c r="B142" s="223"/>
      <c r="C142" s="224"/>
      <c r="D142" s="225" t="s">
        <v>198</v>
      </c>
      <c r="E142" s="226" t="s">
        <v>1</v>
      </c>
      <c r="F142" s="227" t="s">
        <v>351</v>
      </c>
      <c r="G142" s="224"/>
      <c r="H142" s="228">
        <v>3372</v>
      </c>
      <c r="I142" s="229"/>
      <c r="J142" s="224"/>
      <c r="K142" s="224"/>
      <c r="L142" s="230"/>
      <c r="M142" s="231"/>
      <c r="N142" s="232"/>
      <c r="O142" s="232"/>
      <c r="P142" s="232"/>
      <c r="Q142" s="232"/>
      <c r="R142" s="232"/>
      <c r="S142" s="232"/>
      <c r="T142" s="233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T142" s="234" t="s">
        <v>198</v>
      </c>
      <c r="AU142" s="234" t="s">
        <v>83</v>
      </c>
      <c r="AV142" s="12" t="s">
        <v>83</v>
      </c>
      <c r="AW142" s="12" t="s">
        <v>30</v>
      </c>
      <c r="AX142" s="12" t="s">
        <v>73</v>
      </c>
      <c r="AY142" s="234" t="s">
        <v>137</v>
      </c>
    </row>
    <row r="143" spans="1:51" s="14" customFormat="1" ht="12">
      <c r="A143" s="14"/>
      <c r="B143" s="245"/>
      <c r="C143" s="246"/>
      <c r="D143" s="225" t="s">
        <v>198</v>
      </c>
      <c r="E143" s="247" t="s">
        <v>1</v>
      </c>
      <c r="F143" s="248" t="s">
        <v>239</v>
      </c>
      <c r="G143" s="246"/>
      <c r="H143" s="249">
        <v>3372</v>
      </c>
      <c r="I143" s="250"/>
      <c r="J143" s="246"/>
      <c r="K143" s="246"/>
      <c r="L143" s="251"/>
      <c r="M143" s="252"/>
      <c r="N143" s="253"/>
      <c r="O143" s="253"/>
      <c r="P143" s="253"/>
      <c r="Q143" s="253"/>
      <c r="R143" s="253"/>
      <c r="S143" s="253"/>
      <c r="T143" s="25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5" t="s">
        <v>198</v>
      </c>
      <c r="AU143" s="255" t="s">
        <v>83</v>
      </c>
      <c r="AV143" s="14" t="s">
        <v>151</v>
      </c>
      <c r="AW143" s="14" t="s">
        <v>30</v>
      </c>
      <c r="AX143" s="14" t="s">
        <v>81</v>
      </c>
      <c r="AY143" s="255" t="s">
        <v>137</v>
      </c>
    </row>
    <row r="144" spans="1:63" s="11" customFormat="1" ht="22.8" customHeight="1">
      <c r="A144" s="11"/>
      <c r="B144" s="196"/>
      <c r="C144" s="197"/>
      <c r="D144" s="198" t="s">
        <v>72</v>
      </c>
      <c r="E144" s="267" t="s">
        <v>83</v>
      </c>
      <c r="F144" s="267" t="s">
        <v>352</v>
      </c>
      <c r="G144" s="197"/>
      <c r="H144" s="197"/>
      <c r="I144" s="200"/>
      <c r="J144" s="268">
        <f>BK144</f>
        <v>0</v>
      </c>
      <c r="K144" s="197"/>
      <c r="L144" s="202"/>
      <c r="M144" s="203"/>
      <c r="N144" s="204"/>
      <c r="O144" s="204"/>
      <c r="P144" s="205">
        <f>SUM(P145:P183)</f>
        <v>0</v>
      </c>
      <c r="Q144" s="204"/>
      <c r="R144" s="205">
        <f>SUM(R145:R183)</f>
        <v>0</v>
      </c>
      <c r="S144" s="204"/>
      <c r="T144" s="206">
        <f>SUM(T145:T183)</f>
        <v>0</v>
      </c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R144" s="207" t="s">
        <v>81</v>
      </c>
      <c r="AT144" s="208" t="s">
        <v>72</v>
      </c>
      <c r="AU144" s="208" t="s">
        <v>81</v>
      </c>
      <c r="AY144" s="207" t="s">
        <v>137</v>
      </c>
      <c r="BK144" s="209">
        <f>SUM(BK145:BK183)</f>
        <v>0</v>
      </c>
    </row>
    <row r="145" spans="1:65" s="2" customFormat="1" ht="44.25" customHeight="1">
      <c r="A145" s="38"/>
      <c r="B145" s="39"/>
      <c r="C145" s="210" t="s">
        <v>170</v>
      </c>
      <c r="D145" s="210" t="s">
        <v>138</v>
      </c>
      <c r="E145" s="211" t="s">
        <v>353</v>
      </c>
      <c r="F145" s="212" t="s">
        <v>354</v>
      </c>
      <c r="G145" s="213" t="s">
        <v>355</v>
      </c>
      <c r="H145" s="214">
        <v>770</v>
      </c>
      <c r="I145" s="215"/>
      <c r="J145" s="216">
        <f>ROUND(I145*H145,2)</f>
        <v>0</v>
      </c>
      <c r="K145" s="212" t="s">
        <v>329</v>
      </c>
      <c r="L145" s="44"/>
      <c r="M145" s="217" t="s">
        <v>1</v>
      </c>
      <c r="N145" s="218" t="s">
        <v>38</v>
      </c>
      <c r="O145" s="91"/>
      <c r="P145" s="219">
        <f>O145*H145</f>
        <v>0</v>
      </c>
      <c r="Q145" s="219">
        <v>0</v>
      </c>
      <c r="R145" s="219">
        <f>Q145*H145</f>
        <v>0</v>
      </c>
      <c r="S145" s="219">
        <v>0</v>
      </c>
      <c r="T145" s="22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1" t="s">
        <v>151</v>
      </c>
      <c r="AT145" s="221" t="s">
        <v>138</v>
      </c>
      <c r="AU145" s="221" t="s">
        <v>83</v>
      </c>
      <c r="AY145" s="17" t="s">
        <v>137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7" t="s">
        <v>81</v>
      </c>
      <c r="BK145" s="222">
        <f>ROUND(I145*H145,2)</f>
        <v>0</v>
      </c>
      <c r="BL145" s="17" t="s">
        <v>151</v>
      </c>
      <c r="BM145" s="221" t="s">
        <v>208</v>
      </c>
    </row>
    <row r="146" spans="1:51" s="13" customFormat="1" ht="12">
      <c r="A146" s="13"/>
      <c r="B146" s="235"/>
      <c r="C146" s="236"/>
      <c r="D146" s="225" t="s">
        <v>198</v>
      </c>
      <c r="E146" s="237" t="s">
        <v>1</v>
      </c>
      <c r="F146" s="238" t="s">
        <v>356</v>
      </c>
      <c r="G146" s="236"/>
      <c r="H146" s="237" t="s">
        <v>1</v>
      </c>
      <c r="I146" s="239"/>
      <c r="J146" s="236"/>
      <c r="K146" s="236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198</v>
      </c>
      <c r="AU146" s="244" t="s">
        <v>83</v>
      </c>
      <c r="AV146" s="13" t="s">
        <v>81</v>
      </c>
      <c r="AW146" s="13" t="s">
        <v>30</v>
      </c>
      <c r="AX146" s="13" t="s">
        <v>73</v>
      </c>
      <c r="AY146" s="244" t="s">
        <v>137</v>
      </c>
    </row>
    <row r="147" spans="1:51" s="12" customFormat="1" ht="12">
      <c r="A147" s="12"/>
      <c r="B147" s="223"/>
      <c r="C147" s="224"/>
      <c r="D147" s="225" t="s">
        <v>198</v>
      </c>
      <c r="E147" s="226" t="s">
        <v>1</v>
      </c>
      <c r="F147" s="227" t="s">
        <v>357</v>
      </c>
      <c r="G147" s="224"/>
      <c r="H147" s="228">
        <v>85</v>
      </c>
      <c r="I147" s="229"/>
      <c r="J147" s="224"/>
      <c r="K147" s="224"/>
      <c r="L147" s="230"/>
      <c r="M147" s="231"/>
      <c r="N147" s="232"/>
      <c r="O147" s="232"/>
      <c r="P147" s="232"/>
      <c r="Q147" s="232"/>
      <c r="R147" s="232"/>
      <c r="S147" s="232"/>
      <c r="T147" s="233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234" t="s">
        <v>198</v>
      </c>
      <c r="AU147" s="234" t="s">
        <v>83</v>
      </c>
      <c r="AV147" s="12" t="s">
        <v>83</v>
      </c>
      <c r="AW147" s="12" t="s">
        <v>30</v>
      </c>
      <c r="AX147" s="12" t="s">
        <v>73</v>
      </c>
      <c r="AY147" s="234" t="s">
        <v>137</v>
      </c>
    </row>
    <row r="148" spans="1:51" s="12" customFormat="1" ht="12">
      <c r="A148" s="12"/>
      <c r="B148" s="223"/>
      <c r="C148" s="224"/>
      <c r="D148" s="225" t="s">
        <v>198</v>
      </c>
      <c r="E148" s="226" t="s">
        <v>1</v>
      </c>
      <c r="F148" s="227" t="s">
        <v>358</v>
      </c>
      <c r="G148" s="224"/>
      <c r="H148" s="228">
        <v>85</v>
      </c>
      <c r="I148" s="229"/>
      <c r="J148" s="224"/>
      <c r="K148" s="224"/>
      <c r="L148" s="230"/>
      <c r="M148" s="231"/>
      <c r="N148" s="232"/>
      <c r="O148" s="232"/>
      <c r="P148" s="232"/>
      <c r="Q148" s="232"/>
      <c r="R148" s="232"/>
      <c r="S148" s="232"/>
      <c r="T148" s="233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T148" s="234" t="s">
        <v>198</v>
      </c>
      <c r="AU148" s="234" t="s">
        <v>83</v>
      </c>
      <c r="AV148" s="12" t="s">
        <v>83</v>
      </c>
      <c r="AW148" s="12" t="s">
        <v>30</v>
      </c>
      <c r="AX148" s="12" t="s">
        <v>73</v>
      </c>
      <c r="AY148" s="234" t="s">
        <v>137</v>
      </c>
    </row>
    <row r="149" spans="1:51" s="12" customFormat="1" ht="12">
      <c r="A149" s="12"/>
      <c r="B149" s="223"/>
      <c r="C149" s="224"/>
      <c r="D149" s="225" t="s">
        <v>198</v>
      </c>
      <c r="E149" s="226" t="s">
        <v>1</v>
      </c>
      <c r="F149" s="227" t="s">
        <v>359</v>
      </c>
      <c r="G149" s="224"/>
      <c r="H149" s="228">
        <v>600</v>
      </c>
      <c r="I149" s="229"/>
      <c r="J149" s="224"/>
      <c r="K149" s="224"/>
      <c r="L149" s="230"/>
      <c r="M149" s="231"/>
      <c r="N149" s="232"/>
      <c r="O149" s="232"/>
      <c r="P149" s="232"/>
      <c r="Q149" s="232"/>
      <c r="R149" s="232"/>
      <c r="S149" s="232"/>
      <c r="T149" s="233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T149" s="234" t="s">
        <v>198</v>
      </c>
      <c r="AU149" s="234" t="s">
        <v>83</v>
      </c>
      <c r="AV149" s="12" t="s">
        <v>83</v>
      </c>
      <c r="AW149" s="12" t="s">
        <v>30</v>
      </c>
      <c r="AX149" s="12" t="s">
        <v>73</v>
      </c>
      <c r="AY149" s="234" t="s">
        <v>137</v>
      </c>
    </row>
    <row r="150" spans="1:51" s="14" customFormat="1" ht="12">
      <c r="A150" s="14"/>
      <c r="B150" s="245"/>
      <c r="C150" s="246"/>
      <c r="D150" s="225" t="s">
        <v>198</v>
      </c>
      <c r="E150" s="247" t="s">
        <v>1</v>
      </c>
      <c r="F150" s="248" t="s">
        <v>239</v>
      </c>
      <c r="G150" s="246"/>
      <c r="H150" s="249">
        <v>770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198</v>
      </c>
      <c r="AU150" s="255" t="s">
        <v>83</v>
      </c>
      <c r="AV150" s="14" t="s">
        <v>151</v>
      </c>
      <c r="AW150" s="14" t="s">
        <v>30</v>
      </c>
      <c r="AX150" s="14" t="s">
        <v>81</v>
      </c>
      <c r="AY150" s="255" t="s">
        <v>137</v>
      </c>
    </row>
    <row r="151" spans="1:65" s="2" customFormat="1" ht="44.25" customHeight="1">
      <c r="A151" s="38"/>
      <c r="B151" s="39"/>
      <c r="C151" s="210" t="s">
        <v>174</v>
      </c>
      <c r="D151" s="210" t="s">
        <v>138</v>
      </c>
      <c r="E151" s="211" t="s">
        <v>360</v>
      </c>
      <c r="F151" s="212" t="s">
        <v>361</v>
      </c>
      <c r="G151" s="213" t="s">
        <v>355</v>
      </c>
      <c r="H151" s="214">
        <v>9</v>
      </c>
      <c r="I151" s="215"/>
      <c r="J151" s="216">
        <f>ROUND(I151*H151,2)</f>
        <v>0</v>
      </c>
      <c r="K151" s="212" t="s">
        <v>329</v>
      </c>
      <c r="L151" s="44"/>
      <c r="M151" s="217" t="s">
        <v>1</v>
      </c>
      <c r="N151" s="218" t="s">
        <v>38</v>
      </c>
      <c r="O151" s="91"/>
      <c r="P151" s="219">
        <f>O151*H151</f>
        <v>0</v>
      </c>
      <c r="Q151" s="219">
        <v>0</v>
      </c>
      <c r="R151" s="219">
        <f>Q151*H151</f>
        <v>0</v>
      </c>
      <c r="S151" s="219">
        <v>0</v>
      </c>
      <c r="T151" s="22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1" t="s">
        <v>151</v>
      </c>
      <c r="AT151" s="221" t="s">
        <v>138</v>
      </c>
      <c r="AU151" s="221" t="s">
        <v>83</v>
      </c>
      <c r="AY151" s="17" t="s">
        <v>137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7" t="s">
        <v>81</v>
      </c>
      <c r="BK151" s="222">
        <f>ROUND(I151*H151,2)</f>
        <v>0</v>
      </c>
      <c r="BL151" s="17" t="s">
        <v>151</v>
      </c>
      <c r="BM151" s="221" t="s">
        <v>216</v>
      </c>
    </row>
    <row r="152" spans="1:51" s="12" customFormat="1" ht="12">
      <c r="A152" s="12"/>
      <c r="B152" s="223"/>
      <c r="C152" s="224"/>
      <c r="D152" s="225" t="s">
        <v>198</v>
      </c>
      <c r="E152" s="226" t="s">
        <v>1</v>
      </c>
      <c r="F152" s="227" t="s">
        <v>362</v>
      </c>
      <c r="G152" s="224"/>
      <c r="H152" s="228">
        <v>9</v>
      </c>
      <c r="I152" s="229"/>
      <c r="J152" s="224"/>
      <c r="K152" s="224"/>
      <c r="L152" s="230"/>
      <c r="M152" s="231"/>
      <c r="N152" s="232"/>
      <c r="O152" s="232"/>
      <c r="P152" s="232"/>
      <c r="Q152" s="232"/>
      <c r="R152" s="232"/>
      <c r="S152" s="232"/>
      <c r="T152" s="233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T152" s="234" t="s">
        <v>198</v>
      </c>
      <c r="AU152" s="234" t="s">
        <v>83</v>
      </c>
      <c r="AV152" s="12" t="s">
        <v>83</v>
      </c>
      <c r="AW152" s="12" t="s">
        <v>30</v>
      </c>
      <c r="AX152" s="12" t="s">
        <v>73</v>
      </c>
      <c r="AY152" s="234" t="s">
        <v>137</v>
      </c>
    </row>
    <row r="153" spans="1:51" s="14" customFormat="1" ht="12">
      <c r="A153" s="14"/>
      <c r="B153" s="245"/>
      <c r="C153" s="246"/>
      <c r="D153" s="225" t="s">
        <v>198</v>
      </c>
      <c r="E153" s="247" t="s">
        <v>1</v>
      </c>
      <c r="F153" s="248" t="s">
        <v>239</v>
      </c>
      <c r="G153" s="246"/>
      <c r="H153" s="249">
        <v>9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198</v>
      </c>
      <c r="AU153" s="255" t="s">
        <v>83</v>
      </c>
      <c r="AV153" s="14" t="s">
        <v>151</v>
      </c>
      <c r="AW153" s="14" t="s">
        <v>30</v>
      </c>
      <c r="AX153" s="14" t="s">
        <v>81</v>
      </c>
      <c r="AY153" s="255" t="s">
        <v>137</v>
      </c>
    </row>
    <row r="154" spans="1:65" s="2" customFormat="1" ht="24.15" customHeight="1">
      <c r="A154" s="38"/>
      <c r="B154" s="39"/>
      <c r="C154" s="210" t="s">
        <v>178</v>
      </c>
      <c r="D154" s="210" t="s">
        <v>138</v>
      </c>
      <c r="E154" s="211" t="s">
        <v>363</v>
      </c>
      <c r="F154" s="212" t="s">
        <v>364</v>
      </c>
      <c r="G154" s="213" t="s">
        <v>365</v>
      </c>
      <c r="H154" s="214">
        <v>640</v>
      </c>
      <c r="I154" s="215"/>
      <c r="J154" s="216">
        <f>ROUND(I154*H154,2)</f>
        <v>0</v>
      </c>
      <c r="K154" s="212" t="s">
        <v>329</v>
      </c>
      <c r="L154" s="44"/>
      <c r="M154" s="217" t="s">
        <v>1</v>
      </c>
      <c r="N154" s="218" t="s">
        <v>38</v>
      </c>
      <c r="O154" s="91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1" t="s">
        <v>151</v>
      </c>
      <c r="AT154" s="221" t="s">
        <v>138</v>
      </c>
      <c r="AU154" s="221" t="s">
        <v>83</v>
      </c>
      <c r="AY154" s="17" t="s">
        <v>137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7" t="s">
        <v>81</v>
      </c>
      <c r="BK154" s="222">
        <f>ROUND(I154*H154,2)</f>
        <v>0</v>
      </c>
      <c r="BL154" s="17" t="s">
        <v>151</v>
      </c>
      <c r="BM154" s="221" t="s">
        <v>223</v>
      </c>
    </row>
    <row r="155" spans="1:51" s="13" customFormat="1" ht="12">
      <c r="A155" s="13"/>
      <c r="B155" s="235"/>
      <c r="C155" s="236"/>
      <c r="D155" s="225" t="s">
        <v>198</v>
      </c>
      <c r="E155" s="237" t="s">
        <v>1</v>
      </c>
      <c r="F155" s="238" t="s">
        <v>366</v>
      </c>
      <c r="G155" s="236"/>
      <c r="H155" s="237" t="s">
        <v>1</v>
      </c>
      <c r="I155" s="239"/>
      <c r="J155" s="236"/>
      <c r="K155" s="236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198</v>
      </c>
      <c r="AU155" s="244" t="s">
        <v>83</v>
      </c>
      <c r="AV155" s="13" t="s">
        <v>81</v>
      </c>
      <c r="AW155" s="13" t="s">
        <v>30</v>
      </c>
      <c r="AX155" s="13" t="s">
        <v>73</v>
      </c>
      <c r="AY155" s="244" t="s">
        <v>137</v>
      </c>
    </row>
    <row r="156" spans="1:51" s="12" customFormat="1" ht="12">
      <c r="A156" s="12"/>
      <c r="B156" s="223"/>
      <c r="C156" s="224"/>
      <c r="D156" s="225" t="s">
        <v>198</v>
      </c>
      <c r="E156" s="226" t="s">
        <v>1</v>
      </c>
      <c r="F156" s="227" t="s">
        <v>367</v>
      </c>
      <c r="G156" s="224"/>
      <c r="H156" s="228">
        <v>320</v>
      </c>
      <c r="I156" s="229"/>
      <c r="J156" s="224"/>
      <c r="K156" s="224"/>
      <c r="L156" s="230"/>
      <c r="M156" s="231"/>
      <c r="N156" s="232"/>
      <c r="O156" s="232"/>
      <c r="P156" s="232"/>
      <c r="Q156" s="232"/>
      <c r="R156" s="232"/>
      <c r="S156" s="232"/>
      <c r="T156" s="233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234" t="s">
        <v>198</v>
      </c>
      <c r="AU156" s="234" t="s">
        <v>83</v>
      </c>
      <c r="AV156" s="12" t="s">
        <v>83</v>
      </c>
      <c r="AW156" s="12" t="s">
        <v>30</v>
      </c>
      <c r="AX156" s="12" t="s">
        <v>73</v>
      </c>
      <c r="AY156" s="234" t="s">
        <v>137</v>
      </c>
    </row>
    <row r="157" spans="1:51" s="12" customFormat="1" ht="12">
      <c r="A157" s="12"/>
      <c r="B157" s="223"/>
      <c r="C157" s="224"/>
      <c r="D157" s="225" t="s">
        <v>198</v>
      </c>
      <c r="E157" s="226" t="s">
        <v>1</v>
      </c>
      <c r="F157" s="227" t="s">
        <v>368</v>
      </c>
      <c r="G157" s="224"/>
      <c r="H157" s="228">
        <v>320</v>
      </c>
      <c r="I157" s="229"/>
      <c r="J157" s="224"/>
      <c r="K157" s="224"/>
      <c r="L157" s="230"/>
      <c r="M157" s="231"/>
      <c r="N157" s="232"/>
      <c r="O157" s="232"/>
      <c r="P157" s="232"/>
      <c r="Q157" s="232"/>
      <c r="R157" s="232"/>
      <c r="S157" s="232"/>
      <c r="T157" s="233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T157" s="234" t="s">
        <v>198</v>
      </c>
      <c r="AU157" s="234" t="s">
        <v>83</v>
      </c>
      <c r="AV157" s="12" t="s">
        <v>83</v>
      </c>
      <c r="AW157" s="12" t="s">
        <v>30</v>
      </c>
      <c r="AX157" s="12" t="s">
        <v>73</v>
      </c>
      <c r="AY157" s="234" t="s">
        <v>137</v>
      </c>
    </row>
    <row r="158" spans="1:51" s="14" customFormat="1" ht="12">
      <c r="A158" s="14"/>
      <c r="B158" s="245"/>
      <c r="C158" s="246"/>
      <c r="D158" s="225" t="s">
        <v>198</v>
      </c>
      <c r="E158" s="247" t="s">
        <v>1</v>
      </c>
      <c r="F158" s="248" t="s">
        <v>239</v>
      </c>
      <c r="G158" s="246"/>
      <c r="H158" s="249">
        <v>640</v>
      </c>
      <c r="I158" s="250"/>
      <c r="J158" s="246"/>
      <c r="K158" s="246"/>
      <c r="L158" s="251"/>
      <c r="M158" s="252"/>
      <c r="N158" s="253"/>
      <c r="O158" s="253"/>
      <c r="P158" s="253"/>
      <c r="Q158" s="253"/>
      <c r="R158" s="253"/>
      <c r="S158" s="253"/>
      <c r="T158" s="25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5" t="s">
        <v>198</v>
      </c>
      <c r="AU158" s="255" t="s">
        <v>83</v>
      </c>
      <c r="AV158" s="14" t="s">
        <v>151</v>
      </c>
      <c r="AW158" s="14" t="s">
        <v>30</v>
      </c>
      <c r="AX158" s="14" t="s">
        <v>81</v>
      </c>
      <c r="AY158" s="255" t="s">
        <v>137</v>
      </c>
    </row>
    <row r="159" spans="1:65" s="2" customFormat="1" ht="24.15" customHeight="1">
      <c r="A159" s="38"/>
      <c r="B159" s="39"/>
      <c r="C159" s="269" t="s">
        <v>182</v>
      </c>
      <c r="D159" s="269" t="s">
        <v>348</v>
      </c>
      <c r="E159" s="270" t="s">
        <v>369</v>
      </c>
      <c r="F159" s="271" t="s">
        <v>370</v>
      </c>
      <c r="G159" s="272" t="s">
        <v>365</v>
      </c>
      <c r="H159" s="273">
        <v>736</v>
      </c>
      <c r="I159" s="274"/>
      <c r="J159" s="275">
        <f>ROUND(I159*H159,2)</f>
        <v>0</v>
      </c>
      <c r="K159" s="271" t="s">
        <v>329</v>
      </c>
      <c r="L159" s="276"/>
      <c r="M159" s="277" t="s">
        <v>1</v>
      </c>
      <c r="N159" s="278" t="s">
        <v>38</v>
      </c>
      <c r="O159" s="91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1" t="s">
        <v>166</v>
      </c>
      <c r="AT159" s="221" t="s">
        <v>348</v>
      </c>
      <c r="AU159" s="221" t="s">
        <v>83</v>
      </c>
      <c r="AY159" s="17" t="s">
        <v>137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7" t="s">
        <v>81</v>
      </c>
      <c r="BK159" s="222">
        <f>ROUND(I159*H159,2)</f>
        <v>0</v>
      </c>
      <c r="BL159" s="17" t="s">
        <v>151</v>
      </c>
      <c r="BM159" s="221" t="s">
        <v>233</v>
      </c>
    </row>
    <row r="160" spans="1:51" s="12" customFormat="1" ht="12">
      <c r="A160" s="12"/>
      <c r="B160" s="223"/>
      <c r="C160" s="224"/>
      <c r="D160" s="225" t="s">
        <v>198</v>
      </c>
      <c r="E160" s="226" t="s">
        <v>1</v>
      </c>
      <c r="F160" s="227" t="s">
        <v>371</v>
      </c>
      <c r="G160" s="224"/>
      <c r="H160" s="228">
        <v>736</v>
      </c>
      <c r="I160" s="229"/>
      <c r="J160" s="224"/>
      <c r="K160" s="224"/>
      <c r="L160" s="230"/>
      <c r="M160" s="231"/>
      <c r="N160" s="232"/>
      <c r="O160" s="232"/>
      <c r="P160" s="232"/>
      <c r="Q160" s="232"/>
      <c r="R160" s="232"/>
      <c r="S160" s="232"/>
      <c r="T160" s="233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234" t="s">
        <v>198</v>
      </c>
      <c r="AU160" s="234" t="s">
        <v>83</v>
      </c>
      <c r="AV160" s="12" t="s">
        <v>83</v>
      </c>
      <c r="AW160" s="12" t="s">
        <v>30</v>
      </c>
      <c r="AX160" s="12" t="s">
        <v>73</v>
      </c>
      <c r="AY160" s="234" t="s">
        <v>137</v>
      </c>
    </row>
    <row r="161" spans="1:51" s="14" customFormat="1" ht="12">
      <c r="A161" s="14"/>
      <c r="B161" s="245"/>
      <c r="C161" s="246"/>
      <c r="D161" s="225" t="s">
        <v>198</v>
      </c>
      <c r="E161" s="247" t="s">
        <v>1</v>
      </c>
      <c r="F161" s="248" t="s">
        <v>239</v>
      </c>
      <c r="G161" s="246"/>
      <c r="H161" s="249">
        <v>736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198</v>
      </c>
      <c r="AU161" s="255" t="s">
        <v>83</v>
      </c>
      <c r="AV161" s="14" t="s">
        <v>151</v>
      </c>
      <c r="AW161" s="14" t="s">
        <v>30</v>
      </c>
      <c r="AX161" s="14" t="s">
        <v>81</v>
      </c>
      <c r="AY161" s="255" t="s">
        <v>137</v>
      </c>
    </row>
    <row r="162" spans="1:65" s="2" customFormat="1" ht="21.75" customHeight="1">
      <c r="A162" s="38"/>
      <c r="B162" s="39"/>
      <c r="C162" s="210" t="s">
        <v>186</v>
      </c>
      <c r="D162" s="210" t="s">
        <v>138</v>
      </c>
      <c r="E162" s="211" t="s">
        <v>372</v>
      </c>
      <c r="F162" s="212" t="s">
        <v>373</v>
      </c>
      <c r="G162" s="213" t="s">
        <v>365</v>
      </c>
      <c r="H162" s="214">
        <v>1820</v>
      </c>
      <c r="I162" s="215"/>
      <c r="J162" s="216">
        <f>ROUND(I162*H162,2)</f>
        <v>0</v>
      </c>
      <c r="K162" s="212" t="s">
        <v>329</v>
      </c>
      <c r="L162" s="44"/>
      <c r="M162" s="217" t="s">
        <v>1</v>
      </c>
      <c r="N162" s="218" t="s">
        <v>38</v>
      </c>
      <c r="O162" s="91"/>
      <c r="P162" s="219">
        <f>O162*H162</f>
        <v>0</v>
      </c>
      <c r="Q162" s="219">
        <v>0</v>
      </c>
      <c r="R162" s="219">
        <f>Q162*H162</f>
        <v>0</v>
      </c>
      <c r="S162" s="219">
        <v>0</v>
      </c>
      <c r="T162" s="22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1" t="s">
        <v>151</v>
      </c>
      <c r="AT162" s="221" t="s">
        <v>138</v>
      </c>
      <c r="AU162" s="221" t="s">
        <v>83</v>
      </c>
      <c r="AY162" s="17" t="s">
        <v>137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7" t="s">
        <v>81</v>
      </c>
      <c r="BK162" s="222">
        <f>ROUND(I162*H162,2)</f>
        <v>0</v>
      </c>
      <c r="BL162" s="17" t="s">
        <v>151</v>
      </c>
      <c r="BM162" s="221" t="s">
        <v>244</v>
      </c>
    </row>
    <row r="163" spans="1:51" s="13" customFormat="1" ht="12">
      <c r="A163" s="13"/>
      <c r="B163" s="235"/>
      <c r="C163" s="236"/>
      <c r="D163" s="225" t="s">
        <v>198</v>
      </c>
      <c r="E163" s="237" t="s">
        <v>1</v>
      </c>
      <c r="F163" s="238" t="s">
        <v>374</v>
      </c>
      <c r="G163" s="236"/>
      <c r="H163" s="237" t="s">
        <v>1</v>
      </c>
      <c r="I163" s="239"/>
      <c r="J163" s="236"/>
      <c r="K163" s="236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198</v>
      </c>
      <c r="AU163" s="244" t="s">
        <v>83</v>
      </c>
      <c r="AV163" s="13" t="s">
        <v>81</v>
      </c>
      <c r="AW163" s="13" t="s">
        <v>30</v>
      </c>
      <c r="AX163" s="13" t="s">
        <v>73</v>
      </c>
      <c r="AY163" s="244" t="s">
        <v>137</v>
      </c>
    </row>
    <row r="164" spans="1:51" s="12" customFormat="1" ht="12">
      <c r="A164" s="12"/>
      <c r="B164" s="223"/>
      <c r="C164" s="224"/>
      <c r="D164" s="225" t="s">
        <v>198</v>
      </c>
      <c r="E164" s="226" t="s">
        <v>1</v>
      </c>
      <c r="F164" s="227" t="s">
        <v>375</v>
      </c>
      <c r="G164" s="224"/>
      <c r="H164" s="228">
        <v>1820</v>
      </c>
      <c r="I164" s="229"/>
      <c r="J164" s="224"/>
      <c r="K164" s="224"/>
      <c r="L164" s="230"/>
      <c r="M164" s="231"/>
      <c r="N164" s="232"/>
      <c r="O164" s="232"/>
      <c r="P164" s="232"/>
      <c r="Q164" s="232"/>
      <c r="R164" s="232"/>
      <c r="S164" s="232"/>
      <c r="T164" s="233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234" t="s">
        <v>198</v>
      </c>
      <c r="AU164" s="234" t="s">
        <v>83</v>
      </c>
      <c r="AV164" s="12" t="s">
        <v>83</v>
      </c>
      <c r="AW164" s="12" t="s">
        <v>30</v>
      </c>
      <c r="AX164" s="12" t="s">
        <v>73</v>
      </c>
      <c r="AY164" s="234" t="s">
        <v>137</v>
      </c>
    </row>
    <row r="165" spans="1:51" s="14" customFormat="1" ht="12">
      <c r="A165" s="14"/>
      <c r="B165" s="245"/>
      <c r="C165" s="246"/>
      <c r="D165" s="225" t="s">
        <v>198</v>
      </c>
      <c r="E165" s="247" t="s">
        <v>1</v>
      </c>
      <c r="F165" s="248" t="s">
        <v>239</v>
      </c>
      <c r="G165" s="246"/>
      <c r="H165" s="249">
        <v>1820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198</v>
      </c>
      <c r="AU165" s="255" t="s">
        <v>83</v>
      </c>
      <c r="AV165" s="14" t="s">
        <v>151</v>
      </c>
      <c r="AW165" s="14" t="s">
        <v>30</v>
      </c>
      <c r="AX165" s="14" t="s">
        <v>81</v>
      </c>
      <c r="AY165" s="255" t="s">
        <v>137</v>
      </c>
    </row>
    <row r="166" spans="1:65" s="2" customFormat="1" ht="24.15" customHeight="1">
      <c r="A166" s="38"/>
      <c r="B166" s="39"/>
      <c r="C166" s="269" t="s">
        <v>190</v>
      </c>
      <c r="D166" s="269" t="s">
        <v>348</v>
      </c>
      <c r="E166" s="270" t="s">
        <v>376</v>
      </c>
      <c r="F166" s="271" t="s">
        <v>377</v>
      </c>
      <c r="G166" s="272" t="s">
        <v>365</v>
      </c>
      <c r="H166" s="273">
        <v>2093</v>
      </c>
      <c r="I166" s="274"/>
      <c r="J166" s="275">
        <f>ROUND(I166*H166,2)</f>
        <v>0</v>
      </c>
      <c r="K166" s="271" t="s">
        <v>329</v>
      </c>
      <c r="L166" s="276"/>
      <c r="M166" s="277" t="s">
        <v>1</v>
      </c>
      <c r="N166" s="278" t="s">
        <v>38</v>
      </c>
      <c r="O166" s="91"/>
      <c r="P166" s="219">
        <f>O166*H166</f>
        <v>0</v>
      </c>
      <c r="Q166" s="219">
        <v>0</v>
      </c>
      <c r="R166" s="219">
        <f>Q166*H166</f>
        <v>0</v>
      </c>
      <c r="S166" s="219">
        <v>0</v>
      </c>
      <c r="T166" s="22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1" t="s">
        <v>166</v>
      </c>
      <c r="AT166" s="221" t="s">
        <v>348</v>
      </c>
      <c r="AU166" s="221" t="s">
        <v>83</v>
      </c>
      <c r="AY166" s="17" t="s">
        <v>137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7" t="s">
        <v>81</v>
      </c>
      <c r="BK166" s="222">
        <f>ROUND(I166*H166,2)</f>
        <v>0</v>
      </c>
      <c r="BL166" s="17" t="s">
        <v>151</v>
      </c>
      <c r="BM166" s="221" t="s">
        <v>258</v>
      </c>
    </row>
    <row r="167" spans="1:51" s="12" customFormat="1" ht="12">
      <c r="A167" s="12"/>
      <c r="B167" s="223"/>
      <c r="C167" s="224"/>
      <c r="D167" s="225" t="s">
        <v>198</v>
      </c>
      <c r="E167" s="226" t="s">
        <v>1</v>
      </c>
      <c r="F167" s="227" t="s">
        <v>378</v>
      </c>
      <c r="G167" s="224"/>
      <c r="H167" s="228">
        <v>2093</v>
      </c>
      <c r="I167" s="229"/>
      <c r="J167" s="224"/>
      <c r="K167" s="224"/>
      <c r="L167" s="230"/>
      <c r="M167" s="231"/>
      <c r="N167" s="232"/>
      <c r="O167" s="232"/>
      <c r="P167" s="232"/>
      <c r="Q167" s="232"/>
      <c r="R167" s="232"/>
      <c r="S167" s="232"/>
      <c r="T167" s="233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T167" s="234" t="s">
        <v>198</v>
      </c>
      <c r="AU167" s="234" t="s">
        <v>83</v>
      </c>
      <c r="AV167" s="12" t="s">
        <v>83</v>
      </c>
      <c r="AW167" s="12" t="s">
        <v>30</v>
      </c>
      <c r="AX167" s="12" t="s">
        <v>73</v>
      </c>
      <c r="AY167" s="234" t="s">
        <v>137</v>
      </c>
    </row>
    <row r="168" spans="1:51" s="14" customFormat="1" ht="12">
      <c r="A168" s="14"/>
      <c r="B168" s="245"/>
      <c r="C168" s="246"/>
      <c r="D168" s="225" t="s">
        <v>198</v>
      </c>
      <c r="E168" s="247" t="s">
        <v>1</v>
      </c>
      <c r="F168" s="248" t="s">
        <v>239</v>
      </c>
      <c r="G168" s="246"/>
      <c r="H168" s="249">
        <v>2093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198</v>
      </c>
      <c r="AU168" s="255" t="s">
        <v>83</v>
      </c>
      <c r="AV168" s="14" t="s">
        <v>151</v>
      </c>
      <c r="AW168" s="14" t="s">
        <v>30</v>
      </c>
      <c r="AX168" s="14" t="s">
        <v>81</v>
      </c>
      <c r="AY168" s="255" t="s">
        <v>137</v>
      </c>
    </row>
    <row r="169" spans="1:65" s="2" customFormat="1" ht="21.75" customHeight="1">
      <c r="A169" s="38"/>
      <c r="B169" s="39"/>
      <c r="C169" s="210" t="s">
        <v>8</v>
      </c>
      <c r="D169" s="210" t="s">
        <v>138</v>
      </c>
      <c r="E169" s="211" t="s">
        <v>379</v>
      </c>
      <c r="F169" s="212" t="s">
        <v>380</v>
      </c>
      <c r="G169" s="213" t="s">
        <v>328</v>
      </c>
      <c r="H169" s="214">
        <v>146</v>
      </c>
      <c r="I169" s="215"/>
      <c r="J169" s="216">
        <f>ROUND(I169*H169,2)</f>
        <v>0</v>
      </c>
      <c r="K169" s="212" t="s">
        <v>329</v>
      </c>
      <c r="L169" s="44"/>
      <c r="M169" s="217" t="s">
        <v>1</v>
      </c>
      <c r="N169" s="218" t="s">
        <v>38</v>
      </c>
      <c r="O169" s="91"/>
      <c r="P169" s="219">
        <f>O169*H169</f>
        <v>0</v>
      </c>
      <c r="Q169" s="219">
        <v>0</v>
      </c>
      <c r="R169" s="219">
        <f>Q169*H169</f>
        <v>0</v>
      </c>
      <c r="S169" s="219">
        <v>0</v>
      </c>
      <c r="T169" s="22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1" t="s">
        <v>151</v>
      </c>
      <c r="AT169" s="221" t="s">
        <v>138</v>
      </c>
      <c r="AU169" s="221" t="s">
        <v>83</v>
      </c>
      <c r="AY169" s="17" t="s">
        <v>137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7" t="s">
        <v>81</v>
      </c>
      <c r="BK169" s="222">
        <f>ROUND(I169*H169,2)</f>
        <v>0</v>
      </c>
      <c r="BL169" s="17" t="s">
        <v>151</v>
      </c>
      <c r="BM169" s="221" t="s">
        <v>275</v>
      </c>
    </row>
    <row r="170" spans="1:51" s="13" customFormat="1" ht="12">
      <c r="A170" s="13"/>
      <c r="B170" s="235"/>
      <c r="C170" s="236"/>
      <c r="D170" s="225" t="s">
        <v>198</v>
      </c>
      <c r="E170" s="237" t="s">
        <v>1</v>
      </c>
      <c r="F170" s="238" t="s">
        <v>381</v>
      </c>
      <c r="G170" s="236"/>
      <c r="H170" s="237" t="s">
        <v>1</v>
      </c>
      <c r="I170" s="239"/>
      <c r="J170" s="236"/>
      <c r="K170" s="236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198</v>
      </c>
      <c r="AU170" s="244" t="s">
        <v>83</v>
      </c>
      <c r="AV170" s="13" t="s">
        <v>81</v>
      </c>
      <c r="AW170" s="13" t="s">
        <v>30</v>
      </c>
      <c r="AX170" s="13" t="s">
        <v>73</v>
      </c>
      <c r="AY170" s="244" t="s">
        <v>137</v>
      </c>
    </row>
    <row r="171" spans="1:51" s="12" customFormat="1" ht="12">
      <c r="A171" s="12"/>
      <c r="B171" s="223"/>
      <c r="C171" s="224"/>
      <c r="D171" s="225" t="s">
        <v>198</v>
      </c>
      <c r="E171" s="226" t="s">
        <v>1</v>
      </c>
      <c r="F171" s="227" t="s">
        <v>382</v>
      </c>
      <c r="G171" s="224"/>
      <c r="H171" s="228">
        <v>146</v>
      </c>
      <c r="I171" s="229"/>
      <c r="J171" s="224"/>
      <c r="K171" s="224"/>
      <c r="L171" s="230"/>
      <c r="M171" s="231"/>
      <c r="N171" s="232"/>
      <c r="O171" s="232"/>
      <c r="P171" s="232"/>
      <c r="Q171" s="232"/>
      <c r="R171" s="232"/>
      <c r="S171" s="232"/>
      <c r="T171" s="233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T171" s="234" t="s">
        <v>198</v>
      </c>
      <c r="AU171" s="234" t="s">
        <v>83</v>
      </c>
      <c r="AV171" s="12" t="s">
        <v>83</v>
      </c>
      <c r="AW171" s="12" t="s">
        <v>30</v>
      </c>
      <c r="AX171" s="12" t="s">
        <v>73</v>
      </c>
      <c r="AY171" s="234" t="s">
        <v>137</v>
      </c>
    </row>
    <row r="172" spans="1:51" s="14" customFormat="1" ht="12">
      <c r="A172" s="14"/>
      <c r="B172" s="245"/>
      <c r="C172" s="246"/>
      <c r="D172" s="225" t="s">
        <v>198</v>
      </c>
      <c r="E172" s="247" t="s">
        <v>1</v>
      </c>
      <c r="F172" s="248" t="s">
        <v>239</v>
      </c>
      <c r="G172" s="246"/>
      <c r="H172" s="249">
        <v>146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198</v>
      </c>
      <c r="AU172" s="255" t="s">
        <v>83</v>
      </c>
      <c r="AV172" s="14" t="s">
        <v>151</v>
      </c>
      <c r="AW172" s="14" t="s">
        <v>30</v>
      </c>
      <c r="AX172" s="14" t="s">
        <v>81</v>
      </c>
      <c r="AY172" s="255" t="s">
        <v>137</v>
      </c>
    </row>
    <row r="173" spans="1:65" s="2" customFormat="1" ht="16.5" customHeight="1">
      <c r="A173" s="38"/>
      <c r="B173" s="39"/>
      <c r="C173" s="210" t="s">
        <v>200</v>
      </c>
      <c r="D173" s="210" t="s">
        <v>138</v>
      </c>
      <c r="E173" s="211" t="s">
        <v>383</v>
      </c>
      <c r="F173" s="212" t="s">
        <v>384</v>
      </c>
      <c r="G173" s="213" t="s">
        <v>365</v>
      </c>
      <c r="H173" s="214">
        <v>343.2</v>
      </c>
      <c r="I173" s="215"/>
      <c r="J173" s="216">
        <f>ROUND(I173*H173,2)</f>
        <v>0</v>
      </c>
      <c r="K173" s="212" t="s">
        <v>329</v>
      </c>
      <c r="L173" s="44"/>
      <c r="M173" s="217" t="s">
        <v>1</v>
      </c>
      <c r="N173" s="218" t="s">
        <v>38</v>
      </c>
      <c r="O173" s="91"/>
      <c r="P173" s="219">
        <f>O173*H173</f>
        <v>0</v>
      </c>
      <c r="Q173" s="219">
        <v>0</v>
      </c>
      <c r="R173" s="219">
        <f>Q173*H173</f>
        <v>0</v>
      </c>
      <c r="S173" s="219">
        <v>0</v>
      </c>
      <c r="T173" s="22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1" t="s">
        <v>151</v>
      </c>
      <c r="AT173" s="221" t="s">
        <v>138</v>
      </c>
      <c r="AU173" s="221" t="s">
        <v>83</v>
      </c>
      <c r="AY173" s="17" t="s">
        <v>137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7" t="s">
        <v>81</v>
      </c>
      <c r="BK173" s="222">
        <f>ROUND(I173*H173,2)</f>
        <v>0</v>
      </c>
      <c r="BL173" s="17" t="s">
        <v>151</v>
      </c>
      <c r="BM173" s="221" t="s">
        <v>291</v>
      </c>
    </row>
    <row r="174" spans="1:51" s="13" customFormat="1" ht="12">
      <c r="A174" s="13"/>
      <c r="B174" s="235"/>
      <c r="C174" s="236"/>
      <c r="D174" s="225" t="s">
        <v>198</v>
      </c>
      <c r="E174" s="237" t="s">
        <v>1</v>
      </c>
      <c r="F174" s="238" t="s">
        <v>385</v>
      </c>
      <c r="G174" s="236"/>
      <c r="H174" s="237" t="s">
        <v>1</v>
      </c>
      <c r="I174" s="239"/>
      <c r="J174" s="236"/>
      <c r="K174" s="236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198</v>
      </c>
      <c r="AU174" s="244" t="s">
        <v>83</v>
      </c>
      <c r="AV174" s="13" t="s">
        <v>81</v>
      </c>
      <c r="AW174" s="13" t="s">
        <v>30</v>
      </c>
      <c r="AX174" s="13" t="s">
        <v>73</v>
      </c>
      <c r="AY174" s="244" t="s">
        <v>137</v>
      </c>
    </row>
    <row r="175" spans="1:51" s="12" customFormat="1" ht="12">
      <c r="A175" s="12"/>
      <c r="B175" s="223"/>
      <c r="C175" s="224"/>
      <c r="D175" s="225" t="s">
        <v>198</v>
      </c>
      <c r="E175" s="226" t="s">
        <v>1</v>
      </c>
      <c r="F175" s="227" t="s">
        <v>386</v>
      </c>
      <c r="G175" s="224"/>
      <c r="H175" s="228">
        <v>56.07</v>
      </c>
      <c r="I175" s="229"/>
      <c r="J175" s="224"/>
      <c r="K175" s="224"/>
      <c r="L175" s="230"/>
      <c r="M175" s="231"/>
      <c r="N175" s="232"/>
      <c r="O175" s="232"/>
      <c r="P175" s="232"/>
      <c r="Q175" s="232"/>
      <c r="R175" s="232"/>
      <c r="S175" s="232"/>
      <c r="T175" s="233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T175" s="234" t="s">
        <v>198</v>
      </c>
      <c r="AU175" s="234" t="s">
        <v>83</v>
      </c>
      <c r="AV175" s="12" t="s">
        <v>83</v>
      </c>
      <c r="AW175" s="12" t="s">
        <v>30</v>
      </c>
      <c r="AX175" s="12" t="s">
        <v>73</v>
      </c>
      <c r="AY175" s="234" t="s">
        <v>137</v>
      </c>
    </row>
    <row r="176" spans="1:51" s="12" customFormat="1" ht="12">
      <c r="A176" s="12"/>
      <c r="B176" s="223"/>
      <c r="C176" s="224"/>
      <c r="D176" s="225" t="s">
        <v>198</v>
      </c>
      <c r="E176" s="226" t="s">
        <v>1</v>
      </c>
      <c r="F176" s="227" t="s">
        <v>387</v>
      </c>
      <c r="G176" s="224"/>
      <c r="H176" s="228">
        <v>102.57</v>
      </c>
      <c r="I176" s="229"/>
      <c r="J176" s="224"/>
      <c r="K176" s="224"/>
      <c r="L176" s="230"/>
      <c r="M176" s="231"/>
      <c r="N176" s="232"/>
      <c r="O176" s="232"/>
      <c r="P176" s="232"/>
      <c r="Q176" s="232"/>
      <c r="R176" s="232"/>
      <c r="S176" s="232"/>
      <c r="T176" s="233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T176" s="234" t="s">
        <v>198</v>
      </c>
      <c r="AU176" s="234" t="s">
        <v>83</v>
      </c>
      <c r="AV176" s="12" t="s">
        <v>83</v>
      </c>
      <c r="AW176" s="12" t="s">
        <v>30</v>
      </c>
      <c r="AX176" s="12" t="s">
        <v>73</v>
      </c>
      <c r="AY176" s="234" t="s">
        <v>137</v>
      </c>
    </row>
    <row r="177" spans="1:51" s="12" customFormat="1" ht="12">
      <c r="A177" s="12"/>
      <c r="B177" s="223"/>
      <c r="C177" s="224"/>
      <c r="D177" s="225" t="s">
        <v>198</v>
      </c>
      <c r="E177" s="226" t="s">
        <v>1</v>
      </c>
      <c r="F177" s="227" t="s">
        <v>388</v>
      </c>
      <c r="G177" s="224"/>
      <c r="H177" s="228">
        <v>184.56</v>
      </c>
      <c r="I177" s="229"/>
      <c r="J177" s="224"/>
      <c r="K177" s="224"/>
      <c r="L177" s="230"/>
      <c r="M177" s="231"/>
      <c r="N177" s="232"/>
      <c r="O177" s="232"/>
      <c r="P177" s="232"/>
      <c r="Q177" s="232"/>
      <c r="R177" s="232"/>
      <c r="S177" s="232"/>
      <c r="T177" s="233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T177" s="234" t="s">
        <v>198</v>
      </c>
      <c r="AU177" s="234" t="s">
        <v>83</v>
      </c>
      <c r="AV177" s="12" t="s">
        <v>83</v>
      </c>
      <c r="AW177" s="12" t="s">
        <v>30</v>
      </c>
      <c r="AX177" s="12" t="s">
        <v>73</v>
      </c>
      <c r="AY177" s="234" t="s">
        <v>137</v>
      </c>
    </row>
    <row r="178" spans="1:51" s="14" customFormat="1" ht="12">
      <c r="A178" s="14"/>
      <c r="B178" s="245"/>
      <c r="C178" s="246"/>
      <c r="D178" s="225" t="s">
        <v>198</v>
      </c>
      <c r="E178" s="247" t="s">
        <v>1</v>
      </c>
      <c r="F178" s="248" t="s">
        <v>239</v>
      </c>
      <c r="G178" s="246"/>
      <c r="H178" s="249">
        <v>343.2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198</v>
      </c>
      <c r="AU178" s="255" t="s">
        <v>83</v>
      </c>
      <c r="AV178" s="14" t="s">
        <v>151</v>
      </c>
      <c r="AW178" s="14" t="s">
        <v>30</v>
      </c>
      <c r="AX178" s="14" t="s">
        <v>81</v>
      </c>
      <c r="AY178" s="255" t="s">
        <v>137</v>
      </c>
    </row>
    <row r="179" spans="1:65" s="2" customFormat="1" ht="16.5" customHeight="1">
      <c r="A179" s="38"/>
      <c r="B179" s="39"/>
      <c r="C179" s="210" t="s">
        <v>204</v>
      </c>
      <c r="D179" s="210" t="s">
        <v>138</v>
      </c>
      <c r="E179" s="211" t="s">
        <v>389</v>
      </c>
      <c r="F179" s="212" t="s">
        <v>390</v>
      </c>
      <c r="G179" s="213" t="s">
        <v>365</v>
      </c>
      <c r="H179" s="214">
        <v>343</v>
      </c>
      <c r="I179" s="215"/>
      <c r="J179" s="216">
        <f>ROUND(I179*H179,2)</f>
        <v>0</v>
      </c>
      <c r="K179" s="212" t="s">
        <v>329</v>
      </c>
      <c r="L179" s="44"/>
      <c r="M179" s="217" t="s">
        <v>1</v>
      </c>
      <c r="N179" s="218" t="s">
        <v>38</v>
      </c>
      <c r="O179" s="91"/>
      <c r="P179" s="219">
        <f>O179*H179</f>
        <v>0</v>
      </c>
      <c r="Q179" s="219">
        <v>0</v>
      </c>
      <c r="R179" s="219">
        <f>Q179*H179</f>
        <v>0</v>
      </c>
      <c r="S179" s="219">
        <v>0</v>
      </c>
      <c r="T179" s="22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1" t="s">
        <v>151</v>
      </c>
      <c r="AT179" s="221" t="s">
        <v>138</v>
      </c>
      <c r="AU179" s="221" t="s">
        <v>83</v>
      </c>
      <c r="AY179" s="17" t="s">
        <v>137</v>
      </c>
      <c r="BE179" s="222">
        <f>IF(N179="základní",J179,0)</f>
        <v>0</v>
      </c>
      <c r="BF179" s="222">
        <f>IF(N179="snížená",J179,0)</f>
        <v>0</v>
      </c>
      <c r="BG179" s="222">
        <f>IF(N179="zákl. přenesená",J179,0)</f>
        <v>0</v>
      </c>
      <c r="BH179" s="222">
        <f>IF(N179="sníž. přenesená",J179,0)</f>
        <v>0</v>
      </c>
      <c r="BI179" s="222">
        <f>IF(N179="nulová",J179,0)</f>
        <v>0</v>
      </c>
      <c r="BJ179" s="17" t="s">
        <v>81</v>
      </c>
      <c r="BK179" s="222">
        <f>ROUND(I179*H179,2)</f>
        <v>0</v>
      </c>
      <c r="BL179" s="17" t="s">
        <v>151</v>
      </c>
      <c r="BM179" s="221" t="s">
        <v>301</v>
      </c>
    </row>
    <row r="180" spans="1:65" s="2" customFormat="1" ht="24.15" customHeight="1">
      <c r="A180" s="38"/>
      <c r="B180" s="39"/>
      <c r="C180" s="210" t="s">
        <v>208</v>
      </c>
      <c r="D180" s="210" t="s">
        <v>138</v>
      </c>
      <c r="E180" s="211" t="s">
        <v>391</v>
      </c>
      <c r="F180" s="212" t="s">
        <v>392</v>
      </c>
      <c r="G180" s="213" t="s">
        <v>342</v>
      </c>
      <c r="H180" s="214">
        <v>5.085</v>
      </c>
      <c r="I180" s="215"/>
      <c r="J180" s="216">
        <f>ROUND(I180*H180,2)</f>
        <v>0</v>
      </c>
      <c r="K180" s="212" t="s">
        <v>329</v>
      </c>
      <c r="L180" s="44"/>
      <c r="M180" s="217" t="s">
        <v>1</v>
      </c>
      <c r="N180" s="218" t="s">
        <v>38</v>
      </c>
      <c r="O180" s="91"/>
      <c r="P180" s="219">
        <f>O180*H180</f>
        <v>0</v>
      </c>
      <c r="Q180" s="219">
        <v>0</v>
      </c>
      <c r="R180" s="219">
        <f>Q180*H180</f>
        <v>0</v>
      </c>
      <c r="S180" s="219">
        <v>0</v>
      </c>
      <c r="T180" s="22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1" t="s">
        <v>151</v>
      </c>
      <c r="AT180" s="221" t="s">
        <v>138</v>
      </c>
      <c r="AU180" s="221" t="s">
        <v>83</v>
      </c>
      <c r="AY180" s="17" t="s">
        <v>137</v>
      </c>
      <c r="BE180" s="222">
        <f>IF(N180="základní",J180,0)</f>
        <v>0</v>
      </c>
      <c r="BF180" s="222">
        <f>IF(N180="snížená",J180,0)</f>
        <v>0</v>
      </c>
      <c r="BG180" s="222">
        <f>IF(N180="zákl. přenesená",J180,0)</f>
        <v>0</v>
      </c>
      <c r="BH180" s="222">
        <f>IF(N180="sníž. přenesená",J180,0)</f>
        <v>0</v>
      </c>
      <c r="BI180" s="222">
        <f>IF(N180="nulová",J180,0)</f>
        <v>0</v>
      </c>
      <c r="BJ180" s="17" t="s">
        <v>81</v>
      </c>
      <c r="BK180" s="222">
        <f>ROUND(I180*H180,2)</f>
        <v>0</v>
      </c>
      <c r="BL180" s="17" t="s">
        <v>151</v>
      </c>
      <c r="BM180" s="221" t="s">
        <v>312</v>
      </c>
    </row>
    <row r="181" spans="1:51" s="13" customFormat="1" ht="12">
      <c r="A181" s="13"/>
      <c r="B181" s="235"/>
      <c r="C181" s="236"/>
      <c r="D181" s="225" t="s">
        <v>198</v>
      </c>
      <c r="E181" s="237" t="s">
        <v>1</v>
      </c>
      <c r="F181" s="238" t="s">
        <v>393</v>
      </c>
      <c r="G181" s="236"/>
      <c r="H181" s="237" t="s">
        <v>1</v>
      </c>
      <c r="I181" s="239"/>
      <c r="J181" s="236"/>
      <c r="K181" s="236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198</v>
      </c>
      <c r="AU181" s="244" t="s">
        <v>83</v>
      </c>
      <c r="AV181" s="13" t="s">
        <v>81</v>
      </c>
      <c r="AW181" s="13" t="s">
        <v>30</v>
      </c>
      <c r="AX181" s="13" t="s">
        <v>73</v>
      </c>
      <c r="AY181" s="244" t="s">
        <v>137</v>
      </c>
    </row>
    <row r="182" spans="1:51" s="12" customFormat="1" ht="12">
      <c r="A182" s="12"/>
      <c r="B182" s="223"/>
      <c r="C182" s="224"/>
      <c r="D182" s="225" t="s">
        <v>198</v>
      </c>
      <c r="E182" s="226" t="s">
        <v>1</v>
      </c>
      <c r="F182" s="227" t="s">
        <v>394</v>
      </c>
      <c r="G182" s="224"/>
      <c r="H182" s="228">
        <v>5.085</v>
      </c>
      <c r="I182" s="229"/>
      <c r="J182" s="224"/>
      <c r="K182" s="224"/>
      <c r="L182" s="230"/>
      <c r="M182" s="231"/>
      <c r="N182" s="232"/>
      <c r="O182" s="232"/>
      <c r="P182" s="232"/>
      <c r="Q182" s="232"/>
      <c r="R182" s="232"/>
      <c r="S182" s="232"/>
      <c r="T182" s="233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234" t="s">
        <v>198</v>
      </c>
      <c r="AU182" s="234" t="s">
        <v>83</v>
      </c>
      <c r="AV182" s="12" t="s">
        <v>83</v>
      </c>
      <c r="AW182" s="12" t="s">
        <v>30</v>
      </c>
      <c r="AX182" s="12" t="s">
        <v>73</v>
      </c>
      <c r="AY182" s="234" t="s">
        <v>137</v>
      </c>
    </row>
    <row r="183" spans="1:51" s="14" customFormat="1" ht="12">
      <c r="A183" s="14"/>
      <c r="B183" s="245"/>
      <c r="C183" s="246"/>
      <c r="D183" s="225" t="s">
        <v>198</v>
      </c>
      <c r="E183" s="247" t="s">
        <v>1</v>
      </c>
      <c r="F183" s="248" t="s">
        <v>239</v>
      </c>
      <c r="G183" s="246"/>
      <c r="H183" s="249">
        <v>5.085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198</v>
      </c>
      <c r="AU183" s="255" t="s">
        <v>83</v>
      </c>
      <c r="AV183" s="14" t="s">
        <v>151</v>
      </c>
      <c r="AW183" s="14" t="s">
        <v>30</v>
      </c>
      <c r="AX183" s="14" t="s">
        <v>81</v>
      </c>
      <c r="AY183" s="255" t="s">
        <v>137</v>
      </c>
    </row>
    <row r="184" spans="1:63" s="11" customFormat="1" ht="22.8" customHeight="1">
      <c r="A184" s="11"/>
      <c r="B184" s="196"/>
      <c r="C184" s="197"/>
      <c r="D184" s="198" t="s">
        <v>72</v>
      </c>
      <c r="E184" s="267" t="s">
        <v>147</v>
      </c>
      <c r="F184" s="267" t="s">
        <v>395</v>
      </c>
      <c r="G184" s="197"/>
      <c r="H184" s="197"/>
      <c r="I184" s="200"/>
      <c r="J184" s="268">
        <f>BK184</f>
        <v>0</v>
      </c>
      <c r="K184" s="197"/>
      <c r="L184" s="202"/>
      <c r="M184" s="203"/>
      <c r="N184" s="204"/>
      <c r="O184" s="204"/>
      <c r="P184" s="205">
        <f>SUM(P185:P188)</f>
        <v>0</v>
      </c>
      <c r="Q184" s="204"/>
      <c r="R184" s="205">
        <f>SUM(R185:R188)</f>
        <v>0</v>
      </c>
      <c r="S184" s="204"/>
      <c r="T184" s="206">
        <f>SUM(T185:T188)</f>
        <v>0</v>
      </c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R184" s="207" t="s">
        <v>81</v>
      </c>
      <c r="AT184" s="208" t="s">
        <v>72</v>
      </c>
      <c r="AU184" s="208" t="s">
        <v>81</v>
      </c>
      <c r="AY184" s="207" t="s">
        <v>137</v>
      </c>
      <c r="BK184" s="209">
        <f>SUM(BK185:BK188)</f>
        <v>0</v>
      </c>
    </row>
    <row r="185" spans="1:65" s="2" customFormat="1" ht="33" customHeight="1">
      <c r="A185" s="38"/>
      <c r="B185" s="39"/>
      <c r="C185" s="210" t="s">
        <v>212</v>
      </c>
      <c r="D185" s="210" t="s">
        <v>138</v>
      </c>
      <c r="E185" s="211" t="s">
        <v>396</v>
      </c>
      <c r="F185" s="212" t="s">
        <v>397</v>
      </c>
      <c r="G185" s="213" t="s">
        <v>328</v>
      </c>
      <c r="H185" s="214">
        <v>1505</v>
      </c>
      <c r="I185" s="215"/>
      <c r="J185" s="216">
        <f>ROUND(I185*H185,2)</f>
        <v>0</v>
      </c>
      <c r="K185" s="212" t="s">
        <v>329</v>
      </c>
      <c r="L185" s="44"/>
      <c r="M185" s="217" t="s">
        <v>1</v>
      </c>
      <c r="N185" s="218" t="s">
        <v>38</v>
      </c>
      <c r="O185" s="91"/>
      <c r="P185" s="219">
        <f>O185*H185</f>
        <v>0</v>
      </c>
      <c r="Q185" s="219">
        <v>0</v>
      </c>
      <c r="R185" s="219">
        <f>Q185*H185</f>
        <v>0</v>
      </c>
      <c r="S185" s="219">
        <v>0</v>
      </c>
      <c r="T185" s="22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1" t="s">
        <v>151</v>
      </c>
      <c r="AT185" s="221" t="s">
        <v>138</v>
      </c>
      <c r="AU185" s="221" t="s">
        <v>83</v>
      </c>
      <c r="AY185" s="17" t="s">
        <v>137</v>
      </c>
      <c r="BE185" s="222">
        <f>IF(N185="základní",J185,0)</f>
        <v>0</v>
      </c>
      <c r="BF185" s="222">
        <f>IF(N185="snížená",J185,0)</f>
        <v>0</v>
      </c>
      <c r="BG185" s="222">
        <f>IF(N185="zákl. přenesená",J185,0)</f>
        <v>0</v>
      </c>
      <c r="BH185" s="222">
        <f>IF(N185="sníž. přenesená",J185,0)</f>
        <v>0</v>
      </c>
      <c r="BI185" s="222">
        <f>IF(N185="nulová",J185,0)</f>
        <v>0</v>
      </c>
      <c r="BJ185" s="17" t="s">
        <v>81</v>
      </c>
      <c r="BK185" s="222">
        <f>ROUND(I185*H185,2)</f>
        <v>0</v>
      </c>
      <c r="BL185" s="17" t="s">
        <v>151</v>
      </c>
      <c r="BM185" s="221" t="s">
        <v>398</v>
      </c>
    </row>
    <row r="186" spans="1:51" s="13" customFormat="1" ht="12">
      <c r="A186" s="13"/>
      <c r="B186" s="235"/>
      <c r="C186" s="236"/>
      <c r="D186" s="225" t="s">
        <v>198</v>
      </c>
      <c r="E186" s="237" t="s">
        <v>1</v>
      </c>
      <c r="F186" s="238" t="s">
        <v>399</v>
      </c>
      <c r="G186" s="236"/>
      <c r="H186" s="237" t="s">
        <v>1</v>
      </c>
      <c r="I186" s="239"/>
      <c r="J186" s="236"/>
      <c r="K186" s="236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198</v>
      </c>
      <c r="AU186" s="244" t="s">
        <v>83</v>
      </c>
      <c r="AV186" s="13" t="s">
        <v>81</v>
      </c>
      <c r="AW186" s="13" t="s">
        <v>30</v>
      </c>
      <c r="AX186" s="13" t="s">
        <v>73</v>
      </c>
      <c r="AY186" s="244" t="s">
        <v>137</v>
      </c>
    </row>
    <row r="187" spans="1:51" s="12" customFormat="1" ht="12">
      <c r="A187" s="12"/>
      <c r="B187" s="223"/>
      <c r="C187" s="224"/>
      <c r="D187" s="225" t="s">
        <v>198</v>
      </c>
      <c r="E187" s="226" t="s">
        <v>1</v>
      </c>
      <c r="F187" s="227" t="s">
        <v>400</v>
      </c>
      <c r="G187" s="224"/>
      <c r="H187" s="228">
        <v>1505</v>
      </c>
      <c r="I187" s="229"/>
      <c r="J187" s="224"/>
      <c r="K187" s="224"/>
      <c r="L187" s="230"/>
      <c r="M187" s="231"/>
      <c r="N187" s="232"/>
      <c r="O187" s="232"/>
      <c r="P187" s="232"/>
      <c r="Q187" s="232"/>
      <c r="R187" s="232"/>
      <c r="S187" s="232"/>
      <c r="T187" s="233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T187" s="234" t="s">
        <v>198</v>
      </c>
      <c r="AU187" s="234" t="s">
        <v>83</v>
      </c>
      <c r="AV187" s="12" t="s">
        <v>83</v>
      </c>
      <c r="AW187" s="12" t="s">
        <v>30</v>
      </c>
      <c r="AX187" s="12" t="s">
        <v>73</v>
      </c>
      <c r="AY187" s="234" t="s">
        <v>137</v>
      </c>
    </row>
    <row r="188" spans="1:51" s="14" customFormat="1" ht="12">
      <c r="A188" s="14"/>
      <c r="B188" s="245"/>
      <c r="C188" s="246"/>
      <c r="D188" s="225" t="s">
        <v>198</v>
      </c>
      <c r="E188" s="247" t="s">
        <v>1</v>
      </c>
      <c r="F188" s="248" t="s">
        <v>239</v>
      </c>
      <c r="G188" s="246"/>
      <c r="H188" s="249">
        <v>1505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198</v>
      </c>
      <c r="AU188" s="255" t="s">
        <v>83</v>
      </c>
      <c r="AV188" s="14" t="s">
        <v>151</v>
      </c>
      <c r="AW188" s="14" t="s">
        <v>30</v>
      </c>
      <c r="AX188" s="14" t="s">
        <v>81</v>
      </c>
      <c r="AY188" s="255" t="s">
        <v>137</v>
      </c>
    </row>
    <row r="189" spans="1:63" s="11" customFormat="1" ht="22.8" customHeight="1">
      <c r="A189" s="11"/>
      <c r="B189" s="196"/>
      <c r="C189" s="197"/>
      <c r="D189" s="198" t="s">
        <v>72</v>
      </c>
      <c r="E189" s="267" t="s">
        <v>151</v>
      </c>
      <c r="F189" s="267" t="s">
        <v>401</v>
      </c>
      <c r="G189" s="197"/>
      <c r="H189" s="197"/>
      <c r="I189" s="200"/>
      <c r="J189" s="268">
        <f>BK189</f>
        <v>0</v>
      </c>
      <c r="K189" s="197"/>
      <c r="L189" s="202"/>
      <c r="M189" s="203"/>
      <c r="N189" s="204"/>
      <c r="O189" s="204"/>
      <c r="P189" s="205">
        <f>SUM(P190:P205)</f>
        <v>0</v>
      </c>
      <c r="Q189" s="204"/>
      <c r="R189" s="205">
        <f>SUM(R190:R205)</f>
        <v>0</v>
      </c>
      <c r="S189" s="204"/>
      <c r="T189" s="206">
        <f>SUM(T190:T205)</f>
        <v>0</v>
      </c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R189" s="207" t="s">
        <v>81</v>
      </c>
      <c r="AT189" s="208" t="s">
        <v>72</v>
      </c>
      <c r="AU189" s="208" t="s">
        <v>81</v>
      </c>
      <c r="AY189" s="207" t="s">
        <v>137</v>
      </c>
      <c r="BK189" s="209">
        <f>SUM(BK190:BK205)</f>
        <v>0</v>
      </c>
    </row>
    <row r="190" spans="1:65" s="2" customFormat="1" ht="24.15" customHeight="1">
      <c r="A190" s="38"/>
      <c r="B190" s="39"/>
      <c r="C190" s="210" t="s">
        <v>216</v>
      </c>
      <c r="D190" s="210" t="s">
        <v>138</v>
      </c>
      <c r="E190" s="211" t="s">
        <v>402</v>
      </c>
      <c r="F190" s="212" t="s">
        <v>403</v>
      </c>
      <c r="G190" s="213" t="s">
        <v>365</v>
      </c>
      <c r="H190" s="214">
        <v>732</v>
      </c>
      <c r="I190" s="215"/>
      <c r="J190" s="216">
        <f>ROUND(I190*H190,2)</f>
        <v>0</v>
      </c>
      <c r="K190" s="212" t="s">
        <v>1</v>
      </c>
      <c r="L190" s="44"/>
      <c r="M190" s="217" t="s">
        <v>1</v>
      </c>
      <c r="N190" s="218" t="s">
        <v>38</v>
      </c>
      <c r="O190" s="91"/>
      <c r="P190" s="219">
        <f>O190*H190</f>
        <v>0</v>
      </c>
      <c r="Q190" s="219">
        <v>0</v>
      </c>
      <c r="R190" s="219">
        <f>Q190*H190</f>
        <v>0</v>
      </c>
      <c r="S190" s="219">
        <v>0</v>
      </c>
      <c r="T190" s="22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1" t="s">
        <v>151</v>
      </c>
      <c r="AT190" s="221" t="s">
        <v>138</v>
      </c>
      <c r="AU190" s="221" t="s">
        <v>83</v>
      </c>
      <c r="AY190" s="17" t="s">
        <v>137</v>
      </c>
      <c r="BE190" s="222">
        <f>IF(N190="základní",J190,0)</f>
        <v>0</v>
      </c>
      <c r="BF190" s="222">
        <f>IF(N190="snížená",J190,0)</f>
        <v>0</v>
      </c>
      <c r="BG190" s="222">
        <f>IF(N190="zákl. přenesená",J190,0)</f>
        <v>0</v>
      </c>
      <c r="BH190" s="222">
        <f>IF(N190="sníž. přenesená",J190,0)</f>
        <v>0</v>
      </c>
      <c r="BI190" s="222">
        <f>IF(N190="nulová",J190,0)</f>
        <v>0</v>
      </c>
      <c r="BJ190" s="17" t="s">
        <v>81</v>
      </c>
      <c r="BK190" s="222">
        <f>ROUND(I190*H190,2)</f>
        <v>0</v>
      </c>
      <c r="BL190" s="17" t="s">
        <v>151</v>
      </c>
      <c r="BM190" s="221" t="s">
        <v>404</v>
      </c>
    </row>
    <row r="191" spans="1:51" s="12" customFormat="1" ht="12">
      <c r="A191" s="12"/>
      <c r="B191" s="223"/>
      <c r="C191" s="224"/>
      <c r="D191" s="225" t="s">
        <v>198</v>
      </c>
      <c r="E191" s="226" t="s">
        <v>1</v>
      </c>
      <c r="F191" s="227" t="s">
        <v>405</v>
      </c>
      <c r="G191" s="224"/>
      <c r="H191" s="228">
        <v>732</v>
      </c>
      <c r="I191" s="229"/>
      <c r="J191" s="224"/>
      <c r="K191" s="224"/>
      <c r="L191" s="230"/>
      <c r="M191" s="231"/>
      <c r="N191" s="232"/>
      <c r="O191" s="232"/>
      <c r="P191" s="232"/>
      <c r="Q191" s="232"/>
      <c r="R191" s="232"/>
      <c r="S191" s="232"/>
      <c r="T191" s="233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T191" s="234" t="s">
        <v>198</v>
      </c>
      <c r="AU191" s="234" t="s">
        <v>83</v>
      </c>
      <c r="AV191" s="12" t="s">
        <v>83</v>
      </c>
      <c r="AW191" s="12" t="s">
        <v>30</v>
      </c>
      <c r="AX191" s="12" t="s">
        <v>73</v>
      </c>
      <c r="AY191" s="234" t="s">
        <v>137</v>
      </c>
    </row>
    <row r="192" spans="1:51" s="14" customFormat="1" ht="12">
      <c r="A192" s="14"/>
      <c r="B192" s="245"/>
      <c r="C192" s="246"/>
      <c r="D192" s="225" t="s">
        <v>198</v>
      </c>
      <c r="E192" s="247" t="s">
        <v>1</v>
      </c>
      <c r="F192" s="248" t="s">
        <v>239</v>
      </c>
      <c r="G192" s="246"/>
      <c r="H192" s="249">
        <v>732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198</v>
      </c>
      <c r="AU192" s="255" t="s">
        <v>83</v>
      </c>
      <c r="AV192" s="14" t="s">
        <v>151</v>
      </c>
      <c r="AW192" s="14" t="s">
        <v>30</v>
      </c>
      <c r="AX192" s="14" t="s">
        <v>81</v>
      </c>
      <c r="AY192" s="255" t="s">
        <v>137</v>
      </c>
    </row>
    <row r="193" spans="1:65" s="2" customFormat="1" ht="24.15" customHeight="1">
      <c r="A193" s="38"/>
      <c r="B193" s="39"/>
      <c r="C193" s="210" t="s">
        <v>7</v>
      </c>
      <c r="D193" s="210" t="s">
        <v>138</v>
      </c>
      <c r="E193" s="211" t="s">
        <v>406</v>
      </c>
      <c r="F193" s="212" t="s">
        <v>407</v>
      </c>
      <c r="G193" s="213" t="s">
        <v>342</v>
      </c>
      <c r="H193" s="214">
        <v>9.062</v>
      </c>
      <c r="I193" s="215"/>
      <c r="J193" s="216">
        <f>ROUND(I193*H193,2)</f>
        <v>0</v>
      </c>
      <c r="K193" s="212" t="s">
        <v>1</v>
      </c>
      <c r="L193" s="44"/>
      <c r="M193" s="217" t="s">
        <v>1</v>
      </c>
      <c r="N193" s="218" t="s">
        <v>38</v>
      </c>
      <c r="O193" s="91"/>
      <c r="P193" s="219">
        <f>O193*H193</f>
        <v>0</v>
      </c>
      <c r="Q193" s="219">
        <v>0</v>
      </c>
      <c r="R193" s="219">
        <f>Q193*H193</f>
        <v>0</v>
      </c>
      <c r="S193" s="219">
        <v>0</v>
      </c>
      <c r="T193" s="22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1" t="s">
        <v>151</v>
      </c>
      <c r="AT193" s="221" t="s">
        <v>138</v>
      </c>
      <c r="AU193" s="221" t="s">
        <v>83</v>
      </c>
      <c r="AY193" s="17" t="s">
        <v>137</v>
      </c>
      <c r="BE193" s="222">
        <f>IF(N193="základní",J193,0)</f>
        <v>0</v>
      </c>
      <c r="BF193" s="222">
        <f>IF(N193="snížená",J193,0)</f>
        <v>0</v>
      </c>
      <c r="BG193" s="222">
        <f>IF(N193="zákl. přenesená",J193,0)</f>
        <v>0</v>
      </c>
      <c r="BH193" s="222">
        <f>IF(N193="sníž. přenesená",J193,0)</f>
        <v>0</v>
      </c>
      <c r="BI193" s="222">
        <f>IF(N193="nulová",J193,0)</f>
        <v>0</v>
      </c>
      <c r="BJ193" s="17" t="s">
        <v>81</v>
      </c>
      <c r="BK193" s="222">
        <f>ROUND(I193*H193,2)</f>
        <v>0</v>
      </c>
      <c r="BL193" s="17" t="s">
        <v>151</v>
      </c>
      <c r="BM193" s="221" t="s">
        <v>408</v>
      </c>
    </row>
    <row r="194" spans="1:51" s="12" customFormat="1" ht="12">
      <c r="A194" s="12"/>
      <c r="B194" s="223"/>
      <c r="C194" s="224"/>
      <c r="D194" s="225" t="s">
        <v>198</v>
      </c>
      <c r="E194" s="226" t="s">
        <v>1</v>
      </c>
      <c r="F194" s="227" t="s">
        <v>409</v>
      </c>
      <c r="G194" s="224"/>
      <c r="H194" s="228">
        <v>9.062</v>
      </c>
      <c r="I194" s="229"/>
      <c r="J194" s="224"/>
      <c r="K194" s="224"/>
      <c r="L194" s="230"/>
      <c r="M194" s="231"/>
      <c r="N194" s="232"/>
      <c r="O194" s="232"/>
      <c r="P194" s="232"/>
      <c r="Q194" s="232"/>
      <c r="R194" s="232"/>
      <c r="S194" s="232"/>
      <c r="T194" s="233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T194" s="234" t="s">
        <v>198</v>
      </c>
      <c r="AU194" s="234" t="s">
        <v>83</v>
      </c>
      <c r="AV194" s="12" t="s">
        <v>83</v>
      </c>
      <c r="AW194" s="12" t="s">
        <v>30</v>
      </c>
      <c r="AX194" s="12" t="s">
        <v>73</v>
      </c>
      <c r="AY194" s="234" t="s">
        <v>137</v>
      </c>
    </row>
    <row r="195" spans="1:51" s="14" customFormat="1" ht="12">
      <c r="A195" s="14"/>
      <c r="B195" s="245"/>
      <c r="C195" s="246"/>
      <c r="D195" s="225" t="s">
        <v>198</v>
      </c>
      <c r="E195" s="247" t="s">
        <v>1</v>
      </c>
      <c r="F195" s="248" t="s">
        <v>239</v>
      </c>
      <c r="G195" s="246"/>
      <c r="H195" s="249">
        <v>9.062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198</v>
      </c>
      <c r="AU195" s="255" t="s">
        <v>83</v>
      </c>
      <c r="AV195" s="14" t="s">
        <v>151</v>
      </c>
      <c r="AW195" s="14" t="s">
        <v>30</v>
      </c>
      <c r="AX195" s="14" t="s">
        <v>81</v>
      </c>
      <c r="AY195" s="255" t="s">
        <v>137</v>
      </c>
    </row>
    <row r="196" spans="1:65" s="2" customFormat="1" ht="24.15" customHeight="1">
      <c r="A196" s="38"/>
      <c r="B196" s="39"/>
      <c r="C196" s="210" t="s">
        <v>223</v>
      </c>
      <c r="D196" s="210" t="s">
        <v>138</v>
      </c>
      <c r="E196" s="211" t="s">
        <v>410</v>
      </c>
      <c r="F196" s="212" t="s">
        <v>411</v>
      </c>
      <c r="G196" s="213" t="s">
        <v>328</v>
      </c>
      <c r="H196" s="214">
        <v>520</v>
      </c>
      <c r="I196" s="215"/>
      <c r="J196" s="216">
        <f>ROUND(I196*H196,2)</f>
        <v>0</v>
      </c>
      <c r="K196" s="212" t="s">
        <v>329</v>
      </c>
      <c r="L196" s="44"/>
      <c r="M196" s="217" t="s">
        <v>1</v>
      </c>
      <c r="N196" s="218" t="s">
        <v>38</v>
      </c>
      <c r="O196" s="91"/>
      <c r="P196" s="219">
        <f>O196*H196</f>
        <v>0</v>
      </c>
      <c r="Q196" s="219">
        <v>0</v>
      </c>
      <c r="R196" s="219">
        <f>Q196*H196</f>
        <v>0</v>
      </c>
      <c r="S196" s="219">
        <v>0</v>
      </c>
      <c r="T196" s="22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1" t="s">
        <v>151</v>
      </c>
      <c r="AT196" s="221" t="s">
        <v>138</v>
      </c>
      <c r="AU196" s="221" t="s">
        <v>83</v>
      </c>
      <c r="AY196" s="17" t="s">
        <v>137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7" t="s">
        <v>81</v>
      </c>
      <c r="BK196" s="222">
        <f>ROUND(I196*H196,2)</f>
        <v>0</v>
      </c>
      <c r="BL196" s="17" t="s">
        <v>151</v>
      </c>
      <c r="BM196" s="221" t="s">
        <v>412</v>
      </c>
    </row>
    <row r="197" spans="1:51" s="13" customFormat="1" ht="12">
      <c r="A197" s="13"/>
      <c r="B197" s="235"/>
      <c r="C197" s="236"/>
      <c r="D197" s="225" t="s">
        <v>198</v>
      </c>
      <c r="E197" s="237" t="s">
        <v>1</v>
      </c>
      <c r="F197" s="238" t="s">
        <v>413</v>
      </c>
      <c r="G197" s="236"/>
      <c r="H197" s="237" t="s">
        <v>1</v>
      </c>
      <c r="I197" s="239"/>
      <c r="J197" s="236"/>
      <c r="K197" s="236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198</v>
      </c>
      <c r="AU197" s="244" t="s">
        <v>83</v>
      </c>
      <c r="AV197" s="13" t="s">
        <v>81</v>
      </c>
      <c r="AW197" s="13" t="s">
        <v>30</v>
      </c>
      <c r="AX197" s="13" t="s">
        <v>73</v>
      </c>
      <c r="AY197" s="244" t="s">
        <v>137</v>
      </c>
    </row>
    <row r="198" spans="1:51" s="12" customFormat="1" ht="12">
      <c r="A198" s="12"/>
      <c r="B198" s="223"/>
      <c r="C198" s="224"/>
      <c r="D198" s="225" t="s">
        <v>198</v>
      </c>
      <c r="E198" s="226" t="s">
        <v>1</v>
      </c>
      <c r="F198" s="227" t="s">
        <v>414</v>
      </c>
      <c r="G198" s="224"/>
      <c r="H198" s="228">
        <v>520</v>
      </c>
      <c r="I198" s="229"/>
      <c r="J198" s="224"/>
      <c r="K198" s="224"/>
      <c r="L198" s="230"/>
      <c r="M198" s="231"/>
      <c r="N198" s="232"/>
      <c r="O198" s="232"/>
      <c r="P198" s="232"/>
      <c r="Q198" s="232"/>
      <c r="R198" s="232"/>
      <c r="S198" s="232"/>
      <c r="T198" s="233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T198" s="234" t="s">
        <v>198</v>
      </c>
      <c r="AU198" s="234" t="s">
        <v>83</v>
      </c>
      <c r="AV198" s="12" t="s">
        <v>83</v>
      </c>
      <c r="AW198" s="12" t="s">
        <v>30</v>
      </c>
      <c r="AX198" s="12" t="s">
        <v>73</v>
      </c>
      <c r="AY198" s="234" t="s">
        <v>137</v>
      </c>
    </row>
    <row r="199" spans="1:51" s="14" customFormat="1" ht="12">
      <c r="A199" s="14"/>
      <c r="B199" s="245"/>
      <c r="C199" s="246"/>
      <c r="D199" s="225" t="s">
        <v>198</v>
      </c>
      <c r="E199" s="247" t="s">
        <v>1</v>
      </c>
      <c r="F199" s="248" t="s">
        <v>239</v>
      </c>
      <c r="G199" s="246"/>
      <c r="H199" s="249">
        <v>520</v>
      </c>
      <c r="I199" s="250"/>
      <c r="J199" s="246"/>
      <c r="K199" s="246"/>
      <c r="L199" s="251"/>
      <c r="M199" s="252"/>
      <c r="N199" s="253"/>
      <c r="O199" s="253"/>
      <c r="P199" s="253"/>
      <c r="Q199" s="253"/>
      <c r="R199" s="253"/>
      <c r="S199" s="253"/>
      <c r="T199" s="25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5" t="s">
        <v>198</v>
      </c>
      <c r="AU199" s="255" t="s">
        <v>83</v>
      </c>
      <c r="AV199" s="14" t="s">
        <v>151</v>
      </c>
      <c r="AW199" s="14" t="s">
        <v>30</v>
      </c>
      <c r="AX199" s="14" t="s">
        <v>81</v>
      </c>
      <c r="AY199" s="255" t="s">
        <v>137</v>
      </c>
    </row>
    <row r="200" spans="1:65" s="2" customFormat="1" ht="16.5" customHeight="1">
      <c r="A200" s="38"/>
      <c r="B200" s="39"/>
      <c r="C200" s="210" t="s">
        <v>227</v>
      </c>
      <c r="D200" s="210" t="s">
        <v>138</v>
      </c>
      <c r="E200" s="211" t="s">
        <v>415</v>
      </c>
      <c r="F200" s="212" t="s">
        <v>416</v>
      </c>
      <c r="G200" s="213" t="s">
        <v>328</v>
      </c>
      <c r="H200" s="214">
        <v>77.8</v>
      </c>
      <c r="I200" s="215"/>
      <c r="J200" s="216">
        <f>ROUND(I200*H200,2)</f>
        <v>0</v>
      </c>
      <c r="K200" s="212" t="s">
        <v>329</v>
      </c>
      <c r="L200" s="44"/>
      <c r="M200" s="217" t="s">
        <v>1</v>
      </c>
      <c r="N200" s="218" t="s">
        <v>38</v>
      </c>
      <c r="O200" s="91"/>
      <c r="P200" s="219">
        <f>O200*H200</f>
        <v>0</v>
      </c>
      <c r="Q200" s="219">
        <v>0</v>
      </c>
      <c r="R200" s="219">
        <f>Q200*H200</f>
        <v>0</v>
      </c>
      <c r="S200" s="219">
        <v>0</v>
      </c>
      <c r="T200" s="22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1" t="s">
        <v>151</v>
      </c>
      <c r="AT200" s="221" t="s">
        <v>138</v>
      </c>
      <c r="AU200" s="221" t="s">
        <v>83</v>
      </c>
      <c r="AY200" s="17" t="s">
        <v>137</v>
      </c>
      <c r="BE200" s="222">
        <f>IF(N200="základní",J200,0)</f>
        <v>0</v>
      </c>
      <c r="BF200" s="222">
        <f>IF(N200="snížená",J200,0)</f>
        <v>0</v>
      </c>
      <c r="BG200" s="222">
        <f>IF(N200="zákl. přenesená",J200,0)</f>
        <v>0</v>
      </c>
      <c r="BH200" s="222">
        <f>IF(N200="sníž. přenesená",J200,0)</f>
        <v>0</v>
      </c>
      <c r="BI200" s="222">
        <f>IF(N200="nulová",J200,0)</f>
        <v>0</v>
      </c>
      <c r="BJ200" s="17" t="s">
        <v>81</v>
      </c>
      <c r="BK200" s="222">
        <f>ROUND(I200*H200,2)</f>
        <v>0</v>
      </c>
      <c r="BL200" s="17" t="s">
        <v>151</v>
      </c>
      <c r="BM200" s="221" t="s">
        <v>417</v>
      </c>
    </row>
    <row r="201" spans="1:51" s="13" customFormat="1" ht="12">
      <c r="A201" s="13"/>
      <c r="B201" s="235"/>
      <c r="C201" s="236"/>
      <c r="D201" s="225" t="s">
        <v>198</v>
      </c>
      <c r="E201" s="237" t="s">
        <v>1</v>
      </c>
      <c r="F201" s="238" t="s">
        <v>418</v>
      </c>
      <c r="G201" s="236"/>
      <c r="H201" s="237" t="s">
        <v>1</v>
      </c>
      <c r="I201" s="239"/>
      <c r="J201" s="236"/>
      <c r="K201" s="236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198</v>
      </c>
      <c r="AU201" s="244" t="s">
        <v>83</v>
      </c>
      <c r="AV201" s="13" t="s">
        <v>81</v>
      </c>
      <c r="AW201" s="13" t="s">
        <v>30</v>
      </c>
      <c r="AX201" s="13" t="s">
        <v>73</v>
      </c>
      <c r="AY201" s="244" t="s">
        <v>137</v>
      </c>
    </row>
    <row r="202" spans="1:51" s="12" customFormat="1" ht="12">
      <c r="A202" s="12"/>
      <c r="B202" s="223"/>
      <c r="C202" s="224"/>
      <c r="D202" s="225" t="s">
        <v>198</v>
      </c>
      <c r="E202" s="226" t="s">
        <v>1</v>
      </c>
      <c r="F202" s="227" t="s">
        <v>419</v>
      </c>
      <c r="G202" s="224"/>
      <c r="H202" s="228">
        <v>37</v>
      </c>
      <c r="I202" s="229"/>
      <c r="J202" s="224"/>
      <c r="K202" s="224"/>
      <c r="L202" s="230"/>
      <c r="M202" s="231"/>
      <c r="N202" s="232"/>
      <c r="O202" s="232"/>
      <c r="P202" s="232"/>
      <c r="Q202" s="232"/>
      <c r="R202" s="232"/>
      <c r="S202" s="232"/>
      <c r="T202" s="233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T202" s="234" t="s">
        <v>198</v>
      </c>
      <c r="AU202" s="234" t="s">
        <v>83</v>
      </c>
      <c r="AV202" s="12" t="s">
        <v>83</v>
      </c>
      <c r="AW202" s="12" t="s">
        <v>30</v>
      </c>
      <c r="AX202" s="12" t="s">
        <v>73</v>
      </c>
      <c r="AY202" s="234" t="s">
        <v>137</v>
      </c>
    </row>
    <row r="203" spans="1:51" s="12" customFormat="1" ht="12">
      <c r="A203" s="12"/>
      <c r="B203" s="223"/>
      <c r="C203" s="224"/>
      <c r="D203" s="225" t="s">
        <v>198</v>
      </c>
      <c r="E203" s="226" t="s">
        <v>1</v>
      </c>
      <c r="F203" s="227" t="s">
        <v>420</v>
      </c>
      <c r="G203" s="224"/>
      <c r="H203" s="228">
        <v>40.8</v>
      </c>
      <c r="I203" s="229"/>
      <c r="J203" s="224"/>
      <c r="K203" s="224"/>
      <c r="L203" s="230"/>
      <c r="M203" s="231"/>
      <c r="N203" s="232"/>
      <c r="O203" s="232"/>
      <c r="P203" s="232"/>
      <c r="Q203" s="232"/>
      <c r="R203" s="232"/>
      <c r="S203" s="232"/>
      <c r="T203" s="233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T203" s="234" t="s">
        <v>198</v>
      </c>
      <c r="AU203" s="234" t="s">
        <v>83</v>
      </c>
      <c r="AV203" s="12" t="s">
        <v>83</v>
      </c>
      <c r="AW203" s="12" t="s">
        <v>30</v>
      </c>
      <c r="AX203" s="12" t="s">
        <v>73</v>
      </c>
      <c r="AY203" s="234" t="s">
        <v>137</v>
      </c>
    </row>
    <row r="204" spans="1:51" s="14" customFormat="1" ht="12">
      <c r="A204" s="14"/>
      <c r="B204" s="245"/>
      <c r="C204" s="246"/>
      <c r="D204" s="225" t="s">
        <v>198</v>
      </c>
      <c r="E204" s="247" t="s">
        <v>1</v>
      </c>
      <c r="F204" s="248" t="s">
        <v>239</v>
      </c>
      <c r="G204" s="246"/>
      <c r="H204" s="249">
        <v>77.8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198</v>
      </c>
      <c r="AU204" s="255" t="s">
        <v>83</v>
      </c>
      <c r="AV204" s="14" t="s">
        <v>151</v>
      </c>
      <c r="AW204" s="14" t="s">
        <v>30</v>
      </c>
      <c r="AX204" s="14" t="s">
        <v>81</v>
      </c>
      <c r="AY204" s="255" t="s">
        <v>137</v>
      </c>
    </row>
    <row r="205" spans="1:65" s="2" customFormat="1" ht="16.5" customHeight="1">
      <c r="A205" s="38"/>
      <c r="B205" s="39"/>
      <c r="C205" s="269" t="s">
        <v>233</v>
      </c>
      <c r="D205" s="269" t="s">
        <v>348</v>
      </c>
      <c r="E205" s="270" t="s">
        <v>421</v>
      </c>
      <c r="F205" s="271" t="s">
        <v>422</v>
      </c>
      <c r="G205" s="272" t="s">
        <v>342</v>
      </c>
      <c r="H205" s="273">
        <v>212.674</v>
      </c>
      <c r="I205" s="274"/>
      <c r="J205" s="275">
        <f>ROUND(I205*H205,2)</f>
        <v>0</v>
      </c>
      <c r="K205" s="271" t="s">
        <v>329</v>
      </c>
      <c r="L205" s="276"/>
      <c r="M205" s="277" t="s">
        <v>1</v>
      </c>
      <c r="N205" s="278" t="s">
        <v>38</v>
      </c>
      <c r="O205" s="91"/>
      <c r="P205" s="219">
        <f>O205*H205</f>
        <v>0</v>
      </c>
      <c r="Q205" s="219">
        <v>0</v>
      </c>
      <c r="R205" s="219">
        <f>Q205*H205</f>
        <v>0</v>
      </c>
      <c r="S205" s="219">
        <v>0</v>
      </c>
      <c r="T205" s="22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1" t="s">
        <v>166</v>
      </c>
      <c r="AT205" s="221" t="s">
        <v>348</v>
      </c>
      <c r="AU205" s="221" t="s">
        <v>83</v>
      </c>
      <c r="AY205" s="17" t="s">
        <v>137</v>
      </c>
      <c r="BE205" s="222">
        <f>IF(N205="základní",J205,0)</f>
        <v>0</v>
      </c>
      <c r="BF205" s="222">
        <f>IF(N205="snížená",J205,0)</f>
        <v>0</v>
      </c>
      <c r="BG205" s="222">
        <f>IF(N205="zákl. přenesená",J205,0)</f>
        <v>0</v>
      </c>
      <c r="BH205" s="222">
        <f>IF(N205="sníž. přenesená",J205,0)</f>
        <v>0</v>
      </c>
      <c r="BI205" s="222">
        <f>IF(N205="nulová",J205,0)</f>
        <v>0</v>
      </c>
      <c r="BJ205" s="17" t="s">
        <v>81</v>
      </c>
      <c r="BK205" s="222">
        <f>ROUND(I205*H205,2)</f>
        <v>0</v>
      </c>
      <c r="BL205" s="17" t="s">
        <v>151</v>
      </c>
      <c r="BM205" s="221" t="s">
        <v>423</v>
      </c>
    </row>
    <row r="206" spans="1:63" s="11" customFormat="1" ht="22.8" customHeight="1">
      <c r="A206" s="11"/>
      <c r="B206" s="196"/>
      <c r="C206" s="197"/>
      <c r="D206" s="198" t="s">
        <v>72</v>
      </c>
      <c r="E206" s="267" t="s">
        <v>424</v>
      </c>
      <c r="F206" s="267" t="s">
        <v>425</v>
      </c>
      <c r="G206" s="197"/>
      <c r="H206" s="197"/>
      <c r="I206" s="200"/>
      <c r="J206" s="268">
        <f>BK206</f>
        <v>0</v>
      </c>
      <c r="K206" s="197"/>
      <c r="L206" s="202"/>
      <c r="M206" s="203"/>
      <c r="N206" s="204"/>
      <c r="O206" s="204"/>
      <c r="P206" s="205">
        <f>P207</f>
        <v>0</v>
      </c>
      <c r="Q206" s="204"/>
      <c r="R206" s="205">
        <f>R207</f>
        <v>0</v>
      </c>
      <c r="S206" s="204"/>
      <c r="T206" s="206">
        <f>T207</f>
        <v>0</v>
      </c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R206" s="207" t="s">
        <v>81</v>
      </c>
      <c r="AT206" s="208" t="s">
        <v>72</v>
      </c>
      <c r="AU206" s="208" t="s">
        <v>81</v>
      </c>
      <c r="AY206" s="207" t="s">
        <v>137</v>
      </c>
      <c r="BK206" s="209">
        <f>BK207</f>
        <v>0</v>
      </c>
    </row>
    <row r="207" spans="1:65" s="2" customFormat="1" ht="21.75" customHeight="1">
      <c r="A207" s="38"/>
      <c r="B207" s="39"/>
      <c r="C207" s="210" t="s">
        <v>240</v>
      </c>
      <c r="D207" s="210" t="s">
        <v>138</v>
      </c>
      <c r="E207" s="211" t="s">
        <v>426</v>
      </c>
      <c r="F207" s="212" t="s">
        <v>427</v>
      </c>
      <c r="G207" s="213" t="s">
        <v>342</v>
      </c>
      <c r="H207" s="214">
        <v>18579.27</v>
      </c>
      <c r="I207" s="215"/>
      <c r="J207" s="216">
        <f>ROUND(I207*H207,2)</f>
        <v>0</v>
      </c>
      <c r="K207" s="212" t="s">
        <v>329</v>
      </c>
      <c r="L207" s="44"/>
      <c r="M207" s="256" t="s">
        <v>1</v>
      </c>
      <c r="N207" s="257" t="s">
        <v>38</v>
      </c>
      <c r="O207" s="258"/>
      <c r="P207" s="259">
        <f>O207*H207</f>
        <v>0</v>
      </c>
      <c r="Q207" s="259">
        <v>0</v>
      </c>
      <c r="R207" s="259">
        <f>Q207*H207</f>
        <v>0</v>
      </c>
      <c r="S207" s="259">
        <v>0</v>
      </c>
      <c r="T207" s="26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1" t="s">
        <v>151</v>
      </c>
      <c r="AT207" s="221" t="s">
        <v>138</v>
      </c>
      <c r="AU207" s="221" t="s">
        <v>83</v>
      </c>
      <c r="AY207" s="17" t="s">
        <v>137</v>
      </c>
      <c r="BE207" s="222">
        <f>IF(N207="základní",J207,0)</f>
        <v>0</v>
      </c>
      <c r="BF207" s="222">
        <f>IF(N207="snížená",J207,0)</f>
        <v>0</v>
      </c>
      <c r="BG207" s="222">
        <f>IF(N207="zákl. přenesená",J207,0)</f>
        <v>0</v>
      </c>
      <c r="BH207" s="222">
        <f>IF(N207="sníž. přenesená",J207,0)</f>
        <v>0</v>
      </c>
      <c r="BI207" s="222">
        <f>IF(N207="nulová",J207,0)</f>
        <v>0</v>
      </c>
      <c r="BJ207" s="17" t="s">
        <v>81</v>
      </c>
      <c r="BK207" s="222">
        <f>ROUND(I207*H207,2)</f>
        <v>0</v>
      </c>
      <c r="BL207" s="17" t="s">
        <v>151</v>
      </c>
      <c r="BM207" s="221" t="s">
        <v>428</v>
      </c>
    </row>
    <row r="208" spans="1:31" s="2" customFormat="1" ht="6.95" customHeight="1">
      <c r="A208" s="38"/>
      <c r="B208" s="66"/>
      <c r="C208" s="67"/>
      <c r="D208" s="67"/>
      <c r="E208" s="67"/>
      <c r="F208" s="67"/>
      <c r="G208" s="67"/>
      <c r="H208" s="67"/>
      <c r="I208" s="67"/>
      <c r="J208" s="67"/>
      <c r="K208" s="67"/>
      <c r="L208" s="44"/>
      <c r="M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</row>
  </sheetData>
  <sheetProtection password="CC35" sheet="1" objects="1" scenarios="1" formatColumns="0" formatRows="0" autoFilter="0"/>
  <autoFilter ref="C121:K20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103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Modernizace silnice II/315 Hrádek - Ústí nad Orlicí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429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28. 9. 2021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ROUND(J124,2)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ROUND((SUM(BE124:BE402)),2)</f>
        <v>0</v>
      </c>
      <c r="G33" s="38"/>
      <c r="H33" s="38"/>
      <c r="I33" s="155">
        <v>0.21</v>
      </c>
      <c r="J33" s="154">
        <f>ROUND(((SUM(BE124:BE402))*I33),2)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ROUND((SUM(BF124:BF402)),2)</f>
        <v>0</v>
      </c>
      <c r="G34" s="38"/>
      <c r="H34" s="38"/>
      <c r="I34" s="155">
        <v>0.15</v>
      </c>
      <c r="J34" s="154">
        <f>ROUND(((SUM(BF124:BF402))*I34),2)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ROUND((SUM(BG124:BG402)),2)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ROUND((SUM(BH124:BH402)),2)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ROUND((SUM(BI124:BI402)),2)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Modernizace silnice II/315 Hrádek - Ústí nad Orlicí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102.2 - II-315 km 24.600-25.822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28. 9. 2021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113</v>
      </c>
      <c r="D94" s="176"/>
      <c r="E94" s="176"/>
      <c r="F94" s="176"/>
      <c r="G94" s="176"/>
      <c r="H94" s="176"/>
      <c r="I94" s="176"/>
      <c r="J94" s="177" t="s">
        <v>114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115</v>
      </c>
      <c r="D96" s="40"/>
      <c r="E96" s="40"/>
      <c r="F96" s="40"/>
      <c r="G96" s="40"/>
      <c r="H96" s="40"/>
      <c r="I96" s="40"/>
      <c r="J96" s="110">
        <f>J124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116</v>
      </c>
    </row>
    <row r="97" spans="1:31" s="9" customFormat="1" ht="24.95" customHeight="1">
      <c r="A97" s="9"/>
      <c r="B97" s="179"/>
      <c r="C97" s="180"/>
      <c r="D97" s="181" t="s">
        <v>430</v>
      </c>
      <c r="E97" s="182"/>
      <c r="F97" s="182"/>
      <c r="G97" s="182"/>
      <c r="H97" s="182"/>
      <c r="I97" s="182"/>
      <c r="J97" s="183">
        <f>J125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431</v>
      </c>
      <c r="E98" s="182"/>
      <c r="F98" s="182"/>
      <c r="G98" s="182"/>
      <c r="H98" s="182"/>
      <c r="I98" s="182"/>
      <c r="J98" s="183">
        <f>J216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9"/>
      <c r="C99" s="180"/>
      <c r="D99" s="181" t="s">
        <v>432</v>
      </c>
      <c r="E99" s="182"/>
      <c r="F99" s="182"/>
      <c r="G99" s="182"/>
      <c r="H99" s="182"/>
      <c r="I99" s="182"/>
      <c r="J99" s="183">
        <f>J230</f>
        <v>0</v>
      </c>
      <c r="K99" s="180"/>
      <c r="L99" s="18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9"/>
      <c r="C100" s="180"/>
      <c r="D100" s="181" t="s">
        <v>433</v>
      </c>
      <c r="E100" s="182"/>
      <c r="F100" s="182"/>
      <c r="G100" s="182"/>
      <c r="H100" s="182"/>
      <c r="I100" s="182"/>
      <c r="J100" s="183">
        <f>J284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9"/>
      <c r="C101" s="180"/>
      <c r="D101" s="181" t="s">
        <v>434</v>
      </c>
      <c r="E101" s="182"/>
      <c r="F101" s="182"/>
      <c r="G101" s="182"/>
      <c r="H101" s="182"/>
      <c r="I101" s="182"/>
      <c r="J101" s="183">
        <f>J293</f>
        <v>0</v>
      </c>
      <c r="K101" s="180"/>
      <c r="L101" s="18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9"/>
      <c r="C102" s="180"/>
      <c r="D102" s="181" t="s">
        <v>435</v>
      </c>
      <c r="E102" s="182"/>
      <c r="F102" s="182"/>
      <c r="G102" s="182"/>
      <c r="H102" s="182"/>
      <c r="I102" s="182"/>
      <c r="J102" s="183">
        <f>J303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9"/>
      <c r="C103" s="180"/>
      <c r="D103" s="181" t="s">
        <v>436</v>
      </c>
      <c r="E103" s="182"/>
      <c r="F103" s="182"/>
      <c r="G103" s="182"/>
      <c r="H103" s="182"/>
      <c r="I103" s="182"/>
      <c r="J103" s="183">
        <f>J385</f>
        <v>0</v>
      </c>
      <c r="K103" s="180"/>
      <c r="L103" s="18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9"/>
      <c r="C104" s="180"/>
      <c r="D104" s="181" t="s">
        <v>437</v>
      </c>
      <c r="E104" s="182"/>
      <c r="F104" s="182"/>
      <c r="G104" s="182"/>
      <c r="H104" s="182"/>
      <c r="I104" s="182"/>
      <c r="J104" s="183">
        <f>J401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123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74" t="str">
        <f>E7</f>
        <v>Modernizace silnice II/315 Hrádek - Ústí nad Orlicí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104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76" t="str">
        <f>E9</f>
        <v>SO 102.2 - II-315 km 24.600-25.822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F12</f>
        <v xml:space="preserve"> </v>
      </c>
      <c r="G118" s="40"/>
      <c r="H118" s="40"/>
      <c r="I118" s="32" t="s">
        <v>22</v>
      </c>
      <c r="J118" s="79" t="str">
        <f>IF(J12="","",J12)</f>
        <v>28. 9. 2021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E15</f>
        <v xml:space="preserve"> </v>
      </c>
      <c r="G120" s="40"/>
      <c r="H120" s="40"/>
      <c r="I120" s="32" t="s">
        <v>29</v>
      </c>
      <c r="J120" s="36" t="str">
        <f>E21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27</v>
      </c>
      <c r="D121" s="40"/>
      <c r="E121" s="40"/>
      <c r="F121" s="27" t="str">
        <f>IF(E18="","",E18)</f>
        <v>Vyplň údaj</v>
      </c>
      <c r="G121" s="40"/>
      <c r="H121" s="40"/>
      <c r="I121" s="32" t="s">
        <v>31</v>
      </c>
      <c r="J121" s="36" t="str">
        <f>E24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0" customFormat="1" ht="29.25" customHeight="1">
      <c r="A123" s="185"/>
      <c r="B123" s="186"/>
      <c r="C123" s="187" t="s">
        <v>124</v>
      </c>
      <c r="D123" s="188" t="s">
        <v>58</v>
      </c>
      <c r="E123" s="188" t="s">
        <v>54</v>
      </c>
      <c r="F123" s="188" t="s">
        <v>55</v>
      </c>
      <c r="G123" s="188" t="s">
        <v>125</v>
      </c>
      <c r="H123" s="188" t="s">
        <v>126</v>
      </c>
      <c r="I123" s="188" t="s">
        <v>127</v>
      </c>
      <c r="J123" s="188" t="s">
        <v>114</v>
      </c>
      <c r="K123" s="189" t="s">
        <v>128</v>
      </c>
      <c r="L123" s="190"/>
      <c r="M123" s="100" t="s">
        <v>1</v>
      </c>
      <c r="N123" s="101" t="s">
        <v>37</v>
      </c>
      <c r="O123" s="101" t="s">
        <v>129</v>
      </c>
      <c r="P123" s="101" t="s">
        <v>130</v>
      </c>
      <c r="Q123" s="101" t="s">
        <v>131</v>
      </c>
      <c r="R123" s="101" t="s">
        <v>132</v>
      </c>
      <c r="S123" s="101" t="s">
        <v>133</v>
      </c>
      <c r="T123" s="102" t="s">
        <v>134</v>
      </c>
      <c r="U123" s="185"/>
      <c r="V123" s="185"/>
      <c r="W123" s="185"/>
      <c r="X123" s="185"/>
      <c r="Y123" s="185"/>
      <c r="Z123" s="185"/>
      <c r="AA123" s="185"/>
      <c r="AB123" s="185"/>
      <c r="AC123" s="185"/>
      <c r="AD123" s="185"/>
      <c r="AE123" s="185"/>
    </row>
    <row r="124" spans="1:63" s="2" customFormat="1" ht="22.8" customHeight="1">
      <c r="A124" s="38"/>
      <c r="B124" s="39"/>
      <c r="C124" s="107" t="s">
        <v>135</v>
      </c>
      <c r="D124" s="40"/>
      <c r="E124" s="40"/>
      <c r="F124" s="40"/>
      <c r="G124" s="40"/>
      <c r="H124" s="40"/>
      <c r="I124" s="40"/>
      <c r="J124" s="191">
        <f>BK124</f>
        <v>0</v>
      </c>
      <c r="K124" s="40"/>
      <c r="L124" s="44"/>
      <c r="M124" s="103"/>
      <c r="N124" s="192"/>
      <c r="O124" s="104"/>
      <c r="P124" s="193">
        <f>P125+P216+P230+P284+P293+P303+P385+P401</f>
        <v>0</v>
      </c>
      <c r="Q124" s="104"/>
      <c r="R124" s="193">
        <f>R125+R216+R230+R284+R293+R303+R385+R401</f>
        <v>125.7692424</v>
      </c>
      <c r="S124" s="104"/>
      <c r="T124" s="194">
        <f>T125+T216+T230+T284+T293+T303+T385+T401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72</v>
      </c>
      <c r="AU124" s="17" t="s">
        <v>116</v>
      </c>
      <c r="BK124" s="195">
        <f>BK125+BK216+BK230+BK284+BK293+BK303+BK385+BK401</f>
        <v>0</v>
      </c>
    </row>
    <row r="125" spans="1:63" s="11" customFormat="1" ht="25.9" customHeight="1">
      <c r="A125" s="11"/>
      <c r="B125" s="196"/>
      <c r="C125" s="197"/>
      <c r="D125" s="198" t="s">
        <v>72</v>
      </c>
      <c r="E125" s="199" t="s">
        <v>81</v>
      </c>
      <c r="F125" s="199" t="s">
        <v>325</v>
      </c>
      <c r="G125" s="197"/>
      <c r="H125" s="197"/>
      <c r="I125" s="200"/>
      <c r="J125" s="201">
        <f>BK125</f>
        <v>0</v>
      </c>
      <c r="K125" s="197"/>
      <c r="L125" s="202"/>
      <c r="M125" s="203"/>
      <c r="N125" s="204"/>
      <c r="O125" s="204"/>
      <c r="P125" s="205">
        <f>SUM(P126:P215)</f>
        <v>0</v>
      </c>
      <c r="Q125" s="204"/>
      <c r="R125" s="205">
        <f>SUM(R126:R215)</f>
        <v>0</v>
      </c>
      <c r="S125" s="204"/>
      <c r="T125" s="206">
        <f>SUM(T126:T215)</f>
        <v>0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207" t="s">
        <v>81</v>
      </c>
      <c r="AT125" s="208" t="s">
        <v>72</v>
      </c>
      <c r="AU125" s="208" t="s">
        <v>73</v>
      </c>
      <c r="AY125" s="207" t="s">
        <v>137</v>
      </c>
      <c r="BK125" s="209">
        <f>SUM(BK126:BK215)</f>
        <v>0</v>
      </c>
    </row>
    <row r="126" spans="1:65" s="2" customFormat="1" ht="24.15" customHeight="1">
      <c r="A126" s="38"/>
      <c r="B126" s="39"/>
      <c r="C126" s="210" t="s">
        <v>81</v>
      </c>
      <c r="D126" s="210" t="s">
        <v>138</v>
      </c>
      <c r="E126" s="211" t="s">
        <v>438</v>
      </c>
      <c r="F126" s="212" t="s">
        <v>439</v>
      </c>
      <c r="G126" s="213" t="s">
        <v>365</v>
      </c>
      <c r="H126" s="214">
        <v>5929</v>
      </c>
      <c r="I126" s="215"/>
      <c r="J126" s="216">
        <f>ROUND(I126*H126,2)</f>
        <v>0</v>
      </c>
      <c r="K126" s="212" t="s">
        <v>329</v>
      </c>
      <c r="L126" s="44"/>
      <c r="M126" s="217" t="s">
        <v>1</v>
      </c>
      <c r="N126" s="218" t="s">
        <v>38</v>
      </c>
      <c r="O126" s="91"/>
      <c r="P126" s="219">
        <f>O126*H126</f>
        <v>0</v>
      </c>
      <c r="Q126" s="219">
        <v>0</v>
      </c>
      <c r="R126" s="219">
        <f>Q126*H126</f>
        <v>0</v>
      </c>
      <c r="S126" s="219">
        <v>0</v>
      </c>
      <c r="T126" s="22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1" t="s">
        <v>151</v>
      </c>
      <c r="AT126" s="221" t="s">
        <v>138</v>
      </c>
      <c r="AU126" s="221" t="s">
        <v>81</v>
      </c>
      <c r="AY126" s="17" t="s">
        <v>137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7" t="s">
        <v>81</v>
      </c>
      <c r="BK126" s="222">
        <f>ROUND(I126*H126,2)</f>
        <v>0</v>
      </c>
      <c r="BL126" s="17" t="s">
        <v>151</v>
      </c>
      <c r="BM126" s="221" t="s">
        <v>83</v>
      </c>
    </row>
    <row r="127" spans="1:51" s="13" customFormat="1" ht="12">
      <c r="A127" s="13"/>
      <c r="B127" s="235"/>
      <c r="C127" s="236"/>
      <c r="D127" s="225" t="s">
        <v>198</v>
      </c>
      <c r="E127" s="237" t="s">
        <v>1</v>
      </c>
      <c r="F127" s="238" t="s">
        <v>440</v>
      </c>
      <c r="G127" s="236"/>
      <c r="H127" s="237" t="s">
        <v>1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198</v>
      </c>
      <c r="AU127" s="244" t="s">
        <v>81</v>
      </c>
      <c r="AV127" s="13" t="s">
        <v>81</v>
      </c>
      <c r="AW127" s="13" t="s">
        <v>30</v>
      </c>
      <c r="AX127" s="13" t="s">
        <v>73</v>
      </c>
      <c r="AY127" s="244" t="s">
        <v>137</v>
      </c>
    </row>
    <row r="128" spans="1:51" s="13" customFormat="1" ht="12">
      <c r="A128" s="13"/>
      <c r="B128" s="235"/>
      <c r="C128" s="236"/>
      <c r="D128" s="225" t="s">
        <v>198</v>
      </c>
      <c r="E128" s="237" t="s">
        <v>1</v>
      </c>
      <c r="F128" s="238" t="s">
        <v>441</v>
      </c>
      <c r="G128" s="236"/>
      <c r="H128" s="237" t="s">
        <v>1</v>
      </c>
      <c r="I128" s="239"/>
      <c r="J128" s="236"/>
      <c r="K128" s="236"/>
      <c r="L128" s="240"/>
      <c r="M128" s="241"/>
      <c r="N128" s="242"/>
      <c r="O128" s="242"/>
      <c r="P128" s="242"/>
      <c r="Q128" s="242"/>
      <c r="R128" s="242"/>
      <c r="S128" s="242"/>
      <c r="T128" s="24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4" t="s">
        <v>198</v>
      </c>
      <c r="AU128" s="244" t="s">
        <v>81</v>
      </c>
      <c r="AV128" s="13" t="s">
        <v>81</v>
      </c>
      <c r="AW128" s="13" t="s">
        <v>30</v>
      </c>
      <c r="AX128" s="13" t="s">
        <v>73</v>
      </c>
      <c r="AY128" s="244" t="s">
        <v>137</v>
      </c>
    </row>
    <row r="129" spans="1:51" s="12" customFormat="1" ht="12">
      <c r="A129" s="12"/>
      <c r="B129" s="223"/>
      <c r="C129" s="224"/>
      <c r="D129" s="225" t="s">
        <v>198</v>
      </c>
      <c r="E129" s="226" t="s">
        <v>1</v>
      </c>
      <c r="F129" s="227" t="s">
        <v>442</v>
      </c>
      <c r="G129" s="224"/>
      <c r="H129" s="228">
        <v>5929</v>
      </c>
      <c r="I129" s="229"/>
      <c r="J129" s="224"/>
      <c r="K129" s="224"/>
      <c r="L129" s="230"/>
      <c r="M129" s="231"/>
      <c r="N129" s="232"/>
      <c r="O129" s="232"/>
      <c r="P129" s="232"/>
      <c r="Q129" s="232"/>
      <c r="R129" s="232"/>
      <c r="S129" s="232"/>
      <c r="T129" s="233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34" t="s">
        <v>198</v>
      </c>
      <c r="AU129" s="234" t="s">
        <v>81</v>
      </c>
      <c r="AV129" s="12" t="s">
        <v>83</v>
      </c>
      <c r="AW129" s="12" t="s">
        <v>30</v>
      </c>
      <c r="AX129" s="12" t="s">
        <v>73</v>
      </c>
      <c r="AY129" s="234" t="s">
        <v>137</v>
      </c>
    </row>
    <row r="130" spans="1:51" s="14" customFormat="1" ht="12">
      <c r="A130" s="14"/>
      <c r="B130" s="245"/>
      <c r="C130" s="246"/>
      <c r="D130" s="225" t="s">
        <v>198</v>
      </c>
      <c r="E130" s="247" t="s">
        <v>1</v>
      </c>
      <c r="F130" s="248" t="s">
        <v>239</v>
      </c>
      <c r="G130" s="246"/>
      <c r="H130" s="249">
        <v>5929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198</v>
      </c>
      <c r="AU130" s="255" t="s">
        <v>81</v>
      </c>
      <c r="AV130" s="14" t="s">
        <v>151</v>
      </c>
      <c r="AW130" s="14" t="s">
        <v>30</v>
      </c>
      <c r="AX130" s="14" t="s">
        <v>81</v>
      </c>
      <c r="AY130" s="255" t="s">
        <v>137</v>
      </c>
    </row>
    <row r="131" spans="1:65" s="2" customFormat="1" ht="24.15" customHeight="1">
      <c r="A131" s="38"/>
      <c r="B131" s="39"/>
      <c r="C131" s="210" t="s">
        <v>83</v>
      </c>
      <c r="D131" s="210" t="s">
        <v>138</v>
      </c>
      <c r="E131" s="211" t="s">
        <v>443</v>
      </c>
      <c r="F131" s="212" t="s">
        <v>444</v>
      </c>
      <c r="G131" s="213" t="s">
        <v>445</v>
      </c>
      <c r="H131" s="214">
        <v>8261</v>
      </c>
      <c r="I131" s="215"/>
      <c r="J131" s="216">
        <f>ROUND(I131*H131,2)</f>
        <v>0</v>
      </c>
      <c r="K131" s="212" t="s">
        <v>446</v>
      </c>
      <c r="L131" s="44"/>
      <c r="M131" s="217" t="s">
        <v>1</v>
      </c>
      <c r="N131" s="218" t="s">
        <v>38</v>
      </c>
      <c r="O131" s="91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1" t="s">
        <v>151</v>
      </c>
      <c r="AT131" s="221" t="s">
        <v>138</v>
      </c>
      <c r="AU131" s="221" t="s">
        <v>81</v>
      </c>
      <c r="AY131" s="17" t="s">
        <v>137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7" t="s">
        <v>81</v>
      </c>
      <c r="BK131" s="222">
        <f>ROUND(I131*H131,2)</f>
        <v>0</v>
      </c>
      <c r="BL131" s="17" t="s">
        <v>151</v>
      </c>
      <c r="BM131" s="221" t="s">
        <v>151</v>
      </c>
    </row>
    <row r="132" spans="1:51" s="12" customFormat="1" ht="12">
      <c r="A132" s="12"/>
      <c r="B132" s="223"/>
      <c r="C132" s="224"/>
      <c r="D132" s="225" t="s">
        <v>198</v>
      </c>
      <c r="E132" s="226" t="s">
        <v>1</v>
      </c>
      <c r="F132" s="227" t="s">
        <v>447</v>
      </c>
      <c r="G132" s="224"/>
      <c r="H132" s="228">
        <v>12428</v>
      </c>
      <c r="I132" s="229"/>
      <c r="J132" s="224"/>
      <c r="K132" s="224"/>
      <c r="L132" s="230"/>
      <c r="M132" s="231"/>
      <c r="N132" s="232"/>
      <c r="O132" s="232"/>
      <c r="P132" s="232"/>
      <c r="Q132" s="232"/>
      <c r="R132" s="232"/>
      <c r="S132" s="232"/>
      <c r="T132" s="233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34" t="s">
        <v>198</v>
      </c>
      <c r="AU132" s="234" t="s">
        <v>81</v>
      </c>
      <c r="AV132" s="12" t="s">
        <v>83</v>
      </c>
      <c r="AW132" s="12" t="s">
        <v>30</v>
      </c>
      <c r="AX132" s="12" t="s">
        <v>73</v>
      </c>
      <c r="AY132" s="234" t="s">
        <v>137</v>
      </c>
    </row>
    <row r="133" spans="1:51" s="12" customFormat="1" ht="12">
      <c r="A133" s="12"/>
      <c r="B133" s="223"/>
      <c r="C133" s="224"/>
      <c r="D133" s="225" t="s">
        <v>198</v>
      </c>
      <c r="E133" s="226" t="s">
        <v>1</v>
      </c>
      <c r="F133" s="227" t="s">
        <v>448</v>
      </c>
      <c r="G133" s="224"/>
      <c r="H133" s="228">
        <v>185</v>
      </c>
      <c r="I133" s="229"/>
      <c r="J133" s="224"/>
      <c r="K133" s="224"/>
      <c r="L133" s="230"/>
      <c r="M133" s="231"/>
      <c r="N133" s="232"/>
      <c r="O133" s="232"/>
      <c r="P133" s="232"/>
      <c r="Q133" s="232"/>
      <c r="R133" s="232"/>
      <c r="S133" s="232"/>
      <c r="T133" s="233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34" t="s">
        <v>198</v>
      </c>
      <c r="AU133" s="234" t="s">
        <v>81</v>
      </c>
      <c r="AV133" s="12" t="s">
        <v>83</v>
      </c>
      <c r="AW133" s="12" t="s">
        <v>30</v>
      </c>
      <c r="AX133" s="12" t="s">
        <v>73</v>
      </c>
      <c r="AY133" s="234" t="s">
        <v>137</v>
      </c>
    </row>
    <row r="134" spans="1:51" s="12" customFormat="1" ht="12">
      <c r="A134" s="12"/>
      <c r="B134" s="223"/>
      <c r="C134" s="224"/>
      <c r="D134" s="225" t="s">
        <v>198</v>
      </c>
      <c r="E134" s="226" t="s">
        <v>1</v>
      </c>
      <c r="F134" s="227" t="s">
        <v>449</v>
      </c>
      <c r="G134" s="224"/>
      <c r="H134" s="228">
        <v>-4352</v>
      </c>
      <c r="I134" s="229"/>
      <c r="J134" s="224"/>
      <c r="K134" s="224"/>
      <c r="L134" s="230"/>
      <c r="M134" s="231"/>
      <c r="N134" s="232"/>
      <c r="O134" s="232"/>
      <c r="P134" s="232"/>
      <c r="Q134" s="232"/>
      <c r="R134" s="232"/>
      <c r="S134" s="232"/>
      <c r="T134" s="233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T134" s="234" t="s">
        <v>198</v>
      </c>
      <c r="AU134" s="234" t="s">
        <v>81</v>
      </c>
      <c r="AV134" s="12" t="s">
        <v>83</v>
      </c>
      <c r="AW134" s="12" t="s">
        <v>30</v>
      </c>
      <c r="AX134" s="12" t="s">
        <v>73</v>
      </c>
      <c r="AY134" s="234" t="s">
        <v>137</v>
      </c>
    </row>
    <row r="135" spans="1:51" s="13" customFormat="1" ht="12">
      <c r="A135" s="13"/>
      <c r="B135" s="235"/>
      <c r="C135" s="236"/>
      <c r="D135" s="225" t="s">
        <v>198</v>
      </c>
      <c r="E135" s="237" t="s">
        <v>1</v>
      </c>
      <c r="F135" s="238" t="s">
        <v>450</v>
      </c>
      <c r="G135" s="236"/>
      <c r="H135" s="237" t="s">
        <v>1</v>
      </c>
      <c r="I135" s="239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198</v>
      </c>
      <c r="AU135" s="244" t="s">
        <v>81</v>
      </c>
      <c r="AV135" s="13" t="s">
        <v>81</v>
      </c>
      <c r="AW135" s="13" t="s">
        <v>30</v>
      </c>
      <c r="AX135" s="13" t="s">
        <v>73</v>
      </c>
      <c r="AY135" s="244" t="s">
        <v>137</v>
      </c>
    </row>
    <row r="136" spans="1:51" s="13" customFormat="1" ht="12">
      <c r="A136" s="13"/>
      <c r="B136" s="235"/>
      <c r="C136" s="236"/>
      <c r="D136" s="225" t="s">
        <v>198</v>
      </c>
      <c r="E136" s="237" t="s">
        <v>1</v>
      </c>
      <c r="F136" s="238" t="s">
        <v>451</v>
      </c>
      <c r="G136" s="236"/>
      <c r="H136" s="237" t="s">
        <v>1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198</v>
      </c>
      <c r="AU136" s="244" t="s">
        <v>81</v>
      </c>
      <c r="AV136" s="13" t="s">
        <v>81</v>
      </c>
      <c r="AW136" s="13" t="s">
        <v>30</v>
      </c>
      <c r="AX136" s="13" t="s">
        <v>73</v>
      </c>
      <c r="AY136" s="244" t="s">
        <v>137</v>
      </c>
    </row>
    <row r="137" spans="1:51" s="14" customFormat="1" ht="12">
      <c r="A137" s="14"/>
      <c r="B137" s="245"/>
      <c r="C137" s="246"/>
      <c r="D137" s="225" t="s">
        <v>198</v>
      </c>
      <c r="E137" s="247" t="s">
        <v>1</v>
      </c>
      <c r="F137" s="248" t="s">
        <v>239</v>
      </c>
      <c r="G137" s="246"/>
      <c r="H137" s="249">
        <v>8261</v>
      </c>
      <c r="I137" s="250"/>
      <c r="J137" s="246"/>
      <c r="K137" s="246"/>
      <c r="L137" s="251"/>
      <c r="M137" s="252"/>
      <c r="N137" s="253"/>
      <c r="O137" s="253"/>
      <c r="P137" s="253"/>
      <c r="Q137" s="253"/>
      <c r="R137" s="253"/>
      <c r="S137" s="253"/>
      <c r="T137" s="25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5" t="s">
        <v>198</v>
      </c>
      <c r="AU137" s="255" t="s">
        <v>81</v>
      </c>
      <c r="AV137" s="14" t="s">
        <v>151</v>
      </c>
      <c r="AW137" s="14" t="s">
        <v>30</v>
      </c>
      <c r="AX137" s="14" t="s">
        <v>81</v>
      </c>
      <c r="AY137" s="255" t="s">
        <v>137</v>
      </c>
    </row>
    <row r="138" spans="1:65" s="2" customFormat="1" ht="24.15" customHeight="1">
      <c r="A138" s="38"/>
      <c r="B138" s="39"/>
      <c r="C138" s="210" t="s">
        <v>147</v>
      </c>
      <c r="D138" s="210" t="s">
        <v>138</v>
      </c>
      <c r="E138" s="211" t="s">
        <v>452</v>
      </c>
      <c r="F138" s="212" t="s">
        <v>453</v>
      </c>
      <c r="G138" s="213" t="s">
        <v>365</v>
      </c>
      <c r="H138" s="214">
        <v>5674.9</v>
      </c>
      <c r="I138" s="215"/>
      <c r="J138" s="216">
        <f>ROUND(I138*H138,2)</f>
        <v>0</v>
      </c>
      <c r="K138" s="212" t="s">
        <v>329</v>
      </c>
      <c r="L138" s="44"/>
      <c r="M138" s="217" t="s">
        <v>1</v>
      </c>
      <c r="N138" s="218" t="s">
        <v>38</v>
      </c>
      <c r="O138" s="91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1" t="s">
        <v>151</v>
      </c>
      <c r="AT138" s="221" t="s">
        <v>138</v>
      </c>
      <c r="AU138" s="221" t="s">
        <v>81</v>
      </c>
      <c r="AY138" s="17" t="s">
        <v>137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7" t="s">
        <v>81</v>
      </c>
      <c r="BK138" s="222">
        <f>ROUND(I138*H138,2)</f>
        <v>0</v>
      </c>
      <c r="BL138" s="17" t="s">
        <v>151</v>
      </c>
      <c r="BM138" s="221" t="s">
        <v>158</v>
      </c>
    </row>
    <row r="139" spans="1:51" s="13" customFormat="1" ht="12">
      <c r="A139" s="13"/>
      <c r="B139" s="235"/>
      <c r="C139" s="236"/>
      <c r="D139" s="225" t="s">
        <v>198</v>
      </c>
      <c r="E139" s="237" t="s">
        <v>1</v>
      </c>
      <c r="F139" s="238" t="s">
        <v>454</v>
      </c>
      <c r="G139" s="236"/>
      <c r="H139" s="237" t="s">
        <v>1</v>
      </c>
      <c r="I139" s="239"/>
      <c r="J139" s="236"/>
      <c r="K139" s="236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198</v>
      </c>
      <c r="AU139" s="244" t="s">
        <v>81</v>
      </c>
      <c r="AV139" s="13" t="s">
        <v>81</v>
      </c>
      <c r="AW139" s="13" t="s">
        <v>30</v>
      </c>
      <c r="AX139" s="13" t="s">
        <v>73</v>
      </c>
      <c r="AY139" s="244" t="s">
        <v>137</v>
      </c>
    </row>
    <row r="140" spans="1:51" s="13" customFormat="1" ht="12">
      <c r="A140" s="13"/>
      <c r="B140" s="235"/>
      <c r="C140" s="236"/>
      <c r="D140" s="225" t="s">
        <v>198</v>
      </c>
      <c r="E140" s="237" t="s">
        <v>1</v>
      </c>
      <c r="F140" s="238" t="s">
        <v>455</v>
      </c>
      <c r="G140" s="236"/>
      <c r="H140" s="237" t="s">
        <v>1</v>
      </c>
      <c r="I140" s="239"/>
      <c r="J140" s="236"/>
      <c r="K140" s="236"/>
      <c r="L140" s="240"/>
      <c r="M140" s="241"/>
      <c r="N140" s="242"/>
      <c r="O140" s="242"/>
      <c r="P140" s="242"/>
      <c r="Q140" s="242"/>
      <c r="R140" s="242"/>
      <c r="S140" s="242"/>
      <c r="T140" s="24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4" t="s">
        <v>198</v>
      </c>
      <c r="AU140" s="244" t="s">
        <v>81</v>
      </c>
      <c r="AV140" s="13" t="s">
        <v>81</v>
      </c>
      <c r="AW140" s="13" t="s">
        <v>30</v>
      </c>
      <c r="AX140" s="13" t="s">
        <v>73</v>
      </c>
      <c r="AY140" s="244" t="s">
        <v>137</v>
      </c>
    </row>
    <row r="141" spans="1:51" s="12" customFormat="1" ht="12">
      <c r="A141" s="12"/>
      <c r="B141" s="223"/>
      <c r="C141" s="224"/>
      <c r="D141" s="225" t="s">
        <v>198</v>
      </c>
      <c r="E141" s="226" t="s">
        <v>1</v>
      </c>
      <c r="F141" s="227" t="s">
        <v>456</v>
      </c>
      <c r="G141" s="224"/>
      <c r="H141" s="228">
        <v>5674.9</v>
      </c>
      <c r="I141" s="229"/>
      <c r="J141" s="224"/>
      <c r="K141" s="224"/>
      <c r="L141" s="230"/>
      <c r="M141" s="231"/>
      <c r="N141" s="232"/>
      <c r="O141" s="232"/>
      <c r="P141" s="232"/>
      <c r="Q141" s="232"/>
      <c r="R141" s="232"/>
      <c r="S141" s="232"/>
      <c r="T141" s="233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T141" s="234" t="s">
        <v>198</v>
      </c>
      <c r="AU141" s="234" t="s">
        <v>81</v>
      </c>
      <c r="AV141" s="12" t="s">
        <v>83</v>
      </c>
      <c r="AW141" s="12" t="s">
        <v>30</v>
      </c>
      <c r="AX141" s="12" t="s">
        <v>73</v>
      </c>
      <c r="AY141" s="234" t="s">
        <v>137</v>
      </c>
    </row>
    <row r="142" spans="1:51" s="14" customFormat="1" ht="12">
      <c r="A142" s="14"/>
      <c r="B142" s="245"/>
      <c r="C142" s="246"/>
      <c r="D142" s="225" t="s">
        <v>198</v>
      </c>
      <c r="E142" s="247" t="s">
        <v>1</v>
      </c>
      <c r="F142" s="248" t="s">
        <v>239</v>
      </c>
      <c r="G142" s="246"/>
      <c r="H142" s="249">
        <v>5674.9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198</v>
      </c>
      <c r="AU142" s="255" t="s">
        <v>81</v>
      </c>
      <c r="AV142" s="14" t="s">
        <v>151</v>
      </c>
      <c r="AW142" s="14" t="s">
        <v>30</v>
      </c>
      <c r="AX142" s="14" t="s">
        <v>81</v>
      </c>
      <c r="AY142" s="255" t="s">
        <v>137</v>
      </c>
    </row>
    <row r="143" spans="1:65" s="2" customFormat="1" ht="21.75" customHeight="1">
      <c r="A143" s="38"/>
      <c r="B143" s="39"/>
      <c r="C143" s="210" t="s">
        <v>151</v>
      </c>
      <c r="D143" s="210" t="s">
        <v>138</v>
      </c>
      <c r="E143" s="211" t="s">
        <v>457</v>
      </c>
      <c r="F143" s="212" t="s">
        <v>458</v>
      </c>
      <c r="G143" s="213" t="s">
        <v>459</v>
      </c>
      <c r="H143" s="214">
        <v>225</v>
      </c>
      <c r="I143" s="215"/>
      <c r="J143" s="216">
        <f>ROUND(I143*H143,2)</f>
        <v>0</v>
      </c>
      <c r="K143" s="212" t="s">
        <v>446</v>
      </c>
      <c r="L143" s="44"/>
      <c r="M143" s="217" t="s">
        <v>1</v>
      </c>
      <c r="N143" s="218" t="s">
        <v>38</v>
      </c>
      <c r="O143" s="91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1" t="s">
        <v>151</v>
      </c>
      <c r="AT143" s="221" t="s">
        <v>138</v>
      </c>
      <c r="AU143" s="221" t="s">
        <v>81</v>
      </c>
      <c r="AY143" s="17" t="s">
        <v>137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7" t="s">
        <v>81</v>
      </c>
      <c r="BK143" s="222">
        <f>ROUND(I143*H143,2)</f>
        <v>0</v>
      </c>
      <c r="BL143" s="17" t="s">
        <v>151</v>
      </c>
      <c r="BM143" s="221" t="s">
        <v>166</v>
      </c>
    </row>
    <row r="144" spans="1:51" s="12" customFormat="1" ht="12">
      <c r="A144" s="12"/>
      <c r="B144" s="223"/>
      <c r="C144" s="224"/>
      <c r="D144" s="225" t="s">
        <v>198</v>
      </c>
      <c r="E144" s="226" t="s">
        <v>1</v>
      </c>
      <c r="F144" s="227" t="s">
        <v>460</v>
      </c>
      <c r="G144" s="224"/>
      <c r="H144" s="228">
        <v>225</v>
      </c>
      <c r="I144" s="229"/>
      <c r="J144" s="224"/>
      <c r="K144" s="224"/>
      <c r="L144" s="230"/>
      <c r="M144" s="231"/>
      <c r="N144" s="232"/>
      <c r="O144" s="232"/>
      <c r="P144" s="232"/>
      <c r="Q144" s="232"/>
      <c r="R144" s="232"/>
      <c r="S144" s="232"/>
      <c r="T144" s="233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T144" s="234" t="s">
        <v>198</v>
      </c>
      <c r="AU144" s="234" t="s">
        <v>81</v>
      </c>
      <c r="AV144" s="12" t="s">
        <v>83</v>
      </c>
      <c r="AW144" s="12" t="s">
        <v>30</v>
      </c>
      <c r="AX144" s="12" t="s">
        <v>73</v>
      </c>
      <c r="AY144" s="234" t="s">
        <v>137</v>
      </c>
    </row>
    <row r="145" spans="1:51" s="14" customFormat="1" ht="12">
      <c r="A145" s="14"/>
      <c r="B145" s="245"/>
      <c r="C145" s="246"/>
      <c r="D145" s="225" t="s">
        <v>198</v>
      </c>
      <c r="E145" s="247" t="s">
        <v>1</v>
      </c>
      <c r="F145" s="248" t="s">
        <v>239</v>
      </c>
      <c r="G145" s="246"/>
      <c r="H145" s="249">
        <v>225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198</v>
      </c>
      <c r="AU145" s="255" t="s">
        <v>81</v>
      </c>
      <c r="AV145" s="14" t="s">
        <v>151</v>
      </c>
      <c r="AW145" s="14" t="s">
        <v>30</v>
      </c>
      <c r="AX145" s="14" t="s">
        <v>81</v>
      </c>
      <c r="AY145" s="255" t="s">
        <v>137</v>
      </c>
    </row>
    <row r="146" spans="1:65" s="2" customFormat="1" ht="24.15" customHeight="1">
      <c r="A146" s="38"/>
      <c r="B146" s="39"/>
      <c r="C146" s="210" t="s">
        <v>136</v>
      </c>
      <c r="D146" s="210" t="s">
        <v>138</v>
      </c>
      <c r="E146" s="211" t="s">
        <v>461</v>
      </c>
      <c r="F146" s="212" t="s">
        <v>462</v>
      </c>
      <c r="G146" s="213" t="s">
        <v>459</v>
      </c>
      <c r="H146" s="214">
        <v>1617</v>
      </c>
      <c r="I146" s="215"/>
      <c r="J146" s="216">
        <f>ROUND(I146*H146,2)</f>
        <v>0</v>
      </c>
      <c r="K146" s="212" t="s">
        <v>446</v>
      </c>
      <c r="L146" s="44"/>
      <c r="M146" s="217" t="s">
        <v>1</v>
      </c>
      <c r="N146" s="218" t="s">
        <v>38</v>
      </c>
      <c r="O146" s="91"/>
      <c r="P146" s="219">
        <f>O146*H146</f>
        <v>0</v>
      </c>
      <c r="Q146" s="219">
        <v>0</v>
      </c>
      <c r="R146" s="219">
        <f>Q146*H146</f>
        <v>0</v>
      </c>
      <c r="S146" s="219">
        <v>0</v>
      </c>
      <c r="T146" s="22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1" t="s">
        <v>151</v>
      </c>
      <c r="AT146" s="221" t="s">
        <v>138</v>
      </c>
      <c r="AU146" s="221" t="s">
        <v>81</v>
      </c>
      <c r="AY146" s="17" t="s">
        <v>137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7" t="s">
        <v>81</v>
      </c>
      <c r="BK146" s="222">
        <f>ROUND(I146*H146,2)</f>
        <v>0</v>
      </c>
      <c r="BL146" s="17" t="s">
        <v>151</v>
      </c>
      <c r="BM146" s="221" t="s">
        <v>174</v>
      </c>
    </row>
    <row r="147" spans="1:51" s="12" customFormat="1" ht="12">
      <c r="A147" s="12"/>
      <c r="B147" s="223"/>
      <c r="C147" s="224"/>
      <c r="D147" s="225" t="s">
        <v>198</v>
      </c>
      <c r="E147" s="226" t="s">
        <v>1</v>
      </c>
      <c r="F147" s="227" t="s">
        <v>463</v>
      </c>
      <c r="G147" s="224"/>
      <c r="H147" s="228">
        <v>1617</v>
      </c>
      <c r="I147" s="229"/>
      <c r="J147" s="224"/>
      <c r="K147" s="224"/>
      <c r="L147" s="230"/>
      <c r="M147" s="231"/>
      <c r="N147" s="232"/>
      <c r="O147" s="232"/>
      <c r="P147" s="232"/>
      <c r="Q147" s="232"/>
      <c r="R147" s="232"/>
      <c r="S147" s="232"/>
      <c r="T147" s="233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T147" s="234" t="s">
        <v>198</v>
      </c>
      <c r="AU147" s="234" t="s">
        <v>81</v>
      </c>
      <c r="AV147" s="12" t="s">
        <v>83</v>
      </c>
      <c r="AW147" s="12" t="s">
        <v>30</v>
      </c>
      <c r="AX147" s="12" t="s">
        <v>73</v>
      </c>
      <c r="AY147" s="234" t="s">
        <v>137</v>
      </c>
    </row>
    <row r="148" spans="1:51" s="14" customFormat="1" ht="12">
      <c r="A148" s="14"/>
      <c r="B148" s="245"/>
      <c r="C148" s="246"/>
      <c r="D148" s="225" t="s">
        <v>198</v>
      </c>
      <c r="E148" s="247" t="s">
        <v>1</v>
      </c>
      <c r="F148" s="248" t="s">
        <v>239</v>
      </c>
      <c r="G148" s="246"/>
      <c r="H148" s="249">
        <v>1617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198</v>
      </c>
      <c r="AU148" s="255" t="s">
        <v>81</v>
      </c>
      <c r="AV148" s="14" t="s">
        <v>151</v>
      </c>
      <c r="AW148" s="14" t="s">
        <v>30</v>
      </c>
      <c r="AX148" s="14" t="s">
        <v>81</v>
      </c>
      <c r="AY148" s="255" t="s">
        <v>137</v>
      </c>
    </row>
    <row r="149" spans="1:65" s="2" customFormat="1" ht="24.15" customHeight="1">
      <c r="A149" s="38"/>
      <c r="B149" s="39"/>
      <c r="C149" s="210" t="s">
        <v>158</v>
      </c>
      <c r="D149" s="210" t="s">
        <v>138</v>
      </c>
      <c r="E149" s="211" t="s">
        <v>464</v>
      </c>
      <c r="F149" s="212" t="s">
        <v>465</v>
      </c>
      <c r="G149" s="213" t="s">
        <v>459</v>
      </c>
      <c r="H149" s="214">
        <v>808.5</v>
      </c>
      <c r="I149" s="215"/>
      <c r="J149" s="216">
        <f>ROUND(I149*H149,2)</f>
        <v>0</v>
      </c>
      <c r="K149" s="212" t="s">
        <v>446</v>
      </c>
      <c r="L149" s="44"/>
      <c r="M149" s="217" t="s">
        <v>1</v>
      </c>
      <c r="N149" s="218" t="s">
        <v>38</v>
      </c>
      <c r="O149" s="91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1" t="s">
        <v>151</v>
      </c>
      <c r="AT149" s="221" t="s">
        <v>138</v>
      </c>
      <c r="AU149" s="221" t="s">
        <v>81</v>
      </c>
      <c r="AY149" s="17" t="s">
        <v>137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7" t="s">
        <v>81</v>
      </c>
      <c r="BK149" s="222">
        <f>ROUND(I149*H149,2)</f>
        <v>0</v>
      </c>
      <c r="BL149" s="17" t="s">
        <v>151</v>
      </c>
      <c r="BM149" s="221" t="s">
        <v>182</v>
      </c>
    </row>
    <row r="150" spans="1:51" s="12" customFormat="1" ht="12">
      <c r="A150" s="12"/>
      <c r="B150" s="223"/>
      <c r="C150" s="224"/>
      <c r="D150" s="225" t="s">
        <v>198</v>
      </c>
      <c r="E150" s="226" t="s">
        <v>1</v>
      </c>
      <c r="F150" s="227" t="s">
        <v>466</v>
      </c>
      <c r="G150" s="224"/>
      <c r="H150" s="228">
        <v>808.5</v>
      </c>
      <c r="I150" s="229"/>
      <c r="J150" s="224"/>
      <c r="K150" s="224"/>
      <c r="L150" s="230"/>
      <c r="M150" s="231"/>
      <c r="N150" s="232"/>
      <c r="O150" s="232"/>
      <c r="P150" s="232"/>
      <c r="Q150" s="232"/>
      <c r="R150" s="232"/>
      <c r="S150" s="232"/>
      <c r="T150" s="233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T150" s="234" t="s">
        <v>198</v>
      </c>
      <c r="AU150" s="234" t="s">
        <v>81</v>
      </c>
      <c r="AV150" s="12" t="s">
        <v>83</v>
      </c>
      <c r="AW150" s="12" t="s">
        <v>30</v>
      </c>
      <c r="AX150" s="12" t="s">
        <v>73</v>
      </c>
      <c r="AY150" s="234" t="s">
        <v>137</v>
      </c>
    </row>
    <row r="151" spans="1:51" s="14" customFormat="1" ht="12">
      <c r="A151" s="14"/>
      <c r="B151" s="245"/>
      <c r="C151" s="246"/>
      <c r="D151" s="225" t="s">
        <v>198</v>
      </c>
      <c r="E151" s="247" t="s">
        <v>1</v>
      </c>
      <c r="F151" s="248" t="s">
        <v>239</v>
      </c>
      <c r="G151" s="246"/>
      <c r="H151" s="249">
        <v>808.5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198</v>
      </c>
      <c r="AU151" s="255" t="s">
        <v>81</v>
      </c>
      <c r="AV151" s="14" t="s">
        <v>151</v>
      </c>
      <c r="AW151" s="14" t="s">
        <v>30</v>
      </c>
      <c r="AX151" s="14" t="s">
        <v>81</v>
      </c>
      <c r="AY151" s="255" t="s">
        <v>137</v>
      </c>
    </row>
    <row r="152" spans="1:65" s="2" customFormat="1" ht="24.15" customHeight="1">
      <c r="A152" s="38"/>
      <c r="B152" s="39"/>
      <c r="C152" s="210" t="s">
        <v>162</v>
      </c>
      <c r="D152" s="210" t="s">
        <v>138</v>
      </c>
      <c r="E152" s="211" t="s">
        <v>467</v>
      </c>
      <c r="F152" s="212" t="s">
        <v>468</v>
      </c>
      <c r="G152" s="213" t="s">
        <v>459</v>
      </c>
      <c r="H152" s="214">
        <v>634</v>
      </c>
      <c r="I152" s="215"/>
      <c r="J152" s="216">
        <f>ROUND(I152*H152,2)</f>
        <v>0</v>
      </c>
      <c r="K152" s="212" t="s">
        <v>446</v>
      </c>
      <c r="L152" s="44"/>
      <c r="M152" s="217" t="s">
        <v>1</v>
      </c>
      <c r="N152" s="218" t="s">
        <v>38</v>
      </c>
      <c r="O152" s="91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1" t="s">
        <v>151</v>
      </c>
      <c r="AT152" s="221" t="s">
        <v>138</v>
      </c>
      <c r="AU152" s="221" t="s">
        <v>81</v>
      </c>
      <c r="AY152" s="17" t="s">
        <v>137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7" t="s">
        <v>81</v>
      </c>
      <c r="BK152" s="222">
        <f>ROUND(I152*H152,2)</f>
        <v>0</v>
      </c>
      <c r="BL152" s="17" t="s">
        <v>151</v>
      </c>
      <c r="BM152" s="221" t="s">
        <v>190</v>
      </c>
    </row>
    <row r="153" spans="1:51" s="12" customFormat="1" ht="12">
      <c r="A153" s="12"/>
      <c r="B153" s="223"/>
      <c r="C153" s="224"/>
      <c r="D153" s="225" t="s">
        <v>198</v>
      </c>
      <c r="E153" s="226" t="s">
        <v>1</v>
      </c>
      <c r="F153" s="227" t="s">
        <v>469</v>
      </c>
      <c r="G153" s="224"/>
      <c r="H153" s="228">
        <v>634</v>
      </c>
      <c r="I153" s="229"/>
      <c r="J153" s="224"/>
      <c r="K153" s="224"/>
      <c r="L153" s="230"/>
      <c r="M153" s="231"/>
      <c r="N153" s="232"/>
      <c r="O153" s="232"/>
      <c r="P153" s="232"/>
      <c r="Q153" s="232"/>
      <c r="R153" s="232"/>
      <c r="S153" s="232"/>
      <c r="T153" s="233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T153" s="234" t="s">
        <v>198</v>
      </c>
      <c r="AU153" s="234" t="s">
        <v>81</v>
      </c>
      <c r="AV153" s="12" t="s">
        <v>83</v>
      </c>
      <c r="AW153" s="12" t="s">
        <v>30</v>
      </c>
      <c r="AX153" s="12" t="s">
        <v>73</v>
      </c>
      <c r="AY153" s="234" t="s">
        <v>137</v>
      </c>
    </row>
    <row r="154" spans="1:51" s="14" customFormat="1" ht="12">
      <c r="A154" s="14"/>
      <c r="B154" s="245"/>
      <c r="C154" s="246"/>
      <c r="D154" s="225" t="s">
        <v>198</v>
      </c>
      <c r="E154" s="247" t="s">
        <v>1</v>
      </c>
      <c r="F154" s="248" t="s">
        <v>239</v>
      </c>
      <c r="G154" s="246"/>
      <c r="H154" s="249">
        <v>634</v>
      </c>
      <c r="I154" s="250"/>
      <c r="J154" s="246"/>
      <c r="K154" s="246"/>
      <c r="L154" s="251"/>
      <c r="M154" s="252"/>
      <c r="N154" s="253"/>
      <c r="O154" s="253"/>
      <c r="P154" s="253"/>
      <c r="Q154" s="253"/>
      <c r="R154" s="253"/>
      <c r="S154" s="253"/>
      <c r="T154" s="25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5" t="s">
        <v>198</v>
      </c>
      <c r="AU154" s="255" t="s">
        <v>81</v>
      </c>
      <c r="AV154" s="14" t="s">
        <v>151</v>
      </c>
      <c r="AW154" s="14" t="s">
        <v>30</v>
      </c>
      <c r="AX154" s="14" t="s">
        <v>81</v>
      </c>
      <c r="AY154" s="255" t="s">
        <v>137</v>
      </c>
    </row>
    <row r="155" spans="1:65" s="2" customFormat="1" ht="24.15" customHeight="1">
      <c r="A155" s="38"/>
      <c r="B155" s="39"/>
      <c r="C155" s="210" t="s">
        <v>166</v>
      </c>
      <c r="D155" s="210" t="s">
        <v>138</v>
      </c>
      <c r="E155" s="211" t="s">
        <v>470</v>
      </c>
      <c r="F155" s="212" t="s">
        <v>471</v>
      </c>
      <c r="G155" s="213" t="s">
        <v>459</v>
      </c>
      <c r="H155" s="214">
        <v>317</v>
      </c>
      <c r="I155" s="215"/>
      <c r="J155" s="216">
        <f>ROUND(I155*H155,2)</f>
        <v>0</v>
      </c>
      <c r="K155" s="212" t="s">
        <v>446</v>
      </c>
      <c r="L155" s="44"/>
      <c r="M155" s="217" t="s">
        <v>1</v>
      </c>
      <c r="N155" s="218" t="s">
        <v>38</v>
      </c>
      <c r="O155" s="91"/>
      <c r="P155" s="219">
        <f>O155*H155</f>
        <v>0</v>
      </c>
      <c r="Q155" s="219">
        <v>0</v>
      </c>
      <c r="R155" s="219">
        <f>Q155*H155</f>
        <v>0</v>
      </c>
      <c r="S155" s="219">
        <v>0</v>
      </c>
      <c r="T155" s="22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1" t="s">
        <v>151</v>
      </c>
      <c r="AT155" s="221" t="s">
        <v>138</v>
      </c>
      <c r="AU155" s="221" t="s">
        <v>81</v>
      </c>
      <c r="AY155" s="17" t="s">
        <v>137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7" t="s">
        <v>81</v>
      </c>
      <c r="BK155" s="222">
        <f>ROUND(I155*H155,2)</f>
        <v>0</v>
      </c>
      <c r="BL155" s="17" t="s">
        <v>151</v>
      </c>
      <c r="BM155" s="221" t="s">
        <v>200</v>
      </c>
    </row>
    <row r="156" spans="1:51" s="12" customFormat="1" ht="12">
      <c r="A156" s="12"/>
      <c r="B156" s="223"/>
      <c r="C156" s="224"/>
      <c r="D156" s="225" t="s">
        <v>198</v>
      </c>
      <c r="E156" s="226" t="s">
        <v>1</v>
      </c>
      <c r="F156" s="227" t="s">
        <v>472</v>
      </c>
      <c r="G156" s="224"/>
      <c r="H156" s="228">
        <v>317</v>
      </c>
      <c r="I156" s="229"/>
      <c r="J156" s="224"/>
      <c r="K156" s="224"/>
      <c r="L156" s="230"/>
      <c r="M156" s="231"/>
      <c r="N156" s="232"/>
      <c r="O156" s="232"/>
      <c r="P156" s="232"/>
      <c r="Q156" s="232"/>
      <c r="R156" s="232"/>
      <c r="S156" s="232"/>
      <c r="T156" s="233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T156" s="234" t="s">
        <v>198</v>
      </c>
      <c r="AU156" s="234" t="s">
        <v>81</v>
      </c>
      <c r="AV156" s="12" t="s">
        <v>83</v>
      </c>
      <c r="AW156" s="12" t="s">
        <v>30</v>
      </c>
      <c r="AX156" s="12" t="s">
        <v>73</v>
      </c>
      <c r="AY156" s="234" t="s">
        <v>137</v>
      </c>
    </row>
    <row r="157" spans="1:51" s="14" customFormat="1" ht="12">
      <c r="A157" s="14"/>
      <c r="B157" s="245"/>
      <c r="C157" s="246"/>
      <c r="D157" s="225" t="s">
        <v>198</v>
      </c>
      <c r="E157" s="247" t="s">
        <v>1</v>
      </c>
      <c r="F157" s="248" t="s">
        <v>239</v>
      </c>
      <c r="G157" s="246"/>
      <c r="H157" s="249">
        <v>317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198</v>
      </c>
      <c r="AU157" s="255" t="s">
        <v>81</v>
      </c>
      <c r="AV157" s="14" t="s">
        <v>151</v>
      </c>
      <c r="AW157" s="14" t="s">
        <v>30</v>
      </c>
      <c r="AX157" s="14" t="s">
        <v>81</v>
      </c>
      <c r="AY157" s="255" t="s">
        <v>137</v>
      </c>
    </row>
    <row r="158" spans="1:65" s="2" customFormat="1" ht="24.15" customHeight="1">
      <c r="A158" s="38"/>
      <c r="B158" s="39"/>
      <c r="C158" s="210" t="s">
        <v>170</v>
      </c>
      <c r="D158" s="210" t="s">
        <v>138</v>
      </c>
      <c r="E158" s="211" t="s">
        <v>473</v>
      </c>
      <c r="F158" s="212" t="s">
        <v>474</v>
      </c>
      <c r="G158" s="213" t="s">
        <v>459</v>
      </c>
      <c r="H158" s="214">
        <v>2251</v>
      </c>
      <c r="I158" s="215"/>
      <c r="J158" s="216">
        <f>ROUND(I158*H158,2)</f>
        <v>0</v>
      </c>
      <c r="K158" s="212" t="s">
        <v>446</v>
      </c>
      <c r="L158" s="44"/>
      <c r="M158" s="217" t="s">
        <v>1</v>
      </c>
      <c r="N158" s="218" t="s">
        <v>38</v>
      </c>
      <c r="O158" s="91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1" t="s">
        <v>151</v>
      </c>
      <c r="AT158" s="221" t="s">
        <v>138</v>
      </c>
      <c r="AU158" s="221" t="s">
        <v>81</v>
      </c>
      <c r="AY158" s="17" t="s">
        <v>137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7" t="s">
        <v>81</v>
      </c>
      <c r="BK158" s="222">
        <f>ROUND(I158*H158,2)</f>
        <v>0</v>
      </c>
      <c r="BL158" s="17" t="s">
        <v>151</v>
      </c>
      <c r="BM158" s="221" t="s">
        <v>208</v>
      </c>
    </row>
    <row r="159" spans="1:51" s="12" customFormat="1" ht="12">
      <c r="A159" s="12"/>
      <c r="B159" s="223"/>
      <c r="C159" s="224"/>
      <c r="D159" s="225" t="s">
        <v>198</v>
      </c>
      <c r="E159" s="226" t="s">
        <v>1</v>
      </c>
      <c r="F159" s="227" t="s">
        <v>475</v>
      </c>
      <c r="G159" s="224"/>
      <c r="H159" s="228">
        <v>1617</v>
      </c>
      <c r="I159" s="229"/>
      <c r="J159" s="224"/>
      <c r="K159" s="224"/>
      <c r="L159" s="230"/>
      <c r="M159" s="231"/>
      <c r="N159" s="232"/>
      <c r="O159" s="232"/>
      <c r="P159" s="232"/>
      <c r="Q159" s="232"/>
      <c r="R159" s="232"/>
      <c r="S159" s="232"/>
      <c r="T159" s="233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T159" s="234" t="s">
        <v>198</v>
      </c>
      <c r="AU159" s="234" t="s">
        <v>81</v>
      </c>
      <c r="AV159" s="12" t="s">
        <v>83</v>
      </c>
      <c r="AW159" s="12" t="s">
        <v>30</v>
      </c>
      <c r="AX159" s="12" t="s">
        <v>73</v>
      </c>
      <c r="AY159" s="234" t="s">
        <v>137</v>
      </c>
    </row>
    <row r="160" spans="1:51" s="12" customFormat="1" ht="12">
      <c r="A160" s="12"/>
      <c r="B160" s="223"/>
      <c r="C160" s="224"/>
      <c r="D160" s="225" t="s">
        <v>198</v>
      </c>
      <c r="E160" s="226" t="s">
        <v>1</v>
      </c>
      <c r="F160" s="227" t="s">
        <v>476</v>
      </c>
      <c r="G160" s="224"/>
      <c r="H160" s="228">
        <v>634</v>
      </c>
      <c r="I160" s="229"/>
      <c r="J160" s="224"/>
      <c r="K160" s="224"/>
      <c r="L160" s="230"/>
      <c r="M160" s="231"/>
      <c r="N160" s="232"/>
      <c r="O160" s="232"/>
      <c r="P160" s="232"/>
      <c r="Q160" s="232"/>
      <c r="R160" s="232"/>
      <c r="S160" s="232"/>
      <c r="T160" s="233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234" t="s">
        <v>198</v>
      </c>
      <c r="AU160" s="234" t="s">
        <v>81</v>
      </c>
      <c r="AV160" s="12" t="s">
        <v>83</v>
      </c>
      <c r="AW160" s="12" t="s">
        <v>30</v>
      </c>
      <c r="AX160" s="12" t="s">
        <v>73</v>
      </c>
      <c r="AY160" s="234" t="s">
        <v>137</v>
      </c>
    </row>
    <row r="161" spans="1:51" s="13" customFormat="1" ht="12">
      <c r="A161" s="13"/>
      <c r="B161" s="235"/>
      <c r="C161" s="236"/>
      <c r="D161" s="225" t="s">
        <v>198</v>
      </c>
      <c r="E161" s="237" t="s">
        <v>1</v>
      </c>
      <c r="F161" s="238" t="s">
        <v>477</v>
      </c>
      <c r="G161" s="236"/>
      <c r="H161" s="237" t="s">
        <v>1</v>
      </c>
      <c r="I161" s="239"/>
      <c r="J161" s="236"/>
      <c r="K161" s="236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198</v>
      </c>
      <c r="AU161" s="244" t="s">
        <v>81</v>
      </c>
      <c r="AV161" s="13" t="s">
        <v>81</v>
      </c>
      <c r="AW161" s="13" t="s">
        <v>30</v>
      </c>
      <c r="AX161" s="13" t="s">
        <v>73</v>
      </c>
      <c r="AY161" s="244" t="s">
        <v>137</v>
      </c>
    </row>
    <row r="162" spans="1:51" s="14" customFormat="1" ht="12">
      <c r="A162" s="14"/>
      <c r="B162" s="245"/>
      <c r="C162" s="246"/>
      <c r="D162" s="225" t="s">
        <v>198</v>
      </c>
      <c r="E162" s="247" t="s">
        <v>1</v>
      </c>
      <c r="F162" s="248" t="s">
        <v>239</v>
      </c>
      <c r="G162" s="246"/>
      <c r="H162" s="249">
        <v>2251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198</v>
      </c>
      <c r="AU162" s="255" t="s">
        <v>81</v>
      </c>
      <c r="AV162" s="14" t="s">
        <v>151</v>
      </c>
      <c r="AW162" s="14" t="s">
        <v>30</v>
      </c>
      <c r="AX162" s="14" t="s">
        <v>81</v>
      </c>
      <c r="AY162" s="255" t="s">
        <v>137</v>
      </c>
    </row>
    <row r="163" spans="1:65" s="2" customFormat="1" ht="33" customHeight="1">
      <c r="A163" s="38"/>
      <c r="B163" s="39"/>
      <c r="C163" s="210" t="s">
        <v>174</v>
      </c>
      <c r="D163" s="210" t="s">
        <v>138</v>
      </c>
      <c r="E163" s="211" t="s">
        <v>478</v>
      </c>
      <c r="F163" s="212" t="s">
        <v>479</v>
      </c>
      <c r="G163" s="213" t="s">
        <v>459</v>
      </c>
      <c r="H163" s="214">
        <v>11255</v>
      </c>
      <c r="I163" s="215"/>
      <c r="J163" s="216">
        <f>ROUND(I163*H163,2)</f>
        <v>0</v>
      </c>
      <c r="K163" s="212" t="s">
        <v>446</v>
      </c>
      <c r="L163" s="44"/>
      <c r="M163" s="217" t="s">
        <v>1</v>
      </c>
      <c r="N163" s="218" t="s">
        <v>38</v>
      </c>
      <c r="O163" s="91"/>
      <c r="P163" s="219">
        <f>O163*H163</f>
        <v>0</v>
      </c>
      <c r="Q163" s="219">
        <v>0</v>
      </c>
      <c r="R163" s="219">
        <f>Q163*H163</f>
        <v>0</v>
      </c>
      <c r="S163" s="219">
        <v>0</v>
      </c>
      <c r="T163" s="22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1" t="s">
        <v>151</v>
      </c>
      <c r="AT163" s="221" t="s">
        <v>138</v>
      </c>
      <c r="AU163" s="221" t="s">
        <v>81</v>
      </c>
      <c r="AY163" s="17" t="s">
        <v>137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7" t="s">
        <v>81</v>
      </c>
      <c r="BK163" s="222">
        <f>ROUND(I163*H163,2)</f>
        <v>0</v>
      </c>
      <c r="BL163" s="17" t="s">
        <v>151</v>
      </c>
      <c r="BM163" s="221" t="s">
        <v>216</v>
      </c>
    </row>
    <row r="164" spans="1:51" s="12" customFormat="1" ht="12">
      <c r="A164" s="12"/>
      <c r="B164" s="223"/>
      <c r="C164" s="224"/>
      <c r="D164" s="225" t="s">
        <v>198</v>
      </c>
      <c r="E164" s="226" t="s">
        <v>1</v>
      </c>
      <c r="F164" s="227" t="s">
        <v>480</v>
      </c>
      <c r="G164" s="224"/>
      <c r="H164" s="228">
        <v>11255</v>
      </c>
      <c r="I164" s="229"/>
      <c r="J164" s="224"/>
      <c r="K164" s="224"/>
      <c r="L164" s="230"/>
      <c r="M164" s="231"/>
      <c r="N164" s="232"/>
      <c r="O164" s="232"/>
      <c r="P164" s="232"/>
      <c r="Q164" s="232"/>
      <c r="R164" s="232"/>
      <c r="S164" s="232"/>
      <c r="T164" s="233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T164" s="234" t="s">
        <v>198</v>
      </c>
      <c r="AU164" s="234" t="s">
        <v>81</v>
      </c>
      <c r="AV164" s="12" t="s">
        <v>83</v>
      </c>
      <c r="AW164" s="12" t="s">
        <v>30</v>
      </c>
      <c r="AX164" s="12" t="s">
        <v>73</v>
      </c>
      <c r="AY164" s="234" t="s">
        <v>137</v>
      </c>
    </row>
    <row r="165" spans="1:51" s="14" customFormat="1" ht="12">
      <c r="A165" s="14"/>
      <c r="B165" s="245"/>
      <c r="C165" s="246"/>
      <c r="D165" s="225" t="s">
        <v>198</v>
      </c>
      <c r="E165" s="247" t="s">
        <v>1</v>
      </c>
      <c r="F165" s="248" t="s">
        <v>239</v>
      </c>
      <c r="G165" s="246"/>
      <c r="H165" s="249">
        <v>11255</v>
      </c>
      <c r="I165" s="250"/>
      <c r="J165" s="246"/>
      <c r="K165" s="246"/>
      <c r="L165" s="251"/>
      <c r="M165" s="252"/>
      <c r="N165" s="253"/>
      <c r="O165" s="253"/>
      <c r="P165" s="253"/>
      <c r="Q165" s="253"/>
      <c r="R165" s="253"/>
      <c r="S165" s="253"/>
      <c r="T165" s="25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5" t="s">
        <v>198</v>
      </c>
      <c r="AU165" s="255" t="s">
        <v>81</v>
      </c>
      <c r="AV165" s="14" t="s">
        <v>151</v>
      </c>
      <c r="AW165" s="14" t="s">
        <v>30</v>
      </c>
      <c r="AX165" s="14" t="s">
        <v>81</v>
      </c>
      <c r="AY165" s="255" t="s">
        <v>137</v>
      </c>
    </row>
    <row r="166" spans="1:65" s="2" customFormat="1" ht="24.15" customHeight="1">
      <c r="A166" s="38"/>
      <c r="B166" s="39"/>
      <c r="C166" s="210" t="s">
        <v>178</v>
      </c>
      <c r="D166" s="210" t="s">
        <v>138</v>
      </c>
      <c r="E166" s="211" t="s">
        <v>481</v>
      </c>
      <c r="F166" s="212" t="s">
        <v>482</v>
      </c>
      <c r="G166" s="213" t="s">
        <v>459</v>
      </c>
      <c r="H166" s="214">
        <v>741</v>
      </c>
      <c r="I166" s="215"/>
      <c r="J166" s="216">
        <f>ROUND(I166*H166,2)</f>
        <v>0</v>
      </c>
      <c r="K166" s="212" t="s">
        <v>446</v>
      </c>
      <c r="L166" s="44"/>
      <c r="M166" s="217" t="s">
        <v>1</v>
      </c>
      <c r="N166" s="218" t="s">
        <v>38</v>
      </c>
      <c r="O166" s="91"/>
      <c r="P166" s="219">
        <f>O166*H166</f>
        <v>0</v>
      </c>
      <c r="Q166" s="219">
        <v>0</v>
      </c>
      <c r="R166" s="219">
        <f>Q166*H166</f>
        <v>0</v>
      </c>
      <c r="S166" s="219">
        <v>0</v>
      </c>
      <c r="T166" s="22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1" t="s">
        <v>151</v>
      </c>
      <c r="AT166" s="221" t="s">
        <v>138</v>
      </c>
      <c r="AU166" s="221" t="s">
        <v>81</v>
      </c>
      <c r="AY166" s="17" t="s">
        <v>137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7" t="s">
        <v>81</v>
      </c>
      <c r="BK166" s="222">
        <f>ROUND(I166*H166,2)</f>
        <v>0</v>
      </c>
      <c r="BL166" s="17" t="s">
        <v>151</v>
      </c>
      <c r="BM166" s="221" t="s">
        <v>223</v>
      </c>
    </row>
    <row r="167" spans="1:65" s="2" customFormat="1" ht="16.5" customHeight="1">
      <c r="A167" s="38"/>
      <c r="B167" s="39"/>
      <c r="C167" s="269" t="s">
        <v>182</v>
      </c>
      <c r="D167" s="269" t="s">
        <v>348</v>
      </c>
      <c r="E167" s="270" t="s">
        <v>483</v>
      </c>
      <c r="F167" s="271" t="s">
        <v>484</v>
      </c>
      <c r="G167" s="272" t="s">
        <v>485</v>
      </c>
      <c r="H167" s="273">
        <v>1630.2</v>
      </c>
      <c r="I167" s="274"/>
      <c r="J167" s="275">
        <f>ROUND(I167*H167,2)</f>
        <v>0</v>
      </c>
      <c r="K167" s="271" t="s">
        <v>446</v>
      </c>
      <c r="L167" s="276"/>
      <c r="M167" s="277" t="s">
        <v>1</v>
      </c>
      <c r="N167" s="278" t="s">
        <v>38</v>
      </c>
      <c r="O167" s="91"/>
      <c r="P167" s="219">
        <f>O167*H167</f>
        <v>0</v>
      </c>
      <c r="Q167" s="219">
        <v>0</v>
      </c>
      <c r="R167" s="219">
        <f>Q167*H167</f>
        <v>0</v>
      </c>
      <c r="S167" s="219">
        <v>0</v>
      </c>
      <c r="T167" s="22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1" t="s">
        <v>166</v>
      </c>
      <c r="AT167" s="221" t="s">
        <v>348</v>
      </c>
      <c r="AU167" s="221" t="s">
        <v>81</v>
      </c>
      <c r="AY167" s="17" t="s">
        <v>137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7" t="s">
        <v>81</v>
      </c>
      <c r="BK167" s="222">
        <f>ROUND(I167*H167,2)</f>
        <v>0</v>
      </c>
      <c r="BL167" s="17" t="s">
        <v>151</v>
      </c>
      <c r="BM167" s="221" t="s">
        <v>233</v>
      </c>
    </row>
    <row r="168" spans="1:51" s="12" customFormat="1" ht="12">
      <c r="A168" s="12"/>
      <c r="B168" s="223"/>
      <c r="C168" s="224"/>
      <c r="D168" s="225" t="s">
        <v>198</v>
      </c>
      <c r="E168" s="226" t="s">
        <v>1</v>
      </c>
      <c r="F168" s="227" t="s">
        <v>486</v>
      </c>
      <c r="G168" s="224"/>
      <c r="H168" s="228">
        <v>1630.2</v>
      </c>
      <c r="I168" s="229"/>
      <c r="J168" s="224"/>
      <c r="K168" s="224"/>
      <c r="L168" s="230"/>
      <c r="M168" s="231"/>
      <c r="N168" s="232"/>
      <c r="O168" s="232"/>
      <c r="P168" s="232"/>
      <c r="Q168" s="232"/>
      <c r="R168" s="232"/>
      <c r="S168" s="232"/>
      <c r="T168" s="233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234" t="s">
        <v>198</v>
      </c>
      <c r="AU168" s="234" t="s">
        <v>81</v>
      </c>
      <c r="AV168" s="12" t="s">
        <v>83</v>
      </c>
      <c r="AW168" s="12" t="s">
        <v>30</v>
      </c>
      <c r="AX168" s="12" t="s">
        <v>73</v>
      </c>
      <c r="AY168" s="234" t="s">
        <v>137</v>
      </c>
    </row>
    <row r="169" spans="1:51" s="14" customFormat="1" ht="12">
      <c r="A169" s="14"/>
      <c r="B169" s="245"/>
      <c r="C169" s="246"/>
      <c r="D169" s="225" t="s">
        <v>198</v>
      </c>
      <c r="E169" s="247" t="s">
        <v>1</v>
      </c>
      <c r="F169" s="248" t="s">
        <v>239</v>
      </c>
      <c r="G169" s="246"/>
      <c r="H169" s="249">
        <v>1630.2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198</v>
      </c>
      <c r="AU169" s="255" t="s">
        <v>81</v>
      </c>
      <c r="AV169" s="14" t="s">
        <v>151</v>
      </c>
      <c r="AW169" s="14" t="s">
        <v>30</v>
      </c>
      <c r="AX169" s="14" t="s">
        <v>81</v>
      </c>
      <c r="AY169" s="255" t="s">
        <v>137</v>
      </c>
    </row>
    <row r="170" spans="1:65" s="2" customFormat="1" ht="16.5" customHeight="1">
      <c r="A170" s="38"/>
      <c r="B170" s="39"/>
      <c r="C170" s="210" t="s">
        <v>186</v>
      </c>
      <c r="D170" s="210" t="s">
        <v>138</v>
      </c>
      <c r="E170" s="211" t="s">
        <v>487</v>
      </c>
      <c r="F170" s="212" t="s">
        <v>488</v>
      </c>
      <c r="G170" s="213" t="s">
        <v>459</v>
      </c>
      <c r="H170" s="214">
        <v>2251</v>
      </c>
      <c r="I170" s="215"/>
      <c r="J170" s="216">
        <f>ROUND(I170*H170,2)</f>
        <v>0</v>
      </c>
      <c r="K170" s="212" t="s">
        <v>446</v>
      </c>
      <c r="L170" s="44"/>
      <c r="M170" s="217" t="s">
        <v>1</v>
      </c>
      <c r="N170" s="218" t="s">
        <v>38</v>
      </c>
      <c r="O170" s="91"/>
      <c r="P170" s="219">
        <f>O170*H170</f>
        <v>0</v>
      </c>
      <c r="Q170" s="219">
        <v>0</v>
      </c>
      <c r="R170" s="219">
        <f>Q170*H170</f>
        <v>0</v>
      </c>
      <c r="S170" s="219">
        <v>0</v>
      </c>
      <c r="T170" s="22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1" t="s">
        <v>151</v>
      </c>
      <c r="AT170" s="221" t="s">
        <v>138</v>
      </c>
      <c r="AU170" s="221" t="s">
        <v>81</v>
      </c>
      <c r="AY170" s="17" t="s">
        <v>137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7" t="s">
        <v>81</v>
      </c>
      <c r="BK170" s="222">
        <f>ROUND(I170*H170,2)</f>
        <v>0</v>
      </c>
      <c r="BL170" s="17" t="s">
        <v>151</v>
      </c>
      <c r="BM170" s="221" t="s">
        <v>244</v>
      </c>
    </row>
    <row r="171" spans="1:65" s="2" customFormat="1" ht="24.15" customHeight="1">
      <c r="A171" s="38"/>
      <c r="B171" s="39"/>
      <c r="C171" s="210" t="s">
        <v>190</v>
      </c>
      <c r="D171" s="210" t="s">
        <v>138</v>
      </c>
      <c r="E171" s="211" t="s">
        <v>489</v>
      </c>
      <c r="F171" s="212" t="s">
        <v>490</v>
      </c>
      <c r="G171" s="213" t="s">
        <v>485</v>
      </c>
      <c r="H171" s="214">
        <v>4164.35</v>
      </c>
      <c r="I171" s="215"/>
      <c r="J171" s="216">
        <f>ROUND(I171*H171,2)</f>
        <v>0</v>
      </c>
      <c r="K171" s="212" t="s">
        <v>446</v>
      </c>
      <c r="L171" s="44"/>
      <c r="M171" s="217" t="s">
        <v>1</v>
      </c>
      <c r="N171" s="218" t="s">
        <v>38</v>
      </c>
      <c r="O171" s="91"/>
      <c r="P171" s="219">
        <f>O171*H171</f>
        <v>0</v>
      </c>
      <c r="Q171" s="219">
        <v>0</v>
      </c>
      <c r="R171" s="219">
        <f>Q171*H171</f>
        <v>0</v>
      </c>
      <c r="S171" s="219">
        <v>0</v>
      </c>
      <c r="T171" s="22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1" t="s">
        <v>151</v>
      </c>
      <c r="AT171" s="221" t="s">
        <v>138</v>
      </c>
      <c r="AU171" s="221" t="s">
        <v>81</v>
      </c>
      <c r="AY171" s="17" t="s">
        <v>137</v>
      </c>
      <c r="BE171" s="222">
        <f>IF(N171="základní",J171,0)</f>
        <v>0</v>
      </c>
      <c r="BF171" s="222">
        <f>IF(N171="snížená",J171,0)</f>
        <v>0</v>
      </c>
      <c r="BG171" s="222">
        <f>IF(N171="zákl. přenesená",J171,0)</f>
        <v>0</v>
      </c>
      <c r="BH171" s="222">
        <f>IF(N171="sníž. přenesená",J171,0)</f>
        <v>0</v>
      </c>
      <c r="BI171" s="222">
        <f>IF(N171="nulová",J171,0)</f>
        <v>0</v>
      </c>
      <c r="BJ171" s="17" t="s">
        <v>81</v>
      </c>
      <c r="BK171" s="222">
        <f>ROUND(I171*H171,2)</f>
        <v>0</v>
      </c>
      <c r="BL171" s="17" t="s">
        <v>151</v>
      </c>
      <c r="BM171" s="221" t="s">
        <v>258</v>
      </c>
    </row>
    <row r="172" spans="1:51" s="12" customFormat="1" ht="12">
      <c r="A172" s="12"/>
      <c r="B172" s="223"/>
      <c r="C172" s="224"/>
      <c r="D172" s="225" t="s">
        <v>198</v>
      </c>
      <c r="E172" s="226" t="s">
        <v>1</v>
      </c>
      <c r="F172" s="227" t="s">
        <v>491</v>
      </c>
      <c r="G172" s="224"/>
      <c r="H172" s="228">
        <v>4164.35</v>
      </c>
      <c r="I172" s="229"/>
      <c r="J172" s="224"/>
      <c r="K172" s="224"/>
      <c r="L172" s="230"/>
      <c r="M172" s="231"/>
      <c r="N172" s="232"/>
      <c r="O172" s="232"/>
      <c r="P172" s="232"/>
      <c r="Q172" s="232"/>
      <c r="R172" s="232"/>
      <c r="S172" s="232"/>
      <c r="T172" s="233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T172" s="234" t="s">
        <v>198</v>
      </c>
      <c r="AU172" s="234" t="s">
        <v>81</v>
      </c>
      <c r="AV172" s="12" t="s">
        <v>83</v>
      </c>
      <c r="AW172" s="12" t="s">
        <v>30</v>
      </c>
      <c r="AX172" s="12" t="s">
        <v>73</v>
      </c>
      <c r="AY172" s="234" t="s">
        <v>137</v>
      </c>
    </row>
    <row r="173" spans="1:51" s="14" customFormat="1" ht="12">
      <c r="A173" s="14"/>
      <c r="B173" s="245"/>
      <c r="C173" s="246"/>
      <c r="D173" s="225" t="s">
        <v>198</v>
      </c>
      <c r="E173" s="247" t="s">
        <v>1</v>
      </c>
      <c r="F173" s="248" t="s">
        <v>239</v>
      </c>
      <c r="G173" s="246"/>
      <c r="H173" s="249">
        <v>4164.35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198</v>
      </c>
      <c r="AU173" s="255" t="s">
        <v>81</v>
      </c>
      <c r="AV173" s="14" t="s">
        <v>151</v>
      </c>
      <c r="AW173" s="14" t="s">
        <v>30</v>
      </c>
      <c r="AX173" s="14" t="s">
        <v>81</v>
      </c>
      <c r="AY173" s="255" t="s">
        <v>137</v>
      </c>
    </row>
    <row r="174" spans="1:65" s="2" customFormat="1" ht="24.15" customHeight="1">
      <c r="A174" s="38"/>
      <c r="B174" s="39"/>
      <c r="C174" s="210" t="s">
        <v>8</v>
      </c>
      <c r="D174" s="210" t="s">
        <v>138</v>
      </c>
      <c r="E174" s="211" t="s">
        <v>492</v>
      </c>
      <c r="F174" s="212" t="s">
        <v>347</v>
      </c>
      <c r="G174" s="213" t="s">
        <v>459</v>
      </c>
      <c r="H174" s="214">
        <v>200</v>
      </c>
      <c r="I174" s="215"/>
      <c r="J174" s="216">
        <f>ROUND(I174*H174,2)</f>
        <v>0</v>
      </c>
      <c r="K174" s="212" t="s">
        <v>446</v>
      </c>
      <c r="L174" s="44"/>
      <c r="M174" s="217" t="s">
        <v>1</v>
      </c>
      <c r="N174" s="218" t="s">
        <v>38</v>
      </c>
      <c r="O174" s="91"/>
      <c r="P174" s="219">
        <f>O174*H174</f>
        <v>0</v>
      </c>
      <c r="Q174" s="219">
        <v>0</v>
      </c>
      <c r="R174" s="219">
        <f>Q174*H174</f>
        <v>0</v>
      </c>
      <c r="S174" s="219">
        <v>0</v>
      </c>
      <c r="T174" s="22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1" t="s">
        <v>151</v>
      </c>
      <c r="AT174" s="221" t="s">
        <v>138</v>
      </c>
      <c r="AU174" s="221" t="s">
        <v>81</v>
      </c>
      <c r="AY174" s="17" t="s">
        <v>137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7" t="s">
        <v>81</v>
      </c>
      <c r="BK174" s="222">
        <f>ROUND(I174*H174,2)</f>
        <v>0</v>
      </c>
      <c r="BL174" s="17" t="s">
        <v>151</v>
      </c>
      <c r="BM174" s="221" t="s">
        <v>275</v>
      </c>
    </row>
    <row r="175" spans="1:51" s="12" customFormat="1" ht="12">
      <c r="A175" s="12"/>
      <c r="B175" s="223"/>
      <c r="C175" s="224"/>
      <c r="D175" s="225" t="s">
        <v>198</v>
      </c>
      <c r="E175" s="226" t="s">
        <v>1</v>
      </c>
      <c r="F175" s="227" t="s">
        <v>493</v>
      </c>
      <c r="G175" s="224"/>
      <c r="H175" s="228">
        <v>36</v>
      </c>
      <c r="I175" s="229"/>
      <c r="J175" s="224"/>
      <c r="K175" s="224"/>
      <c r="L175" s="230"/>
      <c r="M175" s="231"/>
      <c r="N175" s="232"/>
      <c r="O175" s="232"/>
      <c r="P175" s="232"/>
      <c r="Q175" s="232"/>
      <c r="R175" s="232"/>
      <c r="S175" s="232"/>
      <c r="T175" s="233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T175" s="234" t="s">
        <v>198</v>
      </c>
      <c r="AU175" s="234" t="s">
        <v>81</v>
      </c>
      <c r="AV175" s="12" t="s">
        <v>83</v>
      </c>
      <c r="AW175" s="12" t="s">
        <v>30</v>
      </c>
      <c r="AX175" s="12" t="s">
        <v>73</v>
      </c>
      <c r="AY175" s="234" t="s">
        <v>137</v>
      </c>
    </row>
    <row r="176" spans="1:51" s="12" customFormat="1" ht="12">
      <c r="A176" s="12"/>
      <c r="B176" s="223"/>
      <c r="C176" s="224"/>
      <c r="D176" s="225" t="s">
        <v>198</v>
      </c>
      <c r="E176" s="226" t="s">
        <v>1</v>
      </c>
      <c r="F176" s="227" t="s">
        <v>494</v>
      </c>
      <c r="G176" s="224"/>
      <c r="H176" s="228">
        <v>164</v>
      </c>
      <c r="I176" s="229"/>
      <c r="J176" s="224"/>
      <c r="K176" s="224"/>
      <c r="L176" s="230"/>
      <c r="M176" s="231"/>
      <c r="N176" s="232"/>
      <c r="O176" s="232"/>
      <c r="P176" s="232"/>
      <c r="Q176" s="232"/>
      <c r="R176" s="232"/>
      <c r="S176" s="232"/>
      <c r="T176" s="233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T176" s="234" t="s">
        <v>198</v>
      </c>
      <c r="AU176" s="234" t="s">
        <v>81</v>
      </c>
      <c r="AV176" s="12" t="s">
        <v>83</v>
      </c>
      <c r="AW176" s="12" t="s">
        <v>30</v>
      </c>
      <c r="AX176" s="12" t="s">
        <v>73</v>
      </c>
      <c r="AY176" s="234" t="s">
        <v>137</v>
      </c>
    </row>
    <row r="177" spans="1:51" s="14" customFormat="1" ht="12">
      <c r="A177" s="14"/>
      <c r="B177" s="245"/>
      <c r="C177" s="246"/>
      <c r="D177" s="225" t="s">
        <v>198</v>
      </c>
      <c r="E177" s="247" t="s">
        <v>1</v>
      </c>
      <c r="F177" s="248" t="s">
        <v>239</v>
      </c>
      <c r="G177" s="246"/>
      <c r="H177" s="249">
        <v>200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198</v>
      </c>
      <c r="AU177" s="255" t="s">
        <v>81</v>
      </c>
      <c r="AV177" s="14" t="s">
        <v>151</v>
      </c>
      <c r="AW177" s="14" t="s">
        <v>30</v>
      </c>
      <c r="AX177" s="14" t="s">
        <v>81</v>
      </c>
      <c r="AY177" s="255" t="s">
        <v>137</v>
      </c>
    </row>
    <row r="178" spans="1:65" s="2" customFormat="1" ht="16.5" customHeight="1">
      <c r="A178" s="38"/>
      <c r="B178" s="39"/>
      <c r="C178" s="269" t="s">
        <v>200</v>
      </c>
      <c r="D178" s="269" t="s">
        <v>348</v>
      </c>
      <c r="E178" s="270" t="s">
        <v>495</v>
      </c>
      <c r="F178" s="271" t="s">
        <v>496</v>
      </c>
      <c r="G178" s="272" t="s">
        <v>485</v>
      </c>
      <c r="H178" s="273">
        <v>68.4</v>
      </c>
      <c r="I178" s="274"/>
      <c r="J178" s="275">
        <f>ROUND(I178*H178,2)</f>
        <v>0</v>
      </c>
      <c r="K178" s="271" t="s">
        <v>446</v>
      </c>
      <c r="L178" s="276"/>
      <c r="M178" s="277" t="s">
        <v>1</v>
      </c>
      <c r="N178" s="278" t="s">
        <v>38</v>
      </c>
      <c r="O178" s="91"/>
      <c r="P178" s="219">
        <f>O178*H178</f>
        <v>0</v>
      </c>
      <c r="Q178" s="219">
        <v>0</v>
      </c>
      <c r="R178" s="219">
        <f>Q178*H178</f>
        <v>0</v>
      </c>
      <c r="S178" s="219">
        <v>0</v>
      </c>
      <c r="T178" s="22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1" t="s">
        <v>166</v>
      </c>
      <c r="AT178" s="221" t="s">
        <v>348</v>
      </c>
      <c r="AU178" s="221" t="s">
        <v>81</v>
      </c>
      <c r="AY178" s="17" t="s">
        <v>137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7" t="s">
        <v>81</v>
      </c>
      <c r="BK178" s="222">
        <f>ROUND(I178*H178,2)</f>
        <v>0</v>
      </c>
      <c r="BL178" s="17" t="s">
        <v>151</v>
      </c>
      <c r="BM178" s="221" t="s">
        <v>291</v>
      </c>
    </row>
    <row r="179" spans="1:51" s="12" customFormat="1" ht="12">
      <c r="A179" s="12"/>
      <c r="B179" s="223"/>
      <c r="C179" s="224"/>
      <c r="D179" s="225" t="s">
        <v>198</v>
      </c>
      <c r="E179" s="226" t="s">
        <v>1</v>
      </c>
      <c r="F179" s="227" t="s">
        <v>497</v>
      </c>
      <c r="G179" s="224"/>
      <c r="H179" s="228">
        <v>68.4</v>
      </c>
      <c r="I179" s="229"/>
      <c r="J179" s="224"/>
      <c r="K179" s="224"/>
      <c r="L179" s="230"/>
      <c r="M179" s="231"/>
      <c r="N179" s="232"/>
      <c r="O179" s="232"/>
      <c r="P179" s="232"/>
      <c r="Q179" s="232"/>
      <c r="R179" s="232"/>
      <c r="S179" s="232"/>
      <c r="T179" s="233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T179" s="234" t="s">
        <v>198</v>
      </c>
      <c r="AU179" s="234" t="s">
        <v>81</v>
      </c>
      <c r="AV179" s="12" t="s">
        <v>83</v>
      </c>
      <c r="AW179" s="12" t="s">
        <v>30</v>
      </c>
      <c r="AX179" s="12" t="s">
        <v>73</v>
      </c>
      <c r="AY179" s="234" t="s">
        <v>137</v>
      </c>
    </row>
    <row r="180" spans="1:51" s="14" customFormat="1" ht="12">
      <c r="A180" s="14"/>
      <c r="B180" s="245"/>
      <c r="C180" s="246"/>
      <c r="D180" s="225" t="s">
        <v>198</v>
      </c>
      <c r="E180" s="247" t="s">
        <v>1</v>
      </c>
      <c r="F180" s="248" t="s">
        <v>239</v>
      </c>
      <c r="G180" s="246"/>
      <c r="H180" s="249">
        <v>68.4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198</v>
      </c>
      <c r="AU180" s="255" t="s">
        <v>81</v>
      </c>
      <c r="AV180" s="14" t="s">
        <v>151</v>
      </c>
      <c r="AW180" s="14" t="s">
        <v>30</v>
      </c>
      <c r="AX180" s="14" t="s">
        <v>81</v>
      </c>
      <c r="AY180" s="255" t="s">
        <v>137</v>
      </c>
    </row>
    <row r="181" spans="1:65" s="2" customFormat="1" ht="16.5" customHeight="1">
      <c r="A181" s="38"/>
      <c r="B181" s="39"/>
      <c r="C181" s="269" t="s">
        <v>204</v>
      </c>
      <c r="D181" s="269" t="s">
        <v>348</v>
      </c>
      <c r="E181" s="270" t="s">
        <v>498</v>
      </c>
      <c r="F181" s="271" t="s">
        <v>499</v>
      </c>
      <c r="G181" s="272" t="s">
        <v>342</v>
      </c>
      <c r="H181" s="273">
        <v>328</v>
      </c>
      <c r="I181" s="274"/>
      <c r="J181" s="275">
        <f>ROUND(I181*H181,2)</f>
        <v>0</v>
      </c>
      <c r="K181" s="271" t="s">
        <v>329</v>
      </c>
      <c r="L181" s="276"/>
      <c r="M181" s="277" t="s">
        <v>1</v>
      </c>
      <c r="N181" s="278" t="s">
        <v>38</v>
      </c>
      <c r="O181" s="91"/>
      <c r="P181" s="219">
        <f>O181*H181</f>
        <v>0</v>
      </c>
      <c r="Q181" s="219">
        <v>0</v>
      </c>
      <c r="R181" s="219">
        <f>Q181*H181</f>
        <v>0</v>
      </c>
      <c r="S181" s="219">
        <v>0</v>
      </c>
      <c r="T181" s="22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1" t="s">
        <v>166</v>
      </c>
      <c r="AT181" s="221" t="s">
        <v>348</v>
      </c>
      <c r="AU181" s="221" t="s">
        <v>81</v>
      </c>
      <c r="AY181" s="17" t="s">
        <v>137</v>
      </c>
      <c r="BE181" s="222">
        <f>IF(N181="základní",J181,0)</f>
        <v>0</v>
      </c>
      <c r="BF181" s="222">
        <f>IF(N181="snížená",J181,0)</f>
        <v>0</v>
      </c>
      <c r="BG181" s="222">
        <f>IF(N181="zákl. přenesená",J181,0)</f>
        <v>0</v>
      </c>
      <c r="BH181" s="222">
        <f>IF(N181="sníž. přenesená",J181,0)</f>
        <v>0</v>
      </c>
      <c r="BI181" s="222">
        <f>IF(N181="nulová",J181,0)</f>
        <v>0</v>
      </c>
      <c r="BJ181" s="17" t="s">
        <v>81</v>
      </c>
      <c r="BK181" s="222">
        <f>ROUND(I181*H181,2)</f>
        <v>0</v>
      </c>
      <c r="BL181" s="17" t="s">
        <v>151</v>
      </c>
      <c r="BM181" s="221" t="s">
        <v>301</v>
      </c>
    </row>
    <row r="182" spans="1:51" s="12" customFormat="1" ht="12">
      <c r="A182" s="12"/>
      <c r="B182" s="223"/>
      <c r="C182" s="224"/>
      <c r="D182" s="225" t="s">
        <v>198</v>
      </c>
      <c r="E182" s="226" t="s">
        <v>1</v>
      </c>
      <c r="F182" s="227" t="s">
        <v>500</v>
      </c>
      <c r="G182" s="224"/>
      <c r="H182" s="228">
        <v>328</v>
      </c>
      <c r="I182" s="229"/>
      <c r="J182" s="224"/>
      <c r="K182" s="224"/>
      <c r="L182" s="230"/>
      <c r="M182" s="231"/>
      <c r="N182" s="232"/>
      <c r="O182" s="232"/>
      <c r="P182" s="232"/>
      <c r="Q182" s="232"/>
      <c r="R182" s="232"/>
      <c r="S182" s="232"/>
      <c r="T182" s="233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T182" s="234" t="s">
        <v>198</v>
      </c>
      <c r="AU182" s="234" t="s">
        <v>81</v>
      </c>
      <c r="AV182" s="12" t="s">
        <v>83</v>
      </c>
      <c r="AW182" s="12" t="s">
        <v>30</v>
      </c>
      <c r="AX182" s="12" t="s">
        <v>73</v>
      </c>
      <c r="AY182" s="234" t="s">
        <v>137</v>
      </c>
    </row>
    <row r="183" spans="1:51" s="14" customFormat="1" ht="12">
      <c r="A183" s="14"/>
      <c r="B183" s="245"/>
      <c r="C183" s="246"/>
      <c r="D183" s="225" t="s">
        <v>198</v>
      </c>
      <c r="E183" s="247" t="s">
        <v>1</v>
      </c>
      <c r="F183" s="248" t="s">
        <v>239</v>
      </c>
      <c r="G183" s="246"/>
      <c r="H183" s="249">
        <v>328</v>
      </c>
      <c r="I183" s="250"/>
      <c r="J183" s="246"/>
      <c r="K183" s="246"/>
      <c r="L183" s="251"/>
      <c r="M183" s="252"/>
      <c r="N183" s="253"/>
      <c r="O183" s="253"/>
      <c r="P183" s="253"/>
      <c r="Q183" s="253"/>
      <c r="R183" s="253"/>
      <c r="S183" s="253"/>
      <c r="T183" s="25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5" t="s">
        <v>198</v>
      </c>
      <c r="AU183" s="255" t="s">
        <v>81</v>
      </c>
      <c r="AV183" s="14" t="s">
        <v>151</v>
      </c>
      <c r="AW183" s="14" t="s">
        <v>30</v>
      </c>
      <c r="AX183" s="14" t="s">
        <v>81</v>
      </c>
      <c r="AY183" s="255" t="s">
        <v>137</v>
      </c>
    </row>
    <row r="184" spans="1:65" s="2" customFormat="1" ht="24.15" customHeight="1">
      <c r="A184" s="38"/>
      <c r="B184" s="39"/>
      <c r="C184" s="210" t="s">
        <v>208</v>
      </c>
      <c r="D184" s="210" t="s">
        <v>138</v>
      </c>
      <c r="E184" s="211" t="s">
        <v>501</v>
      </c>
      <c r="F184" s="212" t="s">
        <v>502</v>
      </c>
      <c r="G184" s="213" t="s">
        <v>445</v>
      </c>
      <c r="H184" s="214">
        <v>1610</v>
      </c>
      <c r="I184" s="215"/>
      <c r="J184" s="216">
        <f>ROUND(I184*H184,2)</f>
        <v>0</v>
      </c>
      <c r="K184" s="212" t="s">
        <v>446</v>
      </c>
      <c r="L184" s="44"/>
      <c r="M184" s="217" t="s">
        <v>1</v>
      </c>
      <c r="N184" s="218" t="s">
        <v>38</v>
      </c>
      <c r="O184" s="91"/>
      <c r="P184" s="219">
        <f>O184*H184</f>
        <v>0</v>
      </c>
      <c r="Q184" s="219">
        <v>0</v>
      </c>
      <c r="R184" s="219">
        <f>Q184*H184</f>
        <v>0</v>
      </c>
      <c r="S184" s="219">
        <v>0</v>
      </c>
      <c r="T184" s="22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1" t="s">
        <v>151</v>
      </c>
      <c r="AT184" s="221" t="s">
        <v>138</v>
      </c>
      <c r="AU184" s="221" t="s">
        <v>81</v>
      </c>
      <c r="AY184" s="17" t="s">
        <v>137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7" t="s">
        <v>81</v>
      </c>
      <c r="BK184" s="222">
        <f>ROUND(I184*H184,2)</f>
        <v>0</v>
      </c>
      <c r="BL184" s="17" t="s">
        <v>151</v>
      </c>
      <c r="BM184" s="221" t="s">
        <v>312</v>
      </c>
    </row>
    <row r="185" spans="1:51" s="13" customFormat="1" ht="12">
      <c r="A185" s="13"/>
      <c r="B185" s="235"/>
      <c r="C185" s="236"/>
      <c r="D185" s="225" t="s">
        <v>198</v>
      </c>
      <c r="E185" s="237" t="s">
        <v>1</v>
      </c>
      <c r="F185" s="238" t="s">
        <v>503</v>
      </c>
      <c r="G185" s="236"/>
      <c r="H185" s="237" t="s">
        <v>1</v>
      </c>
      <c r="I185" s="239"/>
      <c r="J185" s="236"/>
      <c r="K185" s="236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198</v>
      </c>
      <c r="AU185" s="244" t="s">
        <v>81</v>
      </c>
      <c r="AV185" s="13" t="s">
        <v>81</v>
      </c>
      <c r="AW185" s="13" t="s">
        <v>30</v>
      </c>
      <c r="AX185" s="13" t="s">
        <v>73</v>
      </c>
      <c r="AY185" s="244" t="s">
        <v>137</v>
      </c>
    </row>
    <row r="186" spans="1:51" s="12" customFormat="1" ht="12">
      <c r="A186" s="12"/>
      <c r="B186" s="223"/>
      <c r="C186" s="224"/>
      <c r="D186" s="225" t="s">
        <v>198</v>
      </c>
      <c r="E186" s="226" t="s">
        <v>1</v>
      </c>
      <c r="F186" s="227" t="s">
        <v>504</v>
      </c>
      <c r="G186" s="224"/>
      <c r="H186" s="228">
        <v>1610</v>
      </c>
      <c r="I186" s="229"/>
      <c r="J186" s="224"/>
      <c r="K186" s="224"/>
      <c r="L186" s="230"/>
      <c r="M186" s="231"/>
      <c r="N186" s="232"/>
      <c r="O186" s="232"/>
      <c r="P186" s="232"/>
      <c r="Q186" s="232"/>
      <c r="R186" s="232"/>
      <c r="S186" s="232"/>
      <c r="T186" s="233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234" t="s">
        <v>198</v>
      </c>
      <c r="AU186" s="234" t="s">
        <v>81</v>
      </c>
      <c r="AV186" s="12" t="s">
        <v>83</v>
      </c>
      <c r="AW186" s="12" t="s">
        <v>30</v>
      </c>
      <c r="AX186" s="12" t="s">
        <v>73</v>
      </c>
      <c r="AY186" s="234" t="s">
        <v>137</v>
      </c>
    </row>
    <row r="187" spans="1:51" s="14" customFormat="1" ht="12">
      <c r="A187" s="14"/>
      <c r="B187" s="245"/>
      <c r="C187" s="246"/>
      <c r="D187" s="225" t="s">
        <v>198</v>
      </c>
      <c r="E187" s="247" t="s">
        <v>1</v>
      </c>
      <c r="F187" s="248" t="s">
        <v>239</v>
      </c>
      <c r="G187" s="246"/>
      <c r="H187" s="249">
        <v>1610</v>
      </c>
      <c r="I187" s="250"/>
      <c r="J187" s="246"/>
      <c r="K187" s="246"/>
      <c r="L187" s="251"/>
      <c r="M187" s="252"/>
      <c r="N187" s="253"/>
      <c r="O187" s="253"/>
      <c r="P187" s="253"/>
      <c r="Q187" s="253"/>
      <c r="R187" s="253"/>
      <c r="S187" s="253"/>
      <c r="T187" s="25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5" t="s">
        <v>198</v>
      </c>
      <c r="AU187" s="255" t="s">
        <v>81</v>
      </c>
      <c r="AV187" s="14" t="s">
        <v>151</v>
      </c>
      <c r="AW187" s="14" t="s">
        <v>30</v>
      </c>
      <c r="AX187" s="14" t="s">
        <v>81</v>
      </c>
      <c r="AY187" s="255" t="s">
        <v>137</v>
      </c>
    </row>
    <row r="188" spans="1:65" s="2" customFormat="1" ht="16.5" customHeight="1">
      <c r="A188" s="38"/>
      <c r="B188" s="39"/>
      <c r="C188" s="269" t="s">
        <v>212</v>
      </c>
      <c r="D188" s="269" t="s">
        <v>348</v>
      </c>
      <c r="E188" s="270" t="s">
        <v>505</v>
      </c>
      <c r="F188" s="271" t="s">
        <v>506</v>
      </c>
      <c r="G188" s="272" t="s">
        <v>485</v>
      </c>
      <c r="H188" s="273">
        <v>410.55</v>
      </c>
      <c r="I188" s="274"/>
      <c r="J188" s="275">
        <f>ROUND(I188*H188,2)</f>
        <v>0</v>
      </c>
      <c r="K188" s="271" t="s">
        <v>446</v>
      </c>
      <c r="L188" s="276"/>
      <c r="M188" s="277" t="s">
        <v>1</v>
      </c>
      <c r="N188" s="278" t="s">
        <v>38</v>
      </c>
      <c r="O188" s="91"/>
      <c r="P188" s="219">
        <f>O188*H188</f>
        <v>0</v>
      </c>
      <c r="Q188" s="219">
        <v>0</v>
      </c>
      <c r="R188" s="219">
        <f>Q188*H188</f>
        <v>0</v>
      </c>
      <c r="S188" s="219">
        <v>0</v>
      </c>
      <c r="T188" s="22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1" t="s">
        <v>166</v>
      </c>
      <c r="AT188" s="221" t="s">
        <v>348</v>
      </c>
      <c r="AU188" s="221" t="s">
        <v>81</v>
      </c>
      <c r="AY188" s="17" t="s">
        <v>137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7" t="s">
        <v>81</v>
      </c>
      <c r="BK188" s="222">
        <f>ROUND(I188*H188,2)</f>
        <v>0</v>
      </c>
      <c r="BL188" s="17" t="s">
        <v>151</v>
      </c>
      <c r="BM188" s="221" t="s">
        <v>398</v>
      </c>
    </row>
    <row r="189" spans="1:51" s="12" customFormat="1" ht="12">
      <c r="A189" s="12"/>
      <c r="B189" s="223"/>
      <c r="C189" s="224"/>
      <c r="D189" s="225" t="s">
        <v>198</v>
      </c>
      <c r="E189" s="226" t="s">
        <v>1</v>
      </c>
      <c r="F189" s="227" t="s">
        <v>507</v>
      </c>
      <c r="G189" s="224"/>
      <c r="H189" s="228">
        <v>410.55</v>
      </c>
      <c r="I189" s="229"/>
      <c r="J189" s="224"/>
      <c r="K189" s="224"/>
      <c r="L189" s="230"/>
      <c r="M189" s="231"/>
      <c r="N189" s="232"/>
      <c r="O189" s="232"/>
      <c r="P189" s="232"/>
      <c r="Q189" s="232"/>
      <c r="R189" s="232"/>
      <c r="S189" s="232"/>
      <c r="T189" s="233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T189" s="234" t="s">
        <v>198</v>
      </c>
      <c r="AU189" s="234" t="s">
        <v>81</v>
      </c>
      <c r="AV189" s="12" t="s">
        <v>83</v>
      </c>
      <c r="AW189" s="12" t="s">
        <v>30</v>
      </c>
      <c r="AX189" s="12" t="s">
        <v>73</v>
      </c>
      <c r="AY189" s="234" t="s">
        <v>137</v>
      </c>
    </row>
    <row r="190" spans="1:51" s="14" customFormat="1" ht="12">
      <c r="A190" s="14"/>
      <c r="B190" s="245"/>
      <c r="C190" s="246"/>
      <c r="D190" s="225" t="s">
        <v>198</v>
      </c>
      <c r="E190" s="247" t="s">
        <v>1</v>
      </c>
      <c r="F190" s="248" t="s">
        <v>239</v>
      </c>
      <c r="G190" s="246"/>
      <c r="H190" s="249">
        <v>410.55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198</v>
      </c>
      <c r="AU190" s="255" t="s">
        <v>81</v>
      </c>
      <c r="AV190" s="14" t="s">
        <v>151</v>
      </c>
      <c r="AW190" s="14" t="s">
        <v>30</v>
      </c>
      <c r="AX190" s="14" t="s">
        <v>81</v>
      </c>
      <c r="AY190" s="255" t="s">
        <v>137</v>
      </c>
    </row>
    <row r="191" spans="1:65" s="2" customFormat="1" ht="24.15" customHeight="1">
      <c r="A191" s="38"/>
      <c r="B191" s="39"/>
      <c r="C191" s="210" t="s">
        <v>216</v>
      </c>
      <c r="D191" s="210" t="s">
        <v>138</v>
      </c>
      <c r="E191" s="211" t="s">
        <v>508</v>
      </c>
      <c r="F191" s="212" t="s">
        <v>509</v>
      </c>
      <c r="G191" s="213" t="s">
        <v>445</v>
      </c>
      <c r="H191" s="214">
        <v>1610</v>
      </c>
      <c r="I191" s="215"/>
      <c r="J191" s="216">
        <f>ROUND(I191*H191,2)</f>
        <v>0</v>
      </c>
      <c r="K191" s="212" t="s">
        <v>446</v>
      </c>
      <c r="L191" s="44"/>
      <c r="M191" s="217" t="s">
        <v>1</v>
      </c>
      <c r="N191" s="218" t="s">
        <v>38</v>
      </c>
      <c r="O191" s="91"/>
      <c r="P191" s="219">
        <f>O191*H191</f>
        <v>0</v>
      </c>
      <c r="Q191" s="219">
        <v>0</v>
      </c>
      <c r="R191" s="219">
        <f>Q191*H191</f>
        <v>0</v>
      </c>
      <c r="S191" s="219">
        <v>0</v>
      </c>
      <c r="T191" s="22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1" t="s">
        <v>151</v>
      </c>
      <c r="AT191" s="221" t="s">
        <v>138</v>
      </c>
      <c r="AU191" s="221" t="s">
        <v>81</v>
      </c>
      <c r="AY191" s="17" t="s">
        <v>137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7" t="s">
        <v>81</v>
      </c>
      <c r="BK191" s="222">
        <f>ROUND(I191*H191,2)</f>
        <v>0</v>
      </c>
      <c r="BL191" s="17" t="s">
        <v>151</v>
      </c>
      <c r="BM191" s="221" t="s">
        <v>412</v>
      </c>
    </row>
    <row r="192" spans="1:65" s="2" customFormat="1" ht="16.5" customHeight="1">
      <c r="A192" s="38"/>
      <c r="B192" s="39"/>
      <c r="C192" s="269" t="s">
        <v>7</v>
      </c>
      <c r="D192" s="269" t="s">
        <v>348</v>
      </c>
      <c r="E192" s="270" t="s">
        <v>510</v>
      </c>
      <c r="F192" s="271" t="s">
        <v>511</v>
      </c>
      <c r="G192" s="272" t="s">
        <v>512</v>
      </c>
      <c r="H192" s="273">
        <v>24.15</v>
      </c>
      <c r="I192" s="274"/>
      <c r="J192" s="275">
        <f>ROUND(I192*H192,2)</f>
        <v>0</v>
      </c>
      <c r="K192" s="271" t="s">
        <v>446</v>
      </c>
      <c r="L192" s="276"/>
      <c r="M192" s="277" t="s">
        <v>1</v>
      </c>
      <c r="N192" s="278" t="s">
        <v>38</v>
      </c>
      <c r="O192" s="91"/>
      <c r="P192" s="219">
        <f>O192*H192</f>
        <v>0</v>
      </c>
      <c r="Q192" s="219">
        <v>0</v>
      </c>
      <c r="R192" s="219">
        <f>Q192*H192</f>
        <v>0</v>
      </c>
      <c r="S192" s="219">
        <v>0</v>
      </c>
      <c r="T192" s="22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1" t="s">
        <v>166</v>
      </c>
      <c r="AT192" s="221" t="s">
        <v>348</v>
      </c>
      <c r="AU192" s="221" t="s">
        <v>81</v>
      </c>
      <c r="AY192" s="17" t="s">
        <v>137</v>
      </c>
      <c r="BE192" s="222">
        <f>IF(N192="základní",J192,0)</f>
        <v>0</v>
      </c>
      <c r="BF192" s="222">
        <f>IF(N192="snížená",J192,0)</f>
        <v>0</v>
      </c>
      <c r="BG192" s="222">
        <f>IF(N192="zákl. přenesená",J192,0)</f>
        <v>0</v>
      </c>
      <c r="BH192" s="222">
        <f>IF(N192="sníž. přenesená",J192,0)</f>
        <v>0</v>
      </c>
      <c r="BI192" s="222">
        <f>IF(N192="nulová",J192,0)</f>
        <v>0</v>
      </c>
      <c r="BJ192" s="17" t="s">
        <v>81</v>
      </c>
      <c r="BK192" s="222">
        <f>ROUND(I192*H192,2)</f>
        <v>0</v>
      </c>
      <c r="BL192" s="17" t="s">
        <v>151</v>
      </c>
      <c r="BM192" s="221" t="s">
        <v>417</v>
      </c>
    </row>
    <row r="193" spans="1:51" s="12" customFormat="1" ht="12">
      <c r="A193" s="12"/>
      <c r="B193" s="223"/>
      <c r="C193" s="224"/>
      <c r="D193" s="225" t="s">
        <v>198</v>
      </c>
      <c r="E193" s="226" t="s">
        <v>1</v>
      </c>
      <c r="F193" s="227" t="s">
        <v>513</v>
      </c>
      <c r="G193" s="224"/>
      <c r="H193" s="228">
        <v>24.15</v>
      </c>
      <c r="I193" s="229"/>
      <c r="J193" s="224"/>
      <c r="K193" s="224"/>
      <c r="L193" s="230"/>
      <c r="M193" s="231"/>
      <c r="N193" s="232"/>
      <c r="O193" s="232"/>
      <c r="P193" s="232"/>
      <c r="Q193" s="232"/>
      <c r="R193" s="232"/>
      <c r="S193" s="232"/>
      <c r="T193" s="233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T193" s="234" t="s">
        <v>198</v>
      </c>
      <c r="AU193" s="234" t="s">
        <v>81</v>
      </c>
      <c r="AV193" s="12" t="s">
        <v>83</v>
      </c>
      <c r="AW193" s="12" t="s">
        <v>30</v>
      </c>
      <c r="AX193" s="12" t="s">
        <v>73</v>
      </c>
      <c r="AY193" s="234" t="s">
        <v>137</v>
      </c>
    </row>
    <row r="194" spans="1:51" s="14" customFormat="1" ht="12">
      <c r="A194" s="14"/>
      <c r="B194" s="245"/>
      <c r="C194" s="246"/>
      <c r="D194" s="225" t="s">
        <v>198</v>
      </c>
      <c r="E194" s="247" t="s">
        <v>1</v>
      </c>
      <c r="F194" s="248" t="s">
        <v>239</v>
      </c>
      <c r="G194" s="246"/>
      <c r="H194" s="249">
        <v>24.15</v>
      </c>
      <c r="I194" s="250"/>
      <c r="J194" s="246"/>
      <c r="K194" s="246"/>
      <c r="L194" s="251"/>
      <c r="M194" s="252"/>
      <c r="N194" s="253"/>
      <c r="O194" s="253"/>
      <c r="P194" s="253"/>
      <c r="Q194" s="253"/>
      <c r="R194" s="253"/>
      <c r="S194" s="253"/>
      <c r="T194" s="25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5" t="s">
        <v>198</v>
      </c>
      <c r="AU194" s="255" t="s">
        <v>81</v>
      </c>
      <c r="AV194" s="14" t="s">
        <v>151</v>
      </c>
      <c r="AW194" s="14" t="s">
        <v>30</v>
      </c>
      <c r="AX194" s="14" t="s">
        <v>81</v>
      </c>
      <c r="AY194" s="255" t="s">
        <v>137</v>
      </c>
    </row>
    <row r="195" spans="1:65" s="2" customFormat="1" ht="24.15" customHeight="1">
      <c r="A195" s="38"/>
      <c r="B195" s="39"/>
      <c r="C195" s="210" t="s">
        <v>223</v>
      </c>
      <c r="D195" s="210" t="s">
        <v>138</v>
      </c>
      <c r="E195" s="211" t="s">
        <v>514</v>
      </c>
      <c r="F195" s="212" t="s">
        <v>515</v>
      </c>
      <c r="G195" s="213" t="s">
        <v>365</v>
      </c>
      <c r="H195" s="214">
        <v>1085</v>
      </c>
      <c r="I195" s="215"/>
      <c r="J195" s="216">
        <f>ROUND(I195*H195,2)</f>
        <v>0</v>
      </c>
      <c r="K195" s="212" t="s">
        <v>329</v>
      </c>
      <c r="L195" s="44"/>
      <c r="M195" s="217" t="s">
        <v>1</v>
      </c>
      <c r="N195" s="218" t="s">
        <v>38</v>
      </c>
      <c r="O195" s="91"/>
      <c r="P195" s="219">
        <f>O195*H195</f>
        <v>0</v>
      </c>
      <c r="Q195" s="219">
        <v>0</v>
      </c>
      <c r="R195" s="219">
        <f>Q195*H195</f>
        <v>0</v>
      </c>
      <c r="S195" s="219">
        <v>0</v>
      </c>
      <c r="T195" s="22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1" t="s">
        <v>151</v>
      </c>
      <c r="AT195" s="221" t="s">
        <v>138</v>
      </c>
      <c r="AU195" s="221" t="s">
        <v>81</v>
      </c>
      <c r="AY195" s="17" t="s">
        <v>137</v>
      </c>
      <c r="BE195" s="222">
        <f>IF(N195="základní",J195,0)</f>
        <v>0</v>
      </c>
      <c r="BF195" s="222">
        <f>IF(N195="snížená",J195,0)</f>
        <v>0</v>
      </c>
      <c r="BG195" s="222">
        <f>IF(N195="zákl. přenesená",J195,0)</f>
        <v>0</v>
      </c>
      <c r="BH195" s="222">
        <f>IF(N195="sníž. přenesená",J195,0)</f>
        <v>0</v>
      </c>
      <c r="BI195" s="222">
        <f>IF(N195="nulová",J195,0)</f>
        <v>0</v>
      </c>
      <c r="BJ195" s="17" t="s">
        <v>81</v>
      </c>
      <c r="BK195" s="222">
        <f>ROUND(I195*H195,2)</f>
        <v>0</v>
      </c>
      <c r="BL195" s="17" t="s">
        <v>151</v>
      </c>
      <c r="BM195" s="221" t="s">
        <v>423</v>
      </c>
    </row>
    <row r="196" spans="1:65" s="2" customFormat="1" ht="16.5" customHeight="1">
      <c r="A196" s="38"/>
      <c r="B196" s="39"/>
      <c r="C196" s="269" t="s">
        <v>227</v>
      </c>
      <c r="D196" s="269" t="s">
        <v>348</v>
      </c>
      <c r="E196" s="270" t="s">
        <v>516</v>
      </c>
      <c r="F196" s="271" t="s">
        <v>511</v>
      </c>
      <c r="G196" s="272" t="s">
        <v>517</v>
      </c>
      <c r="H196" s="273">
        <v>16.275</v>
      </c>
      <c r="I196" s="274"/>
      <c r="J196" s="275">
        <f>ROUND(I196*H196,2)</f>
        <v>0</v>
      </c>
      <c r="K196" s="271" t="s">
        <v>329</v>
      </c>
      <c r="L196" s="276"/>
      <c r="M196" s="277" t="s">
        <v>1</v>
      </c>
      <c r="N196" s="278" t="s">
        <v>38</v>
      </c>
      <c r="O196" s="91"/>
      <c r="P196" s="219">
        <f>O196*H196</f>
        <v>0</v>
      </c>
      <c r="Q196" s="219">
        <v>0</v>
      </c>
      <c r="R196" s="219">
        <f>Q196*H196</f>
        <v>0</v>
      </c>
      <c r="S196" s="219">
        <v>0</v>
      </c>
      <c r="T196" s="22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1" t="s">
        <v>166</v>
      </c>
      <c r="AT196" s="221" t="s">
        <v>348</v>
      </c>
      <c r="AU196" s="221" t="s">
        <v>81</v>
      </c>
      <c r="AY196" s="17" t="s">
        <v>137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7" t="s">
        <v>81</v>
      </c>
      <c r="BK196" s="222">
        <f>ROUND(I196*H196,2)</f>
        <v>0</v>
      </c>
      <c r="BL196" s="17" t="s">
        <v>151</v>
      </c>
      <c r="BM196" s="221" t="s">
        <v>428</v>
      </c>
    </row>
    <row r="197" spans="1:51" s="12" customFormat="1" ht="12">
      <c r="A197" s="12"/>
      <c r="B197" s="223"/>
      <c r="C197" s="224"/>
      <c r="D197" s="225" t="s">
        <v>198</v>
      </c>
      <c r="E197" s="226" t="s">
        <v>1</v>
      </c>
      <c r="F197" s="227" t="s">
        <v>518</v>
      </c>
      <c r="G197" s="224"/>
      <c r="H197" s="228">
        <v>16.275</v>
      </c>
      <c r="I197" s="229"/>
      <c r="J197" s="224"/>
      <c r="K197" s="224"/>
      <c r="L197" s="230"/>
      <c r="M197" s="231"/>
      <c r="N197" s="232"/>
      <c r="O197" s="232"/>
      <c r="P197" s="232"/>
      <c r="Q197" s="232"/>
      <c r="R197" s="232"/>
      <c r="S197" s="232"/>
      <c r="T197" s="233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T197" s="234" t="s">
        <v>198</v>
      </c>
      <c r="AU197" s="234" t="s">
        <v>81</v>
      </c>
      <c r="AV197" s="12" t="s">
        <v>83</v>
      </c>
      <c r="AW197" s="12" t="s">
        <v>30</v>
      </c>
      <c r="AX197" s="12" t="s">
        <v>73</v>
      </c>
      <c r="AY197" s="234" t="s">
        <v>137</v>
      </c>
    </row>
    <row r="198" spans="1:51" s="14" customFormat="1" ht="12">
      <c r="A198" s="14"/>
      <c r="B198" s="245"/>
      <c r="C198" s="246"/>
      <c r="D198" s="225" t="s">
        <v>198</v>
      </c>
      <c r="E198" s="247" t="s">
        <v>1</v>
      </c>
      <c r="F198" s="248" t="s">
        <v>239</v>
      </c>
      <c r="G198" s="246"/>
      <c r="H198" s="249">
        <v>16.275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198</v>
      </c>
      <c r="AU198" s="255" t="s">
        <v>81</v>
      </c>
      <c r="AV198" s="14" t="s">
        <v>151</v>
      </c>
      <c r="AW198" s="14" t="s">
        <v>30</v>
      </c>
      <c r="AX198" s="14" t="s">
        <v>81</v>
      </c>
      <c r="AY198" s="255" t="s">
        <v>137</v>
      </c>
    </row>
    <row r="199" spans="1:65" s="2" customFormat="1" ht="21.75" customHeight="1">
      <c r="A199" s="38"/>
      <c r="B199" s="39"/>
      <c r="C199" s="210" t="s">
        <v>233</v>
      </c>
      <c r="D199" s="210" t="s">
        <v>138</v>
      </c>
      <c r="E199" s="211" t="s">
        <v>519</v>
      </c>
      <c r="F199" s="212" t="s">
        <v>520</v>
      </c>
      <c r="G199" s="213" t="s">
        <v>445</v>
      </c>
      <c r="H199" s="214">
        <v>2695</v>
      </c>
      <c r="I199" s="215"/>
      <c r="J199" s="216">
        <f>ROUND(I199*H199,2)</f>
        <v>0</v>
      </c>
      <c r="K199" s="212" t="s">
        <v>446</v>
      </c>
      <c r="L199" s="44"/>
      <c r="M199" s="217" t="s">
        <v>1</v>
      </c>
      <c r="N199" s="218" t="s">
        <v>38</v>
      </c>
      <c r="O199" s="91"/>
      <c r="P199" s="219">
        <f>O199*H199</f>
        <v>0</v>
      </c>
      <c r="Q199" s="219">
        <v>0</v>
      </c>
      <c r="R199" s="219">
        <f>Q199*H199</f>
        <v>0</v>
      </c>
      <c r="S199" s="219">
        <v>0</v>
      </c>
      <c r="T199" s="22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1" t="s">
        <v>151</v>
      </c>
      <c r="AT199" s="221" t="s">
        <v>138</v>
      </c>
      <c r="AU199" s="221" t="s">
        <v>81</v>
      </c>
      <c r="AY199" s="17" t="s">
        <v>137</v>
      </c>
      <c r="BE199" s="222">
        <f>IF(N199="základní",J199,0)</f>
        <v>0</v>
      </c>
      <c r="BF199" s="222">
        <f>IF(N199="snížená",J199,0)</f>
        <v>0</v>
      </c>
      <c r="BG199" s="222">
        <f>IF(N199="zákl. přenesená",J199,0)</f>
        <v>0</v>
      </c>
      <c r="BH199" s="222">
        <f>IF(N199="sníž. přenesená",J199,0)</f>
        <v>0</v>
      </c>
      <c r="BI199" s="222">
        <f>IF(N199="nulová",J199,0)</f>
        <v>0</v>
      </c>
      <c r="BJ199" s="17" t="s">
        <v>81</v>
      </c>
      <c r="BK199" s="222">
        <f>ROUND(I199*H199,2)</f>
        <v>0</v>
      </c>
      <c r="BL199" s="17" t="s">
        <v>151</v>
      </c>
      <c r="BM199" s="221" t="s">
        <v>521</v>
      </c>
    </row>
    <row r="200" spans="1:51" s="12" customFormat="1" ht="12">
      <c r="A200" s="12"/>
      <c r="B200" s="223"/>
      <c r="C200" s="224"/>
      <c r="D200" s="225" t="s">
        <v>198</v>
      </c>
      <c r="E200" s="226" t="s">
        <v>1</v>
      </c>
      <c r="F200" s="227" t="s">
        <v>522</v>
      </c>
      <c r="G200" s="224"/>
      <c r="H200" s="228">
        <v>2695</v>
      </c>
      <c r="I200" s="229"/>
      <c r="J200" s="224"/>
      <c r="K200" s="224"/>
      <c r="L200" s="230"/>
      <c r="M200" s="231"/>
      <c r="N200" s="232"/>
      <c r="O200" s="232"/>
      <c r="P200" s="232"/>
      <c r="Q200" s="232"/>
      <c r="R200" s="232"/>
      <c r="S200" s="232"/>
      <c r="T200" s="233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T200" s="234" t="s">
        <v>198</v>
      </c>
      <c r="AU200" s="234" t="s">
        <v>81</v>
      </c>
      <c r="AV200" s="12" t="s">
        <v>83</v>
      </c>
      <c r="AW200" s="12" t="s">
        <v>30</v>
      </c>
      <c r="AX200" s="12" t="s">
        <v>73</v>
      </c>
      <c r="AY200" s="234" t="s">
        <v>137</v>
      </c>
    </row>
    <row r="201" spans="1:51" s="14" customFormat="1" ht="12">
      <c r="A201" s="14"/>
      <c r="B201" s="245"/>
      <c r="C201" s="246"/>
      <c r="D201" s="225" t="s">
        <v>198</v>
      </c>
      <c r="E201" s="247" t="s">
        <v>1</v>
      </c>
      <c r="F201" s="248" t="s">
        <v>239</v>
      </c>
      <c r="G201" s="246"/>
      <c r="H201" s="249">
        <v>2695</v>
      </c>
      <c r="I201" s="250"/>
      <c r="J201" s="246"/>
      <c r="K201" s="246"/>
      <c r="L201" s="251"/>
      <c r="M201" s="252"/>
      <c r="N201" s="253"/>
      <c r="O201" s="253"/>
      <c r="P201" s="253"/>
      <c r="Q201" s="253"/>
      <c r="R201" s="253"/>
      <c r="S201" s="253"/>
      <c r="T201" s="25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5" t="s">
        <v>198</v>
      </c>
      <c r="AU201" s="255" t="s">
        <v>81</v>
      </c>
      <c r="AV201" s="14" t="s">
        <v>151</v>
      </c>
      <c r="AW201" s="14" t="s">
        <v>30</v>
      </c>
      <c r="AX201" s="14" t="s">
        <v>81</v>
      </c>
      <c r="AY201" s="255" t="s">
        <v>137</v>
      </c>
    </row>
    <row r="202" spans="1:65" s="2" customFormat="1" ht="24.15" customHeight="1">
      <c r="A202" s="38"/>
      <c r="B202" s="39"/>
      <c r="C202" s="210" t="s">
        <v>240</v>
      </c>
      <c r="D202" s="210" t="s">
        <v>138</v>
      </c>
      <c r="E202" s="211" t="s">
        <v>523</v>
      </c>
      <c r="F202" s="212" t="s">
        <v>524</v>
      </c>
      <c r="G202" s="213" t="s">
        <v>365</v>
      </c>
      <c r="H202" s="214">
        <v>5929</v>
      </c>
      <c r="I202" s="215"/>
      <c r="J202" s="216">
        <f>ROUND(I202*H202,2)</f>
        <v>0</v>
      </c>
      <c r="K202" s="212" t="s">
        <v>329</v>
      </c>
      <c r="L202" s="44"/>
      <c r="M202" s="217" t="s">
        <v>1</v>
      </c>
      <c r="N202" s="218" t="s">
        <v>38</v>
      </c>
      <c r="O202" s="91"/>
      <c r="P202" s="219">
        <f>O202*H202</f>
        <v>0</v>
      </c>
      <c r="Q202" s="219">
        <v>0</v>
      </c>
      <c r="R202" s="219">
        <f>Q202*H202</f>
        <v>0</v>
      </c>
      <c r="S202" s="219">
        <v>0</v>
      </c>
      <c r="T202" s="220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1" t="s">
        <v>151</v>
      </c>
      <c r="AT202" s="221" t="s">
        <v>138</v>
      </c>
      <c r="AU202" s="221" t="s">
        <v>81</v>
      </c>
      <c r="AY202" s="17" t="s">
        <v>137</v>
      </c>
      <c r="BE202" s="222">
        <f>IF(N202="základní",J202,0)</f>
        <v>0</v>
      </c>
      <c r="BF202" s="222">
        <f>IF(N202="snížená",J202,0)</f>
        <v>0</v>
      </c>
      <c r="BG202" s="222">
        <f>IF(N202="zákl. přenesená",J202,0)</f>
        <v>0</v>
      </c>
      <c r="BH202" s="222">
        <f>IF(N202="sníž. přenesená",J202,0)</f>
        <v>0</v>
      </c>
      <c r="BI202" s="222">
        <f>IF(N202="nulová",J202,0)</f>
        <v>0</v>
      </c>
      <c r="BJ202" s="17" t="s">
        <v>81</v>
      </c>
      <c r="BK202" s="222">
        <f>ROUND(I202*H202,2)</f>
        <v>0</v>
      </c>
      <c r="BL202" s="17" t="s">
        <v>151</v>
      </c>
      <c r="BM202" s="221" t="s">
        <v>525</v>
      </c>
    </row>
    <row r="203" spans="1:65" s="2" customFormat="1" ht="16.5" customHeight="1">
      <c r="A203" s="38"/>
      <c r="B203" s="39"/>
      <c r="C203" s="210" t="s">
        <v>244</v>
      </c>
      <c r="D203" s="210" t="s">
        <v>138</v>
      </c>
      <c r="E203" s="211" t="s">
        <v>526</v>
      </c>
      <c r="F203" s="212" t="s">
        <v>527</v>
      </c>
      <c r="G203" s="213" t="s">
        <v>445</v>
      </c>
      <c r="H203" s="214">
        <v>1085</v>
      </c>
      <c r="I203" s="215"/>
      <c r="J203" s="216">
        <f>ROUND(I203*H203,2)</f>
        <v>0</v>
      </c>
      <c r="K203" s="212" t="s">
        <v>446</v>
      </c>
      <c r="L203" s="44"/>
      <c r="M203" s="217" t="s">
        <v>1</v>
      </c>
      <c r="N203" s="218" t="s">
        <v>38</v>
      </c>
      <c r="O203" s="91"/>
      <c r="P203" s="219">
        <f>O203*H203</f>
        <v>0</v>
      </c>
      <c r="Q203" s="219">
        <v>0</v>
      </c>
      <c r="R203" s="219">
        <f>Q203*H203</f>
        <v>0</v>
      </c>
      <c r="S203" s="219">
        <v>0</v>
      </c>
      <c r="T203" s="22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1" t="s">
        <v>151</v>
      </c>
      <c r="AT203" s="221" t="s">
        <v>138</v>
      </c>
      <c r="AU203" s="221" t="s">
        <v>81</v>
      </c>
      <c r="AY203" s="17" t="s">
        <v>137</v>
      </c>
      <c r="BE203" s="222">
        <f>IF(N203="základní",J203,0)</f>
        <v>0</v>
      </c>
      <c r="BF203" s="222">
        <f>IF(N203="snížená",J203,0)</f>
        <v>0</v>
      </c>
      <c r="BG203" s="222">
        <f>IF(N203="zákl. přenesená",J203,0)</f>
        <v>0</v>
      </c>
      <c r="BH203" s="222">
        <f>IF(N203="sníž. přenesená",J203,0)</f>
        <v>0</v>
      </c>
      <c r="BI203" s="222">
        <f>IF(N203="nulová",J203,0)</f>
        <v>0</v>
      </c>
      <c r="BJ203" s="17" t="s">
        <v>81</v>
      </c>
      <c r="BK203" s="222">
        <f>ROUND(I203*H203,2)</f>
        <v>0</v>
      </c>
      <c r="BL203" s="17" t="s">
        <v>151</v>
      </c>
      <c r="BM203" s="221" t="s">
        <v>528</v>
      </c>
    </row>
    <row r="204" spans="1:51" s="12" customFormat="1" ht="12">
      <c r="A204" s="12"/>
      <c r="B204" s="223"/>
      <c r="C204" s="224"/>
      <c r="D204" s="225" t="s">
        <v>198</v>
      </c>
      <c r="E204" s="226" t="s">
        <v>1</v>
      </c>
      <c r="F204" s="227" t="s">
        <v>529</v>
      </c>
      <c r="G204" s="224"/>
      <c r="H204" s="228">
        <v>1085</v>
      </c>
      <c r="I204" s="229"/>
      <c r="J204" s="224"/>
      <c r="K204" s="224"/>
      <c r="L204" s="230"/>
      <c r="M204" s="231"/>
      <c r="N204" s="232"/>
      <c r="O204" s="232"/>
      <c r="P204" s="232"/>
      <c r="Q204" s="232"/>
      <c r="R204" s="232"/>
      <c r="S204" s="232"/>
      <c r="T204" s="233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T204" s="234" t="s">
        <v>198</v>
      </c>
      <c r="AU204" s="234" t="s">
        <v>81</v>
      </c>
      <c r="AV204" s="12" t="s">
        <v>83</v>
      </c>
      <c r="AW204" s="12" t="s">
        <v>30</v>
      </c>
      <c r="AX204" s="12" t="s">
        <v>73</v>
      </c>
      <c r="AY204" s="234" t="s">
        <v>137</v>
      </c>
    </row>
    <row r="205" spans="1:51" s="14" customFormat="1" ht="12">
      <c r="A205" s="14"/>
      <c r="B205" s="245"/>
      <c r="C205" s="246"/>
      <c r="D205" s="225" t="s">
        <v>198</v>
      </c>
      <c r="E205" s="247" t="s">
        <v>1</v>
      </c>
      <c r="F205" s="248" t="s">
        <v>239</v>
      </c>
      <c r="G205" s="246"/>
      <c r="H205" s="249">
        <v>1085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198</v>
      </c>
      <c r="AU205" s="255" t="s">
        <v>81</v>
      </c>
      <c r="AV205" s="14" t="s">
        <v>151</v>
      </c>
      <c r="AW205" s="14" t="s">
        <v>30</v>
      </c>
      <c r="AX205" s="14" t="s">
        <v>81</v>
      </c>
      <c r="AY205" s="255" t="s">
        <v>137</v>
      </c>
    </row>
    <row r="206" spans="1:65" s="2" customFormat="1" ht="24.15" customHeight="1">
      <c r="A206" s="38"/>
      <c r="B206" s="39"/>
      <c r="C206" s="210" t="s">
        <v>250</v>
      </c>
      <c r="D206" s="210" t="s">
        <v>138</v>
      </c>
      <c r="E206" s="211" t="s">
        <v>530</v>
      </c>
      <c r="F206" s="212" t="s">
        <v>531</v>
      </c>
      <c r="G206" s="213" t="s">
        <v>365</v>
      </c>
      <c r="H206" s="214">
        <v>1085</v>
      </c>
      <c r="I206" s="215"/>
      <c r="J206" s="216">
        <f>ROUND(I206*H206,2)</f>
        <v>0</v>
      </c>
      <c r="K206" s="212" t="s">
        <v>329</v>
      </c>
      <c r="L206" s="44"/>
      <c r="M206" s="217" t="s">
        <v>1</v>
      </c>
      <c r="N206" s="218" t="s">
        <v>38</v>
      </c>
      <c r="O206" s="91"/>
      <c r="P206" s="219">
        <f>O206*H206</f>
        <v>0</v>
      </c>
      <c r="Q206" s="219">
        <v>0</v>
      </c>
      <c r="R206" s="219">
        <f>Q206*H206</f>
        <v>0</v>
      </c>
      <c r="S206" s="219">
        <v>0</v>
      </c>
      <c r="T206" s="22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1" t="s">
        <v>151</v>
      </c>
      <c r="AT206" s="221" t="s">
        <v>138</v>
      </c>
      <c r="AU206" s="221" t="s">
        <v>81</v>
      </c>
      <c r="AY206" s="17" t="s">
        <v>137</v>
      </c>
      <c r="BE206" s="222">
        <f>IF(N206="základní",J206,0)</f>
        <v>0</v>
      </c>
      <c r="BF206" s="222">
        <f>IF(N206="snížená",J206,0)</f>
        <v>0</v>
      </c>
      <c r="BG206" s="222">
        <f>IF(N206="zákl. přenesená",J206,0)</f>
        <v>0</v>
      </c>
      <c r="BH206" s="222">
        <f>IF(N206="sníž. přenesená",J206,0)</f>
        <v>0</v>
      </c>
      <c r="BI206" s="222">
        <f>IF(N206="nulová",J206,0)</f>
        <v>0</v>
      </c>
      <c r="BJ206" s="17" t="s">
        <v>81</v>
      </c>
      <c r="BK206" s="222">
        <f>ROUND(I206*H206,2)</f>
        <v>0</v>
      </c>
      <c r="BL206" s="17" t="s">
        <v>151</v>
      </c>
      <c r="BM206" s="221" t="s">
        <v>532</v>
      </c>
    </row>
    <row r="207" spans="1:51" s="12" customFormat="1" ht="12">
      <c r="A207" s="12"/>
      <c r="B207" s="223"/>
      <c r="C207" s="224"/>
      <c r="D207" s="225" t="s">
        <v>198</v>
      </c>
      <c r="E207" s="226" t="s">
        <v>1</v>
      </c>
      <c r="F207" s="227" t="s">
        <v>533</v>
      </c>
      <c r="G207" s="224"/>
      <c r="H207" s="228">
        <v>1085</v>
      </c>
      <c r="I207" s="229"/>
      <c r="J207" s="224"/>
      <c r="K207" s="224"/>
      <c r="L207" s="230"/>
      <c r="M207" s="231"/>
      <c r="N207" s="232"/>
      <c r="O207" s="232"/>
      <c r="P207" s="232"/>
      <c r="Q207" s="232"/>
      <c r="R207" s="232"/>
      <c r="S207" s="232"/>
      <c r="T207" s="233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T207" s="234" t="s">
        <v>198</v>
      </c>
      <c r="AU207" s="234" t="s">
        <v>81</v>
      </c>
      <c r="AV207" s="12" t="s">
        <v>83</v>
      </c>
      <c r="AW207" s="12" t="s">
        <v>30</v>
      </c>
      <c r="AX207" s="12" t="s">
        <v>73</v>
      </c>
      <c r="AY207" s="234" t="s">
        <v>137</v>
      </c>
    </row>
    <row r="208" spans="1:51" s="14" customFormat="1" ht="12">
      <c r="A208" s="14"/>
      <c r="B208" s="245"/>
      <c r="C208" s="246"/>
      <c r="D208" s="225" t="s">
        <v>198</v>
      </c>
      <c r="E208" s="247" t="s">
        <v>1</v>
      </c>
      <c r="F208" s="248" t="s">
        <v>239</v>
      </c>
      <c r="G208" s="246"/>
      <c r="H208" s="249">
        <v>1085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198</v>
      </c>
      <c r="AU208" s="255" t="s">
        <v>81</v>
      </c>
      <c r="AV208" s="14" t="s">
        <v>151</v>
      </c>
      <c r="AW208" s="14" t="s">
        <v>30</v>
      </c>
      <c r="AX208" s="14" t="s">
        <v>81</v>
      </c>
      <c r="AY208" s="255" t="s">
        <v>137</v>
      </c>
    </row>
    <row r="209" spans="1:65" s="2" customFormat="1" ht="16.5" customHeight="1">
      <c r="A209" s="38"/>
      <c r="B209" s="39"/>
      <c r="C209" s="269" t="s">
        <v>258</v>
      </c>
      <c r="D209" s="269" t="s">
        <v>348</v>
      </c>
      <c r="E209" s="270" t="s">
        <v>534</v>
      </c>
      <c r="F209" s="271" t="s">
        <v>535</v>
      </c>
      <c r="G209" s="272" t="s">
        <v>342</v>
      </c>
      <c r="H209" s="273">
        <v>276.675</v>
      </c>
      <c r="I209" s="274"/>
      <c r="J209" s="275">
        <f>ROUND(I209*H209,2)</f>
        <v>0</v>
      </c>
      <c r="K209" s="271" t="s">
        <v>329</v>
      </c>
      <c r="L209" s="276"/>
      <c r="M209" s="277" t="s">
        <v>1</v>
      </c>
      <c r="N209" s="278" t="s">
        <v>38</v>
      </c>
      <c r="O209" s="91"/>
      <c r="P209" s="219">
        <f>O209*H209</f>
        <v>0</v>
      </c>
      <c r="Q209" s="219">
        <v>0</v>
      </c>
      <c r="R209" s="219">
        <f>Q209*H209</f>
        <v>0</v>
      </c>
      <c r="S209" s="219">
        <v>0</v>
      </c>
      <c r="T209" s="22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1" t="s">
        <v>166</v>
      </c>
      <c r="AT209" s="221" t="s">
        <v>348</v>
      </c>
      <c r="AU209" s="221" t="s">
        <v>81</v>
      </c>
      <c r="AY209" s="17" t="s">
        <v>137</v>
      </c>
      <c r="BE209" s="222">
        <f>IF(N209="základní",J209,0)</f>
        <v>0</v>
      </c>
      <c r="BF209" s="222">
        <f>IF(N209="snížená",J209,0)</f>
        <v>0</v>
      </c>
      <c r="BG209" s="222">
        <f>IF(N209="zákl. přenesená",J209,0)</f>
        <v>0</v>
      </c>
      <c r="BH209" s="222">
        <f>IF(N209="sníž. přenesená",J209,0)</f>
        <v>0</v>
      </c>
      <c r="BI209" s="222">
        <f>IF(N209="nulová",J209,0)</f>
        <v>0</v>
      </c>
      <c r="BJ209" s="17" t="s">
        <v>81</v>
      </c>
      <c r="BK209" s="222">
        <f>ROUND(I209*H209,2)</f>
        <v>0</v>
      </c>
      <c r="BL209" s="17" t="s">
        <v>151</v>
      </c>
      <c r="BM209" s="221" t="s">
        <v>536</v>
      </c>
    </row>
    <row r="210" spans="1:51" s="12" customFormat="1" ht="12">
      <c r="A210" s="12"/>
      <c r="B210" s="223"/>
      <c r="C210" s="224"/>
      <c r="D210" s="225" t="s">
        <v>198</v>
      </c>
      <c r="E210" s="226" t="s">
        <v>1</v>
      </c>
      <c r="F210" s="227" t="s">
        <v>537</v>
      </c>
      <c r="G210" s="224"/>
      <c r="H210" s="228">
        <v>276.675</v>
      </c>
      <c r="I210" s="229"/>
      <c r="J210" s="224"/>
      <c r="K210" s="224"/>
      <c r="L210" s="230"/>
      <c r="M210" s="231"/>
      <c r="N210" s="232"/>
      <c r="O210" s="232"/>
      <c r="P210" s="232"/>
      <c r="Q210" s="232"/>
      <c r="R210" s="232"/>
      <c r="S210" s="232"/>
      <c r="T210" s="233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T210" s="234" t="s">
        <v>198</v>
      </c>
      <c r="AU210" s="234" t="s">
        <v>81</v>
      </c>
      <c r="AV210" s="12" t="s">
        <v>83</v>
      </c>
      <c r="AW210" s="12" t="s">
        <v>30</v>
      </c>
      <c r="AX210" s="12" t="s">
        <v>73</v>
      </c>
      <c r="AY210" s="234" t="s">
        <v>137</v>
      </c>
    </row>
    <row r="211" spans="1:51" s="14" customFormat="1" ht="12">
      <c r="A211" s="14"/>
      <c r="B211" s="245"/>
      <c r="C211" s="246"/>
      <c r="D211" s="225" t="s">
        <v>198</v>
      </c>
      <c r="E211" s="247" t="s">
        <v>1</v>
      </c>
      <c r="F211" s="248" t="s">
        <v>239</v>
      </c>
      <c r="G211" s="246"/>
      <c r="H211" s="249">
        <v>276.675</v>
      </c>
      <c r="I211" s="250"/>
      <c r="J211" s="246"/>
      <c r="K211" s="246"/>
      <c r="L211" s="251"/>
      <c r="M211" s="252"/>
      <c r="N211" s="253"/>
      <c r="O211" s="253"/>
      <c r="P211" s="253"/>
      <c r="Q211" s="253"/>
      <c r="R211" s="253"/>
      <c r="S211" s="253"/>
      <c r="T211" s="25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5" t="s">
        <v>198</v>
      </c>
      <c r="AU211" s="255" t="s">
        <v>81</v>
      </c>
      <c r="AV211" s="14" t="s">
        <v>151</v>
      </c>
      <c r="AW211" s="14" t="s">
        <v>30</v>
      </c>
      <c r="AX211" s="14" t="s">
        <v>81</v>
      </c>
      <c r="AY211" s="255" t="s">
        <v>137</v>
      </c>
    </row>
    <row r="212" spans="1:65" s="2" customFormat="1" ht="16.5" customHeight="1">
      <c r="A212" s="38"/>
      <c r="B212" s="39"/>
      <c r="C212" s="210" t="s">
        <v>266</v>
      </c>
      <c r="D212" s="210" t="s">
        <v>138</v>
      </c>
      <c r="E212" s="211" t="s">
        <v>538</v>
      </c>
      <c r="F212" s="212" t="s">
        <v>539</v>
      </c>
      <c r="G212" s="213" t="s">
        <v>459</v>
      </c>
      <c r="H212" s="214">
        <v>121.275</v>
      </c>
      <c r="I212" s="215"/>
      <c r="J212" s="216">
        <f>ROUND(I212*H212,2)</f>
        <v>0</v>
      </c>
      <c r="K212" s="212" t="s">
        <v>446</v>
      </c>
      <c r="L212" s="44"/>
      <c r="M212" s="217" t="s">
        <v>1</v>
      </c>
      <c r="N212" s="218" t="s">
        <v>38</v>
      </c>
      <c r="O212" s="91"/>
      <c r="P212" s="219">
        <f>O212*H212</f>
        <v>0</v>
      </c>
      <c r="Q212" s="219">
        <v>0</v>
      </c>
      <c r="R212" s="219">
        <f>Q212*H212</f>
        <v>0</v>
      </c>
      <c r="S212" s="219">
        <v>0</v>
      </c>
      <c r="T212" s="22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1" t="s">
        <v>151</v>
      </c>
      <c r="AT212" s="221" t="s">
        <v>138</v>
      </c>
      <c r="AU212" s="221" t="s">
        <v>81</v>
      </c>
      <c r="AY212" s="17" t="s">
        <v>137</v>
      </c>
      <c r="BE212" s="222">
        <f>IF(N212="základní",J212,0)</f>
        <v>0</v>
      </c>
      <c r="BF212" s="222">
        <f>IF(N212="snížená",J212,0)</f>
        <v>0</v>
      </c>
      <c r="BG212" s="222">
        <f>IF(N212="zákl. přenesená",J212,0)</f>
        <v>0</v>
      </c>
      <c r="BH212" s="222">
        <f>IF(N212="sníž. přenesená",J212,0)</f>
        <v>0</v>
      </c>
      <c r="BI212" s="222">
        <f>IF(N212="nulová",J212,0)</f>
        <v>0</v>
      </c>
      <c r="BJ212" s="17" t="s">
        <v>81</v>
      </c>
      <c r="BK212" s="222">
        <f>ROUND(I212*H212,2)</f>
        <v>0</v>
      </c>
      <c r="BL212" s="17" t="s">
        <v>151</v>
      </c>
      <c r="BM212" s="221" t="s">
        <v>540</v>
      </c>
    </row>
    <row r="213" spans="1:51" s="12" customFormat="1" ht="12">
      <c r="A213" s="12"/>
      <c r="B213" s="223"/>
      <c r="C213" s="224"/>
      <c r="D213" s="225" t="s">
        <v>198</v>
      </c>
      <c r="E213" s="226" t="s">
        <v>1</v>
      </c>
      <c r="F213" s="227" t="s">
        <v>541</v>
      </c>
      <c r="G213" s="224"/>
      <c r="H213" s="228">
        <v>121.275</v>
      </c>
      <c r="I213" s="229"/>
      <c r="J213" s="224"/>
      <c r="K213" s="224"/>
      <c r="L213" s="230"/>
      <c r="M213" s="231"/>
      <c r="N213" s="232"/>
      <c r="O213" s="232"/>
      <c r="P213" s="232"/>
      <c r="Q213" s="232"/>
      <c r="R213" s="232"/>
      <c r="S213" s="232"/>
      <c r="T213" s="233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T213" s="234" t="s">
        <v>198</v>
      </c>
      <c r="AU213" s="234" t="s">
        <v>81</v>
      </c>
      <c r="AV213" s="12" t="s">
        <v>83</v>
      </c>
      <c r="AW213" s="12" t="s">
        <v>30</v>
      </c>
      <c r="AX213" s="12" t="s">
        <v>73</v>
      </c>
      <c r="AY213" s="234" t="s">
        <v>137</v>
      </c>
    </row>
    <row r="214" spans="1:51" s="14" customFormat="1" ht="12">
      <c r="A214" s="14"/>
      <c r="B214" s="245"/>
      <c r="C214" s="246"/>
      <c r="D214" s="225" t="s">
        <v>198</v>
      </c>
      <c r="E214" s="247" t="s">
        <v>1</v>
      </c>
      <c r="F214" s="248" t="s">
        <v>239</v>
      </c>
      <c r="G214" s="246"/>
      <c r="H214" s="249">
        <v>121.275</v>
      </c>
      <c r="I214" s="250"/>
      <c r="J214" s="246"/>
      <c r="K214" s="246"/>
      <c r="L214" s="251"/>
      <c r="M214" s="252"/>
      <c r="N214" s="253"/>
      <c r="O214" s="253"/>
      <c r="P214" s="253"/>
      <c r="Q214" s="253"/>
      <c r="R214" s="253"/>
      <c r="S214" s="253"/>
      <c r="T214" s="25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5" t="s">
        <v>198</v>
      </c>
      <c r="AU214" s="255" t="s">
        <v>81</v>
      </c>
      <c r="AV214" s="14" t="s">
        <v>151</v>
      </c>
      <c r="AW214" s="14" t="s">
        <v>30</v>
      </c>
      <c r="AX214" s="14" t="s">
        <v>81</v>
      </c>
      <c r="AY214" s="255" t="s">
        <v>137</v>
      </c>
    </row>
    <row r="215" spans="1:65" s="2" customFormat="1" ht="21.75" customHeight="1">
      <c r="A215" s="38"/>
      <c r="B215" s="39"/>
      <c r="C215" s="210" t="s">
        <v>275</v>
      </c>
      <c r="D215" s="210" t="s">
        <v>138</v>
      </c>
      <c r="E215" s="211" t="s">
        <v>542</v>
      </c>
      <c r="F215" s="212" t="s">
        <v>543</v>
      </c>
      <c r="G215" s="213" t="s">
        <v>459</v>
      </c>
      <c r="H215" s="214">
        <v>121.275</v>
      </c>
      <c r="I215" s="215"/>
      <c r="J215" s="216">
        <f>ROUND(I215*H215,2)</f>
        <v>0</v>
      </c>
      <c r="K215" s="212" t="s">
        <v>446</v>
      </c>
      <c r="L215" s="44"/>
      <c r="M215" s="217" t="s">
        <v>1</v>
      </c>
      <c r="N215" s="218" t="s">
        <v>38</v>
      </c>
      <c r="O215" s="91"/>
      <c r="P215" s="219">
        <f>O215*H215</f>
        <v>0</v>
      </c>
      <c r="Q215" s="219">
        <v>0</v>
      </c>
      <c r="R215" s="219">
        <f>Q215*H215</f>
        <v>0</v>
      </c>
      <c r="S215" s="219">
        <v>0</v>
      </c>
      <c r="T215" s="22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1" t="s">
        <v>151</v>
      </c>
      <c r="AT215" s="221" t="s">
        <v>138</v>
      </c>
      <c r="AU215" s="221" t="s">
        <v>81</v>
      </c>
      <c r="AY215" s="17" t="s">
        <v>137</v>
      </c>
      <c r="BE215" s="222">
        <f>IF(N215="základní",J215,0)</f>
        <v>0</v>
      </c>
      <c r="BF215" s="222">
        <f>IF(N215="snížená",J215,0)</f>
        <v>0</v>
      </c>
      <c r="BG215" s="222">
        <f>IF(N215="zákl. přenesená",J215,0)</f>
        <v>0</v>
      </c>
      <c r="BH215" s="222">
        <f>IF(N215="sníž. přenesená",J215,0)</f>
        <v>0</v>
      </c>
      <c r="BI215" s="222">
        <f>IF(N215="nulová",J215,0)</f>
        <v>0</v>
      </c>
      <c r="BJ215" s="17" t="s">
        <v>81</v>
      </c>
      <c r="BK215" s="222">
        <f>ROUND(I215*H215,2)</f>
        <v>0</v>
      </c>
      <c r="BL215" s="17" t="s">
        <v>151</v>
      </c>
      <c r="BM215" s="221" t="s">
        <v>544</v>
      </c>
    </row>
    <row r="216" spans="1:63" s="11" customFormat="1" ht="25.9" customHeight="1">
      <c r="A216" s="11"/>
      <c r="B216" s="196"/>
      <c r="C216" s="197"/>
      <c r="D216" s="198" t="s">
        <v>72</v>
      </c>
      <c r="E216" s="199" t="s">
        <v>83</v>
      </c>
      <c r="F216" s="199" t="s">
        <v>352</v>
      </c>
      <c r="G216" s="197"/>
      <c r="H216" s="197"/>
      <c r="I216" s="200"/>
      <c r="J216" s="201">
        <f>BK216</f>
        <v>0</v>
      </c>
      <c r="K216" s="197"/>
      <c r="L216" s="202"/>
      <c r="M216" s="203"/>
      <c r="N216" s="204"/>
      <c r="O216" s="204"/>
      <c r="P216" s="205">
        <f>SUM(P217:P229)</f>
        <v>0</v>
      </c>
      <c r="Q216" s="204"/>
      <c r="R216" s="205">
        <f>SUM(R217:R229)</f>
        <v>0</v>
      </c>
      <c r="S216" s="204"/>
      <c r="T216" s="206">
        <f>SUM(T217:T229)</f>
        <v>0</v>
      </c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R216" s="207" t="s">
        <v>81</v>
      </c>
      <c r="AT216" s="208" t="s">
        <v>72</v>
      </c>
      <c r="AU216" s="208" t="s">
        <v>73</v>
      </c>
      <c r="AY216" s="207" t="s">
        <v>137</v>
      </c>
      <c r="BK216" s="209">
        <f>SUM(BK217:BK229)</f>
        <v>0</v>
      </c>
    </row>
    <row r="217" spans="1:65" s="2" customFormat="1" ht="24.15" customHeight="1">
      <c r="A217" s="38"/>
      <c r="B217" s="39"/>
      <c r="C217" s="210" t="s">
        <v>281</v>
      </c>
      <c r="D217" s="210" t="s">
        <v>138</v>
      </c>
      <c r="E217" s="211" t="s">
        <v>545</v>
      </c>
      <c r="F217" s="212" t="s">
        <v>546</v>
      </c>
      <c r="G217" s="213" t="s">
        <v>365</v>
      </c>
      <c r="H217" s="214">
        <v>5224</v>
      </c>
      <c r="I217" s="215"/>
      <c r="J217" s="216">
        <f>ROUND(I217*H217,2)</f>
        <v>0</v>
      </c>
      <c r="K217" s="212" t="s">
        <v>329</v>
      </c>
      <c r="L217" s="44"/>
      <c r="M217" s="217" t="s">
        <v>1</v>
      </c>
      <c r="N217" s="218" t="s">
        <v>38</v>
      </c>
      <c r="O217" s="91"/>
      <c r="P217" s="219">
        <f>O217*H217</f>
        <v>0</v>
      </c>
      <c r="Q217" s="219">
        <v>0</v>
      </c>
      <c r="R217" s="219">
        <f>Q217*H217</f>
        <v>0</v>
      </c>
      <c r="S217" s="219">
        <v>0</v>
      </c>
      <c r="T217" s="22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1" t="s">
        <v>151</v>
      </c>
      <c r="AT217" s="221" t="s">
        <v>138</v>
      </c>
      <c r="AU217" s="221" t="s">
        <v>81</v>
      </c>
      <c r="AY217" s="17" t="s">
        <v>137</v>
      </c>
      <c r="BE217" s="222">
        <f>IF(N217="základní",J217,0)</f>
        <v>0</v>
      </c>
      <c r="BF217" s="222">
        <f>IF(N217="snížená",J217,0)</f>
        <v>0</v>
      </c>
      <c r="BG217" s="222">
        <f>IF(N217="zákl. přenesená",J217,0)</f>
        <v>0</v>
      </c>
      <c r="BH217" s="222">
        <f>IF(N217="sníž. přenesená",J217,0)</f>
        <v>0</v>
      </c>
      <c r="BI217" s="222">
        <f>IF(N217="nulová",J217,0)</f>
        <v>0</v>
      </c>
      <c r="BJ217" s="17" t="s">
        <v>81</v>
      </c>
      <c r="BK217" s="222">
        <f>ROUND(I217*H217,2)</f>
        <v>0</v>
      </c>
      <c r="BL217" s="17" t="s">
        <v>151</v>
      </c>
      <c r="BM217" s="221" t="s">
        <v>547</v>
      </c>
    </row>
    <row r="218" spans="1:51" s="12" customFormat="1" ht="12">
      <c r="A218" s="12"/>
      <c r="B218" s="223"/>
      <c r="C218" s="224"/>
      <c r="D218" s="225" t="s">
        <v>198</v>
      </c>
      <c r="E218" s="226" t="s">
        <v>1</v>
      </c>
      <c r="F218" s="227" t="s">
        <v>548</v>
      </c>
      <c r="G218" s="224"/>
      <c r="H218" s="228">
        <v>5224</v>
      </c>
      <c r="I218" s="229"/>
      <c r="J218" s="224"/>
      <c r="K218" s="224"/>
      <c r="L218" s="230"/>
      <c r="M218" s="231"/>
      <c r="N218" s="232"/>
      <c r="O218" s="232"/>
      <c r="P218" s="232"/>
      <c r="Q218" s="232"/>
      <c r="R218" s="232"/>
      <c r="S218" s="232"/>
      <c r="T218" s="233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T218" s="234" t="s">
        <v>198</v>
      </c>
      <c r="AU218" s="234" t="s">
        <v>81</v>
      </c>
      <c r="AV218" s="12" t="s">
        <v>83</v>
      </c>
      <c r="AW218" s="12" t="s">
        <v>30</v>
      </c>
      <c r="AX218" s="12" t="s">
        <v>73</v>
      </c>
      <c r="AY218" s="234" t="s">
        <v>137</v>
      </c>
    </row>
    <row r="219" spans="1:51" s="14" customFormat="1" ht="12">
      <c r="A219" s="14"/>
      <c r="B219" s="245"/>
      <c r="C219" s="246"/>
      <c r="D219" s="225" t="s">
        <v>198</v>
      </c>
      <c r="E219" s="247" t="s">
        <v>1</v>
      </c>
      <c r="F219" s="248" t="s">
        <v>239</v>
      </c>
      <c r="G219" s="246"/>
      <c r="H219" s="249">
        <v>5224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198</v>
      </c>
      <c r="AU219" s="255" t="s">
        <v>81</v>
      </c>
      <c r="AV219" s="14" t="s">
        <v>151</v>
      </c>
      <c r="AW219" s="14" t="s">
        <v>30</v>
      </c>
      <c r="AX219" s="14" t="s">
        <v>81</v>
      </c>
      <c r="AY219" s="255" t="s">
        <v>137</v>
      </c>
    </row>
    <row r="220" spans="1:65" s="2" customFormat="1" ht="24.15" customHeight="1">
      <c r="A220" s="38"/>
      <c r="B220" s="39"/>
      <c r="C220" s="269" t="s">
        <v>291</v>
      </c>
      <c r="D220" s="269" t="s">
        <v>348</v>
      </c>
      <c r="E220" s="270" t="s">
        <v>549</v>
      </c>
      <c r="F220" s="271" t="s">
        <v>550</v>
      </c>
      <c r="G220" s="272" t="s">
        <v>365</v>
      </c>
      <c r="H220" s="273">
        <v>5224</v>
      </c>
      <c r="I220" s="274"/>
      <c r="J220" s="275">
        <f>ROUND(I220*H220,2)</f>
        <v>0</v>
      </c>
      <c r="K220" s="271" t="s">
        <v>329</v>
      </c>
      <c r="L220" s="276"/>
      <c r="M220" s="277" t="s">
        <v>1</v>
      </c>
      <c r="N220" s="278" t="s">
        <v>38</v>
      </c>
      <c r="O220" s="91"/>
      <c r="P220" s="219">
        <f>O220*H220</f>
        <v>0</v>
      </c>
      <c r="Q220" s="219">
        <v>0</v>
      </c>
      <c r="R220" s="219">
        <f>Q220*H220</f>
        <v>0</v>
      </c>
      <c r="S220" s="219">
        <v>0</v>
      </c>
      <c r="T220" s="22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1" t="s">
        <v>166</v>
      </c>
      <c r="AT220" s="221" t="s">
        <v>348</v>
      </c>
      <c r="AU220" s="221" t="s">
        <v>81</v>
      </c>
      <c r="AY220" s="17" t="s">
        <v>137</v>
      </c>
      <c r="BE220" s="222">
        <f>IF(N220="základní",J220,0)</f>
        <v>0</v>
      </c>
      <c r="BF220" s="222">
        <f>IF(N220="snížená",J220,0)</f>
        <v>0</v>
      </c>
      <c r="BG220" s="222">
        <f>IF(N220="zákl. přenesená",J220,0)</f>
        <v>0</v>
      </c>
      <c r="BH220" s="222">
        <f>IF(N220="sníž. přenesená",J220,0)</f>
        <v>0</v>
      </c>
      <c r="BI220" s="222">
        <f>IF(N220="nulová",J220,0)</f>
        <v>0</v>
      </c>
      <c r="BJ220" s="17" t="s">
        <v>81</v>
      </c>
      <c r="BK220" s="222">
        <f>ROUND(I220*H220,2)</f>
        <v>0</v>
      </c>
      <c r="BL220" s="17" t="s">
        <v>151</v>
      </c>
      <c r="BM220" s="221" t="s">
        <v>551</v>
      </c>
    </row>
    <row r="221" spans="1:65" s="2" customFormat="1" ht="33" customHeight="1">
      <c r="A221" s="38"/>
      <c r="B221" s="39"/>
      <c r="C221" s="210" t="s">
        <v>295</v>
      </c>
      <c r="D221" s="210" t="s">
        <v>138</v>
      </c>
      <c r="E221" s="211" t="s">
        <v>552</v>
      </c>
      <c r="F221" s="212" t="s">
        <v>553</v>
      </c>
      <c r="G221" s="213" t="s">
        <v>348</v>
      </c>
      <c r="H221" s="214">
        <v>2612</v>
      </c>
      <c r="I221" s="215"/>
      <c r="J221" s="216">
        <f>ROUND(I221*H221,2)</f>
        <v>0</v>
      </c>
      <c r="K221" s="212" t="s">
        <v>446</v>
      </c>
      <c r="L221" s="44"/>
      <c r="M221" s="217" t="s">
        <v>1</v>
      </c>
      <c r="N221" s="218" t="s">
        <v>38</v>
      </c>
      <c r="O221" s="91"/>
      <c r="P221" s="219">
        <f>O221*H221</f>
        <v>0</v>
      </c>
      <c r="Q221" s="219">
        <v>0</v>
      </c>
      <c r="R221" s="219">
        <f>Q221*H221</f>
        <v>0</v>
      </c>
      <c r="S221" s="219">
        <v>0</v>
      </c>
      <c r="T221" s="22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1" t="s">
        <v>151</v>
      </c>
      <c r="AT221" s="221" t="s">
        <v>138</v>
      </c>
      <c r="AU221" s="221" t="s">
        <v>81</v>
      </c>
      <c r="AY221" s="17" t="s">
        <v>137</v>
      </c>
      <c r="BE221" s="222">
        <f>IF(N221="základní",J221,0)</f>
        <v>0</v>
      </c>
      <c r="BF221" s="222">
        <f>IF(N221="snížená",J221,0)</f>
        <v>0</v>
      </c>
      <c r="BG221" s="222">
        <f>IF(N221="zákl. přenesená",J221,0)</f>
        <v>0</v>
      </c>
      <c r="BH221" s="222">
        <f>IF(N221="sníž. přenesená",J221,0)</f>
        <v>0</v>
      </c>
      <c r="BI221" s="222">
        <f>IF(N221="nulová",J221,0)</f>
        <v>0</v>
      </c>
      <c r="BJ221" s="17" t="s">
        <v>81</v>
      </c>
      <c r="BK221" s="222">
        <f>ROUND(I221*H221,2)</f>
        <v>0</v>
      </c>
      <c r="BL221" s="17" t="s">
        <v>151</v>
      </c>
      <c r="BM221" s="221" t="s">
        <v>554</v>
      </c>
    </row>
    <row r="222" spans="1:51" s="12" customFormat="1" ht="12">
      <c r="A222" s="12"/>
      <c r="B222" s="223"/>
      <c r="C222" s="224"/>
      <c r="D222" s="225" t="s">
        <v>198</v>
      </c>
      <c r="E222" s="226" t="s">
        <v>1</v>
      </c>
      <c r="F222" s="227" t="s">
        <v>555</v>
      </c>
      <c r="G222" s="224"/>
      <c r="H222" s="228">
        <v>2612</v>
      </c>
      <c r="I222" s="229"/>
      <c r="J222" s="224"/>
      <c r="K222" s="224"/>
      <c r="L222" s="230"/>
      <c r="M222" s="231"/>
      <c r="N222" s="232"/>
      <c r="O222" s="232"/>
      <c r="P222" s="232"/>
      <c r="Q222" s="232"/>
      <c r="R222" s="232"/>
      <c r="S222" s="232"/>
      <c r="T222" s="233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T222" s="234" t="s">
        <v>198</v>
      </c>
      <c r="AU222" s="234" t="s">
        <v>81</v>
      </c>
      <c r="AV222" s="12" t="s">
        <v>83</v>
      </c>
      <c r="AW222" s="12" t="s">
        <v>30</v>
      </c>
      <c r="AX222" s="12" t="s">
        <v>73</v>
      </c>
      <c r="AY222" s="234" t="s">
        <v>137</v>
      </c>
    </row>
    <row r="223" spans="1:51" s="14" customFormat="1" ht="12">
      <c r="A223" s="14"/>
      <c r="B223" s="245"/>
      <c r="C223" s="246"/>
      <c r="D223" s="225" t="s">
        <v>198</v>
      </c>
      <c r="E223" s="247" t="s">
        <v>1</v>
      </c>
      <c r="F223" s="248" t="s">
        <v>239</v>
      </c>
      <c r="G223" s="246"/>
      <c r="H223" s="249">
        <v>2612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198</v>
      </c>
      <c r="AU223" s="255" t="s">
        <v>81</v>
      </c>
      <c r="AV223" s="14" t="s">
        <v>151</v>
      </c>
      <c r="AW223" s="14" t="s">
        <v>30</v>
      </c>
      <c r="AX223" s="14" t="s">
        <v>81</v>
      </c>
      <c r="AY223" s="255" t="s">
        <v>137</v>
      </c>
    </row>
    <row r="224" spans="1:65" s="2" customFormat="1" ht="21.75" customHeight="1">
      <c r="A224" s="38"/>
      <c r="B224" s="39"/>
      <c r="C224" s="210" t="s">
        <v>301</v>
      </c>
      <c r="D224" s="210" t="s">
        <v>138</v>
      </c>
      <c r="E224" s="211" t="s">
        <v>556</v>
      </c>
      <c r="F224" s="212" t="s">
        <v>557</v>
      </c>
      <c r="G224" s="213" t="s">
        <v>365</v>
      </c>
      <c r="H224" s="214">
        <v>1026</v>
      </c>
      <c r="I224" s="215"/>
      <c r="J224" s="216">
        <f>ROUND(I224*H224,2)</f>
        <v>0</v>
      </c>
      <c r="K224" s="212" t="s">
        <v>329</v>
      </c>
      <c r="L224" s="44"/>
      <c r="M224" s="217" t="s">
        <v>1</v>
      </c>
      <c r="N224" s="218" t="s">
        <v>38</v>
      </c>
      <c r="O224" s="91"/>
      <c r="P224" s="219">
        <f>O224*H224</f>
        <v>0</v>
      </c>
      <c r="Q224" s="219">
        <v>0</v>
      </c>
      <c r="R224" s="219">
        <f>Q224*H224</f>
        <v>0</v>
      </c>
      <c r="S224" s="219">
        <v>0</v>
      </c>
      <c r="T224" s="22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1" t="s">
        <v>151</v>
      </c>
      <c r="AT224" s="221" t="s">
        <v>138</v>
      </c>
      <c r="AU224" s="221" t="s">
        <v>81</v>
      </c>
      <c r="AY224" s="17" t="s">
        <v>137</v>
      </c>
      <c r="BE224" s="222">
        <f>IF(N224="základní",J224,0)</f>
        <v>0</v>
      </c>
      <c r="BF224" s="222">
        <f>IF(N224="snížená",J224,0)</f>
        <v>0</v>
      </c>
      <c r="BG224" s="222">
        <f>IF(N224="zákl. přenesená",J224,0)</f>
        <v>0</v>
      </c>
      <c r="BH224" s="222">
        <f>IF(N224="sníž. přenesená",J224,0)</f>
        <v>0</v>
      </c>
      <c r="BI224" s="222">
        <f>IF(N224="nulová",J224,0)</f>
        <v>0</v>
      </c>
      <c r="BJ224" s="17" t="s">
        <v>81</v>
      </c>
      <c r="BK224" s="222">
        <f>ROUND(I224*H224,2)</f>
        <v>0</v>
      </c>
      <c r="BL224" s="17" t="s">
        <v>151</v>
      </c>
      <c r="BM224" s="221" t="s">
        <v>558</v>
      </c>
    </row>
    <row r="225" spans="1:51" s="12" customFormat="1" ht="12">
      <c r="A225" s="12"/>
      <c r="B225" s="223"/>
      <c r="C225" s="224"/>
      <c r="D225" s="225" t="s">
        <v>198</v>
      </c>
      <c r="E225" s="226" t="s">
        <v>1</v>
      </c>
      <c r="F225" s="227" t="s">
        <v>559</v>
      </c>
      <c r="G225" s="224"/>
      <c r="H225" s="228">
        <v>1026</v>
      </c>
      <c r="I225" s="229"/>
      <c r="J225" s="224"/>
      <c r="K225" s="224"/>
      <c r="L225" s="230"/>
      <c r="M225" s="231"/>
      <c r="N225" s="232"/>
      <c r="O225" s="232"/>
      <c r="P225" s="232"/>
      <c r="Q225" s="232"/>
      <c r="R225" s="232"/>
      <c r="S225" s="232"/>
      <c r="T225" s="233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T225" s="234" t="s">
        <v>198</v>
      </c>
      <c r="AU225" s="234" t="s">
        <v>81</v>
      </c>
      <c r="AV225" s="12" t="s">
        <v>83</v>
      </c>
      <c r="AW225" s="12" t="s">
        <v>30</v>
      </c>
      <c r="AX225" s="12" t="s">
        <v>73</v>
      </c>
      <c r="AY225" s="234" t="s">
        <v>137</v>
      </c>
    </row>
    <row r="226" spans="1:51" s="14" customFormat="1" ht="12">
      <c r="A226" s="14"/>
      <c r="B226" s="245"/>
      <c r="C226" s="246"/>
      <c r="D226" s="225" t="s">
        <v>198</v>
      </c>
      <c r="E226" s="247" t="s">
        <v>1</v>
      </c>
      <c r="F226" s="248" t="s">
        <v>239</v>
      </c>
      <c r="G226" s="246"/>
      <c r="H226" s="249">
        <v>1026</v>
      </c>
      <c r="I226" s="250"/>
      <c r="J226" s="246"/>
      <c r="K226" s="246"/>
      <c r="L226" s="251"/>
      <c r="M226" s="252"/>
      <c r="N226" s="253"/>
      <c r="O226" s="253"/>
      <c r="P226" s="253"/>
      <c r="Q226" s="253"/>
      <c r="R226" s="253"/>
      <c r="S226" s="253"/>
      <c r="T226" s="25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5" t="s">
        <v>198</v>
      </c>
      <c r="AU226" s="255" t="s">
        <v>81</v>
      </c>
      <c r="AV226" s="14" t="s">
        <v>151</v>
      </c>
      <c r="AW226" s="14" t="s">
        <v>30</v>
      </c>
      <c r="AX226" s="14" t="s">
        <v>81</v>
      </c>
      <c r="AY226" s="255" t="s">
        <v>137</v>
      </c>
    </row>
    <row r="227" spans="1:65" s="2" customFormat="1" ht="16.5" customHeight="1">
      <c r="A227" s="38"/>
      <c r="B227" s="39"/>
      <c r="C227" s="269" t="s">
        <v>306</v>
      </c>
      <c r="D227" s="269" t="s">
        <v>348</v>
      </c>
      <c r="E227" s="270" t="s">
        <v>560</v>
      </c>
      <c r="F227" s="271" t="s">
        <v>561</v>
      </c>
      <c r="G227" s="272" t="s">
        <v>365</v>
      </c>
      <c r="H227" s="273">
        <v>1179.9</v>
      </c>
      <c r="I227" s="274"/>
      <c r="J227" s="275">
        <f>ROUND(I227*H227,2)</f>
        <v>0</v>
      </c>
      <c r="K227" s="271" t="s">
        <v>329</v>
      </c>
      <c r="L227" s="276"/>
      <c r="M227" s="277" t="s">
        <v>1</v>
      </c>
      <c r="N227" s="278" t="s">
        <v>38</v>
      </c>
      <c r="O227" s="91"/>
      <c r="P227" s="219">
        <f>O227*H227</f>
        <v>0</v>
      </c>
      <c r="Q227" s="219">
        <v>0</v>
      </c>
      <c r="R227" s="219">
        <f>Q227*H227</f>
        <v>0</v>
      </c>
      <c r="S227" s="219">
        <v>0</v>
      </c>
      <c r="T227" s="22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1" t="s">
        <v>166</v>
      </c>
      <c r="AT227" s="221" t="s">
        <v>348</v>
      </c>
      <c r="AU227" s="221" t="s">
        <v>81</v>
      </c>
      <c r="AY227" s="17" t="s">
        <v>137</v>
      </c>
      <c r="BE227" s="222">
        <f>IF(N227="základní",J227,0)</f>
        <v>0</v>
      </c>
      <c r="BF227" s="222">
        <f>IF(N227="snížená",J227,0)</f>
        <v>0</v>
      </c>
      <c r="BG227" s="222">
        <f>IF(N227="zákl. přenesená",J227,0)</f>
        <v>0</v>
      </c>
      <c r="BH227" s="222">
        <f>IF(N227="sníž. přenesená",J227,0)</f>
        <v>0</v>
      </c>
      <c r="BI227" s="222">
        <f>IF(N227="nulová",J227,0)</f>
        <v>0</v>
      </c>
      <c r="BJ227" s="17" t="s">
        <v>81</v>
      </c>
      <c r="BK227" s="222">
        <f>ROUND(I227*H227,2)</f>
        <v>0</v>
      </c>
      <c r="BL227" s="17" t="s">
        <v>151</v>
      </c>
      <c r="BM227" s="221" t="s">
        <v>562</v>
      </c>
    </row>
    <row r="228" spans="1:51" s="12" customFormat="1" ht="12">
      <c r="A228" s="12"/>
      <c r="B228" s="223"/>
      <c r="C228" s="224"/>
      <c r="D228" s="225" t="s">
        <v>198</v>
      </c>
      <c r="E228" s="226" t="s">
        <v>1</v>
      </c>
      <c r="F228" s="227" t="s">
        <v>563</v>
      </c>
      <c r="G228" s="224"/>
      <c r="H228" s="228">
        <v>1179.9</v>
      </c>
      <c r="I228" s="229"/>
      <c r="J228" s="224"/>
      <c r="K228" s="224"/>
      <c r="L228" s="230"/>
      <c r="M228" s="231"/>
      <c r="N228" s="232"/>
      <c r="O228" s="232"/>
      <c r="P228" s="232"/>
      <c r="Q228" s="232"/>
      <c r="R228" s="232"/>
      <c r="S228" s="232"/>
      <c r="T228" s="233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T228" s="234" t="s">
        <v>198</v>
      </c>
      <c r="AU228" s="234" t="s">
        <v>81</v>
      </c>
      <c r="AV228" s="12" t="s">
        <v>83</v>
      </c>
      <c r="AW228" s="12" t="s">
        <v>30</v>
      </c>
      <c r="AX228" s="12" t="s">
        <v>73</v>
      </c>
      <c r="AY228" s="234" t="s">
        <v>137</v>
      </c>
    </row>
    <row r="229" spans="1:51" s="14" customFormat="1" ht="12">
      <c r="A229" s="14"/>
      <c r="B229" s="245"/>
      <c r="C229" s="246"/>
      <c r="D229" s="225" t="s">
        <v>198</v>
      </c>
      <c r="E229" s="247" t="s">
        <v>1</v>
      </c>
      <c r="F229" s="248" t="s">
        <v>239</v>
      </c>
      <c r="G229" s="246"/>
      <c r="H229" s="249">
        <v>1179.9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198</v>
      </c>
      <c r="AU229" s="255" t="s">
        <v>81</v>
      </c>
      <c r="AV229" s="14" t="s">
        <v>151</v>
      </c>
      <c r="AW229" s="14" t="s">
        <v>30</v>
      </c>
      <c r="AX229" s="14" t="s">
        <v>81</v>
      </c>
      <c r="AY229" s="255" t="s">
        <v>137</v>
      </c>
    </row>
    <row r="230" spans="1:63" s="11" customFormat="1" ht="25.9" customHeight="1">
      <c r="A230" s="11"/>
      <c r="B230" s="196"/>
      <c r="C230" s="197"/>
      <c r="D230" s="198" t="s">
        <v>72</v>
      </c>
      <c r="E230" s="199" t="s">
        <v>151</v>
      </c>
      <c r="F230" s="199" t="s">
        <v>401</v>
      </c>
      <c r="G230" s="197"/>
      <c r="H230" s="197"/>
      <c r="I230" s="200"/>
      <c r="J230" s="201">
        <f>BK230</f>
        <v>0</v>
      </c>
      <c r="K230" s="197"/>
      <c r="L230" s="202"/>
      <c r="M230" s="203"/>
      <c r="N230" s="204"/>
      <c r="O230" s="204"/>
      <c r="P230" s="205">
        <f>SUM(P231:P283)</f>
        <v>0</v>
      </c>
      <c r="Q230" s="204"/>
      <c r="R230" s="205">
        <f>SUM(R231:R283)</f>
        <v>0</v>
      </c>
      <c r="S230" s="204"/>
      <c r="T230" s="206">
        <f>SUM(T231:T283)</f>
        <v>0</v>
      </c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R230" s="207" t="s">
        <v>81</v>
      </c>
      <c r="AT230" s="208" t="s">
        <v>72</v>
      </c>
      <c r="AU230" s="208" t="s">
        <v>73</v>
      </c>
      <c r="AY230" s="207" t="s">
        <v>137</v>
      </c>
      <c r="BK230" s="209">
        <f>SUM(BK231:BK283)</f>
        <v>0</v>
      </c>
    </row>
    <row r="231" spans="1:65" s="2" customFormat="1" ht="16.5" customHeight="1">
      <c r="A231" s="38"/>
      <c r="B231" s="39"/>
      <c r="C231" s="210" t="s">
        <v>312</v>
      </c>
      <c r="D231" s="210" t="s">
        <v>138</v>
      </c>
      <c r="E231" s="211" t="s">
        <v>564</v>
      </c>
      <c r="F231" s="212" t="s">
        <v>565</v>
      </c>
      <c r="G231" s="213" t="s">
        <v>459</v>
      </c>
      <c r="H231" s="214">
        <v>7.07</v>
      </c>
      <c r="I231" s="215"/>
      <c r="J231" s="216">
        <f>ROUND(I231*H231,2)</f>
        <v>0</v>
      </c>
      <c r="K231" s="212" t="s">
        <v>446</v>
      </c>
      <c r="L231" s="44"/>
      <c r="M231" s="217" t="s">
        <v>1</v>
      </c>
      <c r="N231" s="218" t="s">
        <v>38</v>
      </c>
      <c r="O231" s="91"/>
      <c r="P231" s="219">
        <f>O231*H231</f>
        <v>0</v>
      </c>
      <c r="Q231" s="219">
        <v>0</v>
      </c>
      <c r="R231" s="219">
        <f>Q231*H231</f>
        <v>0</v>
      </c>
      <c r="S231" s="219">
        <v>0</v>
      </c>
      <c r="T231" s="22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1" t="s">
        <v>151</v>
      </c>
      <c r="AT231" s="221" t="s">
        <v>138</v>
      </c>
      <c r="AU231" s="221" t="s">
        <v>81</v>
      </c>
      <c r="AY231" s="17" t="s">
        <v>137</v>
      </c>
      <c r="BE231" s="222">
        <f>IF(N231="základní",J231,0)</f>
        <v>0</v>
      </c>
      <c r="BF231" s="222">
        <f>IF(N231="snížená",J231,0)</f>
        <v>0</v>
      </c>
      <c r="BG231" s="222">
        <f>IF(N231="zákl. přenesená",J231,0)</f>
        <v>0</v>
      </c>
      <c r="BH231" s="222">
        <f>IF(N231="sníž. přenesená",J231,0)</f>
        <v>0</v>
      </c>
      <c r="BI231" s="222">
        <f>IF(N231="nulová",J231,0)</f>
        <v>0</v>
      </c>
      <c r="BJ231" s="17" t="s">
        <v>81</v>
      </c>
      <c r="BK231" s="222">
        <f>ROUND(I231*H231,2)</f>
        <v>0</v>
      </c>
      <c r="BL231" s="17" t="s">
        <v>151</v>
      </c>
      <c r="BM231" s="221" t="s">
        <v>566</v>
      </c>
    </row>
    <row r="232" spans="1:51" s="12" customFormat="1" ht="12">
      <c r="A232" s="12"/>
      <c r="B232" s="223"/>
      <c r="C232" s="224"/>
      <c r="D232" s="225" t="s">
        <v>198</v>
      </c>
      <c r="E232" s="226" t="s">
        <v>1</v>
      </c>
      <c r="F232" s="227" t="s">
        <v>567</v>
      </c>
      <c r="G232" s="224"/>
      <c r="H232" s="228">
        <v>7.07</v>
      </c>
      <c r="I232" s="229"/>
      <c r="J232" s="224"/>
      <c r="K232" s="224"/>
      <c r="L232" s="230"/>
      <c r="M232" s="231"/>
      <c r="N232" s="232"/>
      <c r="O232" s="232"/>
      <c r="P232" s="232"/>
      <c r="Q232" s="232"/>
      <c r="R232" s="232"/>
      <c r="S232" s="232"/>
      <c r="T232" s="233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T232" s="234" t="s">
        <v>198</v>
      </c>
      <c r="AU232" s="234" t="s">
        <v>81</v>
      </c>
      <c r="AV232" s="12" t="s">
        <v>83</v>
      </c>
      <c r="AW232" s="12" t="s">
        <v>30</v>
      </c>
      <c r="AX232" s="12" t="s">
        <v>73</v>
      </c>
      <c r="AY232" s="234" t="s">
        <v>137</v>
      </c>
    </row>
    <row r="233" spans="1:51" s="14" customFormat="1" ht="12">
      <c r="A233" s="14"/>
      <c r="B233" s="245"/>
      <c r="C233" s="246"/>
      <c r="D233" s="225" t="s">
        <v>198</v>
      </c>
      <c r="E233" s="247" t="s">
        <v>1</v>
      </c>
      <c r="F233" s="248" t="s">
        <v>239</v>
      </c>
      <c r="G233" s="246"/>
      <c r="H233" s="249">
        <v>7.07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198</v>
      </c>
      <c r="AU233" s="255" t="s">
        <v>81</v>
      </c>
      <c r="AV233" s="14" t="s">
        <v>151</v>
      </c>
      <c r="AW233" s="14" t="s">
        <v>30</v>
      </c>
      <c r="AX233" s="14" t="s">
        <v>81</v>
      </c>
      <c r="AY233" s="255" t="s">
        <v>137</v>
      </c>
    </row>
    <row r="234" spans="1:65" s="2" customFormat="1" ht="24.15" customHeight="1">
      <c r="A234" s="38"/>
      <c r="B234" s="39"/>
      <c r="C234" s="210" t="s">
        <v>568</v>
      </c>
      <c r="D234" s="210" t="s">
        <v>138</v>
      </c>
      <c r="E234" s="211" t="s">
        <v>569</v>
      </c>
      <c r="F234" s="212" t="s">
        <v>570</v>
      </c>
      <c r="G234" s="213" t="s">
        <v>284</v>
      </c>
      <c r="H234" s="214">
        <v>21</v>
      </c>
      <c r="I234" s="215"/>
      <c r="J234" s="216">
        <f>ROUND(I234*H234,2)</f>
        <v>0</v>
      </c>
      <c r="K234" s="212" t="s">
        <v>446</v>
      </c>
      <c r="L234" s="44"/>
      <c r="M234" s="217" t="s">
        <v>1</v>
      </c>
      <c r="N234" s="218" t="s">
        <v>38</v>
      </c>
      <c r="O234" s="91"/>
      <c r="P234" s="219">
        <f>O234*H234</f>
        <v>0</v>
      </c>
      <c r="Q234" s="219">
        <v>0</v>
      </c>
      <c r="R234" s="219">
        <f>Q234*H234</f>
        <v>0</v>
      </c>
      <c r="S234" s="219">
        <v>0</v>
      </c>
      <c r="T234" s="22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1" t="s">
        <v>151</v>
      </c>
      <c r="AT234" s="221" t="s">
        <v>138</v>
      </c>
      <c r="AU234" s="221" t="s">
        <v>81</v>
      </c>
      <c r="AY234" s="17" t="s">
        <v>137</v>
      </c>
      <c r="BE234" s="222">
        <f>IF(N234="základní",J234,0)</f>
        <v>0</v>
      </c>
      <c r="BF234" s="222">
        <f>IF(N234="snížená",J234,0)</f>
        <v>0</v>
      </c>
      <c r="BG234" s="222">
        <f>IF(N234="zákl. přenesená",J234,0)</f>
        <v>0</v>
      </c>
      <c r="BH234" s="222">
        <f>IF(N234="sníž. přenesená",J234,0)</f>
        <v>0</v>
      </c>
      <c r="BI234" s="222">
        <f>IF(N234="nulová",J234,0)</f>
        <v>0</v>
      </c>
      <c r="BJ234" s="17" t="s">
        <v>81</v>
      </c>
      <c r="BK234" s="222">
        <f>ROUND(I234*H234,2)</f>
        <v>0</v>
      </c>
      <c r="BL234" s="17" t="s">
        <v>151</v>
      </c>
      <c r="BM234" s="221" t="s">
        <v>571</v>
      </c>
    </row>
    <row r="235" spans="1:51" s="12" customFormat="1" ht="12">
      <c r="A235" s="12"/>
      <c r="B235" s="223"/>
      <c r="C235" s="224"/>
      <c r="D235" s="225" t="s">
        <v>198</v>
      </c>
      <c r="E235" s="226" t="s">
        <v>1</v>
      </c>
      <c r="F235" s="227" t="s">
        <v>572</v>
      </c>
      <c r="G235" s="224"/>
      <c r="H235" s="228">
        <v>21</v>
      </c>
      <c r="I235" s="229"/>
      <c r="J235" s="224"/>
      <c r="K235" s="224"/>
      <c r="L235" s="230"/>
      <c r="M235" s="231"/>
      <c r="N235" s="232"/>
      <c r="O235" s="232"/>
      <c r="P235" s="232"/>
      <c r="Q235" s="232"/>
      <c r="R235" s="232"/>
      <c r="S235" s="232"/>
      <c r="T235" s="233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T235" s="234" t="s">
        <v>198</v>
      </c>
      <c r="AU235" s="234" t="s">
        <v>81</v>
      </c>
      <c r="AV235" s="12" t="s">
        <v>83</v>
      </c>
      <c r="AW235" s="12" t="s">
        <v>30</v>
      </c>
      <c r="AX235" s="12" t="s">
        <v>73</v>
      </c>
      <c r="AY235" s="234" t="s">
        <v>137</v>
      </c>
    </row>
    <row r="236" spans="1:51" s="14" customFormat="1" ht="12">
      <c r="A236" s="14"/>
      <c r="B236" s="245"/>
      <c r="C236" s="246"/>
      <c r="D236" s="225" t="s">
        <v>198</v>
      </c>
      <c r="E236" s="247" t="s">
        <v>1</v>
      </c>
      <c r="F236" s="248" t="s">
        <v>239</v>
      </c>
      <c r="G236" s="246"/>
      <c r="H236" s="249">
        <v>21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198</v>
      </c>
      <c r="AU236" s="255" t="s">
        <v>81</v>
      </c>
      <c r="AV236" s="14" t="s">
        <v>151</v>
      </c>
      <c r="AW236" s="14" t="s">
        <v>30</v>
      </c>
      <c r="AX236" s="14" t="s">
        <v>81</v>
      </c>
      <c r="AY236" s="255" t="s">
        <v>137</v>
      </c>
    </row>
    <row r="237" spans="1:65" s="2" customFormat="1" ht="24.15" customHeight="1">
      <c r="A237" s="38"/>
      <c r="B237" s="39"/>
      <c r="C237" s="269" t="s">
        <v>398</v>
      </c>
      <c r="D237" s="269" t="s">
        <v>348</v>
      </c>
      <c r="E237" s="270" t="s">
        <v>573</v>
      </c>
      <c r="F237" s="271" t="s">
        <v>574</v>
      </c>
      <c r="G237" s="272" t="s">
        <v>284</v>
      </c>
      <c r="H237" s="273">
        <v>21</v>
      </c>
      <c r="I237" s="274"/>
      <c r="J237" s="275">
        <f>ROUND(I237*H237,2)</f>
        <v>0</v>
      </c>
      <c r="K237" s="271" t="s">
        <v>446</v>
      </c>
      <c r="L237" s="276"/>
      <c r="M237" s="277" t="s">
        <v>1</v>
      </c>
      <c r="N237" s="278" t="s">
        <v>38</v>
      </c>
      <c r="O237" s="91"/>
      <c r="P237" s="219">
        <f>O237*H237</f>
        <v>0</v>
      </c>
      <c r="Q237" s="219">
        <v>0</v>
      </c>
      <c r="R237" s="219">
        <f>Q237*H237</f>
        <v>0</v>
      </c>
      <c r="S237" s="219">
        <v>0</v>
      </c>
      <c r="T237" s="22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1" t="s">
        <v>166</v>
      </c>
      <c r="AT237" s="221" t="s">
        <v>348</v>
      </c>
      <c r="AU237" s="221" t="s">
        <v>81</v>
      </c>
      <c r="AY237" s="17" t="s">
        <v>137</v>
      </c>
      <c r="BE237" s="222">
        <f>IF(N237="základní",J237,0)</f>
        <v>0</v>
      </c>
      <c r="BF237" s="222">
        <f>IF(N237="snížená",J237,0)</f>
        <v>0</v>
      </c>
      <c r="BG237" s="222">
        <f>IF(N237="zákl. přenesená",J237,0)</f>
        <v>0</v>
      </c>
      <c r="BH237" s="222">
        <f>IF(N237="sníž. přenesená",J237,0)</f>
        <v>0</v>
      </c>
      <c r="BI237" s="222">
        <f>IF(N237="nulová",J237,0)</f>
        <v>0</v>
      </c>
      <c r="BJ237" s="17" t="s">
        <v>81</v>
      </c>
      <c r="BK237" s="222">
        <f>ROUND(I237*H237,2)</f>
        <v>0</v>
      </c>
      <c r="BL237" s="17" t="s">
        <v>151</v>
      </c>
      <c r="BM237" s="221" t="s">
        <v>575</v>
      </c>
    </row>
    <row r="238" spans="1:65" s="2" customFormat="1" ht="24.15" customHeight="1">
      <c r="A238" s="38"/>
      <c r="B238" s="39"/>
      <c r="C238" s="210" t="s">
        <v>576</v>
      </c>
      <c r="D238" s="210" t="s">
        <v>138</v>
      </c>
      <c r="E238" s="211" t="s">
        <v>577</v>
      </c>
      <c r="F238" s="212" t="s">
        <v>578</v>
      </c>
      <c r="G238" s="213" t="s">
        <v>459</v>
      </c>
      <c r="H238" s="214">
        <v>1.734</v>
      </c>
      <c r="I238" s="215"/>
      <c r="J238" s="216">
        <f>ROUND(I238*H238,2)</f>
        <v>0</v>
      </c>
      <c r="K238" s="212" t="s">
        <v>446</v>
      </c>
      <c r="L238" s="44"/>
      <c r="M238" s="217" t="s">
        <v>1</v>
      </c>
      <c r="N238" s="218" t="s">
        <v>38</v>
      </c>
      <c r="O238" s="91"/>
      <c r="P238" s="219">
        <f>O238*H238</f>
        <v>0</v>
      </c>
      <c r="Q238" s="219">
        <v>0</v>
      </c>
      <c r="R238" s="219">
        <f>Q238*H238</f>
        <v>0</v>
      </c>
      <c r="S238" s="219">
        <v>0</v>
      </c>
      <c r="T238" s="22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1" t="s">
        <v>151</v>
      </c>
      <c r="AT238" s="221" t="s">
        <v>138</v>
      </c>
      <c r="AU238" s="221" t="s">
        <v>81</v>
      </c>
      <c r="AY238" s="17" t="s">
        <v>137</v>
      </c>
      <c r="BE238" s="222">
        <f>IF(N238="základní",J238,0)</f>
        <v>0</v>
      </c>
      <c r="BF238" s="222">
        <f>IF(N238="snížená",J238,0)</f>
        <v>0</v>
      </c>
      <c r="BG238" s="222">
        <f>IF(N238="zákl. přenesená",J238,0)</f>
        <v>0</v>
      </c>
      <c r="BH238" s="222">
        <f>IF(N238="sníž. přenesená",J238,0)</f>
        <v>0</v>
      </c>
      <c r="BI238" s="222">
        <f>IF(N238="nulová",J238,0)</f>
        <v>0</v>
      </c>
      <c r="BJ238" s="17" t="s">
        <v>81</v>
      </c>
      <c r="BK238" s="222">
        <f>ROUND(I238*H238,2)</f>
        <v>0</v>
      </c>
      <c r="BL238" s="17" t="s">
        <v>151</v>
      </c>
      <c r="BM238" s="221" t="s">
        <v>579</v>
      </c>
    </row>
    <row r="239" spans="1:51" s="12" customFormat="1" ht="12">
      <c r="A239" s="12"/>
      <c r="B239" s="223"/>
      <c r="C239" s="224"/>
      <c r="D239" s="225" t="s">
        <v>198</v>
      </c>
      <c r="E239" s="226" t="s">
        <v>1</v>
      </c>
      <c r="F239" s="227" t="s">
        <v>580</v>
      </c>
      <c r="G239" s="224"/>
      <c r="H239" s="228">
        <v>1.734</v>
      </c>
      <c r="I239" s="229"/>
      <c r="J239" s="224"/>
      <c r="K239" s="224"/>
      <c r="L239" s="230"/>
      <c r="M239" s="231"/>
      <c r="N239" s="232"/>
      <c r="O239" s="232"/>
      <c r="P239" s="232"/>
      <c r="Q239" s="232"/>
      <c r="R239" s="232"/>
      <c r="S239" s="232"/>
      <c r="T239" s="233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T239" s="234" t="s">
        <v>198</v>
      </c>
      <c r="AU239" s="234" t="s">
        <v>81</v>
      </c>
      <c r="AV239" s="12" t="s">
        <v>83</v>
      </c>
      <c r="AW239" s="12" t="s">
        <v>30</v>
      </c>
      <c r="AX239" s="12" t="s">
        <v>73</v>
      </c>
      <c r="AY239" s="234" t="s">
        <v>137</v>
      </c>
    </row>
    <row r="240" spans="1:51" s="14" customFormat="1" ht="12">
      <c r="A240" s="14"/>
      <c r="B240" s="245"/>
      <c r="C240" s="246"/>
      <c r="D240" s="225" t="s">
        <v>198</v>
      </c>
      <c r="E240" s="247" t="s">
        <v>1</v>
      </c>
      <c r="F240" s="248" t="s">
        <v>239</v>
      </c>
      <c r="G240" s="246"/>
      <c r="H240" s="249">
        <v>1.734</v>
      </c>
      <c r="I240" s="250"/>
      <c r="J240" s="246"/>
      <c r="K240" s="246"/>
      <c r="L240" s="251"/>
      <c r="M240" s="252"/>
      <c r="N240" s="253"/>
      <c r="O240" s="253"/>
      <c r="P240" s="253"/>
      <c r="Q240" s="253"/>
      <c r="R240" s="253"/>
      <c r="S240" s="253"/>
      <c r="T240" s="25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5" t="s">
        <v>198</v>
      </c>
      <c r="AU240" s="255" t="s">
        <v>81</v>
      </c>
      <c r="AV240" s="14" t="s">
        <v>151</v>
      </c>
      <c r="AW240" s="14" t="s">
        <v>30</v>
      </c>
      <c r="AX240" s="14" t="s">
        <v>81</v>
      </c>
      <c r="AY240" s="255" t="s">
        <v>137</v>
      </c>
    </row>
    <row r="241" spans="1:65" s="2" customFormat="1" ht="24.15" customHeight="1">
      <c r="A241" s="38"/>
      <c r="B241" s="39"/>
      <c r="C241" s="210" t="s">
        <v>412</v>
      </c>
      <c r="D241" s="210" t="s">
        <v>138</v>
      </c>
      <c r="E241" s="211" t="s">
        <v>581</v>
      </c>
      <c r="F241" s="212" t="s">
        <v>582</v>
      </c>
      <c r="G241" s="213" t="s">
        <v>459</v>
      </c>
      <c r="H241" s="214">
        <v>14.14</v>
      </c>
      <c r="I241" s="215"/>
      <c r="J241" s="216">
        <f>ROUND(I241*H241,2)</f>
        <v>0</v>
      </c>
      <c r="K241" s="212" t="s">
        <v>446</v>
      </c>
      <c r="L241" s="44"/>
      <c r="M241" s="217" t="s">
        <v>1</v>
      </c>
      <c r="N241" s="218" t="s">
        <v>38</v>
      </c>
      <c r="O241" s="91"/>
      <c r="P241" s="219">
        <f>O241*H241</f>
        <v>0</v>
      </c>
      <c r="Q241" s="219">
        <v>0</v>
      </c>
      <c r="R241" s="219">
        <f>Q241*H241</f>
        <v>0</v>
      </c>
      <c r="S241" s="219">
        <v>0</v>
      </c>
      <c r="T241" s="22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1" t="s">
        <v>151</v>
      </c>
      <c r="AT241" s="221" t="s">
        <v>138</v>
      </c>
      <c r="AU241" s="221" t="s">
        <v>81</v>
      </c>
      <c r="AY241" s="17" t="s">
        <v>137</v>
      </c>
      <c r="BE241" s="222">
        <f>IF(N241="základní",J241,0)</f>
        <v>0</v>
      </c>
      <c r="BF241" s="222">
        <f>IF(N241="snížená",J241,0)</f>
        <v>0</v>
      </c>
      <c r="BG241" s="222">
        <f>IF(N241="zákl. přenesená",J241,0)</f>
        <v>0</v>
      </c>
      <c r="BH241" s="222">
        <f>IF(N241="sníž. přenesená",J241,0)</f>
        <v>0</v>
      </c>
      <c r="BI241" s="222">
        <f>IF(N241="nulová",J241,0)</f>
        <v>0</v>
      </c>
      <c r="BJ241" s="17" t="s">
        <v>81</v>
      </c>
      <c r="BK241" s="222">
        <f>ROUND(I241*H241,2)</f>
        <v>0</v>
      </c>
      <c r="BL241" s="17" t="s">
        <v>151</v>
      </c>
      <c r="BM241" s="221" t="s">
        <v>583</v>
      </c>
    </row>
    <row r="242" spans="1:51" s="12" customFormat="1" ht="12">
      <c r="A242" s="12"/>
      <c r="B242" s="223"/>
      <c r="C242" s="224"/>
      <c r="D242" s="225" t="s">
        <v>198</v>
      </c>
      <c r="E242" s="226" t="s">
        <v>1</v>
      </c>
      <c r="F242" s="227" t="s">
        <v>584</v>
      </c>
      <c r="G242" s="224"/>
      <c r="H242" s="228">
        <v>14.14</v>
      </c>
      <c r="I242" s="229"/>
      <c r="J242" s="224"/>
      <c r="K242" s="224"/>
      <c r="L242" s="230"/>
      <c r="M242" s="231"/>
      <c r="N242" s="232"/>
      <c r="O242" s="232"/>
      <c r="P242" s="232"/>
      <c r="Q242" s="232"/>
      <c r="R242" s="232"/>
      <c r="S242" s="232"/>
      <c r="T242" s="233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T242" s="234" t="s">
        <v>198</v>
      </c>
      <c r="AU242" s="234" t="s">
        <v>81</v>
      </c>
      <c r="AV242" s="12" t="s">
        <v>83</v>
      </c>
      <c r="AW242" s="12" t="s">
        <v>30</v>
      </c>
      <c r="AX242" s="12" t="s">
        <v>73</v>
      </c>
      <c r="AY242" s="234" t="s">
        <v>137</v>
      </c>
    </row>
    <row r="243" spans="1:51" s="14" customFormat="1" ht="12">
      <c r="A243" s="14"/>
      <c r="B243" s="245"/>
      <c r="C243" s="246"/>
      <c r="D243" s="225" t="s">
        <v>198</v>
      </c>
      <c r="E243" s="247" t="s">
        <v>1</v>
      </c>
      <c r="F243" s="248" t="s">
        <v>239</v>
      </c>
      <c r="G243" s="246"/>
      <c r="H243" s="249">
        <v>14.14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198</v>
      </c>
      <c r="AU243" s="255" t="s">
        <v>81</v>
      </c>
      <c r="AV243" s="14" t="s">
        <v>151</v>
      </c>
      <c r="AW243" s="14" t="s">
        <v>30</v>
      </c>
      <c r="AX243" s="14" t="s">
        <v>81</v>
      </c>
      <c r="AY243" s="255" t="s">
        <v>137</v>
      </c>
    </row>
    <row r="244" spans="1:65" s="2" customFormat="1" ht="24.15" customHeight="1">
      <c r="A244" s="38"/>
      <c r="B244" s="39"/>
      <c r="C244" s="210" t="s">
        <v>585</v>
      </c>
      <c r="D244" s="210" t="s">
        <v>138</v>
      </c>
      <c r="E244" s="211" t="s">
        <v>586</v>
      </c>
      <c r="F244" s="212" t="s">
        <v>587</v>
      </c>
      <c r="G244" s="213" t="s">
        <v>459</v>
      </c>
      <c r="H244" s="214">
        <v>1.8</v>
      </c>
      <c r="I244" s="215"/>
      <c r="J244" s="216">
        <f>ROUND(I244*H244,2)</f>
        <v>0</v>
      </c>
      <c r="K244" s="212" t="s">
        <v>446</v>
      </c>
      <c r="L244" s="44"/>
      <c r="M244" s="217" t="s">
        <v>1</v>
      </c>
      <c r="N244" s="218" t="s">
        <v>38</v>
      </c>
      <c r="O244" s="91"/>
      <c r="P244" s="219">
        <f>O244*H244</f>
        <v>0</v>
      </c>
      <c r="Q244" s="219">
        <v>0</v>
      </c>
      <c r="R244" s="219">
        <f>Q244*H244</f>
        <v>0</v>
      </c>
      <c r="S244" s="219">
        <v>0</v>
      </c>
      <c r="T244" s="22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1" t="s">
        <v>151</v>
      </c>
      <c r="AT244" s="221" t="s">
        <v>138</v>
      </c>
      <c r="AU244" s="221" t="s">
        <v>81</v>
      </c>
      <c r="AY244" s="17" t="s">
        <v>137</v>
      </c>
      <c r="BE244" s="222">
        <f>IF(N244="základní",J244,0)</f>
        <v>0</v>
      </c>
      <c r="BF244" s="222">
        <f>IF(N244="snížená",J244,0)</f>
        <v>0</v>
      </c>
      <c r="BG244" s="222">
        <f>IF(N244="zákl. přenesená",J244,0)</f>
        <v>0</v>
      </c>
      <c r="BH244" s="222">
        <f>IF(N244="sníž. přenesená",J244,0)</f>
        <v>0</v>
      </c>
      <c r="BI244" s="222">
        <f>IF(N244="nulová",J244,0)</f>
        <v>0</v>
      </c>
      <c r="BJ244" s="17" t="s">
        <v>81</v>
      </c>
      <c r="BK244" s="222">
        <f>ROUND(I244*H244,2)</f>
        <v>0</v>
      </c>
      <c r="BL244" s="17" t="s">
        <v>151</v>
      </c>
      <c r="BM244" s="221" t="s">
        <v>588</v>
      </c>
    </row>
    <row r="245" spans="1:51" s="12" customFormat="1" ht="12">
      <c r="A245" s="12"/>
      <c r="B245" s="223"/>
      <c r="C245" s="224"/>
      <c r="D245" s="225" t="s">
        <v>198</v>
      </c>
      <c r="E245" s="226" t="s">
        <v>1</v>
      </c>
      <c r="F245" s="227" t="s">
        <v>589</v>
      </c>
      <c r="G245" s="224"/>
      <c r="H245" s="228">
        <v>1.8</v>
      </c>
      <c r="I245" s="229"/>
      <c r="J245" s="224"/>
      <c r="K245" s="224"/>
      <c r="L245" s="230"/>
      <c r="M245" s="231"/>
      <c r="N245" s="232"/>
      <c r="O245" s="232"/>
      <c r="P245" s="232"/>
      <c r="Q245" s="232"/>
      <c r="R245" s="232"/>
      <c r="S245" s="232"/>
      <c r="T245" s="233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T245" s="234" t="s">
        <v>198</v>
      </c>
      <c r="AU245" s="234" t="s">
        <v>81</v>
      </c>
      <c r="AV245" s="12" t="s">
        <v>83</v>
      </c>
      <c r="AW245" s="12" t="s">
        <v>30</v>
      </c>
      <c r="AX245" s="12" t="s">
        <v>73</v>
      </c>
      <c r="AY245" s="234" t="s">
        <v>137</v>
      </c>
    </row>
    <row r="246" spans="1:51" s="14" customFormat="1" ht="12">
      <c r="A246" s="14"/>
      <c r="B246" s="245"/>
      <c r="C246" s="246"/>
      <c r="D246" s="225" t="s">
        <v>198</v>
      </c>
      <c r="E246" s="247" t="s">
        <v>1</v>
      </c>
      <c r="F246" s="248" t="s">
        <v>239</v>
      </c>
      <c r="G246" s="246"/>
      <c r="H246" s="249">
        <v>1.8</v>
      </c>
      <c r="I246" s="250"/>
      <c r="J246" s="246"/>
      <c r="K246" s="246"/>
      <c r="L246" s="251"/>
      <c r="M246" s="252"/>
      <c r="N246" s="253"/>
      <c r="O246" s="253"/>
      <c r="P246" s="253"/>
      <c r="Q246" s="253"/>
      <c r="R246" s="253"/>
      <c r="S246" s="253"/>
      <c r="T246" s="25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5" t="s">
        <v>198</v>
      </c>
      <c r="AU246" s="255" t="s">
        <v>81</v>
      </c>
      <c r="AV246" s="14" t="s">
        <v>151</v>
      </c>
      <c r="AW246" s="14" t="s">
        <v>30</v>
      </c>
      <c r="AX246" s="14" t="s">
        <v>81</v>
      </c>
      <c r="AY246" s="255" t="s">
        <v>137</v>
      </c>
    </row>
    <row r="247" spans="1:65" s="2" customFormat="1" ht="33" customHeight="1">
      <c r="A247" s="38"/>
      <c r="B247" s="39"/>
      <c r="C247" s="210" t="s">
        <v>417</v>
      </c>
      <c r="D247" s="210" t="s">
        <v>138</v>
      </c>
      <c r="E247" s="211" t="s">
        <v>590</v>
      </c>
      <c r="F247" s="212" t="s">
        <v>591</v>
      </c>
      <c r="G247" s="213" t="s">
        <v>445</v>
      </c>
      <c r="H247" s="214">
        <v>5208</v>
      </c>
      <c r="I247" s="215"/>
      <c r="J247" s="216">
        <f>ROUND(I247*H247,2)</f>
        <v>0</v>
      </c>
      <c r="K247" s="212" t="s">
        <v>446</v>
      </c>
      <c r="L247" s="44"/>
      <c r="M247" s="217" t="s">
        <v>1</v>
      </c>
      <c r="N247" s="218" t="s">
        <v>38</v>
      </c>
      <c r="O247" s="91"/>
      <c r="P247" s="219">
        <f>O247*H247</f>
        <v>0</v>
      </c>
      <c r="Q247" s="219">
        <v>0</v>
      </c>
      <c r="R247" s="219">
        <f>Q247*H247</f>
        <v>0</v>
      </c>
      <c r="S247" s="219">
        <v>0</v>
      </c>
      <c r="T247" s="220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1" t="s">
        <v>151</v>
      </c>
      <c r="AT247" s="221" t="s">
        <v>138</v>
      </c>
      <c r="AU247" s="221" t="s">
        <v>81</v>
      </c>
      <c r="AY247" s="17" t="s">
        <v>137</v>
      </c>
      <c r="BE247" s="222">
        <f>IF(N247="základní",J247,0)</f>
        <v>0</v>
      </c>
      <c r="BF247" s="222">
        <f>IF(N247="snížená",J247,0)</f>
        <v>0</v>
      </c>
      <c r="BG247" s="222">
        <f>IF(N247="zákl. přenesená",J247,0)</f>
        <v>0</v>
      </c>
      <c r="BH247" s="222">
        <f>IF(N247="sníž. přenesená",J247,0)</f>
        <v>0</v>
      </c>
      <c r="BI247" s="222">
        <f>IF(N247="nulová",J247,0)</f>
        <v>0</v>
      </c>
      <c r="BJ247" s="17" t="s">
        <v>81</v>
      </c>
      <c r="BK247" s="222">
        <f>ROUND(I247*H247,2)</f>
        <v>0</v>
      </c>
      <c r="BL247" s="17" t="s">
        <v>151</v>
      </c>
      <c r="BM247" s="221" t="s">
        <v>592</v>
      </c>
    </row>
    <row r="248" spans="1:65" s="2" customFormat="1" ht="16.5" customHeight="1">
      <c r="A248" s="38"/>
      <c r="B248" s="39"/>
      <c r="C248" s="269" t="s">
        <v>593</v>
      </c>
      <c r="D248" s="269" t="s">
        <v>348</v>
      </c>
      <c r="E248" s="270" t="s">
        <v>594</v>
      </c>
      <c r="F248" s="271" t="s">
        <v>595</v>
      </c>
      <c r="G248" s="272" t="s">
        <v>485</v>
      </c>
      <c r="H248" s="273">
        <v>184.363</v>
      </c>
      <c r="I248" s="274"/>
      <c r="J248" s="275">
        <f>ROUND(I248*H248,2)</f>
        <v>0</v>
      </c>
      <c r="K248" s="271" t="s">
        <v>446</v>
      </c>
      <c r="L248" s="276"/>
      <c r="M248" s="277" t="s">
        <v>1</v>
      </c>
      <c r="N248" s="278" t="s">
        <v>38</v>
      </c>
      <c r="O248" s="91"/>
      <c r="P248" s="219">
        <f>O248*H248</f>
        <v>0</v>
      </c>
      <c r="Q248" s="219">
        <v>0</v>
      </c>
      <c r="R248" s="219">
        <f>Q248*H248</f>
        <v>0</v>
      </c>
      <c r="S248" s="219">
        <v>0</v>
      </c>
      <c r="T248" s="22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1" t="s">
        <v>166</v>
      </c>
      <c r="AT248" s="221" t="s">
        <v>348</v>
      </c>
      <c r="AU248" s="221" t="s">
        <v>81</v>
      </c>
      <c r="AY248" s="17" t="s">
        <v>137</v>
      </c>
      <c r="BE248" s="222">
        <f>IF(N248="základní",J248,0)</f>
        <v>0</v>
      </c>
      <c r="BF248" s="222">
        <f>IF(N248="snížená",J248,0)</f>
        <v>0</v>
      </c>
      <c r="BG248" s="222">
        <f>IF(N248="zákl. přenesená",J248,0)</f>
        <v>0</v>
      </c>
      <c r="BH248" s="222">
        <f>IF(N248="sníž. přenesená",J248,0)</f>
        <v>0</v>
      </c>
      <c r="BI248" s="222">
        <f>IF(N248="nulová",J248,0)</f>
        <v>0</v>
      </c>
      <c r="BJ248" s="17" t="s">
        <v>81</v>
      </c>
      <c r="BK248" s="222">
        <f>ROUND(I248*H248,2)</f>
        <v>0</v>
      </c>
      <c r="BL248" s="17" t="s">
        <v>151</v>
      </c>
      <c r="BM248" s="221" t="s">
        <v>596</v>
      </c>
    </row>
    <row r="249" spans="1:51" s="12" customFormat="1" ht="12">
      <c r="A249" s="12"/>
      <c r="B249" s="223"/>
      <c r="C249" s="224"/>
      <c r="D249" s="225" t="s">
        <v>198</v>
      </c>
      <c r="E249" s="226" t="s">
        <v>1</v>
      </c>
      <c r="F249" s="227" t="s">
        <v>597</v>
      </c>
      <c r="G249" s="224"/>
      <c r="H249" s="228">
        <v>184.363</v>
      </c>
      <c r="I249" s="229"/>
      <c r="J249" s="224"/>
      <c r="K249" s="224"/>
      <c r="L249" s="230"/>
      <c r="M249" s="231"/>
      <c r="N249" s="232"/>
      <c r="O249" s="232"/>
      <c r="P249" s="232"/>
      <c r="Q249" s="232"/>
      <c r="R249" s="232"/>
      <c r="S249" s="232"/>
      <c r="T249" s="233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T249" s="234" t="s">
        <v>198</v>
      </c>
      <c r="AU249" s="234" t="s">
        <v>81</v>
      </c>
      <c r="AV249" s="12" t="s">
        <v>83</v>
      </c>
      <c r="AW249" s="12" t="s">
        <v>30</v>
      </c>
      <c r="AX249" s="12" t="s">
        <v>73</v>
      </c>
      <c r="AY249" s="234" t="s">
        <v>137</v>
      </c>
    </row>
    <row r="250" spans="1:51" s="14" customFormat="1" ht="12">
      <c r="A250" s="14"/>
      <c r="B250" s="245"/>
      <c r="C250" s="246"/>
      <c r="D250" s="225" t="s">
        <v>198</v>
      </c>
      <c r="E250" s="247" t="s">
        <v>1</v>
      </c>
      <c r="F250" s="248" t="s">
        <v>239</v>
      </c>
      <c r="G250" s="246"/>
      <c r="H250" s="249">
        <v>184.363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5" t="s">
        <v>198</v>
      </c>
      <c r="AU250" s="255" t="s">
        <v>81</v>
      </c>
      <c r="AV250" s="14" t="s">
        <v>151</v>
      </c>
      <c r="AW250" s="14" t="s">
        <v>30</v>
      </c>
      <c r="AX250" s="14" t="s">
        <v>81</v>
      </c>
      <c r="AY250" s="255" t="s">
        <v>137</v>
      </c>
    </row>
    <row r="251" spans="1:65" s="2" customFormat="1" ht="16.5" customHeight="1">
      <c r="A251" s="38"/>
      <c r="B251" s="39"/>
      <c r="C251" s="210" t="s">
        <v>423</v>
      </c>
      <c r="D251" s="210" t="s">
        <v>138</v>
      </c>
      <c r="E251" s="211" t="s">
        <v>598</v>
      </c>
      <c r="F251" s="212" t="s">
        <v>599</v>
      </c>
      <c r="G251" s="213" t="s">
        <v>365</v>
      </c>
      <c r="H251" s="214">
        <v>5494</v>
      </c>
      <c r="I251" s="215"/>
      <c r="J251" s="216">
        <f>ROUND(I251*H251,2)</f>
        <v>0</v>
      </c>
      <c r="K251" s="212" t="s">
        <v>329</v>
      </c>
      <c r="L251" s="44"/>
      <c r="M251" s="217" t="s">
        <v>1</v>
      </c>
      <c r="N251" s="218" t="s">
        <v>38</v>
      </c>
      <c r="O251" s="91"/>
      <c r="P251" s="219">
        <f>O251*H251</f>
        <v>0</v>
      </c>
      <c r="Q251" s="219">
        <v>0</v>
      </c>
      <c r="R251" s="219">
        <f>Q251*H251</f>
        <v>0</v>
      </c>
      <c r="S251" s="219">
        <v>0</v>
      </c>
      <c r="T251" s="220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21" t="s">
        <v>151</v>
      </c>
      <c r="AT251" s="221" t="s">
        <v>138</v>
      </c>
      <c r="AU251" s="221" t="s">
        <v>81</v>
      </c>
      <c r="AY251" s="17" t="s">
        <v>137</v>
      </c>
      <c r="BE251" s="222">
        <f>IF(N251="základní",J251,0)</f>
        <v>0</v>
      </c>
      <c r="BF251" s="222">
        <f>IF(N251="snížená",J251,0)</f>
        <v>0</v>
      </c>
      <c r="BG251" s="222">
        <f>IF(N251="zákl. přenesená",J251,0)</f>
        <v>0</v>
      </c>
      <c r="BH251" s="222">
        <f>IF(N251="sníž. přenesená",J251,0)</f>
        <v>0</v>
      </c>
      <c r="BI251" s="222">
        <f>IF(N251="nulová",J251,0)</f>
        <v>0</v>
      </c>
      <c r="BJ251" s="17" t="s">
        <v>81</v>
      </c>
      <c r="BK251" s="222">
        <f>ROUND(I251*H251,2)</f>
        <v>0</v>
      </c>
      <c r="BL251" s="17" t="s">
        <v>151</v>
      </c>
      <c r="BM251" s="221" t="s">
        <v>600</v>
      </c>
    </row>
    <row r="252" spans="1:51" s="12" customFormat="1" ht="12">
      <c r="A252" s="12"/>
      <c r="B252" s="223"/>
      <c r="C252" s="224"/>
      <c r="D252" s="225" t="s">
        <v>198</v>
      </c>
      <c r="E252" s="226" t="s">
        <v>1</v>
      </c>
      <c r="F252" s="227" t="s">
        <v>601</v>
      </c>
      <c r="G252" s="224"/>
      <c r="H252" s="228">
        <v>5494</v>
      </c>
      <c r="I252" s="229"/>
      <c r="J252" s="224"/>
      <c r="K252" s="224"/>
      <c r="L252" s="230"/>
      <c r="M252" s="231"/>
      <c r="N252" s="232"/>
      <c r="O252" s="232"/>
      <c r="P252" s="232"/>
      <c r="Q252" s="232"/>
      <c r="R252" s="232"/>
      <c r="S252" s="232"/>
      <c r="T252" s="233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T252" s="234" t="s">
        <v>198</v>
      </c>
      <c r="AU252" s="234" t="s">
        <v>81</v>
      </c>
      <c r="AV252" s="12" t="s">
        <v>83</v>
      </c>
      <c r="AW252" s="12" t="s">
        <v>30</v>
      </c>
      <c r="AX252" s="12" t="s">
        <v>73</v>
      </c>
      <c r="AY252" s="234" t="s">
        <v>137</v>
      </c>
    </row>
    <row r="253" spans="1:51" s="14" customFormat="1" ht="12">
      <c r="A253" s="14"/>
      <c r="B253" s="245"/>
      <c r="C253" s="246"/>
      <c r="D253" s="225" t="s">
        <v>198</v>
      </c>
      <c r="E253" s="247" t="s">
        <v>1</v>
      </c>
      <c r="F253" s="248" t="s">
        <v>239</v>
      </c>
      <c r="G253" s="246"/>
      <c r="H253" s="249">
        <v>5494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198</v>
      </c>
      <c r="AU253" s="255" t="s">
        <v>81</v>
      </c>
      <c r="AV253" s="14" t="s">
        <v>151</v>
      </c>
      <c r="AW253" s="14" t="s">
        <v>30</v>
      </c>
      <c r="AX253" s="14" t="s">
        <v>81</v>
      </c>
      <c r="AY253" s="255" t="s">
        <v>137</v>
      </c>
    </row>
    <row r="254" spans="1:65" s="2" customFormat="1" ht="21.75" customHeight="1">
      <c r="A254" s="38"/>
      <c r="B254" s="39"/>
      <c r="C254" s="210" t="s">
        <v>602</v>
      </c>
      <c r="D254" s="210" t="s">
        <v>138</v>
      </c>
      <c r="E254" s="211" t="s">
        <v>603</v>
      </c>
      <c r="F254" s="212" t="s">
        <v>604</v>
      </c>
      <c r="G254" s="213" t="s">
        <v>445</v>
      </c>
      <c r="H254" s="214">
        <v>5169</v>
      </c>
      <c r="I254" s="215"/>
      <c r="J254" s="216">
        <f>ROUND(I254*H254,2)</f>
        <v>0</v>
      </c>
      <c r="K254" s="212" t="s">
        <v>446</v>
      </c>
      <c r="L254" s="44"/>
      <c r="M254" s="217" t="s">
        <v>1</v>
      </c>
      <c r="N254" s="218" t="s">
        <v>38</v>
      </c>
      <c r="O254" s="91"/>
      <c r="P254" s="219">
        <f>O254*H254</f>
        <v>0</v>
      </c>
      <c r="Q254" s="219">
        <v>0</v>
      </c>
      <c r="R254" s="219">
        <f>Q254*H254</f>
        <v>0</v>
      </c>
      <c r="S254" s="219">
        <v>0</v>
      </c>
      <c r="T254" s="22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21" t="s">
        <v>151</v>
      </c>
      <c r="AT254" s="221" t="s">
        <v>138</v>
      </c>
      <c r="AU254" s="221" t="s">
        <v>81</v>
      </c>
      <c r="AY254" s="17" t="s">
        <v>137</v>
      </c>
      <c r="BE254" s="222">
        <f>IF(N254="základní",J254,0)</f>
        <v>0</v>
      </c>
      <c r="BF254" s="222">
        <f>IF(N254="snížená",J254,0)</f>
        <v>0</v>
      </c>
      <c r="BG254" s="222">
        <f>IF(N254="zákl. přenesená",J254,0)</f>
        <v>0</v>
      </c>
      <c r="BH254" s="222">
        <f>IF(N254="sníž. přenesená",J254,0)</f>
        <v>0</v>
      </c>
      <c r="BI254" s="222">
        <f>IF(N254="nulová",J254,0)</f>
        <v>0</v>
      </c>
      <c r="BJ254" s="17" t="s">
        <v>81</v>
      </c>
      <c r="BK254" s="222">
        <f>ROUND(I254*H254,2)</f>
        <v>0</v>
      </c>
      <c r="BL254" s="17" t="s">
        <v>151</v>
      </c>
      <c r="BM254" s="221" t="s">
        <v>605</v>
      </c>
    </row>
    <row r="255" spans="1:51" s="12" customFormat="1" ht="12">
      <c r="A255" s="12"/>
      <c r="B255" s="223"/>
      <c r="C255" s="224"/>
      <c r="D255" s="225" t="s">
        <v>198</v>
      </c>
      <c r="E255" s="226" t="s">
        <v>1</v>
      </c>
      <c r="F255" s="227" t="s">
        <v>606</v>
      </c>
      <c r="G255" s="224"/>
      <c r="H255" s="228">
        <v>5169</v>
      </c>
      <c r="I255" s="229"/>
      <c r="J255" s="224"/>
      <c r="K255" s="224"/>
      <c r="L255" s="230"/>
      <c r="M255" s="231"/>
      <c r="N255" s="232"/>
      <c r="O255" s="232"/>
      <c r="P255" s="232"/>
      <c r="Q255" s="232"/>
      <c r="R255" s="232"/>
      <c r="S255" s="232"/>
      <c r="T255" s="233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T255" s="234" t="s">
        <v>198</v>
      </c>
      <c r="AU255" s="234" t="s">
        <v>81</v>
      </c>
      <c r="AV255" s="12" t="s">
        <v>83</v>
      </c>
      <c r="AW255" s="12" t="s">
        <v>30</v>
      </c>
      <c r="AX255" s="12" t="s">
        <v>73</v>
      </c>
      <c r="AY255" s="234" t="s">
        <v>137</v>
      </c>
    </row>
    <row r="256" spans="1:51" s="14" customFormat="1" ht="12">
      <c r="A256" s="14"/>
      <c r="B256" s="245"/>
      <c r="C256" s="246"/>
      <c r="D256" s="225" t="s">
        <v>198</v>
      </c>
      <c r="E256" s="247" t="s">
        <v>1</v>
      </c>
      <c r="F256" s="248" t="s">
        <v>239</v>
      </c>
      <c r="G256" s="246"/>
      <c r="H256" s="249">
        <v>5169</v>
      </c>
      <c r="I256" s="250"/>
      <c r="J256" s="246"/>
      <c r="K256" s="246"/>
      <c r="L256" s="251"/>
      <c r="M256" s="252"/>
      <c r="N256" s="253"/>
      <c r="O256" s="253"/>
      <c r="P256" s="253"/>
      <c r="Q256" s="253"/>
      <c r="R256" s="253"/>
      <c r="S256" s="253"/>
      <c r="T256" s="25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5" t="s">
        <v>198</v>
      </c>
      <c r="AU256" s="255" t="s">
        <v>81</v>
      </c>
      <c r="AV256" s="14" t="s">
        <v>151</v>
      </c>
      <c r="AW256" s="14" t="s">
        <v>30</v>
      </c>
      <c r="AX256" s="14" t="s">
        <v>81</v>
      </c>
      <c r="AY256" s="255" t="s">
        <v>137</v>
      </c>
    </row>
    <row r="257" spans="1:65" s="2" customFormat="1" ht="24.15" customHeight="1">
      <c r="A257" s="38"/>
      <c r="B257" s="39"/>
      <c r="C257" s="210" t="s">
        <v>428</v>
      </c>
      <c r="D257" s="210" t="s">
        <v>138</v>
      </c>
      <c r="E257" s="211" t="s">
        <v>607</v>
      </c>
      <c r="F257" s="212" t="s">
        <v>608</v>
      </c>
      <c r="G257" s="213" t="s">
        <v>445</v>
      </c>
      <c r="H257" s="214">
        <v>151</v>
      </c>
      <c r="I257" s="215"/>
      <c r="J257" s="216">
        <f>ROUND(I257*H257,2)</f>
        <v>0</v>
      </c>
      <c r="K257" s="212" t="s">
        <v>446</v>
      </c>
      <c r="L257" s="44"/>
      <c r="M257" s="217" t="s">
        <v>1</v>
      </c>
      <c r="N257" s="218" t="s">
        <v>38</v>
      </c>
      <c r="O257" s="91"/>
      <c r="P257" s="219">
        <f>O257*H257</f>
        <v>0</v>
      </c>
      <c r="Q257" s="219">
        <v>0</v>
      </c>
      <c r="R257" s="219">
        <f>Q257*H257</f>
        <v>0</v>
      </c>
      <c r="S257" s="219">
        <v>0</v>
      </c>
      <c r="T257" s="22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21" t="s">
        <v>151</v>
      </c>
      <c r="AT257" s="221" t="s">
        <v>138</v>
      </c>
      <c r="AU257" s="221" t="s">
        <v>81</v>
      </c>
      <c r="AY257" s="17" t="s">
        <v>137</v>
      </c>
      <c r="BE257" s="222">
        <f>IF(N257="základní",J257,0)</f>
        <v>0</v>
      </c>
      <c r="BF257" s="222">
        <f>IF(N257="snížená",J257,0)</f>
        <v>0</v>
      </c>
      <c r="BG257" s="222">
        <f>IF(N257="zákl. přenesená",J257,0)</f>
        <v>0</v>
      </c>
      <c r="BH257" s="222">
        <f>IF(N257="sníž. přenesená",J257,0)</f>
        <v>0</v>
      </c>
      <c r="BI257" s="222">
        <f>IF(N257="nulová",J257,0)</f>
        <v>0</v>
      </c>
      <c r="BJ257" s="17" t="s">
        <v>81</v>
      </c>
      <c r="BK257" s="222">
        <f>ROUND(I257*H257,2)</f>
        <v>0</v>
      </c>
      <c r="BL257" s="17" t="s">
        <v>151</v>
      </c>
      <c r="BM257" s="221" t="s">
        <v>609</v>
      </c>
    </row>
    <row r="258" spans="1:51" s="12" customFormat="1" ht="12">
      <c r="A258" s="12"/>
      <c r="B258" s="223"/>
      <c r="C258" s="224"/>
      <c r="D258" s="225" t="s">
        <v>198</v>
      </c>
      <c r="E258" s="226" t="s">
        <v>1</v>
      </c>
      <c r="F258" s="227" t="s">
        <v>610</v>
      </c>
      <c r="G258" s="224"/>
      <c r="H258" s="228">
        <v>151</v>
      </c>
      <c r="I258" s="229"/>
      <c r="J258" s="224"/>
      <c r="K258" s="224"/>
      <c r="L258" s="230"/>
      <c r="M258" s="231"/>
      <c r="N258" s="232"/>
      <c r="O258" s="232"/>
      <c r="P258" s="232"/>
      <c r="Q258" s="232"/>
      <c r="R258" s="232"/>
      <c r="S258" s="232"/>
      <c r="T258" s="233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T258" s="234" t="s">
        <v>198</v>
      </c>
      <c r="AU258" s="234" t="s">
        <v>81</v>
      </c>
      <c r="AV258" s="12" t="s">
        <v>83</v>
      </c>
      <c r="AW258" s="12" t="s">
        <v>30</v>
      </c>
      <c r="AX258" s="12" t="s">
        <v>73</v>
      </c>
      <c r="AY258" s="234" t="s">
        <v>137</v>
      </c>
    </row>
    <row r="259" spans="1:51" s="14" customFormat="1" ht="12">
      <c r="A259" s="14"/>
      <c r="B259" s="245"/>
      <c r="C259" s="246"/>
      <c r="D259" s="225" t="s">
        <v>198</v>
      </c>
      <c r="E259" s="247" t="s">
        <v>1</v>
      </c>
      <c r="F259" s="248" t="s">
        <v>239</v>
      </c>
      <c r="G259" s="246"/>
      <c r="H259" s="249">
        <v>151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198</v>
      </c>
      <c r="AU259" s="255" t="s">
        <v>81</v>
      </c>
      <c r="AV259" s="14" t="s">
        <v>151</v>
      </c>
      <c r="AW259" s="14" t="s">
        <v>30</v>
      </c>
      <c r="AX259" s="14" t="s">
        <v>81</v>
      </c>
      <c r="AY259" s="255" t="s">
        <v>137</v>
      </c>
    </row>
    <row r="260" spans="1:65" s="2" customFormat="1" ht="16.5" customHeight="1">
      <c r="A260" s="38"/>
      <c r="B260" s="39"/>
      <c r="C260" s="210" t="s">
        <v>611</v>
      </c>
      <c r="D260" s="210" t="s">
        <v>138</v>
      </c>
      <c r="E260" s="211" t="s">
        <v>612</v>
      </c>
      <c r="F260" s="212" t="s">
        <v>613</v>
      </c>
      <c r="G260" s="213" t="s">
        <v>445</v>
      </c>
      <c r="H260" s="214">
        <v>2709</v>
      </c>
      <c r="I260" s="215"/>
      <c r="J260" s="216">
        <f>ROUND(I260*H260,2)</f>
        <v>0</v>
      </c>
      <c r="K260" s="212" t="s">
        <v>446</v>
      </c>
      <c r="L260" s="44"/>
      <c r="M260" s="217" t="s">
        <v>1</v>
      </c>
      <c r="N260" s="218" t="s">
        <v>38</v>
      </c>
      <c r="O260" s="91"/>
      <c r="P260" s="219">
        <f>O260*H260</f>
        <v>0</v>
      </c>
      <c r="Q260" s="219">
        <v>0</v>
      </c>
      <c r="R260" s="219">
        <f>Q260*H260</f>
        <v>0</v>
      </c>
      <c r="S260" s="219">
        <v>0</v>
      </c>
      <c r="T260" s="220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21" t="s">
        <v>151</v>
      </c>
      <c r="AT260" s="221" t="s">
        <v>138</v>
      </c>
      <c r="AU260" s="221" t="s">
        <v>81</v>
      </c>
      <c r="AY260" s="17" t="s">
        <v>137</v>
      </c>
      <c r="BE260" s="222">
        <f>IF(N260="základní",J260,0)</f>
        <v>0</v>
      </c>
      <c r="BF260" s="222">
        <f>IF(N260="snížená",J260,0)</f>
        <v>0</v>
      </c>
      <c r="BG260" s="222">
        <f>IF(N260="zákl. přenesená",J260,0)</f>
        <v>0</v>
      </c>
      <c r="BH260" s="222">
        <f>IF(N260="sníž. přenesená",J260,0)</f>
        <v>0</v>
      </c>
      <c r="BI260" s="222">
        <f>IF(N260="nulová",J260,0)</f>
        <v>0</v>
      </c>
      <c r="BJ260" s="17" t="s">
        <v>81</v>
      </c>
      <c r="BK260" s="222">
        <f>ROUND(I260*H260,2)</f>
        <v>0</v>
      </c>
      <c r="BL260" s="17" t="s">
        <v>151</v>
      </c>
      <c r="BM260" s="221" t="s">
        <v>614</v>
      </c>
    </row>
    <row r="261" spans="1:51" s="12" customFormat="1" ht="12">
      <c r="A261" s="12"/>
      <c r="B261" s="223"/>
      <c r="C261" s="224"/>
      <c r="D261" s="225" t="s">
        <v>198</v>
      </c>
      <c r="E261" s="226" t="s">
        <v>1</v>
      </c>
      <c r="F261" s="227" t="s">
        <v>615</v>
      </c>
      <c r="G261" s="224"/>
      <c r="H261" s="228">
        <v>2709</v>
      </c>
      <c r="I261" s="229"/>
      <c r="J261" s="224"/>
      <c r="K261" s="224"/>
      <c r="L261" s="230"/>
      <c r="M261" s="231"/>
      <c r="N261" s="232"/>
      <c r="O261" s="232"/>
      <c r="P261" s="232"/>
      <c r="Q261" s="232"/>
      <c r="R261" s="232"/>
      <c r="S261" s="232"/>
      <c r="T261" s="233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T261" s="234" t="s">
        <v>198</v>
      </c>
      <c r="AU261" s="234" t="s">
        <v>81</v>
      </c>
      <c r="AV261" s="12" t="s">
        <v>83</v>
      </c>
      <c r="AW261" s="12" t="s">
        <v>30</v>
      </c>
      <c r="AX261" s="12" t="s">
        <v>73</v>
      </c>
      <c r="AY261" s="234" t="s">
        <v>137</v>
      </c>
    </row>
    <row r="262" spans="1:51" s="14" customFormat="1" ht="12">
      <c r="A262" s="14"/>
      <c r="B262" s="245"/>
      <c r="C262" s="246"/>
      <c r="D262" s="225" t="s">
        <v>198</v>
      </c>
      <c r="E262" s="247" t="s">
        <v>1</v>
      </c>
      <c r="F262" s="248" t="s">
        <v>239</v>
      </c>
      <c r="G262" s="246"/>
      <c r="H262" s="249">
        <v>2709</v>
      </c>
      <c r="I262" s="250"/>
      <c r="J262" s="246"/>
      <c r="K262" s="246"/>
      <c r="L262" s="251"/>
      <c r="M262" s="252"/>
      <c r="N262" s="253"/>
      <c r="O262" s="253"/>
      <c r="P262" s="253"/>
      <c r="Q262" s="253"/>
      <c r="R262" s="253"/>
      <c r="S262" s="253"/>
      <c r="T262" s="25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5" t="s">
        <v>198</v>
      </c>
      <c r="AU262" s="255" t="s">
        <v>81</v>
      </c>
      <c r="AV262" s="14" t="s">
        <v>151</v>
      </c>
      <c r="AW262" s="14" t="s">
        <v>30</v>
      </c>
      <c r="AX262" s="14" t="s">
        <v>81</v>
      </c>
      <c r="AY262" s="255" t="s">
        <v>137</v>
      </c>
    </row>
    <row r="263" spans="1:65" s="2" customFormat="1" ht="21.75" customHeight="1">
      <c r="A263" s="38"/>
      <c r="B263" s="39"/>
      <c r="C263" s="210" t="s">
        <v>521</v>
      </c>
      <c r="D263" s="210" t="s">
        <v>138</v>
      </c>
      <c r="E263" s="211" t="s">
        <v>616</v>
      </c>
      <c r="F263" s="212" t="s">
        <v>617</v>
      </c>
      <c r="G263" s="213" t="s">
        <v>348</v>
      </c>
      <c r="H263" s="214">
        <v>120</v>
      </c>
      <c r="I263" s="215"/>
      <c r="J263" s="216">
        <f>ROUND(I263*H263,2)</f>
        <v>0</v>
      </c>
      <c r="K263" s="212" t="s">
        <v>446</v>
      </c>
      <c r="L263" s="44"/>
      <c r="M263" s="217" t="s">
        <v>1</v>
      </c>
      <c r="N263" s="218" t="s">
        <v>38</v>
      </c>
      <c r="O263" s="91"/>
      <c r="P263" s="219">
        <f>O263*H263</f>
        <v>0</v>
      </c>
      <c r="Q263" s="219">
        <v>0</v>
      </c>
      <c r="R263" s="219">
        <f>Q263*H263</f>
        <v>0</v>
      </c>
      <c r="S263" s="219">
        <v>0</v>
      </c>
      <c r="T263" s="22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21" t="s">
        <v>151</v>
      </c>
      <c r="AT263" s="221" t="s">
        <v>138</v>
      </c>
      <c r="AU263" s="221" t="s">
        <v>81</v>
      </c>
      <c r="AY263" s="17" t="s">
        <v>137</v>
      </c>
      <c r="BE263" s="222">
        <f>IF(N263="základní",J263,0)</f>
        <v>0</v>
      </c>
      <c r="BF263" s="222">
        <f>IF(N263="snížená",J263,0)</f>
        <v>0</v>
      </c>
      <c r="BG263" s="222">
        <f>IF(N263="zákl. přenesená",J263,0)</f>
        <v>0</v>
      </c>
      <c r="BH263" s="222">
        <f>IF(N263="sníž. přenesená",J263,0)</f>
        <v>0</v>
      </c>
      <c r="BI263" s="222">
        <f>IF(N263="nulová",J263,0)</f>
        <v>0</v>
      </c>
      <c r="BJ263" s="17" t="s">
        <v>81</v>
      </c>
      <c r="BK263" s="222">
        <f>ROUND(I263*H263,2)</f>
        <v>0</v>
      </c>
      <c r="BL263" s="17" t="s">
        <v>151</v>
      </c>
      <c r="BM263" s="221" t="s">
        <v>618</v>
      </c>
    </row>
    <row r="264" spans="1:51" s="12" customFormat="1" ht="12">
      <c r="A264" s="12"/>
      <c r="B264" s="223"/>
      <c r="C264" s="224"/>
      <c r="D264" s="225" t="s">
        <v>198</v>
      </c>
      <c r="E264" s="226" t="s">
        <v>1</v>
      </c>
      <c r="F264" s="227" t="s">
        <v>619</v>
      </c>
      <c r="G264" s="224"/>
      <c r="H264" s="228">
        <v>120</v>
      </c>
      <c r="I264" s="229"/>
      <c r="J264" s="224"/>
      <c r="K264" s="224"/>
      <c r="L264" s="230"/>
      <c r="M264" s="231"/>
      <c r="N264" s="232"/>
      <c r="O264" s="232"/>
      <c r="P264" s="232"/>
      <c r="Q264" s="232"/>
      <c r="R264" s="232"/>
      <c r="S264" s="232"/>
      <c r="T264" s="233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T264" s="234" t="s">
        <v>198</v>
      </c>
      <c r="AU264" s="234" t="s">
        <v>81</v>
      </c>
      <c r="AV264" s="12" t="s">
        <v>83</v>
      </c>
      <c r="AW264" s="12" t="s">
        <v>30</v>
      </c>
      <c r="AX264" s="12" t="s">
        <v>73</v>
      </c>
      <c r="AY264" s="234" t="s">
        <v>137</v>
      </c>
    </row>
    <row r="265" spans="1:51" s="14" customFormat="1" ht="12">
      <c r="A265" s="14"/>
      <c r="B265" s="245"/>
      <c r="C265" s="246"/>
      <c r="D265" s="225" t="s">
        <v>198</v>
      </c>
      <c r="E265" s="247" t="s">
        <v>1</v>
      </c>
      <c r="F265" s="248" t="s">
        <v>239</v>
      </c>
      <c r="G265" s="246"/>
      <c r="H265" s="249">
        <v>120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5" t="s">
        <v>198</v>
      </c>
      <c r="AU265" s="255" t="s">
        <v>81</v>
      </c>
      <c r="AV265" s="14" t="s">
        <v>151</v>
      </c>
      <c r="AW265" s="14" t="s">
        <v>30</v>
      </c>
      <c r="AX265" s="14" t="s">
        <v>81</v>
      </c>
      <c r="AY265" s="255" t="s">
        <v>137</v>
      </c>
    </row>
    <row r="266" spans="1:65" s="2" customFormat="1" ht="24.15" customHeight="1">
      <c r="A266" s="38"/>
      <c r="B266" s="39"/>
      <c r="C266" s="210" t="s">
        <v>620</v>
      </c>
      <c r="D266" s="210" t="s">
        <v>138</v>
      </c>
      <c r="E266" s="211" t="s">
        <v>621</v>
      </c>
      <c r="F266" s="212" t="s">
        <v>622</v>
      </c>
      <c r="G266" s="213" t="s">
        <v>445</v>
      </c>
      <c r="H266" s="214">
        <v>5169</v>
      </c>
      <c r="I266" s="215"/>
      <c r="J266" s="216">
        <f>ROUND(I266*H266,2)</f>
        <v>0</v>
      </c>
      <c r="K266" s="212" t="s">
        <v>446</v>
      </c>
      <c r="L266" s="44"/>
      <c r="M266" s="217" t="s">
        <v>1</v>
      </c>
      <c r="N266" s="218" t="s">
        <v>38</v>
      </c>
      <c r="O266" s="91"/>
      <c r="P266" s="219">
        <f>O266*H266</f>
        <v>0</v>
      </c>
      <c r="Q266" s="219">
        <v>0</v>
      </c>
      <c r="R266" s="219">
        <f>Q266*H266</f>
        <v>0</v>
      </c>
      <c r="S266" s="219">
        <v>0</v>
      </c>
      <c r="T266" s="22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1" t="s">
        <v>151</v>
      </c>
      <c r="AT266" s="221" t="s">
        <v>138</v>
      </c>
      <c r="AU266" s="221" t="s">
        <v>81</v>
      </c>
      <c r="AY266" s="17" t="s">
        <v>137</v>
      </c>
      <c r="BE266" s="222">
        <f>IF(N266="základní",J266,0)</f>
        <v>0</v>
      </c>
      <c r="BF266" s="222">
        <f>IF(N266="snížená",J266,0)</f>
        <v>0</v>
      </c>
      <c r="BG266" s="222">
        <f>IF(N266="zákl. přenesená",J266,0)</f>
        <v>0</v>
      </c>
      <c r="BH266" s="222">
        <f>IF(N266="sníž. přenesená",J266,0)</f>
        <v>0</v>
      </c>
      <c r="BI266" s="222">
        <f>IF(N266="nulová",J266,0)</f>
        <v>0</v>
      </c>
      <c r="BJ266" s="17" t="s">
        <v>81</v>
      </c>
      <c r="BK266" s="222">
        <f>ROUND(I266*H266,2)</f>
        <v>0</v>
      </c>
      <c r="BL266" s="17" t="s">
        <v>151</v>
      </c>
      <c r="BM266" s="221" t="s">
        <v>623</v>
      </c>
    </row>
    <row r="267" spans="1:51" s="12" customFormat="1" ht="12">
      <c r="A267" s="12"/>
      <c r="B267" s="223"/>
      <c r="C267" s="224"/>
      <c r="D267" s="225" t="s">
        <v>198</v>
      </c>
      <c r="E267" s="226" t="s">
        <v>1</v>
      </c>
      <c r="F267" s="227" t="s">
        <v>624</v>
      </c>
      <c r="G267" s="224"/>
      <c r="H267" s="228">
        <v>5169</v>
      </c>
      <c r="I267" s="229"/>
      <c r="J267" s="224"/>
      <c r="K267" s="224"/>
      <c r="L267" s="230"/>
      <c r="M267" s="231"/>
      <c r="N267" s="232"/>
      <c r="O267" s="232"/>
      <c r="P267" s="232"/>
      <c r="Q267" s="232"/>
      <c r="R267" s="232"/>
      <c r="S267" s="232"/>
      <c r="T267" s="233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T267" s="234" t="s">
        <v>198</v>
      </c>
      <c r="AU267" s="234" t="s">
        <v>81</v>
      </c>
      <c r="AV267" s="12" t="s">
        <v>83</v>
      </c>
      <c r="AW267" s="12" t="s">
        <v>30</v>
      </c>
      <c r="AX267" s="12" t="s">
        <v>73</v>
      </c>
      <c r="AY267" s="234" t="s">
        <v>137</v>
      </c>
    </row>
    <row r="268" spans="1:51" s="14" customFormat="1" ht="12">
      <c r="A268" s="14"/>
      <c r="B268" s="245"/>
      <c r="C268" s="246"/>
      <c r="D268" s="225" t="s">
        <v>198</v>
      </c>
      <c r="E268" s="247" t="s">
        <v>1</v>
      </c>
      <c r="F268" s="248" t="s">
        <v>239</v>
      </c>
      <c r="G268" s="246"/>
      <c r="H268" s="249">
        <v>5169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5" t="s">
        <v>198</v>
      </c>
      <c r="AU268" s="255" t="s">
        <v>81</v>
      </c>
      <c r="AV268" s="14" t="s">
        <v>151</v>
      </c>
      <c r="AW268" s="14" t="s">
        <v>30</v>
      </c>
      <c r="AX268" s="14" t="s">
        <v>81</v>
      </c>
      <c r="AY268" s="255" t="s">
        <v>137</v>
      </c>
    </row>
    <row r="269" spans="1:65" s="2" customFormat="1" ht="24.15" customHeight="1">
      <c r="A269" s="38"/>
      <c r="B269" s="39"/>
      <c r="C269" s="210" t="s">
        <v>525</v>
      </c>
      <c r="D269" s="210" t="s">
        <v>138</v>
      </c>
      <c r="E269" s="211" t="s">
        <v>625</v>
      </c>
      <c r="F269" s="212" t="s">
        <v>626</v>
      </c>
      <c r="G269" s="213" t="s">
        <v>445</v>
      </c>
      <c r="H269" s="214">
        <v>8021</v>
      </c>
      <c r="I269" s="215"/>
      <c r="J269" s="216">
        <f>ROUND(I269*H269,2)</f>
        <v>0</v>
      </c>
      <c r="K269" s="212" t="s">
        <v>446</v>
      </c>
      <c r="L269" s="44"/>
      <c r="M269" s="217" t="s">
        <v>1</v>
      </c>
      <c r="N269" s="218" t="s">
        <v>38</v>
      </c>
      <c r="O269" s="91"/>
      <c r="P269" s="219">
        <f>O269*H269</f>
        <v>0</v>
      </c>
      <c r="Q269" s="219">
        <v>0</v>
      </c>
      <c r="R269" s="219">
        <f>Q269*H269</f>
        <v>0</v>
      </c>
      <c r="S269" s="219">
        <v>0</v>
      </c>
      <c r="T269" s="22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21" t="s">
        <v>151</v>
      </c>
      <c r="AT269" s="221" t="s">
        <v>138</v>
      </c>
      <c r="AU269" s="221" t="s">
        <v>81</v>
      </c>
      <c r="AY269" s="17" t="s">
        <v>137</v>
      </c>
      <c r="BE269" s="222">
        <f>IF(N269="základní",J269,0)</f>
        <v>0</v>
      </c>
      <c r="BF269" s="222">
        <f>IF(N269="snížená",J269,0)</f>
        <v>0</v>
      </c>
      <c r="BG269" s="222">
        <f>IF(N269="zákl. přenesená",J269,0)</f>
        <v>0</v>
      </c>
      <c r="BH269" s="222">
        <f>IF(N269="sníž. přenesená",J269,0)</f>
        <v>0</v>
      </c>
      <c r="BI269" s="222">
        <f>IF(N269="nulová",J269,0)</f>
        <v>0</v>
      </c>
      <c r="BJ269" s="17" t="s">
        <v>81</v>
      </c>
      <c r="BK269" s="222">
        <f>ROUND(I269*H269,2)</f>
        <v>0</v>
      </c>
      <c r="BL269" s="17" t="s">
        <v>151</v>
      </c>
      <c r="BM269" s="221" t="s">
        <v>627</v>
      </c>
    </row>
    <row r="270" spans="1:51" s="12" customFormat="1" ht="12">
      <c r="A270" s="12"/>
      <c r="B270" s="223"/>
      <c r="C270" s="224"/>
      <c r="D270" s="225" t="s">
        <v>198</v>
      </c>
      <c r="E270" s="226" t="s">
        <v>1</v>
      </c>
      <c r="F270" s="227" t="s">
        <v>628</v>
      </c>
      <c r="G270" s="224"/>
      <c r="H270" s="228">
        <v>17757</v>
      </c>
      <c r="I270" s="229"/>
      <c r="J270" s="224"/>
      <c r="K270" s="224"/>
      <c r="L270" s="230"/>
      <c r="M270" s="231"/>
      <c r="N270" s="232"/>
      <c r="O270" s="232"/>
      <c r="P270" s="232"/>
      <c r="Q270" s="232"/>
      <c r="R270" s="232"/>
      <c r="S270" s="232"/>
      <c r="T270" s="233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T270" s="234" t="s">
        <v>198</v>
      </c>
      <c r="AU270" s="234" t="s">
        <v>81</v>
      </c>
      <c r="AV270" s="12" t="s">
        <v>83</v>
      </c>
      <c r="AW270" s="12" t="s">
        <v>30</v>
      </c>
      <c r="AX270" s="12" t="s">
        <v>73</v>
      </c>
      <c r="AY270" s="234" t="s">
        <v>137</v>
      </c>
    </row>
    <row r="271" spans="1:51" s="12" customFormat="1" ht="12">
      <c r="A271" s="12"/>
      <c r="B271" s="223"/>
      <c r="C271" s="224"/>
      <c r="D271" s="225" t="s">
        <v>198</v>
      </c>
      <c r="E271" s="226" t="s">
        <v>1</v>
      </c>
      <c r="F271" s="227" t="s">
        <v>629</v>
      </c>
      <c r="G271" s="224"/>
      <c r="H271" s="228">
        <v>-9736</v>
      </c>
      <c r="I271" s="229"/>
      <c r="J271" s="224"/>
      <c r="K271" s="224"/>
      <c r="L271" s="230"/>
      <c r="M271" s="231"/>
      <c r="N271" s="232"/>
      <c r="O271" s="232"/>
      <c r="P271" s="232"/>
      <c r="Q271" s="232"/>
      <c r="R271" s="232"/>
      <c r="S271" s="232"/>
      <c r="T271" s="233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T271" s="234" t="s">
        <v>198</v>
      </c>
      <c r="AU271" s="234" t="s">
        <v>81</v>
      </c>
      <c r="AV271" s="12" t="s">
        <v>83</v>
      </c>
      <c r="AW271" s="12" t="s">
        <v>30</v>
      </c>
      <c r="AX271" s="12" t="s">
        <v>73</v>
      </c>
      <c r="AY271" s="234" t="s">
        <v>137</v>
      </c>
    </row>
    <row r="272" spans="1:51" s="14" customFormat="1" ht="12">
      <c r="A272" s="14"/>
      <c r="B272" s="245"/>
      <c r="C272" s="246"/>
      <c r="D272" s="225" t="s">
        <v>198</v>
      </c>
      <c r="E272" s="247" t="s">
        <v>1</v>
      </c>
      <c r="F272" s="248" t="s">
        <v>239</v>
      </c>
      <c r="G272" s="246"/>
      <c r="H272" s="249">
        <v>8021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5" t="s">
        <v>198</v>
      </c>
      <c r="AU272" s="255" t="s">
        <v>81</v>
      </c>
      <c r="AV272" s="14" t="s">
        <v>151</v>
      </c>
      <c r="AW272" s="14" t="s">
        <v>30</v>
      </c>
      <c r="AX272" s="14" t="s">
        <v>81</v>
      </c>
      <c r="AY272" s="255" t="s">
        <v>137</v>
      </c>
    </row>
    <row r="273" spans="1:65" s="2" customFormat="1" ht="21.75" customHeight="1">
      <c r="A273" s="38"/>
      <c r="B273" s="39"/>
      <c r="C273" s="210" t="s">
        <v>630</v>
      </c>
      <c r="D273" s="210" t="s">
        <v>138</v>
      </c>
      <c r="E273" s="211" t="s">
        <v>631</v>
      </c>
      <c r="F273" s="212" t="s">
        <v>632</v>
      </c>
      <c r="G273" s="213" t="s">
        <v>445</v>
      </c>
      <c r="H273" s="214">
        <v>8118</v>
      </c>
      <c r="I273" s="215"/>
      <c r="J273" s="216">
        <f>ROUND(I273*H273,2)</f>
        <v>0</v>
      </c>
      <c r="K273" s="212" t="s">
        <v>446</v>
      </c>
      <c r="L273" s="44"/>
      <c r="M273" s="217" t="s">
        <v>1</v>
      </c>
      <c r="N273" s="218" t="s">
        <v>38</v>
      </c>
      <c r="O273" s="91"/>
      <c r="P273" s="219">
        <f>O273*H273</f>
        <v>0</v>
      </c>
      <c r="Q273" s="219">
        <v>0</v>
      </c>
      <c r="R273" s="219">
        <f>Q273*H273</f>
        <v>0</v>
      </c>
      <c r="S273" s="219">
        <v>0</v>
      </c>
      <c r="T273" s="22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21" t="s">
        <v>151</v>
      </c>
      <c r="AT273" s="221" t="s">
        <v>138</v>
      </c>
      <c r="AU273" s="221" t="s">
        <v>81</v>
      </c>
      <c r="AY273" s="17" t="s">
        <v>137</v>
      </c>
      <c r="BE273" s="222">
        <f>IF(N273="základní",J273,0)</f>
        <v>0</v>
      </c>
      <c r="BF273" s="222">
        <f>IF(N273="snížená",J273,0)</f>
        <v>0</v>
      </c>
      <c r="BG273" s="222">
        <f>IF(N273="zákl. přenesená",J273,0)</f>
        <v>0</v>
      </c>
      <c r="BH273" s="222">
        <f>IF(N273="sníž. přenesená",J273,0)</f>
        <v>0</v>
      </c>
      <c r="BI273" s="222">
        <f>IF(N273="nulová",J273,0)</f>
        <v>0</v>
      </c>
      <c r="BJ273" s="17" t="s">
        <v>81</v>
      </c>
      <c r="BK273" s="222">
        <f>ROUND(I273*H273,2)</f>
        <v>0</v>
      </c>
      <c r="BL273" s="17" t="s">
        <v>151</v>
      </c>
      <c r="BM273" s="221" t="s">
        <v>633</v>
      </c>
    </row>
    <row r="274" spans="1:51" s="12" customFormat="1" ht="12">
      <c r="A274" s="12"/>
      <c r="B274" s="223"/>
      <c r="C274" s="224"/>
      <c r="D274" s="225" t="s">
        <v>198</v>
      </c>
      <c r="E274" s="226" t="s">
        <v>1</v>
      </c>
      <c r="F274" s="227" t="s">
        <v>634</v>
      </c>
      <c r="G274" s="224"/>
      <c r="H274" s="228">
        <v>12485</v>
      </c>
      <c r="I274" s="229"/>
      <c r="J274" s="224"/>
      <c r="K274" s="224"/>
      <c r="L274" s="230"/>
      <c r="M274" s="231"/>
      <c r="N274" s="232"/>
      <c r="O274" s="232"/>
      <c r="P274" s="232"/>
      <c r="Q274" s="232"/>
      <c r="R274" s="232"/>
      <c r="S274" s="232"/>
      <c r="T274" s="233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T274" s="234" t="s">
        <v>198</v>
      </c>
      <c r="AU274" s="234" t="s">
        <v>81</v>
      </c>
      <c r="AV274" s="12" t="s">
        <v>83</v>
      </c>
      <c r="AW274" s="12" t="s">
        <v>30</v>
      </c>
      <c r="AX274" s="12" t="s">
        <v>73</v>
      </c>
      <c r="AY274" s="234" t="s">
        <v>137</v>
      </c>
    </row>
    <row r="275" spans="1:51" s="12" customFormat="1" ht="12">
      <c r="A275" s="12"/>
      <c r="B275" s="223"/>
      <c r="C275" s="224"/>
      <c r="D275" s="225" t="s">
        <v>198</v>
      </c>
      <c r="E275" s="226" t="s">
        <v>1</v>
      </c>
      <c r="F275" s="227" t="s">
        <v>635</v>
      </c>
      <c r="G275" s="224"/>
      <c r="H275" s="228">
        <v>185</v>
      </c>
      <c r="I275" s="229"/>
      <c r="J275" s="224"/>
      <c r="K275" s="224"/>
      <c r="L275" s="230"/>
      <c r="M275" s="231"/>
      <c r="N275" s="232"/>
      <c r="O275" s="232"/>
      <c r="P275" s="232"/>
      <c r="Q275" s="232"/>
      <c r="R275" s="232"/>
      <c r="S275" s="232"/>
      <c r="T275" s="233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T275" s="234" t="s">
        <v>198</v>
      </c>
      <c r="AU275" s="234" t="s">
        <v>81</v>
      </c>
      <c r="AV275" s="12" t="s">
        <v>83</v>
      </c>
      <c r="AW275" s="12" t="s">
        <v>30</v>
      </c>
      <c r="AX275" s="12" t="s">
        <v>73</v>
      </c>
      <c r="AY275" s="234" t="s">
        <v>137</v>
      </c>
    </row>
    <row r="276" spans="1:51" s="12" customFormat="1" ht="12">
      <c r="A276" s="12"/>
      <c r="B276" s="223"/>
      <c r="C276" s="224"/>
      <c r="D276" s="225" t="s">
        <v>198</v>
      </c>
      <c r="E276" s="226" t="s">
        <v>1</v>
      </c>
      <c r="F276" s="227" t="s">
        <v>636</v>
      </c>
      <c r="G276" s="224"/>
      <c r="H276" s="228">
        <v>-4552</v>
      </c>
      <c r="I276" s="229"/>
      <c r="J276" s="224"/>
      <c r="K276" s="224"/>
      <c r="L276" s="230"/>
      <c r="M276" s="231"/>
      <c r="N276" s="232"/>
      <c r="O276" s="232"/>
      <c r="P276" s="232"/>
      <c r="Q276" s="232"/>
      <c r="R276" s="232"/>
      <c r="S276" s="232"/>
      <c r="T276" s="233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T276" s="234" t="s">
        <v>198</v>
      </c>
      <c r="AU276" s="234" t="s">
        <v>81</v>
      </c>
      <c r="AV276" s="12" t="s">
        <v>83</v>
      </c>
      <c r="AW276" s="12" t="s">
        <v>30</v>
      </c>
      <c r="AX276" s="12" t="s">
        <v>73</v>
      </c>
      <c r="AY276" s="234" t="s">
        <v>137</v>
      </c>
    </row>
    <row r="277" spans="1:51" s="14" customFormat="1" ht="12">
      <c r="A277" s="14"/>
      <c r="B277" s="245"/>
      <c r="C277" s="246"/>
      <c r="D277" s="225" t="s">
        <v>198</v>
      </c>
      <c r="E277" s="247" t="s">
        <v>1</v>
      </c>
      <c r="F277" s="248" t="s">
        <v>239</v>
      </c>
      <c r="G277" s="246"/>
      <c r="H277" s="249">
        <v>8118</v>
      </c>
      <c r="I277" s="250"/>
      <c r="J277" s="246"/>
      <c r="K277" s="246"/>
      <c r="L277" s="251"/>
      <c r="M277" s="252"/>
      <c r="N277" s="253"/>
      <c r="O277" s="253"/>
      <c r="P277" s="253"/>
      <c r="Q277" s="253"/>
      <c r="R277" s="253"/>
      <c r="S277" s="253"/>
      <c r="T277" s="25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5" t="s">
        <v>198</v>
      </c>
      <c r="AU277" s="255" t="s">
        <v>81</v>
      </c>
      <c r="AV277" s="14" t="s">
        <v>151</v>
      </c>
      <c r="AW277" s="14" t="s">
        <v>30</v>
      </c>
      <c r="AX277" s="14" t="s">
        <v>81</v>
      </c>
      <c r="AY277" s="255" t="s">
        <v>137</v>
      </c>
    </row>
    <row r="278" spans="1:65" s="2" customFormat="1" ht="16.5" customHeight="1">
      <c r="A278" s="38"/>
      <c r="B278" s="39"/>
      <c r="C278" s="210" t="s">
        <v>528</v>
      </c>
      <c r="D278" s="210" t="s">
        <v>138</v>
      </c>
      <c r="E278" s="211" t="s">
        <v>637</v>
      </c>
      <c r="F278" s="212" t="s">
        <v>638</v>
      </c>
      <c r="G278" s="213" t="s">
        <v>445</v>
      </c>
      <c r="H278" s="214">
        <v>5087.25</v>
      </c>
      <c r="I278" s="215"/>
      <c r="J278" s="216">
        <f>ROUND(I278*H278,2)</f>
        <v>0</v>
      </c>
      <c r="K278" s="212" t="s">
        <v>446</v>
      </c>
      <c r="L278" s="44"/>
      <c r="M278" s="217" t="s">
        <v>1</v>
      </c>
      <c r="N278" s="218" t="s">
        <v>38</v>
      </c>
      <c r="O278" s="91"/>
      <c r="P278" s="219">
        <f>O278*H278</f>
        <v>0</v>
      </c>
      <c r="Q278" s="219">
        <v>0</v>
      </c>
      <c r="R278" s="219">
        <f>Q278*H278</f>
        <v>0</v>
      </c>
      <c r="S278" s="219">
        <v>0</v>
      </c>
      <c r="T278" s="220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21" t="s">
        <v>151</v>
      </c>
      <c r="AT278" s="221" t="s">
        <v>138</v>
      </c>
      <c r="AU278" s="221" t="s">
        <v>81</v>
      </c>
      <c r="AY278" s="17" t="s">
        <v>137</v>
      </c>
      <c r="BE278" s="222">
        <f>IF(N278="základní",J278,0)</f>
        <v>0</v>
      </c>
      <c r="BF278" s="222">
        <f>IF(N278="snížená",J278,0)</f>
        <v>0</v>
      </c>
      <c r="BG278" s="222">
        <f>IF(N278="zákl. přenesená",J278,0)</f>
        <v>0</v>
      </c>
      <c r="BH278" s="222">
        <f>IF(N278="sníž. přenesená",J278,0)</f>
        <v>0</v>
      </c>
      <c r="BI278" s="222">
        <f>IF(N278="nulová",J278,0)</f>
        <v>0</v>
      </c>
      <c r="BJ278" s="17" t="s">
        <v>81</v>
      </c>
      <c r="BK278" s="222">
        <f>ROUND(I278*H278,2)</f>
        <v>0</v>
      </c>
      <c r="BL278" s="17" t="s">
        <v>151</v>
      </c>
      <c r="BM278" s="221" t="s">
        <v>639</v>
      </c>
    </row>
    <row r="279" spans="1:51" s="12" customFormat="1" ht="12">
      <c r="A279" s="12"/>
      <c r="B279" s="223"/>
      <c r="C279" s="224"/>
      <c r="D279" s="225" t="s">
        <v>198</v>
      </c>
      <c r="E279" s="226" t="s">
        <v>1</v>
      </c>
      <c r="F279" s="227" t="s">
        <v>640</v>
      </c>
      <c r="G279" s="224"/>
      <c r="H279" s="228">
        <v>5087.25</v>
      </c>
      <c r="I279" s="229"/>
      <c r="J279" s="224"/>
      <c r="K279" s="224"/>
      <c r="L279" s="230"/>
      <c r="M279" s="231"/>
      <c r="N279" s="232"/>
      <c r="O279" s="232"/>
      <c r="P279" s="232"/>
      <c r="Q279" s="232"/>
      <c r="R279" s="232"/>
      <c r="S279" s="232"/>
      <c r="T279" s="233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T279" s="234" t="s">
        <v>198</v>
      </c>
      <c r="AU279" s="234" t="s">
        <v>81</v>
      </c>
      <c r="AV279" s="12" t="s">
        <v>83</v>
      </c>
      <c r="AW279" s="12" t="s">
        <v>30</v>
      </c>
      <c r="AX279" s="12" t="s">
        <v>73</v>
      </c>
      <c r="AY279" s="234" t="s">
        <v>137</v>
      </c>
    </row>
    <row r="280" spans="1:51" s="14" customFormat="1" ht="12">
      <c r="A280" s="14"/>
      <c r="B280" s="245"/>
      <c r="C280" s="246"/>
      <c r="D280" s="225" t="s">
        <v>198</v>
      </c>
      <c r="E280" s="247" t="s">
        <v>1</v>
      </c>
      <c r="F280" s="248" t="s">
        <v>239</v>
      </c>
      <c r="G280" s="246"/>
      <c r="H280" s="249">
        <v>5087.25</v>
      </c>
      <c r="I280" s="250"/>
      <c r="J280" s="246"/>
      <c r="K280" s="246"/>
      <c r="L280" s="251"/>
      <c r="M280" s="252"/>
      <c r="N280" s="253"/>
      <c r="O280" s="253"/>
      <c r="P280" s="253"/>
      <c r="Q280" s="253"/>
      <c r="R280" s="253"/>
      <c r="S280" s="253"/>
      <c r="T280" s="25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5" t="s">
        <v>198</v>
      </c>
      <c r="AU280" s="255" t="s">
        <v>81</v>
      </c>
      <c r="AV280" s="14" t="s">
        <v>151</v>
      </c>
      <c r="AW280" s="14" t="s">
        <v>30</v>
      </c>
      <c r="AX280" s="14" t="s">
        <v>81</v>
      </c>
      <c r="AY280" s="255" t="s">
        <v>137</v>
      </c>
    </row>
    <row r="281" spans="1:65" s="2" customFormat="1" ht="24.15" customHeight="1">
      <c r="A281" s="38"/>
      <c r="B281" s="39"/>
      <c r="C281" s="210" t="s">
        <v>641</v>
      </c>
      <c r="D281" s="210" t="s">
        <v>138</v>
      </c>
      <c r="E281" s="211" t="s">
        <v>642</v>
      </c>
      <c r="F281" s="212" t="s">
        <v>643</v>
      </c>
      <c r="G281" s="213" t="s">
        <v>445</v>
      </c>
      <c r="H281" s="214">
        <v>72</v>
      </c>
      <c r="I281" s="215"/>
      <c r="J281" s="216">
        <f>ROUND(I281*H281,2)</f>
        <v>0</v>
      </c>
      <c r="K281" s="212" t="s">
        <v>446</v>
      </c>
      <c r="L281" s="44"/>
      <c r="M281" s="217" t="s">
        <v>1</v>
      </c>
      <c r="N281" s="218" t="s">
        <v>38</v>
      </c>
      <c r="O281" s="91"/>
      <c r="P281" s="219">
        <f>O281*H281</f>
        <v>0</v>
      </c>
      <c r="Q281" s="219">
        <v>0</v>
      </c>
      <c r="R281" s="219">
        <f>Q281*H281</f>
        <v>0</v>
      </c>
      <c r="S281" s="219">
        <v>0</v>
      </c>
      <c r="T281" s="22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21" t="s">
        <v>151</v>
      </c>
      <c r="AT281" s="221" t="s">
        <v>138</v>
      </c>
      <c r="AU281" s="221" t="s">
        <v>81</v>
      </c>
      <c r="AY281" s="17" t="s">
        <v>137</v>
      </c>
      <c r="BE281" s="222">
        <f>IF(N281="základní",J281,0)</f>
        <v>0</v>
      </c>
      <c r="BF281" s="222">
        <f>IF(N281="snížená",J281,0)</f>
        <v>0</v>
      </c>
      <c r="BG281" s="222">
        <f>IF(N281="zákl. přenesená",J281,0)</f>
        <v>0</v>
      </c>
      <c r="BH281" s="222">
        <f>IF(N281="sníž. přenesená",J281,0)</f>
        <v>0</v>
      </c>
      <c r="BI281" s="222">
        <f>IF(N281="nulová",J281,0)</f>
        <v>0</v>
      </c>
      <c r="BJ281" s="17" t="s">
        <v>81</v>
      </c>
      <c r="BK281" s="222">
        <f>ROUND(I281*H281,2)</f>
        <v>0</v>
      </c>
      <c r="BL281" s="17" t="s">
        <v>151</v>
      </c>
      <c r="BM281" s="221" t="s">
        <v>644</v>
      </c>
    </row>
    <row r="282" spans="1:51" s="12" customFormat="1" ht="12">
      <c r="A282" s="12"/>
      <c r="B282" s="223"/>
      <c r="C282" s="224"/>
      <c r="D282" s="225" t="s">
        <v>198</v>
      </c>
      <c r="E282" s="226" t="s">
        <v>1</v>
      </c>
      <c r="F282" s="227" t="s">
        <v>645</v>
      </c>
      <c r="G282" s="224"/>
      <c r="H282" s="228">
        <v>72</v>
      </c>
      <c r="I282" s="229"/>
      <c r="J282" s="224"/>
      <c r="K282" s="224"/>
      <c r="L282" s="230"/>
      <c r="M282" s="231"/>
      <c r="N282" s="232"/>
      <c r="O282" s="232"/>
      <c r="P282" s="232"/>
      <c r="Q282" s="232"/>
      <c r="R282" s="232"/>
      <c r="S282" s="232"/>
      <c r="T282" s="233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T282" s="234" t="s">
        <v>198</v>
      </c>
      <c r="AU282" s="234" t="s">
        <v>81</v>
      </c>
      <c r="AV282" s="12" t="s">
        <v>83</v>
      </c>
      <c r="AW282" s="12" t="s">
        <v>30</v>
      </c>
      <c r="AX282" s="12" t="s">
        <v>73</v>
      </c>
      <c r="AY282" s="234" t="s">
        <v>137</v>
      </c>
    </row>
    <row r="283" spans="1:51" s="14" customFormat="1" ht="12">
      <c r="A283" s="14"/>
      <c r="B283" s="245"/>
      <c r="C283" s="246"/>
      <c r="D283" s="225" t="s">
        <v>198</v>
      </c>
      <c r="E283" s="247" t="s">
        <v>1</v>
      </c>
      <c r="F283" s="248" t="s">
        <v>239</v>
      </c>
      <c r="G283" s="246"/>
      <c r="H283" s="249">
        <v>72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5" t="s">
        <v>198</v>
      </c>
      <c r="AU283" s="255" t="s">
        <v>81</v>
      </c>
      <c r="AV283" s="14" t="s">
        <v>151</v>
      </c>
      <c r="AW283" s="14" t="s">
        <v>30</v>
      </c>
      <c r="AX283" s="14" t="s">
        <v>81</v>
      </c>
      <c r="AY283" s="255" t="s">
        <v>137</v>
      </c>
    </row>
    <row r="284" spans="1:63" s="11" customFormat="1" ht="25.9" customHeight="1">
      <c r="A284" s="11"/>
      <c r="B284" s="196"/>
      <c r="C284" s="197"/>
      <c r="D284" s="198" t="s">
        <v>72</v>
      </c>
      <c r="E284" s="199" t="s">
        <v>646</v>
      </c>
      <c r="F284" s="199" t="s">
        <v>647</v>
      </c>
      <c r="G284" s="197"/>
      <c r="H284" s="197"/>
      <c r="I284" s="200"/>
      <c r="J284" s="201">
        <f>BK284</f>
        <v>0</v>
      </c>
      <c r="K284" s="197"/>
      <c r="L284" s="202"/>
      <c r="M284" s="203"/>
      <c r="N284" s="204"/>
      <c r="O284" s="204"/>
      <c r="P284" s="205">
        <f>SUM(P285:P292)</f>
        <v>0</v>
      </c>
      <c r="Q284" s="204"/>
      <c r="R284" s="205">
        <f>SUM(R285:R292)</f>
        <v>0</v>
      </c>
      <c r="S284" s="204"/>
      <c r="T284" s="206">
        <f>SUM(T285:T292)</f>
        <v>0</v>
      </c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R284" s="207" t="s">
        <v>83</v>
      </c>
      <c r="AT284" s="208" t="s">
        <v>72</v>
      </c>
      <c r="AU284" s="208" t="s">
        <v>73</v>
      </c>
      <c r="AY284" s="207" t="s">
        <v>137</v>
      </c>
      <c r="BK284" s="209">
        <f>SUM(BK285:BK292)</f>
        <v>0</v>
      </c>
    </row>
    <row r="285" spans="1:65" s="2" customFormat="1" ht="24.15" customHeight="1">
      <c r="A285" s="38"/>
      <c r="B285" s="39"/>
      <c r="C285" s="210" t="s">
        <v>532</v>
      </c>
      <c r="D285" s="210" t="s">
        <v>138</v>
      </c>
      <c r="E285" s="211" t="s">
        <v>648</v>
      </c>
      <c r="F285" s="212" t="s">
        <v>649</v>
      </c>
      <c r="G285" s="213" t="s">
        <v>445</v>
      </c>
      <c r="H285" s="214">
        <v>87.42</v>
      </c>
      <c r="I285" s="215"/>
      <c r="J285" s="216">
        <f>ROUND(I285*H285,2)</f>
        <v>0</v>
      </c>
      <c r="K285" s="212" t="s">
        <v>446</v>
      </c>
      <c r="L285" s="44"/>
      <c r="M285" s="217" t="s">
        <v>1</v>
      </c>
      <c r="N285" s="218" t="s">
        <v>38</v>
      </c>
      <c r="O285" s="91"/>
      <c r="P285" s="219">
        <f>O285*H285</f>
        <v>0</v>
      </c>
      <c r="Q285" s="219">
        <v>0</v>
      </c>
      <c r="R285" s="219">
        <f>Q285*H285</f>
        <v>0</v>
      </c>
      <c r="S285" s="219">
        <v>0</v>
      </c>
      <c r="T285" s="220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1" t="s">
        <v>200</v>
      </c>
      <c r="AT285" s="221" t="s">
        <v>138</v>
      </c>
      <c r="AU285" s="221" t="s">
        <v>81</v>
      </c>
      <c r="AY285" s="17" t="s">
        <v>137</v>
      </c>
      <c r="BE285" s="222">
        <f>IF(N285="základní",J285,0)</f>
        <v>0</v>
      </c>
      <c r="BF285" s="222">
        <f>IF(N285="snížená",J285,0)</f>
        <v>0</v>
      </c>
      <c r="BG285" s="222">
        <f>IF(N285="zákl. přenesená",J285,0)</f>
        <v>0</v>
      </c>
      <c r="BH285" s="222">
        <f>IF(N285="sníž. přenesená",J285,0)</f>
        <v>0</v>
      </c>
      <c r="BI285" s="222">
        <f>IF(N285="nulová",J285,0)</f>
        <v>0</v>
      </c>
      <c r="BJ285" s="17" t="s">
        <v>81</v>
      </c>
      <c r="BK285" s="222">
        <f>ROUND(I285*H285,2)</f>
        <v>0</v>
      </c>
      <c r="BL285" s="17" t="s">
        <v>200</v>
      </c>
      <c r="BM285" s="221" t="s">
        <v>650</v>
      </c>
    </row>
    <row r="286" spans="1:51" s="12" customFormat="1" ht="12">
      <c r="A286" s="12"/>
      <c r="B286" s="223"/>
      <c r="C286" s="224"/>
      <c r="D286" s="225" t="s">
        <v>198</v>
      </c>
      <c r="E286" s="226" t="s">
        <v>1</v>
      </c>
      <c r="F286" s="227" t="s">
        <v>651</v>
      </c>
      <c r="G286" s="224"/>
      <c r="H286" s="228">
        <v>87.42</v>
      </c>
      <c r="I286" s="229"/>
      <c r="J286" s="224"/>
      <c r="K286" s="224"/>
      <c r="L286" s="230"/>
      <c r="M286" s="231"/>
      <c r="N286" s="232"/>
      <c r="O286" s="232"/>
      <c r="P286" s="232"/>
      <c r="Q286" s="232"/>
      <c r="R286" s="232"/>
      <c r="S286" s="232"/>
      <c r="T286" s="233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T286" s="234" t="s">
        <v>198</v>
      </c>
      <c r="AU286" s="234" t="s">
        <v>81</v>
      </c>
      <c r="AV286" s="12" t="s">
        <v>83</v>
      </c>
      <c r="AW286" s="12" t="s">
        <v>30</v>
      </c>
      <c r="AX286" s="12" t="s">
        <v>73</v>
      </c>
      <c r="AY286" s="234" t="s">
        <v>137</v>
      </c>
    </row>
    <row r="287" spans="1:51" s="14" customFormat="1" ht="12">
      <c r="A287" s="14"/>
      <c r="B287" s="245"/>
      <c r="C287" s="246"/>
      <c r="D287" s="225" t="s">
        <v>198</v>
      </c>
      <c r="E287" s="247" t="s">
        <v>1</v>
      </c>
      <c r="F287" s="248" t="s">
        <v>239</v>
      </c>
      <c r="G287" s="246"/>
      <c r="H287" s="249">
        <v>87.42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5" t="s">
        <v>198</v>
      </c>
      <c r="AU287" s="255" t="s">
        <v>81</v>
      </c>
      <c r="AV287" s="14" t="s">
        <v>151</v>
      </c>
      <c r="AW287" s="14" t="s">
        <v>30</v>
      </c>
      <c r="AX287" s="14" t="s">
        <v>81</v>
      </c>
      <c r="AY287" s="255" t="s">
        <v>137</v>
      </c>
    </row>
    <row r="288" spans="1:65" s="2" customFormat="1" ht="16.5" customHeight="1">
      <c r="A288" s="38"/>
      <c r="B288" s="39"/>
      <c r="C288" s="269" t="s">
        <v>652</v>
      </c>
      <c r="D288" s="269" t="s">
        <v>348</v>
      </c>
      <c r="E288" s="270" t="s">
        <v>653</v>
      </c>
      <c r="F288" s="271" t="s">
        <v>654</v>
      </c>
      <c r="G288" s="272" t="s">
        <v>485</v>
      </c>
      <c r="H288" s="273">
        <v>0.031</v>
      </c>
      <c r="I288" s="274"/>
      <c r="J288" s="275">
        <f>ROUND(I288*H288,2)</f>
        <v>0</v>
      </c>
      <c r="K288" s="271" t="s">
        <v>446</v>
      </c>
      <c r="L288" s="276"/>
      <c r="M288" s="277" t="s">
        <v>1</v>
      </c>
      <c r="N288" s="278" t="s">
        <v>38</v>
      </c>
      <c r="O288" s="91"/>
      <c r="P288" s="219">
        <f>O288*H288</f>
        <v>0</v>
      </c>
      <c r="Q288" s="219">
        <v>0</v>
      </c>
      <c r="R288" s="219">
        <f>Q288*H288</f>
        <v>0</v>
      </c>
      <c r="S288" s="219">
        <v>0</v>
      </c>
      <c r="T288" s="22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21" t="s">
        <v>291</v>
      </c>
      <c r="AT288" s="221" t="s">
        <v>348</v>
      </c>
      <c r="AU288" s="221" t="s">
        <v>81</v>
      </c>
      <c r="AY288" s="17" t="s">
        <v>137</v>
      </c>
      <c r="BE288" s="222">
        <f>IF(N288="základní",J288,0)</f>
        <v>0</v>
      </c>
      <c r="BF288" s="222">
        <f>IF(N288="snížená",J288,0)</f>
        <v>0</v>
      </c>
      <c r="BG288" s="222">
        <f>IF(N288="zákl. přenesená",J288,0)</f>
        <v>0</v>
      </c>
      <c r="BH288" s="222">
        <f>IF(N288="sníž. přenesená",J288,0)</f>
        <v>0</v>
      </c>
      <c r="BI288" s="222">
        <f>IF(N288="nulová",J288,0)</f>
        <v>0</v>
      </c>
      <c r="BJ288" s="17" t="s">
        <v>81</v>
      </c>
      <c r="BK288" s="222">
        <f>ROUND(I288*H288,2)</f>
        <v>0</v>
      </c>
      <c r="BL288" s="17" t="s">
        <v>200</v>
      </c>
      <c r="BM288" s="221" t="s">
        <v>655</v>
      </c>
    </row>
    <row r="289" spans="1:65" s="2" customFormat="1" ht="24.15" customHeight="1">
      <c r="A289" s="38"/>
      <c r="B289" s="39"/>
      <c r="C289" s="210" t="s">
        <v>536</v>
      </c>
      <c r="D289" s="210" t="s">
        <v>138</v>
      </c>
      <c r="E289" s="211" t="s">
        <v>656</v>
      </c>
      <c r="F289" s="212" t="s">
        <v>657</v>
      </c>
      <c r="G289" s="213" t="s">
        <v>445</v>
      </c>
      <c r="H289" s="214">
        <v>87.42</v>
      </c>
      <c r="I289" s="215"/>
      <c r="J289" s="216">
        <f>ROUND(I289*H289,2)</f>
        <v>0</v>
      </c>
      <c r="K289" s="212" t="s">
        <v>446</v>
      </c>
      <c r="L289" s="44"/>
      <c r="M289" s="217" t="s">
        <v>1</v>
      </c>
      <c r="N289" s="218" t="s">
        <v>38</v>
      </c>
      <c r="O289" s="91"/>
      <c r="P289" s="219">
        <f>O289*H289</f>
        <v>0</v>
      </c>
      <c r="Q289" s="219">
        <v>0</v>
      </c>
      <c r="R289" s="219">
        <f>Q289*H289</f>
        <v>0</v>
      </c>
      <c r="S289" s="219">
        <v>0</v>
      </c>
      <c r="T289" s="22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1" t="s">
        <v>200</v>
      </c>
      <c r="AT289" s="221" t="s">
        <v>138</v>
      </c>
      <c r="AU289" s="221" t="s">
        <v>81</v>
      </c>
      <c r="AY289" s="17" t="s">
        <v>137</v>
      </c>
      <c r="BE289" s="222">
        <f>IF(N289="základní",J289,0)</f>
        <v>0</v>
      </c>
      <c r="BF289" s="222">
        <f>IF(N289="snížená",J289,0)</f>
        <v>0</v>
      </c>
      <c r="BG289" s="222">
        <f>IF(N289="zákl. přenesená",J289,0)</f>
        <v>0</v>
      </c>
      <c r="BH289" s="222">
        <f>IF(N289="sníž. přenesená",J289,0)</f>
        <v>0</v>
      </c>
      <c r="BI289" s="222">
        <f>IF(N289="nulová",J289,0)</f>
        <v>0</v>
      </c>
      <c r="BJ289" s="17" t="s">
        <v>81</v>
      </c>
      <c r="BK289" s="222">
        <f>ROUND(I289*H289,2)</f>
        <v>0</v>
      </c>
      <c r="BL289" s="17" t="s">
        <v>200</v>
      </c>
      <c r="BM289" s="221" t="s">
        <v>658</v>
      </c>
    </row>
    <row r="290" spans="1:51" s="12" customFormat="1" ht="12">
      <c r="A290" s="12"/>
      <c r="B290" s="223"/>
      <c r="C290" s="224"/>
      <c r="D290" s="225" t="s">
        <v>198</v>
      </c>
      <c r="E290" s="226" t="s">
        <v>1</v>
      </c>
      <c r="F290" s="227" t="s">
        <v>651</v>
      </c>
      <c r="G290" s="224"/>
      <c r="H290" s="228">
        <v>87.42</v>
      </c>
      <c r="I290" s="229"/>
      <c r="J290" s="224"/>
      <c r="K290" s="224"/>
      <c r="L290" s="230"/>
      <c r="M290" s="231"/>
      <c r="N290" s="232"/>
      <c r="O290" s="232"/>
      <c r="P290" s="232"/>
      <c r="Q290" s="232"/>
      <c r="R290" s="232"/>
      <c r="S290" s="232"/>
      <c r="T290" s="233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T290" s="234" t="s">
        <v>198</v>
      </c>
      <c r="AU290" s="234" t="s">
        <v>81</v>
      </c>
      <c r="AV290" s="12" t="s">
        <v>83</v>
      </c>
      <c r="AW290" s="12" t="s">
        <v>30</v>
      </c>
      <c r="AX290" s="12" t="s">
        <v>73</v>
      </c>
      <c r="AY290" s="234" t="s">
        <v>137</v>
      </c>
    </row>
    <row r="291" spans="1:51" s="14" customFormat="1" ht="12">
      <c r="A291" s="14"/>
      <c r="B291" s="245"/>
      <c r="C291" s="246"/>
      <c r="D291" s="225" t="s">
        <v>198</v>
      </c>
      <c r="E291" s="247" t="s">
        <v>1</v>
      </c>
      <c r="F291" s="248" t="s">
        <v>239</v>
      </c>
      <c r="G291" s="246"/>
      <c r="H291" s="249">
        <v>87.42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198</v>
      </c>
      <c r="AU291" s="255" t="s">
        <v>81</v>
      </c>
      <c r="AV291" s="14" t="s">
        <v>151</v>
      </c>
      <c r="AW291" s="14" t="s">
        <v>30</v>
      </c>
      <c r="AX291" s="14" t="s">
        <v>81</v>
      </c>
      <c r="AY291" s="255" t="s">
        <v>137</v>
      </c>
    </row>
    <row r="292" spans="1:65" s="2" customFormat="1" ht="16.5" customHeight="1">
      <c r="A292" s="38"/>
      <c r="B292" s="39"/>
      <c r="C292" s="269" t="s">
        <v>659</v>
      </c>
      <c r="D292" s="269" t="s">
        <v>348</v>
      </c>
      <c r="E292" s="270" t="s">
        <v>660</v>
      </c>
      <c r="F292" s="271" t="s">
        <v>661</v>
      </c>
      <c r="G292" s="272" t="s">
        <v>512</v>
      </c>
      <c r="H292" s="273">
        <v>144.243</v>
      </c>
      <c r="I292" s="274"/>
      <c r="J292" s="275">
        <f>ROUND(I292*H292,2)</f>
        <v>0</v>
      </c>
      <c r="K292" s="271" t="s">
        <v>446</v>
      </c>
      <c r="L292" s="276"/>
      <c r="M292" s="277" t="s">
        <v>1</v>
      </c>
      <c r="N292" s="278" t="s">
        <v>38</v>
      </c>
      <c r="O292" s="91"/>
      <c r="P292" s="219">
        <f>O292*H292</f>
        <v>0</v>
      </c>
      <c r="Q292" s="219">
        <v>0</v>
      </c>
      <c r="R292" s="219">
        <f>Q292*H292</f>
        <v>0</v>
      </c>
      <c r="S292" s="219">
        <v>0</v>
      </c>
      <c r="T292" s="22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21" t="s">
        <v>291</v>
      </c>
      <c r="AT292" s="221" t="s">
        <v>348</v>
      </c>
      <c r="AU292" s="221" t="s">
        <v>81</v>
      </c>
      <c r="AY292" s="17" t="s">
        <v>137</v>
      </c>
      <c r="BE292" s="222">
        <f>IF(N292="základní",J292,0)</f>
        <v>0</v>
      </c>
      <c r="BF292" s="222">
        <f>IF(N292="snížená",J292,0)</f>
        <v>0</v>
      </c>
      <c r="BG292" s="222">
        <f>IF(N292="zákl. přenesená",J292,0)</f>
        <v>0</v>
      </c>
      <c r="BH292" s="222">
        <f>IF(N292="sníž. přenesená",J292,0)</f>
        <v>0</v>
      </c>
      <c r="BI292" s="222">
        <f>IF(N292="nulová",J292,0)</f>
        <v>0</v>
      </c>
      <c r="BJ292" s="17" t="s">
        <v>81</v>
      </c>
      <c r="BK292" s="222">
        <f>ROUND(I292*H292,2)</f>
        <v>0</v>
      </c>
      <c r="BL292" s="17" t="s">
        <v>200</v>
      </c>
      <c r="BM292" s="221" t="s">
        <v>662</v>
      </c>
    </row>
    <row r="293" spans="1:63" s="11" customFormat="1" ht="25.9" customHeight="1">
      <c r="A293" s="11"/>
      <c r="B293" s="196"/>
      <c r="C293" s="197"/>
      <c r="D293" s="198" t="s">
        <v>72</v>
      </c>
      <c r="E293" s="199" t="s">
        <v>166</v>
      </c>
      <c r="F293" s="199" t="s">
        <v>663</v>
      </c>
      <c r="G293" s="197"/>
      <c r="H293" s="197"/>
      <c r="I293" s="200"/>
      <c r="J293" s="201">
        <f>BK293</f>
        <v>0</v>
      </c>
      <c r="K293" s="197"/>
      <c r="L293" s="202"/>
      <c r="M293" s="203"/>
      <c r="N293" s="204"/>
      <c r="O293" s="204"/>
      <c r="P293" s="205">
        <f>SUM(P294:P302)</f>
        <v>0</v>
      </c>
      <c r="Q293" s="204"/>
      <c r="R293" s="205">
        <f>SUM(R294:R302)</f>
        <v>0</v>
      </c>
      <c r="S293" s="204"/>
      <c r="T293" s="206">
        <f>SUM(T294:T302)</f>
        <v>0</v>
      </c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R293" s="207" t="s">
        <v>81</v>
      </c>
      <c r="AT293" s="208" t="s">
        <v>72</v>
      </c>
      <c r="AU293" s="208" t="s">
        <v>73</v>
      </c>
      <c r="AY293" s="207" t="s">
        <v>137</v>
      </c>
      <c r="BK293" s="209">
        <f>SUM(BK294:BK302)</f>
        <v>0</v>
      </c>
    </row>
    <row r="294" spans="1:65" s="2" customFormat="1" ht="24.15" customHeight="1">
      <c r="A294" s="38"/>
      <c r="B294" s="39"/>
      <c r="C294" s="210" t="s">
        <v>540</v>
      </c>
      <c r="D294" s="210" t="s">
        <v>138</v>
      </c>
      <c r="E294" s="211" t="s">
        <v>664</v>
      </c>
      <c r="F294" s="212" t="s">
        <v>665</v>
      </c>
      <c r="G294" s="213" t="s">
        <v>284</v>
      </c>
      <c r="H294" s="214">
        <v>5</v>
      </c>
      <c r="I294" s="215"/>
      <c r="J294" s="216">
        <f>ROUND(I294*H294,2)</f>
        <v>0</v>
      </c>
      <c r="K294" s="212" t="s">
        <v>446</v>
      </c>
      <c r="L294" s="44"/>
      <c r="M294" s="217" t="s">
        <v>1</v>
      </c>
      <c r="N294" s="218" t="s">
        <v>38</v>
      </c>
      <c r="O294" s="91"/>
      <c r="P294" s="219">
        <f>O294*H294</f>
        <v>0</v>
      </c>
      <c r="Q294" s="219">
        <v>0</v>
      </c>
      <c r="R294" s="219">
        <f>Q294*H294</f>
        <v>0</v>
      </c>
      <c r="S294" s="219">
        <v>0</v>
      </c>
      <c r="T294" s="22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1" t="s">
        <v>151</v>
      </c>
      <c r="AT294" s="221" t="s">
        <v>138</v>
      </c>
      <c r="AU294" s="221" t="s">
        <v>81</v>
      </c>
      <c r="AY294" s="17" t="s">
        <v>137</v>
      </c>
      <c r="BE294" s="222">
        <f>IF(N294="základní",J294,0)</f>
        <v>0</v>
      </c>
      <c r="BF294" s="222">
        <f>IF(N294="snížená",J294,0)</f>
        <v>0</v>
      </c>
      <c r="BG294" s="222">
        <f>IF(N294="zákl. přenesená",J294,0)</f>
        <v>0</v>
      </c>
      <c r="BH294" s="222">
        <f>IF(N294="sníž. přenesená",J294,0)</f>
        <v>0</v>
      </c>
      <c r="BI294" s="222">
        <f>IF(N294="nulová",J294,0)</f>
        <v>0</v>
      </c>
      <c r="BJ294" s="17" t="s">
        <v>81</v>
      </c>
      <c r="BK294" s="222">
        <f>ROUND(I294*H294,2)</f>
        <v>0</v>
      </c>
      <c r="BL294" s="17" t="s">
        <v>151</v>
      </c>
      <c r="BM294" s="221" t="s">
        <v>666</v>
      </c>
    </row>
    <row r="295" spans="1:51" s="12" customFormat="1" ht="12">
      <c r="A295" s="12"/>
      <c r="B295" s="223"/>
      <c r="C295" s="224"/>
      <c r="D295" s="225" t="s">
        <v>198</v>
      </c>
      <c r="E295" s="226" t="s">
        <v>1</v>
      </c>
      <c r="F295" s="227" t="s">
        <v>667</v>
      </c>
      <c r="G295" s="224"/>
      <c r="H295" s="228">
        <v>5</v>
      </c>
      <c r="I295" s="229"/>
      <c r="J295" s="224"/>
      <c r="K295" s="224"/>
      <c r="L295" s="230"/>
      <c r="M295" s="231"/>
      <c r="N295" s="232"/>
      <c r="O295" s="232"/>
      <c r="P295" s="232"/>
      <c r="Q295" s="232"/>
      <c r="R295" s="232"/>
      <c r="S295" s="232"/>
      <c r="T295" s="233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T295" s="234" t="s">
        <v>198</v>
      </c>
      <c r="AU295" s="234" t="s">
        <v>81</v>
      </c>
      <c r="AV295" s="12" t="s">
        <v>83</v>
      </c>
      <c r="AW295" s="12" t="s">
        <v>30</v>
      </c>
      <c r="AX295" s="12" t="s">
        <v>73</v>
      </c>
      <c r="AY295" s="234" t="s">
        <v>137</v>
      </c>
    </row>
    <row r="296" spans="1:51" s="14" customFormat="1" ht="12">
      <c r="A296" s="14"/>
      <c r="B296" s="245"/>
      <c r="C296" s="246"/>
      <c r="D296" s="225" t="s">
        <v>198</v>
      </c>
      <c r="E296" s="247" t="s">
        <v>1</v>
      </c>
      <c r="F296" s="248" t="s">
        <v>239</v>
      </c>
      <c r="G296" s="246"/>
      <c r="H296" s="249">
        <v>5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5" t="s">
        <v>198</v>
      </c>
      <c r="AU296" s="255" t="s">
        <v>81</v>
      </c>
      <c r="AV296" s="14" t="s">
        <v>151</v>
      </c>
      <c r="AW296" s="14" t="s">
        <v>30</v>
      </c>
      <c r="AX296" s="14" t="s">
        <v>81</v>
      </c>
      <c r="AY296" s="255" t="s">
        <v>137</v>
      </c>
    </row>
    <row r="297" spans="1:65" s="2" customFormat="1" ht="16.5" customHeight="1">
      <c r="A297" s="38"/>
      <c r="B297" s="39"/>
      <c r="C297" s="269" t="s">
        <v>668</v>
      </c>
      <c r="D297" s="269" t="s">
        <v>348</v>
      </c>
      <c r="E297" s="270" t="s">
        <v>669</v>
      </c>
      <c r="F297" s="271" t="s">
        <v>670</v>
      </c>
      <c r="G297" s="272" t="s">
        <v>284</v>
      </c>
      <c r="H297" s="273">
        <v>5</v>
      </c>
      <c r="I297" s="274"/>
      <c r="J297" s="275">
        <f>ROUND(I297*H297,2)</f>
        <v>0</v>
      </c>
      <c r="K297" s="271" t="s">
        <v>446</v>
      </c>
      <c r="L297" s="276"/>
      <c r="M297" s="277" t="s">
        <v>1</v>
      </c>
      <c r="N297" s="278" t="s">
        <v>38</v>
      </c>
      <c r="O297" s="91"/>
      <c r="P297" s="219">
        <f>O297*H297</f>
        <v>0</v>
      </c>
      <c r="Q297" s="219">
        <v>0</v>
      </c>
      <c r="R297" s="219">
        <f>Q297*H297</f>
        <v>0</v>
      </c>
      <c r="S297" s="219">
        <v>0</v>
      </c>
      <c r="T297" s="220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21" t="s">
        <v>166</v>
      </c>
      <c r="AT297" s="221" t="s">
        <v>348</v>
      </c>
      <c r="AU297" s="221" t="s">
        <v>81</v>
      </c>
      <c r="AY297" s="17" t="s">
        <v>137</v>
      </c>
      <c r="BE297" s="222">
        <f>IF(N297="základní",J297,0)</f>
        <v>0</v>
      </c>
      <c r="BF297" s="222">
        <f>IF(N297="snížená",J297,0)</f>
        <v>0</v>
      </c>
      <c r="BG297" s="222">
        <f>IF(N297="zákl. přenesená",J297,0)</f>
        <v>0</v>
      </c>
      <c r="BH297" s="222">
        <f>IF(N297="sníž. přenesená",J297,0)</f>
        <v>0</v>
      </c>
      <c r="BI297" s="222">
        <f>IF(N297="nulová",J297,0)</f>
        <v>0</v>
      </c>
      <c r="BJ297" s="17" t="s">
        <v>81</v>
      </c>
      <c r="BK297" s="222">
        <f>ROUND(I297*H297,2)</f>
        <v>0</v>
      </c>
      <c r="BL297" s="17" t="s">
        <v>151</v>
      </c>
      <c r="BM297" s="221" t="s">
        <v>671</v>
      </c>
    </row>
    <row r="298" spans="1:65" s="2" customFormat="1" ht="24.15" customHeight="1">
      <c r="A298" s="38"/>
      <c r="B298" s="39"/>
      <c r="C298" s="210" t="s">
        <v>544</v>
      </c>
      <c r="D298" s="210" t="s">
        <v>138</v>
      </c>
      <c r="E298" s="211" t="s">
        <v>672</v>
      </c>
      <c r="F298" s="212" t="s">
        <v>673</v>
      </c>
      <c r="G298" s="213" t="s">
        <v>284</v>
      </c>
      <c r="H298" s="214">
        <v>2</v>
      </c>
      <c r="I298" s="215"/>
      <c r="J298" s="216">
        <f>ROUND(I298*H298,2)</f>
        <v>0</v>
      </c>
      <c r="K298" s="212" t="s">
        <v>446</v>
      </c>
      <c r="L298" s="44"/>
      <c r="M298" s="217" t="s">
        <v>1</v>
      </c>
      <c r="N298" s="218" t="s">
        <v>38</v>
      </c>
      <c r="O298" s="91"/>
      <c r="P298" s="219">
        <f>O298*H298</f>
        <v>0</v>
      </c>
      <c r="Q298" s="219">
        <v>0</v>
      </c>
      <c r="R298" s="219">
        <f>Q298*H298</f>
        <v>0</v>
      </c>
      <c r="S298" s="219">
        <v>0</v>
      </c>
      <c r="T298" s="220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21" t="s">
        <v>151</v>
      </c>
      <c r="AT298" s="221" t="s">
        <v>138</v>
      </c>
      <c r="AU298" s="221" t="s">
        <v>81</v>
      </c>
      <c r="AY298" s="17" t="s">
        <v>137</v>
      </c>
      <c r="BE298" s="222">
        <f>IF(N298="základní",J298,0)</f>
        <v>0</v>
      </c>
      <c r="BF298" s="222">
        <f>IF(N298="snížená",J298,0)</f>
        <v>0</v>
      </c>
      <c r="BG298" s="222">
        <f>IF(N298="zákl. přenesená",J298,0)</f>
        <v>0</v>
      </c>
      <c r="BH298" s="222">
        <f>IF(N298="sníž. přenesená",J298,0)</f>
        <v>0</v>
      </c>
      <c r="BI298" s="222">
        <f>IF(N298="nulová",J298,0)</f>
        <v>0</v>
      </c>
      <c r="BJ298" s="17" t="s">
        <v>81</v>
      </c>
      <c r="BK298" s="222">
        <f>ROUND(I298*H298,2)</f>
        <v>0</v>
      </c>
      <c r="BL298" s="17" t="s">
        <v>151</v>
      </c>
      <c r="BM298" s="221" t="s">
        <v>674</v>
      </c>
    </row>
    <row r="299" spans="1:65" s="2" customFormat="1" ht="24.15" customHeight="1">
      <c r="A299" s="38"/>
      <c r="B299" s="39"/>
      <c r="C299" s="210" t="s">
        <v>675</v>
      </c>
      <c r="D299" s="210" t="s">
        <v>138</v>
      </c>
      <c r="E299" s="211" t="s">
        <v>676</v>
      </c>
      <c r="F299" s="212" t="s">
        <v>677</v>
      </c>
      <c r="G299" s="213" t="s">
        <v>284</v>
      </c>
      <c r="H299" s="214">
        <v>2</v>
      </c>
      <c r="I299" s="215"/>
      <c r="J299" s="216">
        <f>ROUND(I299*H299,2)</f>
        <v>0</v>
      </c>
      <c r="K299" s="212" t="s">
        <v>446</v>
      </c>
      <c r="L299" s="44"/>
      <c r="M299" s="217" t="s">
        <v>1</v>
      </c>
      <c r="N299" s="218" t="s">
        <v>38</v>
      </c>
      <c r="O299" s="91"/>
      <c r="P299" s="219">
        <f>O299*H299</f>
        <v>0</v>
      </c>
      <c r="Q299" s="219">
        <v>0</v>
      </c>
      <c r="R299" s="219">
        <f>Q299*H299</f>
        <v>0</v>
      </c>
      <c r="S299" s="219">
        <v>0</v>
      </c>
      <c r="T299" s="220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21" t="s">
        <v>151</v>
      </c>
      <c r="AT299" s="221" t="s">
        <v>138</v>
      </c>
      <c r="AU299" s="221" t="s">
        <v>81</v>
      </c>
      <c r="AY299" s="17" t="s">
        <v>137</v>
      </c>
      <c r="BE299" s="222">
        <f>IF(N299="základní",J299,0)</f>
        <v>0</v>
      </c>
      <c r="BF299" s="222">
        <f>IF(N299="snížená",J299,0)</f>
        <v>0</v>
      </c>
      <c r="BG299" s="222">
        <f>IF(N299="zákl. přenesená",J299,0)</f>
        <v>0</v>
      </c>
      <c r="BH299" s="222">
        <f>IF(N299="sníž. přenesená",J299,0)</f>
        <v>0</v>
      </c>
      <c r="BI299" s="222">
        <f>IF(N299="nulová",J299,0)</f>
        <v>0</v>
      </c>
      <c r="BJ299" s="17" t="s">
        <v>81</v>
      </c>
      <c r="BK299" s="222">
        <f>ROUND(I299*H299,2)</f>
        <v>0</v>
      </c>
      <c r="BL299" s="17" t="s">
        <v>151</v>
      </c>
      <c r="BM299" s="221" t="s">
        <v>678</v>
      </c>
    </row>
    <row r="300" spans="1:65" s="2" customFormat="1" ht="24.15" customHeight="1">
      <c r="A300" s="38"/>
      <c r="B300" s="39"/>
      <c r="C300" s="210" t="s">
        <v>547</v>
      </c>
      <c r="D300" s="210" t="s">
        <v>138</v>
      </c>
      <c r="E300" s="211" t="s">
        <v>679</v>
      </c>
      <c r="F300" s="212" t="s">
        <v>680</v>
      </c>
      <c r="G300" s="213" t="s">
        <v>284</v>
      </c>
      <c r="H300" s="214">
        <v>24</v>
      </c>
      <c r="I300" s="215"/>
      <c r="J300" s="216">
        <f>ROUND(I300*H300,2)</f>
        <v>0</v>
      </c>
      <c r="K300" s="212" t="s">
        <v>446</v>
      </c>
      <c r="L300" s="44"/>
      <c r="M300" s="217" t="s">
        <v>1</v>
      </c>
      <c r="N300" s="218" t="s">
        <v>38</v>
      </c>
      <c r="O300" s="91"/>
      <c r="P300" s="219">
        <f>O300*H300</f>
        <v>0</v>
      </c>
      <c r="Q300" s="219">
        <v>0</v>
      </c>
      <c r="R300" s="219">
        <f>Q300*H300</f>
        <v>0</v>
      </c>
      <c r="S300" s="219">
        <v>0</v>
      </c>
      <c r="T300" s="220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21" t="s">
        <v>151</v>
      </c>
      <c r="AT300" s="221" t="s">
        <v>138</v>
      </c>
      <c r="AU300" s="221" t="s">
        <v>81</v>
      </c>
      <c r="AY300" s="17" t="s">
        <v>137</v>
      </c>
      <c r="BE300" s="222">
        <f>IF(N300="základní",J300,0)</f>
        <v>0</v>
      </c>
      <c r="BF300" s="222">
        <f>IF(N300="snížená",J300,0)</f>
        <v>0</v>
      </c>
      <c r="BG300" s="222">
        <f>IF(N300="zákl. přenesená",J300,0)</f>
        <v>0</v>
      </c>
      <c r="BH300" s="222">
        <f>IF(N300="sníž. přenesená",J300,0)</f>
        <v>0</v>
      </c>
      <c r="BI300" s="222">
        <f>IF(N300="nulová",J300,0)</f>
        <v>0</v>
      </c>
      <c r="BJ300" s="17" t="s">
        <v>81</v>
      </c>
      <c r="BK300" s="222">
        <f>ROUND(I300*H300,2)</f>
        <v>0</v>
      </c>
      <c r="BL300" s="17" t="s">
        <v>151</v>
      </c>
      <c r="BM300" s="221" t="s">
        <v>681</v>
      </c>
    </row>
    <row r="301" spans="1:51" s="12" customFormat="1" ht="12">
      <c r="A301" s="12"/>
      <c r="B301" s="223"/>
      <c r="C301" s="224"/>
      <c r="D301" s="225" t="s">
        <v>198</v>
      </c>
      <c r="E301" s="226" t="s">
        <v>1</v>
      </c>
      <c r="F301" s="227" t="s">
        <v>682</v>
      </c>
      <c r="G301" s="224"/>
      <c r="H301" s="228">
        <v>24</v>
      </c>
      <c r="I301" s="229"/>
      <c r="J301" s="224"/>
      <c r="K301" s="224"/>
      <c r="L301" s="230"/>
      <c r="M301" s="231"/>
      <c r="N301" s="232"/>
      <c r="O301" s="232"/>
      <c r="P301" s="232"/>
      <c r="Q301" s="232"/>
      <c r="R301" s="232"/>
      <c r="S301" s="232"/>
      <c r="T301" s="233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T301" s="234" t="s">
        <v>198</v>
      </c>
      <c r="AU301" s="234" t="s">
        <v>81</v>
      </c>
      <c r="AV301" s="12" t="s">
        <v>83</v>
      </c>
      <c r="AW301" s="12" t="s">
        <v>30</v>
      </c>
      <c r="AX301" s="12" t="s">
        <v>73</v>
      </c>
      <c r="AY301" s="234" t="s">
        <v>137</v>
      </c>
    </row>
    <row r="302" spans="1:51" s="14" customFormat="1" ht="12">
      <c r="A302" s="14"/>
      <c r="B302" s="245"/>
      <c r="C302" s="246"/>
      <c r="D302" s="225" t="s">
        <v>198</v>
      </c>
      <c r="E302" s="247" t="s">
        <v>1</v>
      </c>
      <c r="F302" s="248" t="s">
        <v>239</v>
      </c>
      <c r="G302" s="246"/>
      <c r="H302" s="249">
        <v>24</v>
      </c>
      <c r="I302" s="250"/>
      <c r="J302" s="246"/>
      <c r="K302" s="246"/>
      <c r="L302" s="251"/>
      <c r="M302" s="252"/>
      <c r="N302" s="253"/>
      <c r="O302" s="253"/>
      <c r="P302" s="253"/>
      <c r="Q302" s="253"/>
      <c r="R302" s="253"/>
      <c r="S302" s="253"/>
      <c r="T302" s="25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5" t="s">
        <v>198</v>
      </c>
      <c r="AU302" s="255" t="s">
        <v>81</v>
      </c>
      <c r="AV302" s="14" t="s">
        <v>151</v>
      </c>
      <c r="AW302" s="14" t="s">
        <v>30</v>
      </c>
      <c r="AX302" s="14" t="s">
        <v>81</v>
      </c>
      <c r="AY302" s="255" t="s">
        <v>137</v>
      </c>
    </row>
    <row r="303" spans="1:63" s="11" customFormat="1" ht="25.9" customHeight="1">
      <c r="A303" s="11"/>
      <c r="B303" s="196"/>
      <c r="C303" s="197"/>
      <c r="D303" s="198" t="s">
        <v>72</v>
      </c>
      <c r="E303" s="199" t="s">
        <v>170</v>
      </c>
      <c r="F303" s="199" t="s">
        <v>683</v>
      </c>
      <c r="G303" s="197"/>
      <c r="H303" s="197"/>
      <c r="I303" s="200"/>
      <c r="J303" s="201">
        <f>BK303</f>
        <v>0</v>
      </c>
      <c r="K303" s="197"/>
      <c r="L303" s="202"/>
      <c r="M303" s="203"/>
      <c r="N303" s="204"/>
      <c r="O303" s="204"/>
      <c r="P303" s="205">
        <f>SUM(P304:P384)</f>
        <v>0</v>
      </c>
      <c r="Q303" s="204"/>
      <c r="R303" s="205">
        <f>SUM(R304:R384)</f>
        <v>125.7692424</v>
      </c>
      <c r="S303" s="204"/>
      <c r="T303" s="206">
        <f>SUM(T304:T384)</f>
        <v>0</v>
      </c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R303" s="207" t="s">
        <v>81</v>
      </c>
      <c r="AT303" s="208" t="s">
        <v>72</v>
      </c>
      <c r="AU303" s="208" t="s">
        <v>73</v>
      </c>
      <c r="AY303" s="207" t="s">
        <v>137</v>
      </c>
      <c r="BK303" s="209">
        <f>SUM(BK304:BK384)</f>
        <v>0</v>
      </c>
    </row>
    <row r="304" spans="1:65" s="2" customFormat="1" ht="24.15" customHeight="1">
      <c r="A304" s="38"/>
      <c r="B304" s="39"/>
      <c r="C304" s="210" t="s">
        <v>684</v>
      </c>
      <c r="D304" s="210" t="s">
        <v>138</v>
      </c>
      <c r="E304" s="211" t="s">
        <v>685</v>
      </c>
      <c r="F304" s="212" t="s">
        <v>686</v>
      </c>
      <c r="G304" s="213" t="s">
        <v>365</v>
      </c>
      <c r="H304" s="214">
        <v>640</v>
      </c>
      <c r="I304" s="215"/>
      <c r="J304" s="216">
        <f>ROUND(I304*H304,2)</f>
        <v>0</v>
      </c>
      <c r="K304" s="212" t="s">
        <v>687</v>
      </c>
      <c r="L304" s="44"/>
      <c r="M304" s="217" t="s">
        <v>1</v>
      </c>
      <c r="N304" s="218" t="s">
        <v>38</v>
      </c>
      <c r="O304" s="91"/>
      <c r="P304" s="219">
        <f>O304*H304</f>
        <v>0</v>
      </c>
      <c r="Q304" s="219">
        <v>0</v>
      </c>
      <c r="R304" s="219">
        <f>Q304*H304</f>
        <v>0</v>
      </c>
      <c r="S304" s="219">
        <v>0</v>
      </c>
      <c r="T304" s="220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21" t="s">
        <v>151</v>
      </c>
      <c r="AT304" s="221" t="s">
        <v>138</v>
      </c>
      <c r="AU304" s="221" t="s">
        <v>81</v>
      </c>
      <c r="AY304" s="17" t="s">
        <v>137</v>
      </c>
      <c r="BE304" s="222">
        <f>IF(N304="základní",J304,0)</f>
        <v>0</v>
      </c>
      <c r="BF304" s="222">
        <f>IF(N304="snížená",J304,0)</f>
        <v>0</v>
      </c>
      <c r="BG304" s="222">
        <f>IF(N304="zákl. přenesená",J304,0)</f>
        <v>0</v>
      </c>
      <c r="BH304" s="222">
        <f>IF(N304="sníž. přenesená",J304,0)</f>
        <v>0</v>
      </c>
      <c r="BI304" s="222">
        <f>IF(N304="nulová",J304,0)</f>
        <v>0</v>
      </c>
      <c r="BJ304" s="17" t="s">
        <v>81</v>
      </c>
      <c r="BK304" s="222">
        <f>ROUND(I304*H304,2)</f>
        <v>0</v>
      </c>
      <c r="BL304" s="17" t="s">
        <v>151</v>
      </c>
      <c r="BM304" s="221" t="s">
        <v>688</v>
      </c>
    </row>
    <row r="305" spans="1:65" s="2" customFormat="1" ht="24.15" customHeight="1">
      <c r="A305" s="38"/>
      <c r="B305" s="39"/>
      <c r="C305" s="210" t="s">
        <v>551</v>
      </c>
      <c r="D305" s="210" t="s">
        <v>138</v>
      </c>
      <c r="E305" s="211" t="s">
        <v>689</v>
      </c>
      <c r="F305" s="212" t="s">
        <v>690</v>
      </c>
      <c r="G305" s="213" t="s">
        <v>355</v>
      </c>
      <c r="H305" s="214">
        <v>316</v>
      </c>
      <c r="I305" s="215"/>
      <c r="J305" s="216">
        <f>ROUND(I305*H305,2)</f>
        <v>0</v>
      </c>
      <c r="K305" s="212" t="s">
        <v>329</v>
      </c>
      <c r="L305" s="44"/>
      <c r="M305" s="217" t="s">
        <v>1</v>
      </c>
      <c r="N305" s="218" t="s">
        <v>38</v>
      </c>
      <c r="O305" s="91"/>
      <c r="P305" s="219">
        <f>O305*H305</f>
        <v>0</v>
      </c>
      <c r="Q305" s="219">
        <v>0</v>
      </c>
      <c r="R305" s="219">
        <f>Q305*H305</f>
        <v>0</v>
      </c>
      <c r="S305" s="219">
        <v>0</v>
      </c>
      <c r="T305" s="220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21" t="s">
        <v>151</v>
      </c>
      <c r="AT305" s="221" t="s">
        <v>138</v>
      </c>
      <c r="AU305" s="221" t="s">
        <v>81</v>
      </c>
      <c r="AY305" s="17" t="s">
        <v>137</v>
      </c>
      <c r="BE305" s="222">
        <f>IF(N305="základní",J305,0)</f>
        <v>0</v>
      </c>
      <c r="BF305" s="222">
        <f>IF(N305="snížená",J305,0)</f>
        <v>0</v>
      </c>
      <c r="BG305" s="222">
        <f>IF(N305="zákl. přenesená",J305,0)</f>
        <v>0</v>
      </c>
      <c r="BH305" s="222">
        <f>IF(N305="sníž. přenesená",J305,0)</f>
        <v>0</v>
      </c>
      <c r="BI305" s="222">
        <f>IF(N305="nulová",J305,0)</f>
        <v>0</v>
      </c>
      <c r="BJ305" s="17" t="s">
        <v>81</v>
      </c>
      <c r="BK305" s="222">
        <f>ROUND(I305*H305,2)</f>
        <v>0</v>
      </c>
      <c r="BL305" s="17" t="s">
        <v>151</v>
      </c>
      <c r="BM305" s="221" t="s">
        <v>691</v>
      </c>
    </row>
    <row r="306" spans="1:65" s="2" customFormat="1" ht="24.15" customHeight="1">
      <c r="A306" s="38"/>
      <c r="B306" s="39"/>
      <c r="C306" s="210" t="s">
        <v>692</v>
      </c>
      <c r="D306" s="210" t="s">
        <v>138</v>
      </c>
      <c r="E306" s="211" t="s">
        <v>693</v>
      </c>
      <c r="F306" s="212" t="s">
        <v>694</v>
      </c>
      <c r="G306" s="213" t="s">
        <v>355</v>
      </c>
      <c r="H306" s="214">
        <v>529</v>
      </c>
      <c r="I306" s="215"/>
      <c r="J306" s="216">
        <f>ROUND(I306*H306,2)</f>
        <v>0</v>
      </c>
      <c r="K306" s="212" t="s">
        <v>687</v>
      </c>
      <c r="L306" s="44"/>
      <c r="M306" s="217" t="s">
        <v>1</v>
      </c>
      <c r="N306" s="218" t="s">
        <v>38</v>
      </c>
      <c r="O306" s="91"/>
      <c r="P306" s="219">
        <f>O306*H306</f>
        <v>0</v>
      </c>
      <c r="Q306" s="219">
        <v>0.0231</v>
      </c>
      <c r="R306" s="219">
        <f>Q306*H306</f>
        <v>12.219899999999999</v>
      </c>
      <c r="S306" s="219">
        <v>0</v>
      </c>
      <c r="T306" s="22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21" t="s">
        <v>151</v>
      </c>
      <c r="AT306" s="221" t="s">
        <v>138</v>
      </c>
      <c r="AU306" s="221" t="s">
        <v>81</v>
      </c>
      <c r="AY306" s="17" t="s">
        <v>137</v>
      </c>
      <c r="BE306" s="222">
        <f>IF(N306="základní",J306,0)</f>
        <v>0</v>
      </c>
      <c r="BF306" s="222">
        <f>IF(N306="snížená",J306,0)</f>
        <v>0</v>
      </c>
      <c r="BG306" s="222">
        <f>IF(N306="zákl. přenesená",J306,0)</f>
        <v>0</v>
      </c>
      <c r="BH306" s="222">
        <f>IF(N306="sníž. přenesená",J306,0)</f>
        <v>0</v>
      </c>
      <c r="BI306" s="222">
        <f>IF(N306="nulová",J306,0)</f>
        <v>0</v>
      </c>
      <c r="BJ306" s="17" t="s">
        <v>81</v>
      </c>
      <c r="BK306" s="222">
        <f>ROUND(I306*H306,2)</f>
        <v>0</v>
      </c>
      <c r="BL306" s="17" t="s">
        <v>151</v>
      </c>
      <c r="BM306" s="221" t="s">
        <v>695</v>
      </c>
    </row>
    <row r="307" spans="1:65" s="2" customFormat="1" ht="24.15" customHeight="1">
      <c r="A307" s="38"/>
      <c r="B307" s="39"/>
      <c r="C307" s="210" t="s">
        <v>554</v>
      </c>
      <c r="D307" s="210" t="s">
        <v>138</v>
      </c>
      <c r="E307" s="211" t="s">
        <v>696</v>
      </c>
      <c r="F307" s="212" t="s">
        <v>697</v>
      </c>
      <c r="G307" s="213" t="s">
        <v>284</v>
      </c>
      <c r="H307" s="214">
        <v>50</v>
      </c>
      <c r="I307" s="215"/>
      <c r="J307" s="216">
        <f>ROUND(I307*H307,2)</f>
        <v>0</v>
      </c>
      <c r="K307" s="212" t="s">
        <v>446</v>
      </c>
      <c r="L307" s="44"/>
      <c r="M307" s="217" t="s">
        <v>1</v>
      </c>
      <c r="N307" s="218" t="s">
        <v>38</v>
      </c>
      <c r="O307" s="91"/>
      <c r="P307" s="219">
        <f>O307*H307</f>
        <v>0</v>
      </c>
      <c r="Q307" s="219">
        <v>0</v>
      </c>
      <c r="R307" s="219">
        <f>Q307*H307</f>
        <v>0</v>
      </c>
      <c r="S307" s="219">
        <v>0</v>
      </c>
      <c r="T307" s="220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21" t="s">
        <v>151</v>
      </c>
      <c r="AT307" s="221" t="s">
        <v>138</v>
      </c>
      <c r="AU307" s="221" t="s">
        <v>81</v>
      </c>
      <c r="AY307" s="17" t="s">
        <v>137</v>
      </c>
      <c r="BE307" s="222">
        <f>IF(N307="základní",J307,0)</f>
        <v>0</v>
      </c>
      <c r="BF307" s="222">
        <f>IF(N307="snížená",J307,0)</f>
        <v>0</v>
      </c>
      <c r="BG307" s="222">
        <f>IF(N307="zákl. přenesená",J307,0)</f>
        <v>0</v>
      </c>
      <c r="BH307" s="222">
        <f>IF(N307="sníž. přenesená",J307,0)</f>
        <v>0</v>
      </c>
      <c r="BI307" s="222">
        <f>IF(N307="nulová",J307,0)</f>
        <v>0</v>
      </c>
      <c r="BJ307" s="17" t="s">
        <v>81</v>
      </c>
      <c r="BK307" s="222">
        <f>ROUND(I307*H307,2)</f>
        <v>0</v>
      </c>
      <c r="BL307" s="17" t="s">
        <v>151</v>
      </c>
      <c r="BM307" s="221" t="s">
        <v>698</v>
      </c>
    </row>
    <row r="308" spans="1:51" s="12" customFormat="1" ht="12">
      <c r="A308" s="12"/>
      <c r="B308" s="223"/>
      <c r="C308" s="224"/>
      <c r="D308" s="225" t="s">
        <v>198</v>
      </c>
      <c r="E308" s="226" t="s">
        <v>1</v>
      </c>
      <c r="F308" s="227" t="s">
        <v>525</v>
      </c>
      <c r="G308" s="224"/>
      <c r="H308" s="228">
        <v>50</v>
      </c>
      <c r="I308" s="229"/>
      <c r="J308" s="224"/>
      <c r="K308" s="224"/>
      <c r="L308" s="230"/>
      <c r="M308" s="231"/>
      <c r="N308" s="232"/>
      <c r="O308" s="232"/>
      <c r="P308" s="232"/>
      <c r="Q308" s="232"/>
      <c r="R308" s="232"/>
      <c r="S308" s="232"/>
      <c r="T308" s="233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T308" s="234" t="s">
        <v>198</v>
      </c>
      <c r="AU308" s="234" t="s">
        <v>81</v>
      </c>
      <c r="AV308" s="12" t="s">
        <v>83</v>
      </c>
      <c r="AW308" s="12" t="s">
        <v>30</v>
      </c>
      <c r="AX308" s="12" t="s">
        <v>73</v>
      </c>
      <c r="AY308" s="234" t="s">
        <v>137</v>
      </c>
    </row>
    <row r="309" spans="1:51" s="14" customFormat="1" ht="12">
      <c r="A309" s="14"/>
      <c r="B309" s="245"/>
      <c r="C309" s="246"/>
      <c r="D309" s="225" t="s">
        <v>198</v>
      </c>
      <c r="E309" s="247" t="s">
        <v>1</v>
      </c>
      <c r="F309" s="248" t="s">
        <v>239</v>
      </c>
      <c r="G309" s="246"/>
      <c r="H309" s="249">
        <v>50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5" t="s">
        <v>198</v>
      </c>
      <c r="AU309" s="255" t="s">
        <v>81</v>
      </c>
      <c r="AV309" s="14" t="s">
        <v>151</v>
      </c>
      <c r="AW309" s="14" t="s">
        <v>30</v>
      </c>
      <c r="AX309" s="14" t="s">
        <v>81</v>
      </c>
      <c r="AY309" s="255" t="s">
        <v>137</v>
      </c>
    </row>
    <row r="310" spans="1:65" s="2" customFormat="1" ht="16.5" customHeight="1">
      <c r="A310" s="38"/>
      <c r="B310" s="39"/>
      <c r="C310" s="269" t="s">
        <v>699</v>
      </c>
      <c r="D310" s="269" t="s">
        <v>348</v>
      </c>
      <c r="E310" s="270" t="s">
        <v>700</v>
      </c>
      <c r="F310" s="271" t="s">
        <v>701</v>
      </c>
      <c r="G310" s="272" t="s">
        <v>284</v>
      </c>
      <c r="H310" s="273">
        <v>50</v>
      </c>
      <c r="I310" s="274"/>
      <c r="J310" s="275">
        <f>ROUND(I310*H310,2)</f>
        <v>0</v>
      </c>
      <c r="K310" s="271" t="s">
        <v>446</v>
      </c>
      <c r="L310" s="276"/>
      <c r="M310" s="277" t="s">
        <v>1</v>
      </c>
      <c r="N310" s="278" t="s">
        <v>38</v>
      </c>
      <c r="O310" s="91"/>
      <c r="P310" s="219">
        <f>O310*H310</f>
        <v>0</v>
      </c>
      <c r="Q310" s="219">
        <v>0</v>
      </c>
      <c r="R310" s="219">
        <f>Q310*H310</f>
        <v>0</v>
      </c>
      <c r="S310" s="219">
        <v>0</v>
      </c>
      <c r="T310" s="220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21" t="s">
        <v>166</v>
      </c>
      <c r="AT310" s="221" t="s">
        <v>348</v>
      </c>
      <c r="AU310" s="221" t="s">
        <v>81</v>
      </c>
      <c r="AY310" s="17" t="s">
        <v>137</v>
      </c>
      <c r="BE310" s="222">
        <f>IF(N310="základní",J310,0)</f>
        <v>0</v>
      </c>
      <c r="BF310" s="222">
        <f>IF(N310="snížená",J310,0)</f>
        <v>0</v>
      </c>
      <c r="BG310" s="222">
        <f>IF(N310="zákl. přenesená",J310,0)</f>
        <v>0</v>
      </c>
      <c r="BH310" s="222">
        <f>IF(N310="sníž. přenesená",J310,0)</f>
        <v>0</v>
      </c>
      <c r="BI310" s="222">
        <f>IF(N310="nulová",J310,0)</f>
        <v>0</v>
      </c>
      <c r="BJ310" s="17" t="s">
        <v>81</v>
      </c>
      <c r="BK310" s="222">
        <f>ROUND(I310*H310,2)</f>
        <v>0</v>
      </c>
      <c r="BL310" s="17" t="s">
        <v>151</v>
      </c>
      <c r="BM310" s="221" t="s">
        <v>702</v>
      </c>
    </row>
    <row r="311" spans="1:65" s="2" customFormat="1" ht="24.15" customHeight="1">
      <c r="A311" s="38"/>
      <c r="B311" s="39"/>
      <c r="C311" s="210" t="s">
        <v>558</v>
      </c>
      <c r="D311" s="210" t="s">
        <v>138</v>
      </c>
      <c r="E311" s="211" t="s">
        <v>703</v>
      </c>
      <c r="F311" s="212" t="s">
        <v>704</v>
      </c>
      <c r="G311" s="213" t="s">
        <v>284</v>
      </c>
      <c r="H311" s="214">
        <v>18</v>
      </c>
      <c r="I311" s="215"/>
      <c r="J311" s="216">
        <f>ROUND(I311*H311,2)</f>
        <v>0</v>
      </c>
      <c r="K311" s="212" t="s">
        <v>446</v>
      </c>
      <c r="L311" s="44"/>
      <c r="M311" s="217" t="s">
        <v>1</v>
      </c>
      <c r="N311" s="218" t="s">
        <v>38</v>
      </c>
      <c r="O311" s="91"/>
      <c r="P311" s="219">
        <f>O311*H311</f>
        <v>0</v>
      </c>
      <c r="Q311" s="219">
        <v>0</v>
      </c>
      <c r="R311" s="219">
        <f>Q311*H311</f>
        <v>0</v>
      </c>
      <c r="S311" s="219">
        <v>0</v>
      </c>
      <c r="T311" s="220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21" t="s">
        <v>151</v>
      </c>
      <c r="AT311" s="221" t="s">
        <v>138</v>
      </c>
      <c r="AU311" s="221" t="s">
        <v>81</v>
      </c>
      <c r="AY311" s="17" t="s">
        <v>137</v>
      </c>
      <c r="BE311" s="222">
        <f>IF(N311="základní",J311,0)</f>
        <v>0</v>
      </c>
      <c r="BF311" s="222">
        <f>IF(N311="snížená",J311,0)</f>
        <v>0</v>
      </c>
      <c r="BG311" s="222">
        <f>IF(N311="zákl. přenesená",J311,0)</f>
        <v>0</v>
      </c>
      <c r="BH311" s="222">
        <f>IF(N311="sníž. přenesená",J311,0)</f>
        <v>0</v>
      </c>
      <c r="BI311" s="222">
        <f>IF(N311="nulová",J311,0)</f>
        <v>0</v>
      </c>
      <c r="BJ311" s="17" t="s">
        <v>81</v>
      </c>
      <c r="BK311" s="222">
        <f>ROUND(I311*H311,2)</f>
        <v>0</v>
      </c>
      <c r="BL311" s="17" t="s">
        <v>151</v>
      </c>
      <c r="BM311" s="221" t="s">
        <v>705</v>
      </c>
    </row>
    <row r="312" spans="1:51" s="12" customFormat="1" ht="12">
      <c r="A312" s="12"/>
      <c r="B312" s="223"/>
      <c r="C312" s="224"/>
      <c r="D312" s="225" t="s">
        <v>198</v>
      </c>
      <c r="E312" s="226" t="s">
        <v>1</v>
      </c>
      <c r="F312" s="227" t="s">
        <v>706</v>
      </c>
      <c r="G312" s="224"/>
      <c r="H312" s="228">
        <v>18</v>
      </c>
      <c r="I312" s="229"/>
      <c r="J312" s="224"/>
      <c r="K312" s="224"/>
      <c r="L312" s="230"/>
      <c r="M312" s="231"/>
      <c r="N312" s="232"/>
      <c r="O312" s="232"/>
      <c r="P312" s="232"/>
      <c r="Q312" s="232"/>
      <c r="R312" s="232"/>
      <c r="S312" s="232"/>
      <c r="T312" s="233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T312" s="234" t="s">
        <v>198</v>
      </c>
      <c r="AU312" s="234" t="s">
        <v>81</v>
      </c>
      <c r="AV312" s="12" t="s">
        <v>83</v>
      </c>
      <c r="AW312" s="12" t="s">
        <v>30</v>
      </c>
      <c r="AX312" s="12" t="s">
        <v>73</v>
      </c>
      <c r="AY312" s="234" t="s">
        <v>137</v>
      </c>
    </row>
    <row r="313" spans="1:51" s="13" customFormat="1" ht="12">
      <c r="A313" s="13"/>
      <c r="B313" s="235"/>
      <c r="C313" s="236"/>
      <c r="D313" s="225" t="s">
        <v>198</v>
      </c>
      <c r="E313" s="237" t="s">
        <v>1</v>
      </c>
      <c r="F313" s="238" t="s">
        <v>707</v>
      </c>
      <c r="G313" s="236"/>
      <c r="H313" s="237" t="s">
        <v>1</v>
      </c>
      <c r="I313" s="239"/>
      <c r="J313" s="236"/>
      <c r="K313" s="236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198</v>
      </c>
      <c r="AU313" s="244" t="s">
        <v>81</v>
      </c>
      <c r="AV313" s="13" t="s">
        <v>81</v>
      </c>
      <c r="AW313" s="13" t="s">
        <v>30</v>
      </c>
      <c r="AX313" s="13" t="s">
        <v>73</v>
      </c>
      <c r="AY313" s="244" t="s">
        <v>137</v>
      </c>
    </row>
    <row r="314" spans="1:51" s="14" customFormat="1" ht="12">
      <c r="A314" s="14"/>
      <c r="B314" s="245"/>
      <c r="C314" s="246"/>
      <c r="D314" s="225" t="s">
        <v>198</v>
      </c>
      <c r="E314" s="247" t="s">
        <v>1</v>
      </c>
      <c r="F314" s="248" t="s">
        <v>239</v>
      </c>
      <c r="G314" s="246"/>
      <c r="H314" s="249">
        <v>18</v>
      </c>
      <c r="I314" s="250"/>
      <c r="J314" s="246"/>
      <c r="K314" s="246"/>
      <c r="L314" s="251"/>
      <c r="M314" s="252"/>
      <c r="N314" s="253"/>
      <c r="O314" s="253"/>
      <c r="P314" s="253"/>
      <c r="Q314" s="253"/>
      <c r="R314" s="253"/>
      <c r="S314" s="253"/>
      <c r="T314" s="25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5" t="s">
        <v>198</v>
      </c>
      <c r="AU314" s="255" t="s">
        <v>81</v>
      </c>
      <c r="AV314" s="14" t="s">
        <v>151</v>
      </c>
      <c r="AW314" s="14" t="s">
        <v>30</v>
      </c>
      <c r="AX314" s="14" t="s">
        <v>81</v>
      </c>
      <c r="AY314" s="255" t="s">
        <v>137</v>
      </c>
    </row>
    <row r="315" spans="1:65" s="2" customFormat="1" ht="16.5" customHeight="1">
      <c r="A315" s="38"/>
      <c r="B315" s="39"/>
      <c r="C315" s="269" t="s">
        <v>708</v>
      </c>
      <c r="D315" s="269" t="s">
        <v>348</v>
      </c>
      <c r="E315" s="270" t="s">
        <v>709</v>
      </c>
      <c r="F315" s="271" t="s">
        <v>710</v>
      </c>
      <c r="G315" s="272" t="s">
        <v>284</v>
      </c>
      <c r="H315" s="273">
        <v>1</v>
      </c>
      <c r="I315" s="274"/>
      <c r="J315" s="275">
        <f>ROUND(I315*H315,2)</f>
        <v>0</v>
      </c>
      <c r="K315" s="271" t="s">
        <v>446</v>
      </c>
      <c r="L315" s="276"/>
      <c r="M315" s="277" t="s">
        <v>1</v>
      </c>
      <c r="N315" s="278" t="s">
        <v>38</v>
      </c>
      <c r="O315" s="91"/>
      <c r="P315" s="219">
        <f>O315*H315</f>
        <v>0</v>
      </c>
      <c r="Q315" s="219">
        <v>0</v>
      </c>
      <c r="R315" s="219">
        <f>Q315*H315</f>
        <v>0</v>
      </c>
      <c r="S315" s="219">
        <v>0</v>
      </c>
      <c r="T315" s="220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21" t="s">
        <v>166</v>
      </c>
      <c r="AT315" s="221" t="s">
        <v>348</v>
      </c>
      <c r="AU315" s="221" t="s">
        <v>81</v>
      </c>
      <c r="AY315" s="17" t="s">
        <v>137</v>
      </c>
      <c r="BE315" s="222">
        <f>IF(N315="základní",J315,0)</f>
        <v>0</v>
      </c>
      <c r="BF315" s="222">
        <f>IF(N315="snížená",J315,0)</f>
        <v>0</v>
      </c>
      <c r="BG315" s="222">
        <f>IF(N315="zákl. přenesená",J315,0)</f>
        <v>0</v>
      </c>
      <c r="BH315" s="222">
        <f>IF(N315="sníž. přenesená",J315,0)</f>
        <v>0</v>
      </c>
      <c r="BI315" s="222">
        <f>IF(N315="nulová",J315,0)</f>
        <v>0</v>
      </c>
      <c r="BJ315" s="17" t="s">
        <v>81</v>
      </c>
      <c r="BK315" s="222">
        <f>ROUND(I315*H315,2)</f>
        <v>0</v>
      </c>
      <c r="BL315" s="17" t="s">
        <v>151</v>
      </c>
      <c r="BM315" s="221" t="s">
        <v>711</v>
      </c>
    </row>
    <row r="316" spans="1:65" s="2" customFormat="1" ht="16.5" customHeight="1">
      <c r="A316" s="38"/>
      <c r="B316" s="39"/>
      <c r="C316" s="269" t="s">
        <v>562</v>
      </c>
      <c r="D316" s="269" t="s">
        <v>348</v>
      </c>
      <c r="E316" s="270" t="s">
        <v>712</v>
      </c>
      <c r="F316" s="271" t="s">
        <v>713</v>
      </c>
      <c r="G316" s="272" t="s">
        <v>284</v>
      </c>
      <c r="H316" s="273">
        <v>1</v>
      </c>
      <c r="I316" s="274"/>
      <c r="J316" s="275">
        <f>ROUND(I316*H316,2)</f>
        <v>0</v>
      </c>
      <c r="K316" s="271" t="s">
        <v>446</v>
      </c>
      <c r="L316" s="276"/>
      <c r="M316" s="277" t="s">
        <v>1</v>
      </c>
      <c r="N316" s="278" t="s">
        <v>38</v>
      </c>
      <c r="O316" s="91"/>
      <c r="P316" s="219">
        <f>O316*H316</f>
        <v>0</v>
      </c>
      <c r="Q316" s="219">
        <v>0</v>
      </c>
      <c r="R316" s="219">
        <f>Q316*H316</f>
        <v>0</v>
      </c>
      <c r="S316" s="219">
        <v>0</v>
      </c>
      <c r="T316" s="22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21" t="s">
        <v>166</v>
      </c>
      <c r="AT316" s="221" t="s">
        <v>348</v>
      </c>
      <c r="AU316" s="221" t="s">
        <v>81</v>
      </c>
      <c r="AY316" s="17" t="s">
        <v>137</v>
      </c>
      <c r="BE316" s="222">
        <f>IF(N316="základní",J316,0)</f>
        <v>0</v>
      </c>
      <c r="BF316" s="222">
        <f>IF(N316="snížená",J316,0)</f>
        <v>0</v>
      </c>
      <c r="BG316" s="222">
        <f>IF(N316="zákl. přenesená",J316,0)</f>
        <v>0</v>
      </c>
      <c r="BH316" s="222">
        <f>IF(N316="sníž. přenesená",J316,0)</f>
        <v>0</v>
      </c>
      <c r="BI316" s="222">
        <f>IF(N316="nulová",J316,0)</f>
        <v>0</v>
      </c>
      <c r="BJ316" s="17" t="s">
        <v>81</v>
      </c>
      <c r="BK316" s="222">
        <f>ROUND(I316*H316,2)</f>
        <v>0</v>
      </c>
      <c r="BL316" s="17" t="s">
        <v>151</v>
      </c>
      <c r="BM316" s="221" t="s">
        <v>714</v>
      </c>
    </row>
    <row r="317" spans="1:65" s="2" customFormat="1" ht="16.5" customHeight="1">
      <c r="A317" s="38"/>
      <c r="B317" s="39"/>
      <c r="C317" s="269" t="s">
        <v>715</v>
      </c>
      <c r="D317" s="269" t="s">
        <v>348</v>
      </c>
      <c r="E317" s="270" t="s">
        <v>716</v>
      </c>
      <c r="F317" s="271" t="s">
        <v>717</v>
      </c>
      <c r="G317" s="272" t="s">
        <v>284</v>
      </c>
      <c r="H317" s="273">
        <v>1</v>
      </c>
      <c r="I317" s="274"/>
      <c r="J317" s="275">
        <f>ROUND(I317*H317,2)</f>
        <v>0</v>
      </c>
      <c r="K317" s="271" t="s">
        <v>446</v>
      </c>
      <c r="L317" s="276"/>
      <c r="M317" s="277" t="s">
        <v>1</v>
      </c>
      <c r="N317" s="278" t="s">
        <v>38</v>
      </c>
      <c r="O317" s="91"/>
      <c r="P317" s="219">
        <f>O317*H317</f>
        <v>0</v>
      </c>
      <c r="Q317" s="219">
        <v>0</v>
      </c>
      <c r="R317" s="219">
        <f>Q317*H317</f>
        <v>0</v>
      </c>
      <c r="S317" s="219">
        <v>0</v>
      </c>
      <c r="T317" s="220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21" t="s">
        <v>166</v>
      </c>
      <c r="AT317" s="221" t="s">
        <v>348</v>
      </c>
      <c r="AU317" s="221" t="s">
        <v>81</v>
      </c>
      <c r="AY317" s="17" t="s">
        <v>137</v>
      </c>
      <c r="BE317" s="222">
        <f>IF(N317="základní",J317,0)</f>
        <v>0</v>
      </c>
      <c r="BF317" s="222">
        <f>IF(N317="snížená",J317,0)</f>
        <v>0</v>
      </c>
      <c r="BG317" s="222">
        <f>IF(N317="zákl. přenesená",J317,0)</f>
        <v>0</v>
      </c>
      <c r="BH317" s="222">
        <f>IF(N317="sníž. přenesená",J317,0)</f>
        <v>0</v>
      </c>
      <c r="BI317" s="222">
        <f>IF(N317="nulová",J317,0)</f>
        <v>0</v>
      </c>
      <c r="BJ317" s="17" t="s">
        <v>81</v>
      </c>
      <c r="BK317" s="222">
        <f>ROUND(I317*H317,2)</f>
        <v>0</v>
      </c>
      <c r="BL317" s="17" t="s">
        <v>151</v>
      </c>
      <c r="BM317" s="221" t="s">
        <v>718</v>
      </c>
    </row>
    <row r="318" spans="1:65" s="2" customFormat="1" ht="16.5" customHeight="1">
      <c r="A318" s="38"/>
      <c r="B318" s="39"/>
      <c r="C318" s="269" t="s">
        <v>719</v>
      </c>
      <c r="D318" s="269" t="s">
        <v>348</v>
      </c>
      <c r="E318" s="270" t="s">
        <v>720</v>
      </c>
      <c r="F318" s="271" t="s">
        <v>721</v>
      </c>
      <c r="G318" s="272" t="s">
        <v>284</v>
      </c>
      <c r="H318" s="273">
        <v>2</v>
      </c>
      <c r="I318" s="274"/>
      <c r="J318" s="275">
        <f>ROUND(I318*H318,2)</f>
        <v>0</v>
      </c>
      <c r="K318" s="271" t="s">
        <v>446</v>
      </c>
      <c r="L318" s="276"/>
      <c r="M318" s="277" t="s">
        <v>1</v>
      </c>
      <c r="N318" s="278" t="s">
        <v>38</v>
      </c>
      <c r="O318" s="91"/>
      <c r="P318" s="219">
        <f>O318*H318</f>
        <v>0</v>
      </c>
      <c r="Q318" s="219">
        <v>0</v>
      </c>
      <c r="R318" s="219">
        <f>Q318*H318</f>
        <v>0</v>
      </c>
      <c r="S318" s="219">
        <v>0</v>
      </c>
      <c r="T318" s="220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21" t="s">
        <v>166</v>
      </c>
      <c r="AT318" s="221" t="s">
        <v>348</v>
      </c>
      <c r="AU318" s="221" t="s">
        <v>81</v>
      </c>
      <c r="AY318" s="17" t="s">
        <v>137</v>
      </c>
      <c r="BE318" s="222">
        <f>IF(N318="základní",J318,0)</f>
        <v>0</v>
      </c>
      <c r="BF318" s="222">
        <f>IF(N318="snížená",J318,0)</f>
        <v>0</v>
      </c>
      <c r="BG318" s="222">
        <f>IF(N318="zákl. přenesená",J318,0)</f>
        <v>0</v>
      </c>
      <c r="BH318" s="222">
        <f>IF(N318="sníž. přenesená",J318,0)</f>
        <v>0</v>
      </c>
      <c r="BI318" s="222">
        <f>IF(N318="nulová",J318,0)</f>
        <v>0</v>
      </c>
      <c r="BJ318" s="17" t="s">
        <v>81</v>
      </c>
      <c r="BK318" s="222">
        <f>ROUND(I318*H318,2)</f>
        <v>0</v>
      </c>
      <c r="BL318" s="17" t="s">
        <v>151</v>
      </c>
      <c r="BM318" s="221" t="s">
        <v>722</v>
      </c>
    </row>
    <row r="319" spans="1:65" s="2" customFormat="1" ht="16.5" customHeight="1">
      <c r="A319" s="38"/>
      <c r="B319" s="39"/>
      <c r="C319" s="269" t="s">
        <v>723</v>
      </c>
      <c r="D319" s="269" t="s">
        <v>348</v>
      </c>
      <c r="E319" s="270" t="s">
        <v>724</v>
      </c>
      <c r="F319" s="271" t="s">
        <v>725</v>
      </c>
      <c r="G319" s="272" t="s">
        <v>284</v>
      </c>
      <c r="H319" s="273">
        <v>2</v>
      </c>
      <c r="I319" s="274"/>
      <c r="J319" s="275">
        <f>ROUND(I319*H319,2)</f>
        <v>0</v>
      </c>
      <c r="K319" s="271" t="s">
        <v>446</v>
      </c>
      <c r="L319" s="276"/>
      <c r="M319" s="277" t="s">
        <v>1</v>
      </c>
      <c r="N319" s="278" t="s">
        <v>38</v>
      </c>
      <c r="O319" s="91"/>
      <c r="P319" s="219">
        <f>O319*H319</f>
        <v>0</v>
      </c>
      <c r="Q319" s="219">
        <v>0</v>
      </c>
      <c r="R319" s="219">
        <f>Q319*H319</f>
        <v>0</v>
      </c>
      <c r="S319" s="219">
        <v>0</v>
      </c>
      <c r="T319" s="220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21" t="s">
        <v>166</v>
      </c>
      <c r="AT319" s="221" t="s">
        <v>348</v>
      </c>
      <c r="AU319" s="221" t="s">
        <v>81</v>
      </c>
      <c r="AY319" s="17" t="s">
        <v>137</v>
      </c>
      <c r="BE319" s="222">
        <f>IF(N319="základní",J319,0)</f>
        <v>0</v>
      </c>
      <c r="BF319" s="222">
        <f>IF(N319="snížená",J319,0)</f>
        <v>0</v>
      </c>
      <c r="BG319" s="222">
        <f>IF(N319="zákl. přenesená",J319,0)</f>
        <v>0</v>
      </c>
      <c r="BH319" s="222">
        <f>IF(N319="sníž. přenesená",J319,0)</f>
        <v>0</v>
      </c>
      <c r="BI319" s="222">
        <f>IF(N319="nulová",J319,0)</f>
        <v>0</v>
      </c>
      <c r="BJ319" s="17" t="s">
        <v>81</v>
      </c>
      <c r="BK319" s="222">
        <f>ROUND(I319*H319,2)</f>
        <v>0</v>
      </c>
      <c r="BL319" s="17" t="s">
        <v>151</v>
      </c>
      <c r="BM319" s="221" t="s">
        <v>726</v>
      </c>
    </row>
    <row r="320" spans="1:65" s="2" customFormat="1" ht="16.5" customHeight="1">
      <c r="A320" s="38"/>
      <c r="B320" s="39"/>
      <c r="C320" s="269" t="s">
        <v>727</v>
      </c>
      <c r="D320" s="269" t="s">
        <v>348</v>
      </c>
      <c r="E320" s="270" t="s">
        <v>728</v>
      </c>
      <c r="F320" s="271" t="s">
        <v>729</v>
      </c>
      <c r="G320" s="272" t="s">
        <v>284</v>
      </c>
      <c r="H320" s="273">
        <v>4</v>
      </c>
      <c r="I320" s="274"/>
      <c r="J320" s="275">
        <f>ROUND(I320*H320,2)</f>
        <v>0</v>
      </c>
      <c r="K320" s="271" t="s">
        <v>446</v>
      </c>
      <c r="L320" s="276"/>
      <c r="M320" s="277" t="s">
        <v>1</v>
      </c>
      <c r="N320" s="278" t="s">
        <v>38</v>
      </c>
      <c r="O320" s="91"/>
      <c r="P320" s="219">
        <f>O320*H320</f>
        <v>0</v>
      </c>
      <c r="Q320" s="219">
        <v>0</v>
      </c>
      <c r="R320" s="219">
        <f>Q320*H320</f>
        <v>0</v>
      </c>
      <c r="S320" s="219">
        <v>0</v>
      </c>
      <c r="T320" s="220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1" t="s">
        <v>166</v>
      </c>
      <c r="AT320" s="221" t="s">
        <v>348</v>
      </c>
      <c r="AU320" s="221" t="s">
        <v>81</v>
      </c>
      <c r="AY320" s="17" t="s">
        <v>137</v>
      </c>
      <c r="BE320" s="222">
        <f>IF(N320="základní",J320,0)</f>
        <v>0</v>
      </c>
      <c r="BF320" s="222">
        <f>IF(N320="snížená",J320,0)</f>
        <v>0</v>
      </c>
      <c r="BG320" s="222">
        <f>IF(N320="zákl. přenesená",J320,0)</f>
        <v>0</v>
      </c>
      <c r="BH320" s="222">
        <f>IF(N320="sníž. přenesená",J320,0)</f>
        <v>0</v>
      </c>
      <c r="BI320" s="222">
        <f>IF(N320="nulová",J320,0)</f>
        <v>0</v>
      </c>
      <c r="BJ320" s="17" t="s">
        <v>81</v>
      </c>
      <c r="BK320" s="222">
        <f>ROUND(I320*H320,2)</f>
        <v>0</v>
      </c>
      <c r="BL320" s="17" t="s">
        <v>151</v>
      </c>
      <c r="BM320" s="221" t="s">
        <v>730</v>
      </c>
    </row>
    <row r="321" spans="1:65" s="2" customFormat="1" ht="16.5" customHeight="1">
      <c r="A321" s="38"/>
      <c r="B321" s="39"/>
      <c r="C321" s="269" t="s">
        <v>731</v>
      </c>
      <c r="D321" s="269" t="s">
        <v>348</v>
      </c>
      <c r="E321" s="270" t="s">
        <v>732</v>
      </c>
      <c r="F321" s="271" t="s">
        <v>733</v>
      </c>
      <c r="G321" s="272" t="s">
        <v>284</v>
      </c>
      <c r="H321" s="273">
        <v>1</v>
      </c>
      <c r="I321" s="274"/>
      <c r="J321" s="275">
        <f>ROUND(I321*H321,2)</f>
        <v>0</v>
      </c>
      <c r="K321" s="271" t="s">
        <v>446</v>
      </c>
      <c r="L321" s="276"/>
      <c r="M321" s="277" t="s">
        <v>1</v>
      </c>
      <c r="N321" s="278" t="s">
        <v>38</v>
      </c>
      <c r="O321" s="91"/>
      <c r="P321" s="219">
        <f>O321*H321</f>
        <v>0</v>
      </c>
      <c r="Q321" s="219">
        <v>0</v>
      </c>
      <c r="R321" s="219">
        <f>Q321*H321</f>
        <v>0</v>
      </c>
      <c r="S321" s="219">
        <v>0</v>
      </c>
      <c r="T321" s="220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21" t="s">
        <v>166</v>
      </c>
      <c r="AT321" s="221" t="s">
        <v>348</v>
      </c>
      <c r="AU321" s="221" t="s">
        <v>81</v>
      </c>
      <c r="AY321" s="17" t="s">
        <v>137</v>
      </c>
      <c r="BE321" s="222">
        <f>IF(N321="základní",J321,0)</f>
        <v>0</v>
      </c>
      <c r="BF321" s="222">
        <f>IF(N321="snížená",J321,0)</f>
        <v>0</v>
      </c>
      <c r="BG321" s="222">
        <f>IF(N321="zákl. přenesená",J321,0)</f>
        <v>0</v>
      </c>
      <c r="BH321" s="222">
        <f>IF(N321="sníž. přenesená",J321,0)</f>
        <v>0</v>
      </c>
      <c r="BI321" s="222">
        <f>IF(N321="nulová",J321,0)</f>
        <v>0</v>
      </c>
      <c r="BJ321" s="17" t="s">
        <v>81</v>
      </c>
      <c r="BK321" s="222">
        <f>ROUND(I321*H321,2)</f>
        <v>0</v>
      </c>
      <c r="BL321" s="17" t="s">
        <v>151</v>
      </c>
      <c r="BM321" s="221" t="s">
        <v>734</v>
      </c>
    </row>
    <row r="322" spans="1:65" s="2" customFormat="1" ht="16.5" customHeight="1">
      <c r="A322" s="38"/>
      <c r="B322" s="39"/>
      <c r="C322" s="269" t="s">
        <v>566</v>
      </c>
      <c r="D322" s="269" t="s">
        <v>348</v>
      </c>
      <c r="E322" s="270" t="s">
        <v>735</v>
      </c>
      <c r="F322" s="271" t="s">
        <v>736</v>
      </c>
      <c r="G322" s="272" t="s">
        <v>284</v>
      </c>
      <c r="H322" s="273">
        <v>2</v>
      </c>
      <c r="I322" s="274"/>
      <c r="J322" s="275">
        <f>ROUND(I322*H322,2)</f>
        <v>0</v>
      </c>
      <c r="K322" s="271" t="s">
        <v>446</v>
      </c>
      <c r="L322" s="276"/>
      <c r="M322" s="277" t="s">
        <v>1</v>
      </c>
      <c r="N322" s="278" t="s">
        <v>38</v>
      </c>
      <c r="O322" s="91"/>
      <c r="P322" s="219">
        <f>O322*H322</f>
        <v>0</v>
      </c>
      <c r="Q322" s="219">
        <v>0</v>
      </c>
      <c r="R322" s="219">
        <f>Q322*H322</f>
        <v>0</v>
      </c>
      <c r="S322" s="219">
        <v>0</v>
      </c>
      <c r="T322" s="220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21" t="s">
        <v>166</v>
      </c>
      <c r="AT322" s="221" t="s">
        <v>348</v>
      </c>
      <c r="AU322" s="221" t="s">
        <v>81</v>
      </c>
      <c r="AY322" s="17" t="s">
        <v>137</v>
      </c>
      <c r="BE322" s="222">
        <f>IF(N322="základní",J322,0)</f>
        <v>0</v>
      </c>
      <c r="BF322" s="222">
        <f>IF(N322="snížená",J322,0)</f>
        <v>0</v>
      </c>
      <c r="BG322" s="222">
        <f>IF(N322="zákl. přenesená",J322,0)</f>
        <v>0</v>
      </c>
      <c r="BH322" s="222">
        <f>IF(N322="sníž. přenesená",J322,0)</f>
        <v>0</v>
      </c>
      <c r="BI322" s="222">
        <f>IF(N322="nulová",J322,0)</f>
        <v>0</v>
      </c>
      <c r="BJ322" s="17" t="s">
        <v>81</v>
      </c>
      <c r="BK322" s="222">
        <f>ROUND(I322*H322,2)</f>
        <v>0</v>
      </c>
      <c r="BL322" s="17" t="s">
        <v>151</v>
      </c>
      <c r="BM322" s="221" t="s">
        <v>737</v>
      </c>
    </row>
    <row r="323" spans="1:65" s="2" customFormat="1" ht="16.5" customHeight="1">
      <c r="A323" s="38"/>
      <c r="B323" s="39"/>
      <c r="C323" s="269" t="s">
        <v>738</v>
      </c>
      <c r="D323" s="269" t="s">
        <v>348</v>
      </c>
      <c r="E323" s="270" t="s">
        <v>739</v>
      </c>
      <c r="F323" s="271" t="s">
        <v>740</v>
      </c>
      <c r="G323" s="272" t="s">
        <v>284</v>
      </c>
      <c r="H323" s="273">
        <v>2</v>
      </c>
      <c r="I323" s="274"/>
      <c r="J323" s="275">
        <f>ROUND(I323*H323,2)</f>
        <v>0</v>
      </c>
      <c r="K323" s="271" t="s">
        <v>446</v>
      </c>
      <c r="L323" s="276"/>
      <c r="M323" s="277" t="s">
        <v>1</v>
      </c>
      <c r="N323" s="278" t="s">
        <v>38</v>
      </c>
      <c r="O323" s="91"/>
      <c r="P323" s="219">
        <f>O323*H323</f>
        <v>0</v>
      </c>
      <c r="Q323" s="219">
        <v>0</v>
      </c>
      <c r="R323" s="219">
        <f>Q323*H323</f>
        <v>0</v>
      </c>
      <c r="S323" s="219">
        <v>0</v>
      </c>
      <c r="T323" s="220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21" t="s">
        <v>166</v>
      </c>
      <c r="AT323" s="221" t="s">
        <v>348</v>
      </c>
      <c r="AU323" s="221" t="s">
        <v>81</v>
      </c>
      <c r="AY323" s="17" t="s">
        <v>137</v>
      </c>
      <c r="BE323" s="222">
        <f>IF(N323="základní",J323,0)</f>
        <v>0</v>
      </c>
      <c r="BF323" s="222">
        <f>IF(N323="snížená",J323,0)</f>
        <v>0</v>
      </c>
      <c r="BG323" s="222">
        <f>IF(N323="zákl. přenesená",J323,0)</f>
        <v>0</v>
      </c>
      <c r="BH323" s="222">
        <f>IF(N323="sníž. přenesená",J323,0)</f>
        <v>0</v>
      </c>
      <c r="BI323" s="222">
        <f>IF(N323="nulová",J323,0)</f>
        <v>0</v>
      </c>
      <c r="BJ323" s="17" t="s">
        <v>81</v>
      </c>
      <c r="BK323" s="222">
        <f>ROUND(I323*H323,2)</f>
        <v>0</v>
      </c>
      <c r="BL323" s="17" t="s">
        <v>151</v>
      </c>
      <c r="BM323" s="221" t="s">
        <v>741</v>
      </c>
    </row>
    <row r="324" spans="1:65" s="2" customFormat="1" ht="16.5" customHeight="1">
      <c r="A324" s="38"/>
      <c r="B324" s="39"/>
      <c r="C324" s="269" t="s">
        <v>571</v>
      </c>
      <c r="D324" s="269" t="s">
        <v>348</v>
      </c>
      <c r="E324" s="270" t="s">
        <v>742</v>
      </c>
      <c r="F324" s="271" t="s">
        <v>743</v>
      </c>
      <c r="G324" s="272" t="s">
        <v>284</v>
      </c>
      <c r="H324" s="273">
        <v>2</v>
      </c>
      <c r="I324" s="274"/>
      <c r="J324" s="275">
        <f>ROUND(I324*H324,2)</f>
        <v>0</v>
      </c>
      <c r="K324" s="271" t="s">
        <v>446</v>
      </c>
      <c r="L324" s="276"/>
      <c r="M324" s="277" t="s">
        <v>1</v>
      </c>
      <c r="N324" s="278" t="s">
        <v>38</v>
      </c>
      <c r="O324" s="91"/>
      <c r="P324" s="219">
        <f>O324*H324</f>
        <v>0</v>
      </c>
      <c r="Q324" s="219">
        <v>0</v>
      </c>
      <c r="R324" s="219">
        <f>Q324*H324</f>
        <v>0</v>
      </c>
      <c r="S324" s="219">
        <v>0</v>
      </c>
      <c r="T324" s="220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21" t="s">
        <v>166</v>
      </c>
      <c r="AT324" s="221" t="s">
        <v>348</v>
      </c>
      <c r="AU324" s="221" t="s">
        <v>81</v>
      </c>
      <c r="AY324" s="17" t="s">
        <v>137</v>
      </c>
      <c r="BE324" s="222">
        <f>IF(N324="základní",J324,0)</f>
        <v>0</v>
      </c>
      <c r="BF324" s="222">
        <f>IF(N324="snížená",J324,0)</f>
        <v>0</v>
      </c>
      <c r="BG324" s="222">
        <f>IF(N324="zákl. přenesená",J324,0)</f>
        <v>0</v>
      </c>
      <c r="BH324" s="222">
        <f>IF(N324="sníž. přenesená",J324,0)</f>
        <v>0</v>
      </c>
      <c r="BI324" s="222">
        <f>IF(N324="nulová",J324,0)</f>
        <v>0</v>
      </c>
      <c r="BJ324" s="17" t="s">
        <v>81</v>
      </c>
      <c r="BK324" s="222">
        <f>ROUND(I324*H324,2)</f>
        <v>0</v>
      </c>
      <c r="BL324" s="17" t="s">
        <v>151</v>
      </c>
      <c r="BM324" s="221" t="s">
        <v>744</v>
      </c>
    </row>
    <row r="325" spans="1:65" s="2" customFormat="1" ht="24.15" customHeight="1">
      <c r="A325" s="38"/>
      <c r="B325" s="39"/>
      <c r="C325" s="210" t="s">
        <v>745</v>
      </c>
      <c r="D325" s="210" t="s">
        <v>138</v>
      </c>
      <c r="E325" s="211" t="s">
        <v>746</v>
      </c>
      <c r="F325" s="212" t="s">
        <v>747</v>
      </c>
      <c r="G325" s="213" t="s">
        <v>284</v>
      </c>
      <c r="H325" s="214">
        <v>20</v>
      </c>
      <c r="I325" s="215"/>
      <c r="J325" s="216">
        <f>ROUND(I325*H325,2)</f>
        <v>0</v>
      </c>
      <c r="K325" s="212" t="s">
        <v>446</v>
      </c>
      <c r="L325" s="44"/>
      <c r="M325" s="217" t="s">
        <v>1</v>
      </c>
      <c r="N325" s="218" t="s">
        <v>38</v>
      </c>
      <c r="O325" s="91"/>
      <c r="P325" s="219">
        <f>O325*H325</f>
        <v>0</v>
      </c>
      <c r="Q325" s="219">
        <v>0</v>
      </c>
      <c r="R325" s="219">
        <f>Q325*H325</f>
        <v>0</v>
      </c>
      <c r="S325" s="219">
        <v>0</v>
      </c>
      <c r="T325" s="220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1" t="s">
        <v>151</v>
      </c>
      <c r="AT325" s="221" t="s">
        <v>138</v>
      </c>
      <c r="AU325" s="221" t="s">
        <v>81</v>
      </c>
      <c r="AY325" s="17" t="s">
        <v>137</v>
      </c>
      <c r="BE325" s="222">
        <f>IF(N325="základní",J325,0)</f>
        <v>0</v>
      </c>
      <c r="BF325" s="222">
        <f>IF(N325="snížená",J325,0)</f>
        <v>0</v>
      </c>
      <c r="BG325" s="222">
        <f>IF(N325="zákl. přenesená",J325,0)</f>
        <v>0</v>
      </c>
      <c r="BH325" s="222">
        <f>IF(N325="sníž. přenesená",J325,0)</f>
        <v>0</v>
      </c>
      <c r="BI325" s="222">
        <f>IF(N325="nulová",J325,0)</f>
        <v>0</v>
      </c>
      <c r="BJ325" s="17" t="s">
        <v>81</v>
      </c>
      <c r="BK325" s="222">
        <f>ROUND(I325*H325,2)</f>
        <v>0</v>
      </c>
      <c r="BL325" s="17" t="s">
        <v>151</v>
      </c>
      <c r="BM325" s="221" t="s">
        <v>748</v>
      </c>
    </row>
    <row r="326" spans="1:65" s="2" customFormat="1" ht="24.15" customHeight="1">
      <c r="A326" s="38"/>
      <c r="B326" s="39"/>
      <c r="C326" s="210" t="s">
        <v>575</v>
      </c>
      <c r="D326" s="210" t="s">
        <v>138</v>
      </c>
      <c r="E326" s="211" t="s">
        <v>749</v>
      </c>
      <c r="F326" s="212" t="s">
        <v>750</v>
      </c>
      <c r="G326" s="213" t="s">
        <v>284</v>
      </c>
      <c r="H326" s="214">
        <v>16</v>
      </c>
      <c r="I326" s="215"/>
      <c r="J326" s="216">
        <f>ROUND(I326*H326,2)</f>
        <v>0</v>
      </c>
      <c r="K326" s="212" t="s">
        <v>446</v>
      </c>
      <c r="L326" s="44"/>
      <c r="M326" s="217" t="s">
        <v>1</v>
      </c>
      <c r="N326" s="218" t="s">
        <v>38</v>
      </c>
      <c r="O326" s="91"/>
      <c r="P326" s="219">
        <f>O326*H326</f>
        <v>0</v>
      </c>
      <c r="Q326" s="219">
        <v>0</v>
      </c>
      <c r="R326" s="219">
        <f>Q326*H326</f>
        <v>0</v>
      </c>
      <c r="S326" s="219">
        <v>0</v>
      </c>
      <c r="T326" s="220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21" t="s">
        <v>151</v>
      </c>
      <c r="AT326" s="221" t="s">
        <v>138</v>
      </c>
      <c r="AU326" s="221" t="s">
        <v>81</v>
      </c>
      <c r="AY326" s="17" t="s">
        <v>137</v>
      </c>
      <c r="BE326" s="222">
        <f>IF(N326="základní",J326,0)</f>
        <v>0</v>
      </c>
      <c r="BF326" s="222">
        <f>IF(N326="snížená",J326,0)</f>
        <v>0</v>
      </c>
      <c r="BG326" s="222">
        <f>IF(N326="zákl. přenesená",J326,0)</f>
        <v>0</v>
      </c>
      <c r="BH326" s="222">
        <f>IF(N326="sníž. přenesená",J326,0)</f>
        <v>0</v>
      </c>
      <c r="BI326" s="222">
        <f>IF(N326="nulová",J326,0)</f>
        <v>0</v>
      </c>
      <c r="BJ326" s="17" t="s">
        <v>81</v>
      </c>
      <c r="BK326" s="222">
        <f>ROUND(I326*H326,2)</f>
        <v>0</v>
      </c>
      <c r="BL326" s="17" t="s">
        <v>151</v>
      </c>
      <c r="BM326" s="221" t="s">
        <v>751</v>
      </c>
    </row>
    <row r="327" spans="1:65" s="2" customFormat="1" ht="16.5" customHeight="1">
      <c r="A327" s="38"/>
      <c r="B327" s="39"/>
      <c r="C327" s="269" t="s">
        <v>752</v>
      </c>
      <c r="D327" s="269" t="s">
        <v>348</v>
      </c>
      <c r="E327" s="270" t="s">
        <v>753</v>
      </c>
      <c r="F327" s="271" t="s">
        <v>754</v>
      </c>
      <c r="G327" s="272" t="s">
        <v>284</v>
      </c>
      <c r="H327" s="273">
        <v>16</v>
      </c>
      <c r="I327" s="274"/>
      <c r="J327" s="275">
        <f>ROUND(I327*H327,2)</f>
        <v>0</v>
      </c>
      <c r="K327" s="271" t="s">
        <v>446</v>
      </c>
      <c r="L327" s="276"/>
      <c r="M327" s="277" t="s">
        <v>1</v>
      </c>
      <c r="N327" s="278" t="s">
        <v>38</v>
      </c>
      <c r="O327" s="91"/>
      <c r="P327" s="219">
        <f>O327*H327</f>
        <v>0</v>
      </c>
      <c r="Q327" s="219">
        <v>0</v>
      </c>
      <c r="R327" s="219">
        <f>Q327*H327</f>
        <v>0</v>
      </c>
      <c r="S327" s="219">
        <v>0</v>
      </c>
      <c r="T327" s="22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21" t="s">
        <v>166</v>
      </c>
      <c r="AT327" s="221" t="s">
        <v>348</v>
      </c>
      <c r="AU327" s="221" t="s">
        <v>81</v>
      </c>
      <c r="AY327" s="17" t="s">
        <v>137</v>
      </c>
      <c r="BE327" s="222">
        <f>IF(N327="základní",J327,0)</f>
        <v>0</v>
      </c>
      <c r="BF327" s="222">
        <f>IF(N327="snížená",J327,0)</f>
        <v>0</v>
      </c>
      <c r="BG327" s="222">
        <f>IF(N327="zákl. přenesená",J327,0)</f>
        <v>0</v>
      </c>
      <c r="BH327" s="222">
        <f>IF(N327="sníž. přenesená",J327,0)</f>
        <v>0</v>
      </c>
      <c r="BI327" s="222">
        <f>IF(N327="nulová",J327,0)</f>
        <v>0</v>
      </c>
      <c r="BJ327" s="17" t="s">
        <v>81</v>
      </c>
      <c r="BK327" s="222">
        <f>ROUND(I327*H327,2)</f>
        <v>0</v>
      </c>
      <c r="BL327" s="17" t="s">
        <v>151</v>
      </c>
      <c r="BM327" s="221" t="s">
        <v>755</v>
      </c>
    </row>
    <row r="328" spans="1:51" s="12" customFormat="1" ht="12">
      <c r="A328" s="12"/>
      <c r="B328" s="223"/>
      <c r="C328" s="224"/>
      <c r="D328" s="225" t="s">
        <v>198</v>
      </c>
      <c r="E328" s="226" t="s">
        <v>1</v>
      </c>
      <c r="F328" s="227" t="s">
        <v>200</v>
      </c>
      <c r="G328" s="224"/>
      <c r="H328" s="228">
        <v>16</v>
      </c>
      <c r="I328" s="229"/>
      <c r="J328" s="224"/>
      <c r="K328" s="224"/>
      <c r="L328" s="230"/>
      <c r="M328" s="231"/>
      <c r="N328" s="232"/>
      <c r="O328" s="232"/>
      <c r="P328" s="232"/>
      <c r="Q328" s="232"/>
      <c r="R328" s="232"/>
      <c r="S328" s="232"/>
      <c r="T328" s="233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T328" s="234" t="s">
        <v>198</v>
      </c>
      <c r="AU328" s="234" t="s">
        <v>81</v>
      </c>
      <c r="AV328" s="12" t="s">
        <v>83</v>
      </c>
      <c r="AW328" s="12" t="s">
        <v>30</v>
      </c>
      <c r="AX328" s="12" t="s">
        <v>73</v>
      </c>
      <c r="AY328" s="234" t="s">
        <v>137</v>
      </c>
    </row>
    <row r="329" spans="1:51" s="14" customFormat="1" ht="12">
      <c r="A329" s="14"/>
      <c r="B329" s="245"/>
      <c r="C329" s="246"/>
      <c r="D329" s="225" t="s">
        <v>198</v>
      </c>
      <c r="E329" s="247" t="s">
        <v>1</v>
      </c>
      <c r="F329" s="248" t="s">
        <v>239</v>
      </c>
      <c r="G329" s="246"/>
      <c r="H329" s="249">
        <v>16</v>
      </c>
      <c r="I329" s="250"/>
      <c r="J329" s="246"/>
      <c r="K329" s="246"/>
      <c r="L329" s="251"/>
      <c r="M329" s="252"/>
      <c r="N329" s="253"/>
      <c r="O329" s="253"/>
      <c r="P329" s="253"/>
      <c r="Q329" s="253"/>
      <c r="R329" s="253"/>
      <c r="S329" s="253"/>
      <c r="T329" s="25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5" t="s">
        <v>198</v>
      </c>
      <c r="AU329" s="255" t="s">
        <v>81</v>
      </c>
      <c r="AV329" s="14" t="s">
        <v>151</v>
      </c>
      <c r="AW329" s="14" t="s">
        <v>30</v>
      </c>
      <c r="AX329" s="14" t="s">
        <v>81</v>
      </c>
      <c r="AY329" s="255" t="s">
        <v>137</v>
      </c>
    </row>
    <row r="330" spans="1:65" s="2" customFormat="1" ht="16.5" customHeight="1">
      <c r="A330" s="38"/>
      <c r="B330" s="39"/>
      <c r="C330" s="269" t="s">
        <v>579</v>
      </c>
      <c r="D330" s="269" t="s">
        <v>348</v>
      </c>
      <c r="E330" s="270" t="s">
        <v>756</v>
      </c>
      <c r="F330" s="271" t="s">
        <v>757</v>
      </c>
      <c r="G330" s="272" t="s">
        <v>284</v>
      </c>
      <c r="H330" s="273">
        <v>16</v>
      </c>
      <c r="I330" s="274"/>
      <c r="J330" s="275">
        <f>ROUND(I330*H330,2)</f>
        <v>0</v>
      </c>
      <c r="K330" s="271" t="s">
        <v>446</v>
      </c>
      <c r="L330" s="276"/>
      <c r="M330" s="277" t="s">
        <v>1</v>
      </c>
      <c r="N330" s="278" t="s">
        <v>38</v>
      </c>
      <c r="O330" s="91"/>
      <c r="P330" s="219">
        <f>O330*H330</f>
        <v>0</v>
      </c>
      <c r="Q330" s="219">
        <v>0</v>
      </c>
      <c r="R330" s="219">
        <f>Q330*H330</f>
        <v>0</v>
      </c>
      <c r="S330" s="219">
        <v>0</v>
      </c>
      <c r="T330" s="220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1" t="s">
        <v>166</v>
      </c>
      <c r="AT330" s="221" t="s">
        <v>348</v>
      </c>
      <c r="AU330" s="221" t="s">
        <v>81</v>
      </c>
      <c r="AY330" s="17" t="s">
        <v>137</v>
      </c>
      <c r="BE330" s="222">
        <f>IF(N330="základní",J330,0)</f>
        <v>0</v>
      </c>
      <c r="BF330" s="222">
        <f>IF(N330="snížená",J330,0)</f>
        <v>0</v>
      </c>
      <c r="BG330" s="222">
        <f>IF(N330="zákl. přenesená",J330,0)</f>
        <v>0</v>
      </c>
      <c r="BH330" s="222">
        <f>IF(N330="sníž. přenesená",J330,0)</f>
        <v>0</v>
      </c>
      <c r="BI330" s="222">
        <f>IF(N330="nulová",J330,0)</f>
        <v>0</v>
      </c>
      <c r="BJ330" s="17" t="s">
        <v>81</v>
      </c>
      <c r="BK330" s="222">
        <f>ROUND(I330*H330,2)</f>
        <v>0</v>
      </c>
      <c r="BL330" s="17" t="s">
        <v>151</v>
      </c>
      <c r="BM330" s="221" t="s">
        <v>758</v>
      </c>
    </row>
    <row r="331" spans="1:65" s="2" customFormat="1" ht="16.5" customHeight="1">
      <c r="A331" s="38"/>
      <c r="B331" s="39"/>
      <c r="C331" s="269" t="s">
        <v>759</v>
      </c>
      <c r="D331" s="269" t="s">
        <v>348</v>
      </c>
      <c r="E331" s="270" t="s">
        <v>760</v>
      </c>
      <c r="F331" s="271" t="s">
        <v>761</v>
      </c>
      <c r="G331" s="272" t="s">
        <v>284</v>
      </c>
      <c r="H331" s="273">
        <v>16</v>
      </c>
      <c r="I331" s="274"/>
      <c r="J331" s="275">
        <f>ROUND(I331*H331,2)</f>
        <v>0</v>
      </c>
      <c r="K331" s="271" t="s">
        <v>446</v>
      </c>
      <c r="L331" s="276"/>
      <c r="M331" s="277" t="s">
        <v>1</v>
      </c>
      <c r="N331" s="278" t="s">
        <v>38</v>
      </c>
      <c r="O331" s="91"/>
      <c r="P331" s="219">
        <f>O331*H331</f>
        <v>0</v>
      </c>
      <c r="Q331" s="219">
        <v>0</v>
      </c>
      <c r="R331" s="219">
        <f>Q331*H331</f>
        <v>0</v>
      </c>
      <c r="S331" s="219">
        <v>0</v>
      </c>
      <c r="T331" s="220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21" t="s">
        <v>166</v>
      </c>
      <c r="AT331" s="221" t="s">
        <v>348</v>
      </c>
      <c r="AU331" s="221" t="s">
        <v>81</v>
      </c>
      <c r="AY331" s="17" t="s">
        <v>137</v>
      </c>
      <c r="BE331" s="222">
        <f>IF(N331="základní",J331,0)</f>
        <v>0</v>
      </c>
      <c r="BF331" s="222">
        <f>IF(N331="snížená",J331,0)</f>
        <v>0</v>
      </c>
      <c r="BG331" s="222">
        <f>IF(N331="zákl. přenesená",J331,0)</f>
        <v>0</v>
      </c>
      <c r="BH331" s="222">
        <f>IF(N331="sníž. přenesená",J331,0)</f>
        <v>0</v>
      </c>
      <c r="BI331" s="222">
        <f>IF(N331="nulová",J331,0)</f>
        <v>0</v>
      </c>
      <c r="BJ331" s="17" t="s">
        <v>81</v>
      </c>
      <c r="BK331" s="222">
        <f>ROUND(I331*H331,2)</f>
        <v>0</v>
      </c>
      <c r="BL331" s="17" t="s">
        <v>151</v>
      </c>
      <c r="BM331" s="221" t="s">
        <v>762</v>
      </c>
    </row>
    <row r="332" spans="1:65" s="2" customFormat="1" ht="16.5" customHeight="1">
      <c r="A332" s="38"/>
      <c r="B332" s="39"/>
      <c r="C332" s="269" t="s">
        <v>583</v>
      </c>
      <c r="D332" s="269" t="s">
        <v>348</v>
      </c>
      <c r="E332" s="270" t="s">
        <v>763</v>
      </c>
      <c r="F332" s="271" t="s">
        <v>764</v>
      </c>
      <c r="G332" s="272" t="s">
        <v>284</v>
      </c>
      <c r="H332" s="273">
        <v>36</v>
      </c>
      <c r="I332" s="274"/>
      <c r="J332" s="275">
        <f>ROUND(I332*H332,2)</f>
        <v>0</v>
      </c>
      <c r="K332" s="271" t="s">
        <v>446</v>
      </c>
      <c r="L332" s="276"/>
      <c r="M332" s="277" t="s">
        <v>1</v>
      </c>
      <c r="N332" s="278" t="s">
        <v>38</v>
      </c>
      <c r="O332" s="91"/>
      <c r="P332" s="219">
        <f>O332*H332</f>
        <v>0</v>
      </c>
      <c r="Q332" s="219">
        <v>0</v>
      </c>
      <c r="R332" s="219">
        <f>Q332*H332</f>
        <v>0</v>
      </c>
      <c r="S332" s="219">
        <v>0</v>
      </c>
      <c r="T332" s="220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21" t="s">
        <v>166</v>
      </c>
      <c r="AT332" s="221" t="s">
        <v>348</v>
      </c>
      <c r="AU332" s="221" t="s">
        <v>81</v>
      </c>
      <c r="AY332" s="17" t="s">
        <v>137</v>
      </c>
      <c r="BE332" s="222">
        <f>IF(N332="základní",J332,0)</f>
        <v>0</v>
      </c>
      <c r="BF332" s="222">
        <f>IF(N332="snížená",J332,0)</f>
        <v>0</v>
      </c>
      <c r="BG332" s="222">
        <f>IF(N332="zákl. přenesená",J332,0)</f>
        <v>0</v>
      </c>
      <c r="BH332" s="222">
        <f>IF(N332="sníž. přenesená",J332,0)</f>
        <v>0</v>
      </c>
      <c r="BI332" s="222">
        <f>IF(N332="nulová",J332,0)</f>
        <v>0</v>
      </c>
      <c r="BJ332" s="17" t="s">
        <v>81</v>
      </c>
      <c r="BK332" s="222">
        <f>ROUND(I332*H332,2)</f>
        <v>0</v>
      </c>
      <c r="BL332" s="17" t="s">
        <v>151</v>
      </c>
      <c r="BM332" s="221" t="s">
        <v>765</v>
      </c>
    </row>
    <row r="333" spans="1:65" s="2" customFormat="1" ht="24.15" customHeight="1">
      <c r="A333" s="38"/>
      <c r="B333" s="39"/>
      <c r="C333" s="210" t="s">
        <v>766</v>
      </c>
      <c r="D333" s="210" t="s">
        <v>138</v>
      </c>
      <c r="E333" s="211" t="s">
        <v>767</v>
      </c>
      <c r="F333" s="212" t="s">
        <v>768</v>
      </c>
      <c r="G333" s="213" t="s">
        <v>348</v>
      </c>
      <c r="H333" s="214">
        <v>5736</v>
      </c>
      <c r="I333" s="215"/>
      <c r="J333" s="216">
        <f>ROUND(I333*H333,2)</f>
        <v>0</v>
      </c>
      <c r="K333" s="212" t="s">
        <v>446</v>
      </c>
      <c r="L333" s="44"/>
      <c r="M333" s="217" t="s">
        <v>1</v>
      </c>
      <c r="N333" s="218" t="s">
        <v>38</v>
      </c>
      <c r="O333" s="91"/>
      <c r="P333" s="219">
        <f>O333*H333</f>
        <v>0</v>
      </c>
      <c r="Q333" s="219">
        <v>0</v>
      </c>
      <c r="R333" s="219">
        <f>Q333*H333</f>
        <v>0</v>
      </c>
      <c r="S333" s="219">
        <v>0</v>
      </c>
      <c r="T333" s="220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21" t="s">
        <v>151</v>
      </c>
      <c r="AT333" s="221" t="s">
        <v>138</v>
      </c>
      <c r="AU333" s="221" t="s">
        <v>81</v>
      </c>
      <c r="AY333" s="17" t="s">
        <v>137</v>
      </c>
      <c r="BE333" s="222">
        <f>IF(N333="základní",J333,0)</f>
        <v>0</v>
      </c>
      <c r="BF333" s="222">
        <f>IF(N333="snížená",J333,0)</f>
        <v>0</v>
      </c>
      <c r="BG333" s="222">
        <f>IF(N333="zákl. přenesená",J333,0)</f>
        <v>0</v>
      </c>
      <c r="BH333" s="222">
        <f>IF(N333="sníž. přenesená",J333,0)</f>
        <v>0</v>
      </c>
      <c r="BI333" s="222">
        <f>IF(N333="nulová",J333,0)</f>
        <v>0</v>
      </c>
      <c r="BJ333" s="17" t="s">
        <v>81</v>
      </c>
      <c r="BK333" s="222">
        <f>ROUND(I333*H333,2)</f>
        <v>0</v>
      </c>
      <c r="BL333" s="17" t="s">
        <v>151</v>
      </c>
      <c r="BM333" s="221" t="s">
        <v>769</v>
      </c>
    </row>
    <row r="334" spans="1:51" s="12" customFormat="1" ht="12">
      <c r="A334" s="12"/>
      <c r="B334" s="223"/>
      <c r="C334" s="224"/>
      <c r="D334" s="225" t="s">
        <v>198</v>
      </c>
      <c r="E334" s="226" t="s">
        <v>1</v>
      </c>
      <c r="F334" s="227" t="s">
        <v>770</v>
      </c>
      <c r="G334" s="224"/>
      <c r="H334" s="228">
        <v>3824</v>
      </c>
      <c r="I334" s="229"/>
      <c r="J334" s="224"/>
      <c r="K334" s="224"/>
      <c r="L334" s="230"/>
      <c r="M334" s="231"/>
      <c r="N334" s="232"/>
      <c r="O334" s="232"/>
      <c r="P334" s="232"/>
      <c r="Q334" s="232"/>
      <c r="R334" s="232"/>
      <c r="S334" s="232"/>
      <c r="T334" s="233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T334" s="234" t="s">
        <v>198</v>
      </c>
      <c r="AU334" s="234" t="s">
        <v>81</v>
      </c>
      <c r="AV334" s="12" t="s">
        <v>83</v>
      </c>
      <c r="AW334" s="12" t="s">
        <v>30</v>
      </c>
      <c r="AX334" s="12" t="s">
        <v>73</v>
      </c>
      <c r="AY334" s="234" t="s">
        <v>137</v>
      </c>
    </row>
    <row r="335" spans="1:51" s="12" customFormat="1" ht="12">
      <c r="A335" s="12"/>
      <c r="B335" s="223"/>
      <c r="C335" s="224"/>
      <c r="D335" s="225" t="s">
        <v>198</v>
      </c>
      <c r="E335" s="226" t="s">
        <v>1</v>
      </c>
      <c r="F335" s="227" t="s">
        <v>771</v>
      </c>
      <c r="G335" s="224"/>
      <c r="H335" s="228">
        <v>1912</v>
      </c>
      <c r="I335" s="229"/>
      <c r="J335" s="224"/>
      <c r="K335" s="224"/>
      <c r="L335" s="230"/>
      <c r="M335" s="231"/>
      <c r="N335" s="232"/>
      <c r="O335" s="232"/>
      <c r="P335" s="232"/>
      <c r="Q335" s="232"/>
      <c r="R335" s="232"/>
      <c r="S335" s="232"/>
      <c r="T335" s="233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T335" s="234" t="s">
        <v>198</v>
      </c>
      <c r="AU335" s="234" t="s">
        <v>81</v>
      </c>
      <c r="AV335" s="12" t="s">
        <v>83</v>
      </c>
      <c r="AW335" s="12" t="s">
        <v>30</v>
      </c>
      <c r="AX335" s="12" t="s">
        <v>73</v>
      </c>
      <c r="AY335" s="234" t="s">
        <v>137</v>
      </c>
    </row>
    <row r="336" spans="1:51" s="13" customFormat="1" ht="12">
      <c r="A336" s="13"/>
      <c r="B336" s="235"/>
      <c r="C336" s="236"/>
      <c r="D336" s="225" t="s">
        <v>198</v>
      </c>
      <c r="E336" s="237" t="s">
        <v>1</v>
      </c>
      <c r="F336" s="238" t="s">
        <v>772</v>
      </c>
      <c r="G336" s="236"/>
      <c r="H336" s="237" t="s">
        <v>1</v>
      </c>
      <c r="I336" s="239"/>
      <c r="J336" s="236"/>
      <c r="K336" s="236"/>
      <c r="L336" s="240"/>
      <c r="M336" s="241"/>
      <c r="N336" s="242"/>
      <c r="O336" s="242"/>
      <c r="P336" s="242"/>
      <c r="Q336" s="242"/>
      <c r="R336" s="242"/>
      <c r="S336" s="242"/>
      <c r="T336" s="24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4" t="s">
        <v>198</v>
      </c>
      <c r="AU336" s="244" t="s">
        <v>81</v>
      </c>
      <c r="AV336" s="13" t="s">
        <v>81</v>
      </c>
      <c r="AW336" s="13" t="s">
        <v>30</v>
      </c>
      <c r="AX336" s="13" t="s">
        <v>73</v>
      </c>
      <c r="AY336" s="244" t="s">
        <v>137</v>
      </c>
    </row>
    <row r="337" spans="1:51" s="14" customFormat="1" ht="12">
      <c r="A337" s="14"/>
      <c r="B337" s="245"/>
      <c r="C337" s="246"/>
      <c r="D337" s="225" t="s">
        <v>198</v>
      </c>
      <c r="E337" s="247" t="s">
        <v>1</v>
      </c>
      <c r="F337" s="248" t="s">
        <v>239</v>
      </c>
      <c r="G337" s="246"/>
      <c r="H337" s="249">
        <v>5736</v>
      </c>
      <c r="I337" s="250"/>
      <c r="J337" s="246"/>
      <c r="K337" s="246"/>
      <c r="L337" s="251"/>
      <c r="M337" s="252"/>
      <c r="N337" s="253"/>
      <c r="O337" s="253"/>
      <c r="P337" s="253"/>
      <c r="Q337" s="253"/>
      <c r="R337" s="253"/>
      <c r="S337" s="253"/>
      <c r="T337" s="25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5" t="s">
        <v>198</v>
      </c>
      <c r="AU337" s="255" t="s">
        <v>81</v>
      </c>
      <c r="AV337" s="14" t="s">
        <v>151</v>
      </c>
      <c r="AW337" s="14" t="s">
        <v>30</v>
      </c>
      <c r="AX337" s="14" t="s">
        <v>81</v>
      </c>
      <c r="AY337" s="255" t="s">
        <v>137</v>
      </c>
    </row>
    <row r="338" spans="1:65" s="2" customFormat="1" ht="33" customHeight="1">
      <c r="A338" s="38"/>
      <c r="B338" s="39"/>
      <c r="C338" s="210" t="s">
        <v>588</v>
      </c>
      <c r="D338" s="210" t="s">
        <v>138</v>
      </c>
      <c r="E338" s="211" t="s">
        <v>773</v>
      </c>
      <c r="F338" s="212" t="s">
        <v>774</v>
      </c>
      <c r="G338" s="213" t="s">
        <v>348</v>
      </c>
      <c r="H338" s="214">
        <v>350</v>
      </c>
      <c r="I338" s="215"/>
      <c r="J338" s="216">
        <f>ROUND(I338*H338,2)</f>
        <v>0</v>
      </c>
      <c r="K338" s="212" t="s">
        <v>446</v>
      </c>
      <c r="L338" s="44"/>
      <c r="M338" s="217" t="s">
        <v>1</v>
      </c>
      <c r="N338" s="218" t="s">
        <v>38</v>
      </c>
      <c r="O338" s="91"/>
      <c r="P338" s="219">
        <f>O338*H338</f>
        <v>0</v>
      </c>
      <c r="Q338" s="219">
        <v>0</v>
      </c>
      <c r="R338" s="219">
        <f>Q338*H338</f>
        <v>0</v>
      </c>
      <c r="S338" s="219">
        <v>0</v>
      </c>
      <c r="T338" s="220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1" t="s">
        <v>151</v>
      </c>
      <c r="AT338" s="221" t="s">
        <v>138</v>
      </c>
      <c r="AU338" s="221" t="s">
        <v>81</v>
      </c>
      <c r="AY338" s="17" t="s">
        <v>137</v>
      </c>
      <c r="BE338" s="222">
        <f>IF(N338="základní",J338,0)</f>
        <v>0</v>
      </c>
      <c r="BF338" s="222">
        <f>IF(N338="snížená",J338,0)</f>
        <v>0</v>
      </c>
      <c r="BG338" s="222">
        <f>IF(N338="zákl. přenesená",J338,0)</f>
        <v>0</v>
      </c>
      <c r="BH338" s="222">
        <f>IF(N338="sníž. přenesená",J338,0)</f>
        <v>0</v>
      </c>
      <c r="BI338" s="222">
        <f>IF(N338="nulová",J338,0)</f>
        <v>0</v>
      </c>
      <c r="BJ338" s="17" t="s">
        <v>81</v>
      </c>
      <c r="BK338" s="222">
        <f>ROUND(I338*H338,2)</f>
        <v>0</v>
      </c>
      <c r="BL338" s="17" t="s">
        <v>151</v>
      </c>
      <c r="BM338" s="221" t="s">
        <v>775</v>
      </c>
    </row>
    <row r="339" spans="1:51" s="12" customFormat="1" ht="12">
      <c r="A339" s="12"/>
      <c r="B339" s="223"/>
      <c r="C339" s="224"/>
      <c r="D339" s="225" t="s">
        <v>198</v>
      </c>
      <c r="E339" s="226" t="s">
        <v>1</v>
      </c>
      <c r="F339" s="227" t="s">
        <v>776</v>
      </c>
      <c r="G339" s="224"/>
      <c r="H339" s="228">
        <v>350</v>
      </c>
      <c r="I339" s="229"/>
      <c r="J339" s="224"/>
      <c r="K339" s="224"/>
      <c r="L339" s="230"/>
      <c r="M339" s="231"/>
      <c r="N339" s="232"/>
      <c r="O339" s="232"/>
      <c r="P339" s="232"/>
      <c r="Q339" s="232"/>
      <c r="R339" s="232"/>
      <c r="S339" s="232"/>
      <c r="T339" s="233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T339" s="234" t="s">
        <v>198</v>
      </c>
      <c r="AU339" s="234" t="s">
        <v>81</v>
      </c>
      <c r="AV339" s="12" t="s">
        <v>83</v>
      </c>
      <c r="AW339" s="12" t="s">
        <v>30</v>
      </c>
      <c r="AX339" s="12" t="s">
        <v>73</v>
      </c>
      <c r="AY339" s="234" t="s">
        <v>137</v>
      </c>
    </row>
    <row r="340" spans="1:51" s="14" customFormat="1" ht="12">
      <c r="A340" s="14"/>
      <c r="B340" s="245"/>
      <c r="C340" s="246"/>
      <c r="D340" s="225" t="s">
        <v>198</v>
      </c>
      <c r="E340" s="247" t="s">
        <v>1</v>
      </c>
      <c r="F340" s="248" t="s">
        <v>239</v>
      </c>
      <c r="G340" s="246"/>
      <c r="H340" s="249">
        <v>350</v>
      </c>
      <c r="I340" s="250"/>
      <c r="J340" s="246"/>
      <c r="K340" s="246"/>
      <c r="L340" s="251"/>
      <c r="M340" s="252"/>
      <c r="N340" s="253"/>
      <c r="O340" s="253"/>
      <c r="P340" s="253"/>
      <c r="Q340" s="253"/>
      <c r="R340" s="253"/>
      <c r="S340" s="253"/>
      <c r="T340" s="25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5" t="s">
        <v>198</v>
      </c>
      <c r="AU340" s="255" t="s">
        <v>81</v>
      </c>
      <c r="AV340" s="14" t="s">
        <v>151</v>
      </c>
      <c r="AW340" s="14" t="s">
        <v>30</v>
      </c>
      <c r="AX340" s="14" t="s">
        <v>81</v>
      </c>
      <c r="AY340" s="255" t="s">
        <v>137</v>
      </c>
    </row>
    <row r="341" spans="1:65" s="2" customFormat="1" ht="16.5" customHeight="1">
      <c r="A341" s="38"/>
      <c r="B341" s="39"/>
      <c r="C341" s="269" t="s">
        <v>777</v>
      </c>
      <c r="D341" s="269" t="s">
        <v>348</v>
      </c>
      <c r="E341" s="270" t="s">
        <v>778</v>
      </c>
      <c r="F341" s="271" t="s">
        <v>779</v>
      </c>
      <c r="G341" s="272" t="s">
        <v>284</v>
      </c>
      <c r="H341" s="273">
        <v>703.5</v>
      </c>
      <c r="I341" s="274"/>
      <c r="J341" s="275">
        <f>ROUND(I341*H341,2)</f>
        <v>0</v>
      </c>
      <c r="K341" s="271" t="s">
        <v>446</v>
      </c>
      <c r="L341" s="276"/>
      <c r="M341" s="277" t="s">
        <v>1</v>
      </c>
      <c r="N341" s="278" t="s">
        <v>38</v>
      </c>
      <c r="O341" s="91"/>
      <c r="P341" s="219">
        <f>O341*H341</f>
        <v>0</v>
      </c>
      <c r="Q341" s="219">
        <v>0</v>
      </c>
      <c r="R341" s="219">
        <f>Q341*H341</f>
        <v>0</v>
      </c>
      <c r="S341" s="219">
        <v>0</v>
      </c>
      <c r="T341" s="220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21" t="s">
        <v>166</v>
      </c>
      <c r="AT341" s="221" t="s">
        <v>348</v>
      </c>
      <c r="AU341" s="221" t="s">
        <v>81</v>
      </c>
      <c r="AY341" s="17" t="s">
        <v>137</v>
      </c>
      <c r="BE341" s="222">
        <f>IF(N341="základní",J341,0)</f>
        <v>0</v>
      </c>
      <c r="BF341" s="222">
        <f>IF(N341="snížená",J341,0)</f>
        <v>0</v>
      </c>
      <c r="BG341" s="222">
        <f>IF(N341="zákl. přenesená",J341,0)</f>
        <v>0</v>
      </c>
      <c r="BH341" s="222">
        <f>IF(N341="sníž. přenesená",J341,0)</f>
        <v>0</v>
      </c>
      <c r="BI341" s="222">
        <f>IF(N341="nulová",J341,0)</f>
        <v>0</v>
      </c>
      <c r="BJ341" s="17" t="s">
        <v>81</v>
      </c>
      <c r="BK341" s="222">
        <f>ROUND(I341*H341,2)</f>
        <v>0</v>
      </c>
      <c r="BL341" s="17" t="s">
        <v>151</v>
      </c>
      <c r="BM341" s="221" t="s">
        <v>780</v>
      </c>
    </row>
    <row r="342" spans="1:51" s="12" customFormat="1" ht="12">
      <c r="A342" s="12"/>
      <c r="B342" s="223"/>
      <c r="C342" s="224"/>
      <c r="D342" s="225" t="s">
        <v>198</v>
      </c>
      <c r="E342" s="226" t="s">
        <v>1</v>
      </c>
      <c r="F342" s="227" t="s">
        <v>781</v>
      </c>
      <c r="G342" s="224"/>
      <c r="H342" s="228">
        <v>350</v>
      </c>
      <c r="I342" s="229"/>
      <c r="J342" s="224"/>
      <c r="K342" s="224"/>
      <c r="L342" s="230"/>
      <c r="M342" s="231"/>
      <c r="N342" s="232"/>
      <c r="O342" s="232"/>
      <c r="P342" s="232"/>
      <c r="Q342" s="232"/>
      <c r="R342" s="232"/>
      <c r="S342" s="232"/>
      <c r="T342" s="233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T342" s="234" t="s">
        <v>198</v>
      </c>
      <c r="AU342" s="234" t="s">
        <v>81</v>
      </c>
      <c r="AV342" s="12" t="s">
        <v>83</v>
      </c>
      <c r="AW342" s="12" t="s">
        <v>30</v>
      </c>
      <c r="AX342" s="12" t="s">
        <v>73</v>
      </c>
      <c r="AY342" s="234" t="s">
        <v>137</v>
      </c>
    </row>
    <row r="343" spans="1:51" s="14" customFormat="1" ht="12">
      <c r="A343" s="14"/>
      <c r="B343" s="245"/>
      <c r="C343" s="246"/>
      <c r="D343" s="225" t="s">
        <v>198</v>
      </c>
      <c r="E343" s="247" t="s">
        <v>1</v>
      </c>
      <c r="F343" s="248" t="s">
        <v>239</v>
      </c>
      <c r="G343" s="246"/>
      <c r="H343" s="249">
        <v>350</v>
      </c>
      <c r="I343" s="250"/>
      <c r="J343" s="246"/>
      <c r="K343" s="246"/>
      <c r="L343" s="251"/>
      <c r="M343" s="252"/>
      <c r="N343" s="253"/>
      <c r="O343" s="253"/>
      <c r="P343" s="253"/>
      <c r="Q343" s="253"/>
      <c r="R343" s="253"/>
      <c r="S343" s="253"/>
      <c r="T343" s="25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5" t="s">
        <v>198</v>
      </c>
      <c r="AU343" s="255" t="s">
        <v>81</v>
      </c>
      <c r="AV343" s="14" t="s">
        <v>151</v>
      </c>
      <c r="AW343" s="14" t="s">
        <v>30</v>
      </c>
      <c r="AX343" s="14" t="s">
        <v>81</v>
      </c>
      <c r="AY343" s="255" t="s">
        <v>137</v>
      </c>
    </row>
    <row r="344" spans="1:51" s="12" customFormat="1" ht="12">
      <c r="A344" s="12"/>
      <c r="B344" s="223"/>
      <c r="C344" s="224"/>
      <c r="D344" s="225" t="s">
        <v>198</v>
      </c>
      <c r="E344" s="224"/>
      <c r="F344" s="227" t="s">
        <v>782</v>
      </c>
      <c r="G344" s="224"/>
      <c r="H344" s="228">
        <v>703.5</v>
      </c>
      <c r="I344" s="229"/>
      <c r="J344" s="224"/>
      <c r="K344" s="224"/>
      <c r="L344" s="230"/>
      <c r="M344" s="231"/>
      <c r="N344" s="232"/>
      <c r="O344" s="232"/>
      <c r="P344" s="232"/>
      <c r="Q344" s="232"/>
      <c r="R344" s="232"/>
      <c r="S344" s="232"/>
      <c r="T344" s="233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T344" s="234" t="s">
        <v>198</v>
      </c>
      <c r="AU344" s="234" t="s">
        <v>81</v>
      </c>
      <c r="AV344" s="12" t="s">
        <v>83</v>
      </c>
      <c r="AW344" s="12" t="s">
        <v>4</v>
      </c>
      <c r="AX344" s="12" t="s">
        <v>81</v>
      </c>
      <c r="AY344" s="234" t="s">
        <v>137</v>
      </c>
    </row>
    <row r="345" spans="1:65" s="2" customFormat="1" ht="33" customHeight="1">
      <c r="A345" s="38"/>
      <c r="B345" s="39"/>
      <c r="C345" s="210" t="s">
        <v>783</v>
      </c>
      <c r="D345" s="210" t="s">
        <v>138</v>
      </c>
      <c r="E345" s="211" t="s">
        <v>784</v>
      </c>
      <c r="F345" s="212" t="s">
        <v>785</v>
      </c>
      <c r="G345" s="213" t="s">
        <v>355</v>
      </c>
      <c r="H345" s="214">
        <v>390</v>
      </c>
      <c r="I345" s="215"/>
      <c r="J345" s="216">
        <f>ROUND(I345*H345,2)</f>
        <v>0</v>
      </c>
      <c r="K345" s="212" t="s">
        <v>687</v>
      </c>
      <c r="L345" s="44"/>
      <c r="M345" s="217" t="s">
        <v>1</v>
      </c>
      <c r="N345" s="218" t="s">
        <v>38</v>
      </c>
      <c r="O345" s="91"/>
      <c r="P345" s="219">
        <f>O345*H345</f>
        <v>0</v>
      </c>
      <c r="Q345" s="219">
        <v>0.1554</v>
      </c>
      <c r="R345" s="219">
        <f>Q345*H345</f>
        <v>60.606</v>
      </c>
      <c r="S345" s="219">
        <v>0</v>
      </c>
      <c r="T345" s="220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21" t="s">
        <v>151</v>
      </c>
      <c r="AT345" s="221" t="s">
        <v>138</v>
      </c>
      <c r="AU345" s="221" t="s">
        <v>81</v>
      </c>
      <c r="AY345" s="17" t="s">
        <v>137</v>
      </c>
      <c r="BE345" s="222">
        <f>IF(N345="základní",J345,0)</f>
        <v>0</v>
      </c>
      <c r="BF345" s="222">
        <f>IF(N345="snížená",J345,0)</f>
        <v>0</v>
      </c>
      <c r="BG345" s="222">
        <f>IF(N345="zákl. přenesená",J345,0)</f>
        <v>0</v>
      </c>
      <c r="BH345" s="222">
        <f>IF(N345="sníž. přenesená",J345,0)</f>
        <v>0</v>
      </c>
      <c r="BI345" s="222">
        <f>IF(N345="nulová",J345,0)</f>
        <v>0</v>
      </c>
      <c r="BJ345" s="17" t="s">
        <v>81</v>
      </c>
      <c r="BK345" s="222">
        <f>ROUND(I345*H345,2)</f>
        <v>0</v>
      </c>
      <c r="BL345" s="17" t="s">
        <v>151</v>
      </c>
      <c r="BM345" s="221" t="s">
        <v>786</v>
      </c>
    </row>
    <row r="346" spans="1:65" s="2" customFormat="1" ht="16.5" customHeight="1">
      <c r="A346" s="38"/>
      <c r="B346" s="39"/>
      <c r="C346" s="269" t="s">
        <v>787</v>
      </c>
      <c r="D346" s="269" t="s">
        <v>348</v>
      </c>
      <c r="E346" s="270" t="s">
        <v>788</v>
      </c>
      <c r="F346" s="271" t="s">
        <v>789</v>
      </c>
      <c r="G346" s="272" t="s">
        <v>355</v>
      </c>
      <c r="H346" s="273">
        <v>397.8</v>
      </c>
      <c r="I346" s="274"/>
      <c r="J346" s="275">
        <f>ROUND(I346*H346,2)</f>
        <v>0</v>
      </c>
      <c r="K346" s="271" t="s">
        <v>687</v>
      </c>
      <c r="L346" s="276"/>
      <c r="M346" s="277" t="s">
        <v>1</v>
      </c>
      <c r="N346" s="278" t="s">
        <v>38</v>
      </c>
      <c r="O346" s="91"/>
      <c r="P346" s="219">
        <f>O346*H346</f>
        <v>0</v>
      </c>
      <c r="Q346" s="219">
        <v>0.08</v>
      </c>
      <c r="R346" s="219">
        <f>Q346*H346</f>
        <v>31.824</v>
      </c>
      <c r="S346" s="219">
        <v>0</v>
      </c>
      <c r="T346" s="220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21" t="s">
        <v>166</v>
      </c>
      <c r="AT346" s="221" t="s">
        <v>348</v>
      </c>
      <c r="AU346" s="221" t="s">
        <v>81</v>
      </c>
      <c r="AY346" s="17" t="s">
        <v>137</v>
      </c>
      <c r="BE346" s="222">
        <f>IF(N346="základní",J346,0)</f>
        <v>0</v>
      </c>
      <c r="BF346" s="222">
        <f>IF(N346="snížená",J346,0)</f>
        <v>0</v>
      </c>
      <c r="BG346" s="222">
        <f>IF(N346="zákl. přenesená",J346,0)</f>
        <v>0</v>
      </c>
      <c r="BH346" s="222">
        <f>IF(N346="sníž. přenesená",J346,0)</f>
        <v>0</v>
      </c>
      <c r="BI346" s="222">
        <f>IF(N346="nulová",J346,0)</f>
        <v>0</v>
      </c>
      <c r="BJ346" s="17" t="s">
        <v>81</v>
      </c>
      <c r="BK346" s="222">
        <f>ROUND(I346*H346,2)</f>
        <v>0</v>
      </c>
      <c r="BL346" s="17" t="s">
        <v>151</v>
      </c>
      <c r="BM346" s="221" t="s">
        <v>790</v>
      </c>
    </row>
    <row r="347" spans="1:51" s="12" customFormat="1" ht="12">
      <c r="A347" s="12"/>
      <c r="B347" s="223"/>
      <c r="C347" s="224"/>
      <c r="D347" s="225" t="s">
        <v>198</v>
      </c>
      <c r="E347" s="224"/>
      <c r="F347" s="227" t="s">
        <v>791</v>
      </c>
      <c r="G347" s="224"/>
      <c r="H347" s="228">
        <v>397.8</v>
      </c>
      <c r="I347" s="229"/>
      <c r="J347" s="224"/>
      <c r="K347" s="224"/>
      <c r="L347" s="230"/>
      <c r="M347" s="231"/>
      <c r="N347" s="232"/>
      <c r="O347" s="232"/>
      <c r="P347" s="232"/>
      <c r="Q347" s="232"/>
      <c r="R347" s="232"/>
      <c r="S347" s="232"/>
      <c r="T347" s="233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T347" s="234" t="s">
        <v>198</v>
      </c>
      <c r="AU347" s="234" t="s">
        <v>81</v>
      </c>
      <c r="AV347" s="12" t="s">
        <v>83</v>
      </c>
      <c r="AW347" s="12" t="s">
        <v>4</v>
      </c>
      <c r="AX347" s="12" t="s">
        <v>81</v>
      </c>
      <c r="AY347" s="234" t="s">
        <v>137</v>
      </c>
    </row>
    <row r="348" spans="1:65" s="2" customFormat="1" ht="24.15" customHeight="1">
      <c r="A348" s="38"/>
      <c r="B348" s="39"/>
      <c r="C348" s="210" t="s">
        <v>592</v>
      </c>
      <c r="D348" s="210" t="s">
        <v>138</v>
      </c>
      <c r="E348" s="211" t="s">
        <v>792</v>
      </c>
      <c r="F348" s="212" t="s">
        <v>793</v>
      </c>
      <c r="G348" s="213" t="s">
        <v>328</v>
      </c>
      <c r="H348" s="214">
        <v>9.36</v>
      </c>
      <c r="I348" s="215"/>
      <c r="J348" s="216">
        <f>ROUND(I348*H348,2)</f>
        <v>0</v>
      </c>
      <c r="K348" s="212" t="s">
        <v>687</v>
      </c>
      <c r="L348" s="44"/>
      <c r="M348" s="217" t="s">
        <v>1</v>
      </c>
      <c r="N348" s="218" t="s">
        <v>38</v>
      </c>
      <c r="O348" s="91"/>
      <c r="P348" s="219">
        <f>O348*H348</f>
        <v>0</v>
      </c>
      <c r="Q348" s="219">
        <v>2.25634</v>
      </c>
      <c r="R348" s="219">
        <f>Q348*H348</f>
        <v>21.119342399999997</v>
      </c>
      <c r="S348" s="219">
        <v>0</v>
      </c>
      <c r="T348" s="220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21" t="s">
        <v>151</v>
      </c>
      <c r="AT348" s="221" t="s">
        <v>138</v>
      </c>
      <c r="AU348" s="221" t="s">
        <v>81</v>
      </c>
      <c r="AY348" s="17" t="s">
        <v>137</v>
      </c>
      <c r="BE348" s="222">
        <f>IF(N348="základní",J348,0)</f>
        <v>0</v>
      </c>
      <c r="BF348" s="222">
        <f>IF(N348="snížená",J348,0)</f>
        <v>0</v>
      </c>
      <c r="BG348" s="222">
        <f>IF(N348="zákl. přenesená",J348,0)</f>
        <v>0</v>
      </c>
      <c r="BH348" s="222">
        <f>IF(N348="sníž. přenesená",J348,0)</f>
        <v>0</v>
      </c>
      <c r="BI348" s="222">
        <f>IF(N348="nulová",J348,0)</f>
        <v>0</v>
      </c>
      <c r="BJ348" s="17" t="s">
        <v>81</v>
      </c>
      <c r="BK348" s="222">
        <f>ROUND(I348*H348,2)</f>
        <v>0</v>
      </c>
      <c r="BL348" s="17" t="s">
        <v>151</v>
      </c>
      <c r="BM348" s="221" t="s">
        <v>794</v>
      </c>
    </row>
    <row r="349" spans="1:51" s="12" customFormat="1" ht="12">
      <c r="A349" s="12"/>
      <c r="B349" s="223"/>
      <c r="C349" s="224"/>
      <c r="D349" s="225" t="s">
        <v>198</v>
      </c>
      <c r="E349" s="226" t="s">
        <v>1</v>
      </c>
      <c r="F349" s="227" t="s">
        <v>795</v>
      </c>
      <c r="G349" s="224"/>
      <c r="H349" s="228">
        <v>9.36</v>
      </c>
      <c r="I349" s="229"/>
      <c r="J349" s="224"/>
      <c r="K349" s="224"/>
      <c r="L349" s="230"/>
      <c r="M349" s="231"/>
      <c r="N349" s="232"/>
      <c r="O349" s="232"/>
      <c r="P349" s="232"/>
      <c r="Q349" s="232"/>
      <c r="R349" s="232"/>
      <c r="S349" s="232"/>
      <c r="T349" s="233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T349" s="234" t="s">
        <v>198</v>
      </c>
      <c r="AU349" s="234" t="s">
        <v>81</v>
      </c>
      <c r="AV349" s="12" t="s">
        <v>83</v>
      </c>
      <c r="AW349" s="12" t="s">
        <v>30</v>
      </c>
      <c r="AX349" s="12" t="s">
        <v>81</v>
      </c>
      <c r="AY349" s="234" t="s">
        <v>137</v>
      </c>
    </row>
    <row r="350" spans="1:65" s="2" customFormat="1" ht="33" customHeight="1">
      <c r="A350" s="38"/>
      <c r="B350" s="39"/>
      <c r="C350" s="210" t="s">
        <v>796</v>
      </c>
      <c r="D350" s="210" t="s">
        <v>138</v>
      </c>
      <c r="E350" s="211" t="s">
        <v>797</v>
      </c>
      <c r="F350" s="212" t="s">
        <v>798</v>
      </c>
      <c r="G350" s="213" t="s">
        <v>284</v>
      </c>
      <c r="H350" s="214">
        <v>6</v>
      </c>
      <c r="I350" s="215"/>
      <c r="J350" s="216">
        <f>ROUND(I350*H350,2)</f>
        <v>0</v>
      </c>
      <c r="K350" s="212" t="s">
        <v>446</v>
      </c>
      <c r="L350" s="44"/>
      <c r="M350" s="217" t="s">
        <v>1</v>
      </c>
      <c r="N350" s="218" t="s">
        <v>38</v>
      </c>
      <c r="O350" s="91"/>
      <c r="P350" s="219">
        <f>O350*H350</f>
        <v>0</v>
      </c>
      <c r="Q350" s="219">
        <v>0</v>
      </c>
      <c r="R350" s="219">
        <f>Q350*H350</f>
        <v>0</v>
      </c>
      <c r="S350" s="219">
        <v>0</v>
      </c>
      <c r="T350" s="220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1" t="s">
        <v>151</v>
      </c>
      <c r="AT350" s="221" t="s">
        <v>138</v>
      </c>
      <c r="AU350" s="221" t="s">
        <v>81</v>
      </c>
      <c r="AY350" s="17" t="s">
        <v>137</v>
      </c>
      <c r="BE350" s="222">
        <f>IF(N350="základní",J350,0)</f>
        <v>0</v>
      </c>
      <c r="BF350" s="222">
        <f>IF(N350="snížená",J350,0)</f>
        <v>0</v>
      </c>
      <c r="BG350" s="222">
        <f>IF(N350="zákl. přenesená",J350,0)</f>
        <v>0</v>
      </c>
      <c r="BH350" s="222">
        <f>IF(N350="sníž. přenesená",J350,0)</f>
        <v>0</v>
      </c>
      <c r="BI350" s="222">
        <f>IF(N350="nulová",J350,0)</f>
        <v>0</v>
      </c>
      <c r="BJ350" s="17" t="s">
        <v>81</v>
      </c>
      <c r="BK350" s="222">
        <f>ROUND(I350*H350,2)</f>
        <v>0</v>
      </c>
      <c r="BL350" s="17" t="s">
        <v>151</v>
      </c>
      <c r="BM350" s="221" t="s">
        <v>799</v>
      </c>
    </row>
    <row r="351" spans="1:51" s="12" customFormat="1" ht="12">
      <c r="A351" s="12"/>
      <c r="B351" s="223"/>
      <c r="C351" s="224"/>
      <c r="D351" s="225" t="s">
        <v>198</v>
      </c>
      <c r="E351" s="226" t="s">
        <v>1</v>
      </c>
      <c r="F351" s="227" t="s">
        <v>800</v>
      </c>
      <c r="G351" s="224"/>
      <c r="H351" s="228">
        <v>6</v>
      </c>
      <c r="I351" s="229"/>
      <c r="J351" s="224"/>
      <c r="K351" s="224"/>
      <c r="L351" s="230"/>
      <c r="M351" s="231"/>
      <c r="N351" s="232"/>
      <c r="O351" s="232"/>
      <c r="P351" s="232"/>
      <c r="Q351" s="232"/>
      <c r="R351" s="232"/>
      <c r="S351" s="232"/>
      <c r="T351" s="233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T351" s="234" t="s">
        <v>198</v>
      </c>
      <c r="AU351" s="234" t="s">
        <v>81</v>
      </c>
      <c r="AV351" s="12" t="s">
        <v>83</v>
      </c>
      <c r="AW351" s="12" t="s">
        <v>30</v>
      </c>
      <c r="AX351" s="12" t="s">
        <v>73</v>
      </c>
      <c r="AY351" s="234" t="s">
        <v>137</v>
      </c>
    </row>
    <row r="352" spans="1:51" s="14" customFormat="1" ht="12">
      <c r="A352" s="14"/>
      <c r="B352" s="245"/>
      <c r="C352" s="246"/>
      <c r="D352" s="225" t="s">
        <v>198</v>
      </c>
      <c r="E352" s="247" t="s">
        <v>1</v>
      </c>
      <c r="F352" s="248" t="s">
        <v>239</v>
      </c>
      <c r="G352" s="246"/>
      <c r="H352" s="249">
        <v>6</v>
      </c>
      <c r="I352" s="250"/>
      <c r="J352" s="246"/>
      <c r="K352" s="246"/>
      <c r="L352" s="251"/>
      <c r="M352" s="252"/>
      <c r="N352" s="253"/>
      <c r="O352" s="253"/>
      <c r="P352" s="253"/>
      <c r="Q352" s="253"/>
      <c r="R352" s="253"/>
      <c r="S352" s="253"/>
      <c r="T352" s="25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5" t="s">
        <v>198</v>
      </c>
      <c r="AU352" s="255" t="s">
        <v>81</v>
      </c>
      <c r="AV352" s="14" t="s">
        <v>151</v>
      </c>
      <c r="AW352" s="14" t="s">
        <v>30</v>
      </c>
      <c r="AX352" s="14" t="s">
        <v>81</v>
      </c>
      <c r="AY352" s="255" t="s">
        <v>137</v>
      </c>
    </row>
    <row r="353" spans="1:65" s="2" customFormat="1" ht="24.15" customHeight="1">
      <c r="A353" s="38"/>
      <c r="B353" s="39"/>
      <c r="C353" s="210" t="s">
        <v>596</v>
      </c>
      <c r="D353" s="210" t="s">
        <v>138</v>
      </c>
      <c r="E353" s="211" t="s">
        <v>801</v>
      </c>
      <c r="F353" s="212" t="s">
        <v>802</v>
      </c>
      <c r="G353" s="213" t="s">
        <v>348</v>
      </c>
      <c r="H353" s="214">
        <v>10</v>
      </c>
      <c r="I353" s="215"/>
      <c r="J353" s="216">
        <f>ROUND(I353*H353,2)</f>
        <v>0</v>
      </c>
      <c r="K353" s="212" t="s">
        <v>446</v>
      </c>
      <c r="L353" s="44"/>
      <c r="M353" s="217" t="s">
        <v>1</v>
      </c>
      <c r="N353" s="218" t="s">
        <v>38</v>
      </c>
      <c r="O353" s="91"/>
      <c r="P353" s="219">
        <f>O353*H353</f>
        <v>0</v>
      </c>
      <c r="Q353" s="219">
        <v>0</v>
      </c>
      <c r="R353" s="219">
        <f>Q353*H353</f>
        <v>0</v>
      </c>
      <c r="S353" s="219">
        <v>0</v>
      </c>
      <c r="T353" s="220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1" t="s">
        <v>151</v>
      </c>
      <c r="AT353" s="221" t="s">
        <v>138</v>
      </c>
      <c r="AU353" s="221" t="s">
        <v>81</v>
      </c>
      <c r="AY353" s="17" t="s">
        <v>137</v>
      </c>
      <c r="BE353" s="222">
        <f>IF(N353="základní",J353,0)</f>
        <v>0</v>
      </c>
      <c r="BF353" s="222">
        <f>IF(N353="snížená",J353,0)</f>
        <v>0</v>
      </c>
      <c r="BG353" s="222">
        <f>IF(N353="zákl. přenesená",J353,0)</f>
        <v>0</v>
      </c>
      <c r="BH353" s="222">
        <f>IF(N353="sníž. přenesená",J353,0)</f>
        <v>0</v>
      </c>
      <c r="BI353" s="222">
        <f>IF(N353="nulová",J353,0)</f>
        <v>0</v>
      </c>
      <c r="BJ353" s="17" t="s">
        <v>81</v>
      </c>
      <c r="BK353" s="222">
        <f>ROUND(I353*H353,2)</f>
        <v>0</v>
      </c>
      <c r="BL353" s="17" t="s">
        <v>151</v>
      </c>
      <c r="BM353" s="221" t="s">
        <v>803</v>
      </c>
    </row>
    <row r="354" spans="1:51" s="12" customFormat="1" ht="12">
      <c r="A354" s="12"/>
      <c r="B354" s="223"/>
      <c r="C354" s="224"/>
      <c r="D354" s="225" t="s">
        <v>198</v>
      </c>
      <c r="E354" s="226" t="s">
        <v>1</v>
      </c>
      <c r="F354" s="227" t="s">
        <v>804</v>
      </c>
      <c r="G354" s="224"/>
      <c r="H354" s="228">
        <v>10</v>
      </c>
      <c r="I354" s="229"/>
      <c r="J354" s="224"/>
      <c r="K354" s="224"/>
      <c r="L354" s="230"/>
      <c r="M354" s="231"/>
      <c r="N354" s="232"/>
      <c r="O354" s="232"/>
      <c r="P354" s="232"/>
      <c r="Q354" s="232"/>
      <c r="R354" s="232"/>
      <c r="S354" s="232"/>
      <c r="T354" s="233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T354" s="234" t="s">
        <v>198</v>
      </c>
      <c r="AU354" s="234" t="s">
        <v>81</v>
      </c>
      <c r="AV354" s="12" t="s">
        <v>83</v>
      </c>
      <c r="AW354" s="12" t="s">
        <v>30</v>
      </c>
      <c r="AX354" s="12" t="s">
        <v>73</v>
      </c>
      <c r="AY354" s="234" t="s">
        <v>137</v>
      </c>
    </row>
    <row r="355" spans="1:51" s="14" customFormat="1" ht="12">
      <c r="A355" s="14"/>
      <c r="B355" s="245"/>
      <c r="C355" s="246"/>
      <c r="D355" s="225" t="s">
        <v>198</v>
      </c>
      <c r="E355" s="247" t="s">
        <v>1</v>
      </c>
      <c r="F355" s="248" t="s">
        <v>239</v>
      </c>
      <c r="G355" s="246"/>
      <c r="H355" s="249">
        <v>10</v>
      </c>
      <c r="I355" s="250"/>
      <c r="J355" s="246"/>
      <c r="K355" s="246"/>
      <c r="L355" s="251"/>
      <c r="M355" s="252"/>
      <c r="N355" s="253"/>
      <c r="O355" s="253"/>
      <c r="P355" s="253"/>
      <c r="Q355" s="253"/>
      <c r="R355" s="253"/>
      <c r="S355" s="253"/>
      <c r="T355" s="25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5" t="s">
        <v>198</v>
      </c>
      <c r="AU355" s="255" t="s">
        <v>81</v>
      </c>
      <c r="AV355" s="14" t="s">
        <v>151</v>
      </c>
      <c r="AW355" s="14" t="s">
        <v>30</v>
      </c>
      <c r="AX355" s="14" t="s">
        <v>81</v>
      </c>
      <c r="AY355" s="255" t="s">
        <v>137</v>
      </c>
    </row>
    <row r="356" spans="1:65" s="2" customFormat="1" ht="24.15" customHeight="1">
      <c r="A356" s="38"/>
      <c r="B356" s="39"/>
      <c r="C356" s="269" t="s">
        <v>805</v>
      </c>
      <c r="D356" s="269" t="s">
        <v>348</v>
      </c>
      <c r="E356" s="270" t="s">
        <v>806</v>
      </c>
      <c r="F356" s="271" t="s">
        <v>807</v>
      </c>
      <c r="G356" s="272" t="s">
        <v>348</v>
      </c>
      <c r="H356" s="273">
        <v>10.1</v>
      </c>
      <c r="I356" s="274"/>
      <c r="J356" s="275">
        <f>ROUND(I356*H356,2)</f>
        <v>0</v>
      </c>
      <c r="K356" s="271" t="s">
        <v>446</v>
      </c>
      <c r="L356" s="276"/>
      <c r="M356" s="277" t="s">
        <v>1</v>
      </c>
      <c r="N356" s="278" t="s">
        <v>38</v>
      </c>
      <c r="O356" s="91"/>
      <c r="P356" s="219">
        <f>O356*H356</f>
        <v>0</v>
      </c>
      <c r="Q356" s="219">
        <v>0</v>
      </c>
      <c r="R356" s="219">
        <f>Q356*H356</f>
        <v>0</v>
      </c>
      <c r="S356" s="219">
        <v>0</v>
      </c>
      <c r="T356" s="220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21" t="s">
        <v>166</v>
      </c>
      <c r="AT356" s="221" t="s">
        <v>348</v>
      </c>
      <c r="AU356" s="221" t="s">
        <v>81</v>
      </c>
      <c r="AY356" s="17" t="s">
        <v>137</v>
      </c>
      <c r="BE356" s="222">
        <f>IF(N356="základní",J356,0)</f>
        <v>0</v>
      </c>
      <c r="BF356" s="222">
        <f>IF(N356="snížená",J356,0)</f>
        <v>0</v>
      </c>
      <c r="BG356" s="222">
        <f>IF(N356="zákl. přenesená",J356,0)</f>
        <v>0</v>
      </c>
      <c r="BH356" s="222">
        <f>IF(N356="sníž. přenesená",J356,0)</f>
        <v>0</v>
      </c>
      <c r="BI356" s="222">
        <f>IF(N356="nulová",J356,0)</f>
        <v>0</v>
      </c>
      <c r="BJ356" s="17" t="s">
        <v>81</v>
      </c>
      <c r="BK356" s="222">
        <f>ROUND(I356*H356,2)</f>
        <v>0</v>
      </c>
      <c r="BL356" s="17" t="s">
        <v>151</v>
      </c>
      <c r="BM356" s="221" t="s">
        <v>808</v>
      </c>
    </row>
    <row r="357" spans="1:51" s="12" customFormat="1" ht="12">
      <c r="A357" s="12"/>
      <c r="B357" s="223"/>
      <c r="C357" s="224"/>
      <c r="D357" s="225" t="s">
        <v>198</v>
      </c>
      <c r="E357" s="226" t="s">
        <v>1</v>
      </c>
      <c r="F357" s="227" t="s">
        <v>809</v>
      </c>
      <c r="G357" s="224"/>
      <c r="H357" s="228">
        <v>10.1</v>
      </c>
      <c r="I357" s="229"/>
      <c r="J357" s="224"/>
      <c r="K357" s="224"/>
      <c r="L357" s="230"/>
      <c r="M357" s="231"/>
      <c r="N357" s="232"/>
      <c r="O357" s="232"/>
      <c r="P357" s="232"/>
      <c r="Q357" s="232"/>
      <c r="R357" s="232"/>
      <c r="S357" s="232"/>
      <c r="T357" s="233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T357" s="234" t="s">
        <v>198</v>
      </c>
      <c r="AU357" s="234" t="s">
        <v>81</v>
      </c>
      <c r="AV357" s="12" t="s">
        <v>83</v>
      </c>
      <c r="AW357" s="12" t="s">
        <v>30</v>
      </c>
      <c r="AX357" s="12" t="s">
        <v>73</v>
      </c>
      <c r="AY357" s="234" t="s">
        <v>137</v>
      </c>
    </row>
    <row r="358" spans="1:51" s="14" customFormat="1" ht="12">
      <c r="A358" s="14"/>
      <c r="B358" s="245"/>
      <c r="C358" s="246"/>
      <c r="D358" s="225" t="s">
        <v>198</v>
      </c>
      <c r="E358" s="247" t="s">
        <v>1</v>
      </c>
      <c r="F358" s="248" t="s">
        <v>239</v>
      </c>
      <c r="G358" s="246"/>
      <c r="H358" s="249">
        <v>10.1</v>
      </c>
      <c r="I358" s="250"/>
      <c r="J358" s="246"/>
      <c r="K358" s="246"/>
      <c r="L358" s="251"/>
      <c r="M358" s="252"/>
      <c r="N358" s="253"/>
      <c r="O358" s="253"/>
      <c r="P358" s="253"/>
      <c r="Q358" s="253"/>
      <c r="R358" s="253"/>
      <c r="S358" s="253"/>
      <c r="T358" s="25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5" t="s">
        <v>198</v>
      </c>
      <c r="AU358" s="255" t="s">
        <v>81</v>
      </c>
      <c r="AV358" s="14" t="s">
        <v>151</v>
      </c>
      <c r="AW358" s="14" t="s">
        <v>30</v>
      </c>
      <c r="AX358" s="14" t="s">
        <v>81</v>
      </c>
      <c r="AY358" s="255" t="s">
        <v>137</v>
      </c>
    </row>
    <row r="359" spans="1:65" s="2" customFormat="1" ht="24.15" customHeight="1">
      <c r="A359" s="38"/>
      <c r="B359" s="39"/>
      <c r="C359" s="210" t="s">
        <v>600</v>
      </c>
      <c r="D359" s="210" t="s">
        <v>138</v>
      </c>
      <c r="E359" s="211" t="s">
        <v>810</v>
      </c>
      <c r="F359" s="212" t="s">
        <v>811</v>
      </c>
      <c r="G359" s="213" t="s">
        <v>348</v>
      </c>
      <c r="H359" s="214">
        <v>42</v>
      </c>
      <c r="I359" s="215"/>
      <c r="J359" s="216">
        <f>ROUND(I359*H359,2)</f>
        <v>0</v>
      </c>
      <c r="K359" s="212" t="s">
        <v>446</v>
      </c>
      <c r="L359" s="44"/>
      <c r="M359" s="217" t="s">
        <v>1</v>
      </c>
      <c r="N359" s="218" t="s">
        <v>38</v>
      </c>
      <c r="O359" s="91"/>
      <c r="P359" s="219">
        <f>O359*H359</f>
        <v>0</v>
      </c>
      <c r="Q359" s="219">
        <v>0</v>
      </c>
      <c r="R359" s="219">
        <f>Q359*H359</f>
        <v>0</v>
      </c>
      <c r="S359" s="219">
        <v>0</v>
      </c>
      <c r="T359" s="220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21" t="s">
        <v>151</v>
      </c>
      <c r="AT359" s="221" t="s">
        <v>138</v>
      </c>
      <c r="AU359" s="221" t="s">
        <v>81</v>
      </c>
      <c r="AY359" s="17" t="s">
        <v>137</v>
      </c>
      <c r="BE359" s="222">
        <f>IF(N359="základní",J359,0)</f>
        <v>0</v>
      </c>
      <c r="BF359" s="222">
        <f>IF(N359="snížená",J359,0)</f>
        <v>0</v>
      </c>
      <c r="BG359" s="222">
        <f>IF(N359="zákl. přenesená",J359,0)</f>
        <v>0</v>
      </c>
      <c r="BH359" s="222">
        <f>IF(N359="sníž. přenesená",J359,0)</f>
        <v>0</v>
      </c>
      <c r="BI359" s="222">
        <f>IF(N359="nulová",J359,0)</f>
        <v>0</v>
      </c>
      <c r="BJ359" s="17" t="s">
        <v>81</v>
      </c>
      <c r="BK359" s="222">
        <f>ROUND(I359*H359,2)</f>
        <v>0</v>
      </c>
      <c r="BL359" s="17" t="s">
        <v>151</v>
      </c>
      <c r="BM359" s="221" t="s">
        <v>812</v>
      </c>
    </row>
    <row r="360" spans="1:51" s="12" customFormat="1" ht="12">
      <c r="A360" s="12"/>
      <c r="B360" s="223"/>
      <c r="C360" s="224"/>
      <c r="D360" s="225" t="s">
        <v>198</v>
      </c>
      <c r="E360" s="226" t="s">
        <v>1</v>
      </c>
      <c r="F360" s="227" t="s">
        <v>813</v>
      </c>
      <c r="G360" s="224"/>
      <c r="H360" s="228">
        <v>42</v>
      </c>
      <c r="I360" s="229"/>
      <c r="J360" s="224"/>
      <c r="K360" s="224"/>
      <c r="L360" s="230"/>
      <c r="M360" s="231"/>
      <c r="N360" s="232"/>
      <c r="O360" s="232"/>
      <c r="P360" s="232"/>
      <c r="Q360" s="232"/>
      <c r="R360" s="232"/>
      <c r="S360" s="232"/>
      <c r="T360" s="233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T360" s="234" t="s">
        <v>198</v>
      </c>
      <c r="AU360" s="234" t="s">
        <v>81</v>
      </c>
      <c r="AV360" s="12" t="s">
        <v>83</v>
      </c>
      <c r="AW360" s="12" t="s">
        <v>30</v>
      </c>
      <c r="AX360" s="12" t="s">
        <v>73</v>
      </c>
      <c r="AY360" s="234" t="s">
        <v>137</v>
      </c>
    </row>
    <row r="361" spans="1:51" s="14" customFormat="1" ht="12">
      <c r="A361" s="14"/>
      <c r="B361" s="245"/>
      <c r="C361" s="246"/>
      <c r="D361" s="225" t="s">
        <v>198</v>
      </c>
      <c r="E361" s="247" t="s">
        <v>1</v>
      </c>
      <c r="F361" s="248" t="s">
        <v>239</v>
      </c>
      <c r="G361" s="246"/>
      <c r="H361" s="249">
        <v>42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5" t="s">
        <v>198</v>
      </c>
      <c r="AU361" s="255" t="s">
        <v>81</v>
      </c>
      <c r="AV361" s="14" t="s">
        <v>151</v>
      </c>
      <c r="AW361" s="14" t="s">
        <v>30</v>
      </c>
      <c r="AX361" s="14" t="s">
        <v>81</v>
      </c>
      <c r="AY361" s="255" t="s">
        <v>137</v>
      </c>
    </row>
    <row r="362" spans="1:65" s="2" customFormat="1" ht="24.15" customHeight="1">
      <c r="A362" s="38"/>
      <c r="B362" s="39"/>
      <c r="C362" s="269" t="s">
        <v>814</v>
      </c>
      <c r="D362" s="269" t="s">
        <v>348</v>
      </c>
      <c r="E362" s="270" t="s">
        <v>815</v>
      </c>
      <c r="F362" s="271" t="s">
        <v>816</v>
      </c>
      <c r="G362" s="272" t="s">
        <v>348</v>
      </c>
      <c r="H362" s="273">
        <v>42.42</v>
      </c>
      <c r="I362" s="274"/>
      <c r="J362" s="275">
        <f>ROUND(I362*H362,2)</f>
        <v>0</v>
      </c>
      <c r="K362" s="271" t="s">
        <v>446</v>
      </c>
      <c r="L362" s="276"/>
      <c r="M362" s="277" t="s">
        <v>1</v>
      </c>
      <c r="N362" s="278" t="s">
        <v>38</v>
      </c>
      <c r="O362" s="91"/>
      <c r="P362" s="219">
        <f>O362*H362</f>
        <v>0</v>
      </c>
      <c r="Q362" s="219">
        <v>0</v>
      </c>
      <c r="R362" s="219">
        <f>Q362*H362</f>
        <v>0</v>
      </c>
      <c r="S362" s="219">
        <v>0</v>
      </c>
      <c r="T362" s="220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21" t="s">
        <v>166</v>
      </c>
      <c r="AT362" s="221" t="s">
        <v>348</v>
      </c>
      <c r="AU362" s="221" t="s">
        <v>81</v>
      </c>
      <c r="AY362" s="17" t="s">
        <v>137</v>
      </c>
      <c r="BE362" s="222">
        <f>IF(N362="základní",J362,0)</f>
        <v>0</v>
      </c>
      <c r="BF362" s="222">
        <f>IF(N362="snížená",J362,0)</f>
        <v>0</v>
      </c>
      <c r="BG362" s="222">
        <f>IF(N362="zákl. přenesená",J362,0)</f>
        <v>0</v>
      </c>
      <c r="BH362" s="222">
        <f>IF(N362="sníž. přenesená",J362,0)</f>
        <v>0</v>
      </c>
      <c r="BI362" s="222">
        <f>IF(N362="nulová",J362,0)</f>
        <v>0</v>
      </c>
      <c r="BJ362" s="17" t="s">
        <v>81</v>
      </c>
      <c r="BK362" s="222">
        <f>ROUND(I362*H362,2)</f>
        <v>0</v>
      </c>
      <c r="BL362" s="17" t="s">
        <v>151</v>
      </c>
      <c r="BM362" s="221" t="s">
        <v>817</v>
      </c>
    </row>
    <row r="363" spans="1:51" s="12" customFormat="1" ht="12">
      <c r="A363" s="12"/>
      <c r="B363" s="223"/>
      <c r="C363" s="224"/>
      <c r="D363" s="225" t="s">
        <v>198</v>
      </c>
      <c r="E363" s="226" t="s">
        <v>1</v>
      </c>
      <c r="F363" s="227" t="s">
        <v>818</v>
      </c>
      <c r="G363" s="224"/>
      <c r="H363" s="228">
        <v>42.42</v>
      </c>
      <c r="I363" s="229"/>
      <c r="J363" s="224"/>
      <c r="K363" s="224"/>
      <c r="L363" s="230"/>
      <c r="M363" s="231"/>
      <c r="N363" s="232"/>
      <c r="O363" s="232"/>
      <c r="P363" s="232"/>
      <c r="Q363" s="232"/>
      <c r="R363" s="232"/>
      <c r="S363" s="232"/>
      <c r="T363" s="233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T363" s="234" t="s">
        <v>198</v>
      </c>
      <c r="AU363" s="234" t="s">
        <v>81</v>
      </c>
      <c r="AV363" s="12" t="s">
        <v>83</v>
      </c>
      <c r="AW363" s="12" t="s">
        <v>30</v>
      </c>
      <c r="AX363" s="12" t="s">
        <v>73</v>
      </c>
      <c r="AY363" s="234" t="s">
        <v>137</v>
      </c>
    </row>
    <row r="364" spans="1:51" s="14" customFormat="1" ht="12">
      <c r="A364" s="14"/>
      <c r="B364" s="245"/>
      <c r="C364" s="246"/>
      <c r="D364" s="225" t="s">
        <v>198</v>
      </c>
      <c r="E364" s="247" t="s">
        <v>1</v>
      </c>
      <c r="F364" s="248" t="s">
        <v>239</v>
      </c>
      <c r="G364" s="246"/>
      <c r="H364" s="249">
        <v>42.42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5" t="s">
        <v>198</v>
      </c>
      <c r="AU364" s="255" t="s">
        <v>81</v>
      </c>
      <c r="AV364" s="14" t="s">
        <v>151</v>
      </c>
      <c r="AW364" s="14" t="s">
        <v>30</v>
      </c>
      <c r="AX364" s="14" t="s">
        <v>81</v>
      </c>
      <c r="AY364" s="255" t="s">
        <v>137</v>
      </c>
    </row>
    <row r="365" spans="1:65" s="2" customFormat="1" ht="16.5" customHeight="1">
      <c r="A365" s="38"/>
      <c r="B365" s="39"/>
      <c r="C365" s="210" t="s">
        <v>605</v>
      </c>
      <c r="D365" s="210" t="s">
        <v>138</v>
      </c>
      <c r="E365" s="211" t="s">
        <v>819</v>
      </c>
      <c r="F365" s="212" t="s">
        <v>820</v>
      </c>
      <c r="G365" s="213" t="s">
        <v>459</v>
      </c>
      <c r="H365" s="214">
        <v>40.2</v>
      </c>
      <c r="I365" s="215"/>
      <c r="J365" s="216">
        <f>ROUND(I365*H365,2)</f>
        <v>0</v>
      </c>
      <c r="K365" s="212" t="s">
        <v>446</v>
      </c>
      <c r="L365" s="44"/>
      <c r="M365" s="217" t="s">
        <v>1</v>
      </c>
      <c r="N365" s="218" t="s">
        <v>38</v>
      </c>
      <c r="O365" s="91"/>
      <c r="P365" s="219">
        <f>O365*H365</f>
        <v>0</v>
      </c>
      <c r="Q365" s="219">
        <v>0</v>
      </c>
      <c r="R365" s="219">
        <f>Q365*H365</f>
        <v>0</v>
      </c>
      <c r="S365" s="219">
        <v>0</v>
      </c>
      <c r="T365" s="220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21" t="s">
        <v>151</v>
      </c>
      <c r="AT365" s="221" t="s">
        <v>138</v>
      </c>
      <c r="AU365" s="221" t="s">
        <v>81</v>
      </c>
      <c r="AY365" s="17" t="s">
        <v>137</v>
      </c>
      <c r="BE365" s="222">
        <f>IF(N365="základní",J365,0)</f>
        <v>0</v>
      </c>
      <c r="BF365" s="222">
        <f>IF(N365="snížená",J365,0)</f>
        <v>0</v>
      </c>
      <c r="BG365" s="222">
        <f>IF(N365="zákl. přenesená",J365,0)</f>
        <v>0</v>
      </c>
      <c r="BH365" s="222">
        <f>IF(N365="sníž. přenesená",J365,0)</f>
        <v>0</v>
      </c>
      <c r="BI365" s="222">
        <f>IF(N365="nulová",J365,0)</f>
        <v>0</v>
      </c>
      <c r="BJ365" s="17" t="s">
        <v>81</v>
      </c>
      <c r="BK365" s="222">
        <f>ROUND(I365*H365,2)</f>
        <v>0</v>
      </c>
      <c r="BL365" s="17" t="s">
        <v>151</v>
      </c>
      <c r="BM365" s="221" t="s">
        <v>821</v>
      </c>
    </row>
    <row r="366" spans="1:51" s="12" customFormat="1" ht="12">
      <c r="A366" s="12"/>
      <c r="B366" s="223"/>
      <c r="C366" s="224"/>
      <c r="D366" s="225" t="s">
        <v>198</v>
      </c>
      <c r="E366" s="226" t="s">
        <v>1</v>
      </c>
      <c r="F366" s="227" t="s">
        <v>822</v>
      </c>
      <c r="G366" s="224"/>
      <c r="H366" s="228">
        <v>4.5</v>
      </c>
      <c r="I366" s="229"/>
      <c r="J366" s="224"/>
      <c r="K366" s="224"/>
      <c r="L366" s="230"/>
      <c r="M366" s="231"/>
      <c r="N366" s="232"/>
      <c r="O366" s="232"/>
      <c r="P366" s="232"/>
      <c r="Q366" s="232"/>
      <c r="R366" s="232"/>
      <c r="S366" s="232"/>
      <c r="T366" s="233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T366" s="234" t="s">
        <v>198</v>
      </c>
      <c r="AU366" s="234" t="s">
        <v>81</v>
      </c>
      <c r="AV366" s="12" t="s">
        <v>83</v>
      </c>
      <c r="AW366" s="12" t="s">
        <v>30</v>
      </c>
      <c r="AX366" s="12" t="s">
        <v>73</v>
      </c>
      <c r="AY366" s="234" t="s">
        <v>137</v>
      </c>
    </row>
    <row r="367" spans="1:51" s="12" customFormat="1" ht="12">
      <c r="A367" s="12"/>
      <c r="B367" s="223"/>
      <c r="C367" s="224"/>
      <c r="D367" s="225" t="s">
        <v>198</v>
      </c>
      <c r="E367" s="226" t="s">
        <v>1</v>
      </c>
      <c r="F367" s="227" t="s">
        <v>823</v>
      </c>
      <c r="G367" s="224"/>
      <c r="H367" s="228">
        <v>35.7</v>
      </c>
      <c r="I367" s="229"/>
      <c r="J367" s="224"/>
      <c r="K367" s="224"/>
      <c r="L367" s="230"/>
      <c r="M367" s="231"/>
      <c r="N367" s="232"/>
      <c r="O367" s="232"/>
      <c r="P367" s="232"/>
      <c r="Q367" s="232"/>
      <c r="R367" s="232"/>
      <c r="S367" s="232"/>
      <c r="T367" s="233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T367" s="234" t="s">
        <v>198</v>
      </c>
      <c r="AU367" s="234" t="s">
        <v>81</v>
      </c>
      <c r="AV367" s="12" t="s">
        <v>83</v>
      </c>
      <c r="AW367" s="12" t="s">
        <v>30</v>
      </c>
      <c r="AX367" s="12" t="s">
        <v>73</v>
      </c>
      <c r="AY367" s="234" t="s">
        <v>137</v>
      </c>
    </row>
    <row r="368" spans="1:51" s="13" customFormat="1" ht="12">
      <c r="A368" s="13"/>
      <c r="B368" s="235"/>
      <c r="C368" s="236"/>
      <c r="D368" s="225" t="s">
        <v>198</v>
      </c>
      <c r="E368" s="237" t="s">
        <v>1</v>
      </c>
      <c r="F368" s="238" t="s">
        <v>824</v>
      </c>
      <c r="G368" s="236"/>
      <c r="H368" s="237" t="s">
        <v>1</v>
      </c>
      <c r="I368" s="239"/>
      <c r="J368" s="236"/>
      <c r="K368" s="236"/>
      <c r="L368" s="240"/>
      <c r="M368" s="241"/>
      <c r="N368" s="242"/>
      <c r="O368" s="242"/>
      <c r="P368" s="242"/>
      <c r="Q368" s="242"/>
      <c r="R368" s="242"/>
      <c r="S368" s="242"/>
      <c r="T368" s="24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4" t="s">
        <v>198</v>
      </c>
      <c r="AU368" s="244" t="s">
        <v>81</v>
      </c>
      <c r="AV368" s="13" t="s">
        <v>81</v>
      </c>
      <c r="AW368" s="13" t="s">
        <v>30</v>
      </c>
      <c r="AX368" s="13" t="s">
        <v>73</v>
      </c>
      <c r="AY368" s="244" t="s">
        <v>137</v>
      </c>
    </row>
    <row r="369" spans="1:51" s="14" customFormat="1" ht="12">
      <c r="A369" s="14"/>
      <c r="B369" s="245"/>
      <c r="C369" s="246"/>
      <c r="D369" s="225" t="s">
        <v>198</v>
      </c>
      <c r="E369" s="247" t="s">
        <v>1</v>
      </c>
      <c r="F369" s="248" t="s">
        <v>239</v>
      </c>
      <c r="G369" s="246"/>
      <c r="H369" s="249">
        <v>40.2</v>
      </c>
      <c r="I369" s="250"/>
      <c r="J369" s="246"/>
      <c r="K369" s="246"/>
      <c r="L369" s="251"/>
      <c r="M369" s="252"/>
      <c r="N369" s="253"/>
      <c r="O369" s="253"/>
      <c r="P369" s="253"/>
      <c r="Q369" s="253"/>
      <c r="R369" s="253"/>
      <c r="S369" s="253"/>
      <c r="T369" s="25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5" t="s">
        <v>198</v>
      </c>
      <c r="AU369" s="255" t="s">
        <v>81</v>
      </c>
      <c r="AV369" s="14" t="s">
        <v>151</v>
      </c>
      <c r="AW369" s="14" t="s">
        <v>30</v>
      </c>
      <c r="AX369" s="14" t="s">
        <v>81</v>
      </c>
      <c r="AY369" s="255" t="s">
        <v>137</v>
      </c>
    </row>
    <row r="370" spans="1:65" s="2" customFormat="1" ht="21.75" customHeight="1">
      <c r="A370" s="38"/>
      <c r="B370" s="39"/>
      <c r="C370" s="210" t="s">
        <v>825</v>
      </c>
      <c r="D370" s="210" t="s">
        <v>138</v>
      </c>
      <c r="E370" s="211" t="s">
        <v>826</v>
      </c>
      <c r="F370" s="212" t="s">
        <v>827</v>
      </c>
      <c r="G370" s="213" t="s">
        <v>348</v>
      </c>
      <c r="H370" s="214">
        <v>180</v>
      </c>
      <c r="I370" s="215"/>
      <c r="J370" s="216">
        <f>ROUND(I370*H370,2)</f>
        <v>0</v>
      </c>
      <c r="K370" s="212" t="s">
        <v>446</v>
      </c>
      <c r="L370" s="44"/>
      <c r="M370" s="217" t="s">
        <v>1</v>
      </c>
      <c r="N370" s="218" t="s">
        <v>38</v>
      </c>
      <c r="O370" s="91"/>
      <c r="P370" s="219">
        <f>O370*H370</f>
        <v>0</v>
      </c>
      <c r="Q370" s="219">
        <v>0</v>
      </c>
      <c r="R370" s="219">
        <f>Q370*H370</f>
        <v>0</v>
      </c>
      <c r="S370" s="219">
        <v>0</v>
      </c>
      <c r="T370" s="220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21" t="s">
        <v>151</v>
      </c>
      <c r="AT370" s="221" t="s">
        <v>138</v>
      </c>
      <c r="AU370" s="221" t="s">
        <v>81</v>
      </c>
      <c r="AY370" s="17" t="s">
        <v>137</v>
      </c>
      <c r="BE370" s="222">
        <f>IF(N370="základní",J370,0)</f>
        <v>0</v>
      </c>
      <c r="BF370" s="222">
        <f>IF(N370="snížená",J370,0)</f>
        <v>0</v>
      </c>
      <c r="BG370" s="222">
        <f>IF(N370="zákl. přenesená",J370,0)</f>
        <v>0</v>
      </c>
      <c r="BH370" s="222">
        <f>IF(N370="sníž. přenesená",J370,0)</f>
        <v>0</v>
      </c>
      <c r="BI370" s="222">
        <f>IF(N370="nulová",J370,0)</f>
        <v>0</v>
      </c>
      <c r="BJ370" s="17" t="s">
        <v>81</v>
      </c>
      <c r="BK370" s="222">
        <f>ROUND(I370*H370,2)</f>
        <v>0</v>
      </c>
      <c r="BL370" s="17" t="s">
        <v>151</v>
      </c>
      <c r="BM370" s="221" t="s">
        <v>828</v>
      </c>
    </row>
    <row r="371" spans="1:51" s="12" customFormat="1" ht="12">
      <c r="A371" s="12"/>
      <c r="B371" s="223"/>
      <c r="C371" s="224"/>
      <c r="D371" s="225" t="s">
        <v>198</v>
      </c>
      <c r="E371" s="226" t="s">
        <v>1</v>
      </c>
      <c r="F371" s="227" t="s">
        <v>829</v>
      </c>
      <c r="G371" s="224"/>
      <c r="H371" s="228">
        <v>120</v>
      </c>
      <c r="I371" s="229"/>
      <c r="J371" s="224"/>
      <c r="K371" s="224"/>
      <c r="L371" s="230"/>
      <c r="M371" s="231"/>
      <c r="N371" s="232"/>
      <c r="O371" s="232"/>
      <c r="P371" s="232"/>
      <c r="Q371" s="232"/>
      <c r="R371" s="232"/>
      <c r="S371" s="232"/>
      <c r="T371" s="233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T371" s="234" t="s">
        <v>198</v>
      </c>
      <c r="AU371" s="234" t="s">
        <v>81</v>
      </c>
      <c r="AV371" s="12" t="s">
        <v>83</v>
      </c>
      <c r="AW371" s="12" t="s">
        <v>30</v>
      </c>
      <c r="AX371" s="12" t="s">
        <v>73</v>
      </c>
      <c r="AY371" s="234" t="s">
        <v>137</v>
      </c>
    </row>
    <row r="372" spans="1:51" s="12" customFormat="1" ht="12">
      <c r="A372" s="12"/>
      <c r="B372" s="223"/>
      <c r="C372" s="224"/>
      <c r="D372" s="225" t="s">
        <v>198</v>
      </c>
      <c r="E372" s="226" t="s">
        <v>1</v>
      </c>
      <c r="F372" s="227" t="s">
        <v>544</v>
      </c>
      <c r="G372" s="224"/>
      <c r="H372" s="228">
        <v>60</v>
      </c>
      <c r="I372" s="229"/>
      <c r="J372" s="224"/>
      <c r="K372" s="224"/>
      <c r="L372" s="230"/>
      <c r="M372" s="231"/>
      <c r="N372" s="232"/>
      <c r="O372" s="232"/>
      <c r="P372" s="232"/>
      <c r="Q372" s="232"/>
      <c r="R372" s="232"/>
      <c r="S372" s="232"/>
      <c r="T372" s="233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T372" s="234" t="s">
        <v>198</v>
      </c>
      <c r="AU372" s="234" t="s">
        <v>81</v>
      </c>
      <c r="AV372" s="12" t="s">
        <v>83</v>
      </c>
      <c r="AW372" s="12" t="s">
        <v>30</v>
      </c>
      <c r="AX372" s="12" t="s">
        <v>73</v>
      </c>
      <c r="AY372" s="234" t="s">
        <v>137</v>
      </c>
    </row>
    <row r="373" spans="1:51" s="13" customFormat="1" ht="12">
      <c r="A373" s="13"/>
      <c r="B373" s="235"/>
      <c r="C373" s="236"/>
      <c r="D373" s="225" t="s">
        <v>198</v>
      </c>
      <c r="E373" s="237" t="s">
        <v>1</v>
      </c>
      <c r="F373" s="238" t="s">
        <v>830</v>
      </c>
      <c r="G373" s="236"/>
      <c r="H373" s="237" t="s">
        <v>1</v>
      </c>
      <c r="I373" s="239"/>
      <c r="J373" s="236"/>
      <c r="K373" s="236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198</v>
      </c>
      <c r="AU373" s="244" t="s">
        <v>81</v>
      </c>
      <c r="AV373" s="13" t="s">
        <v>81</v>
      </c>
      <c r="AW373" s="13" t="s">
        <v>30</v>
      </c>
      <c r="AX373" s="13" t="s">
        <v>73</v>
      </c>
      <c r="AY373" s="244" t="s">
        <v>137</v>
      </c>
    </row>
    <row r="374" spans="1:51" s="14" customFormat="1" ht="12">
      <c r="A374" s="14"/>
      <c r="B374" s="245"/>
      <c r="C374" s="246"/>
      <c r="D374" s="225" t="s">
        <v>198</v>
      </c>
      <c r="E374" s="247" t="s">
        <v>1</v>
      </c>
      <c r="F374" s="248" t="s">
        <v>239</v>
      </c>
      <c r="G374" s="246"/>
      <c r="H374" s="249">
        <v>180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5" t="s">
        <v>198</v>
      </c>
      <c r="AU374" s="255" t="s">
        <v>81</v>
      </c>
      <c r="AV374" s="14" t="s">
        <v>151</v>
      </c>
      <c r="AW374" s="14" t="s">
        <v>30</v>
      </c>
      <c r="AX374" s="14" t="s">
        <v>81</v>
      </c>
      <c r="AY374" s="255" t="s">
        <v>137</v>
      </c>
    </row>
    <row r="375" spans="1:65" s="2" customFormat="1" ht="24.15" customHeight="1">
      <c r="A375" s="38"/>
      <c r="B375" s="39"/>
      <c r="C375" s="210" t="s">
        <v>609</v>
      </c>
      <c r="D375" s="210" t="s">
        <v>138</v>
      </c>
      <c r="E375" s="211" t="s">
        <v>831</v>
      </c>
      <c r="F375" s="212" t="s">
        <v>832</v>
      </c>
      <c r="G375" s="213" t="s">
        <v>348</v>
      </c>
      <c r="H375" s="214">
        <v>50</v>
      </c>
      <c r="I375" s="215"/>
      <c r="J375" s="216">
        <f>ROUND(I375*H375,2)</f>
        <v>0</v>
      </c>
      <c r="K375" s="212" t="s">
        <v>446</v>
      </c>
      <c r="L375" s="44"/>
      <c r="M375" s="217" t="s">
        <v>1</v>
      </c>
      <c r="N375" s="218" t="s">
        <v>38</v>
      </c>
      <c r="O375" s="91"/>
      <c r="P375" s="219">
        <f>O375*H375</f>
        <v>0</v>
      </c>
      <c r="Q375" s="219">
        <v>0</v>
      </c>
      <c r="R375" s="219">
        <f>Q375*H375</f>
        <v>0</v>
      </c>
      <c r="S375" s="219">
        <v>0</v>
      </c>
      <c r="T375" s="220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21" t="s">
        <v>151</v>
      </c>
      <c r="AT375" s="221" t="s">
        <v>138</v>
      </c>
      <c r="AU375" s="221" t="s">
        <v>81</v>
      </c>
      <c r="AY375" s="17" t="s">
        <v>137</v>
      </c>
      <c r="BE375" s="222">
        <f>IF(N375="základní",J375,0)</f>
        <v>0</v>
      </c>
      <c r="BF375" s="222">
        <f>IF(N375="snížená",J375,0)</f>
        <v>0</v>
      </c>
      <c r="BG375" s="222">
        <f>IF(N375="zákl. přenesená",J375,0)</f>
        <v>0</v>
      </c>
      <c r="BH375" s="222">
        <f>IF(N375="sníž. přenesená",J375,0)</f>
        <v>0</v>
      </c>
      <c r="BI375" s="222">
        <f>IF(N375="nulová",J375,0)</f>
        <v>0</v>
      </c>
      <c r="BJ375" s="17" t="s">
        <v>81</v>
      </c>
      <c r="BK375" s="222">
        <f>ROUND(I375*H375,2)</f>
        <v>0</v>
      </c>
      <c r="BL375" s="17" t="s">
        <v>151</v>
      </c>
      <c r="BM375" s="221" t="s">
        <v>833</v>
      </c>
    </row>
    <row r="376" spans="1:51" s="12" customFormat="1" ht="12">
      <c r="A376" s="12"/>
      <c r="B376" s="223"/>
      <c r="C376" s="224"/>
      <c r="D376" s="225" t="s">
        <v>198</v>
      </c>
      <c r="E376" s="226" t="s">
        <v>1</v>
      </c>
      <c r="F376" s="227" t="s">
        <v>834</v>
      </c>
      <c r="G376" s="224"/>
      <c r="H376" s="228">
        <v>50</v>
      </c>
      <c r="I376" s="229"/>
      <c r="J376" s="224"/>
      <c r="K376" s="224"/>
      <c r="L376" s="230"/>
      <c r="M376" s="231"/>
      <c r="N376" s="232"/>
      <c r="O376" s="232"/>
      <c r="P376" s="232"/>
      <c r="Q376" s="232"/>
      <c r="R376" s="232"/>
      <c r="S376" s="232"/>
      <c r="T376" s="233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T376" s="234" t="s">
        <v>198</v>
      </c>
      <c r="AU376" s="234" t="s">
        <v>81</v>
      </c>
      <c r="AV376" s="12" t="s">
        <v>83</v>
      </c>
      <c r="AW376" s="12" t="s">
        <v>30</v>
      </c>
      <c r="AX376" s="12" t="s">
        <v>73</v>
      </c>
      <c r="AY376" s="234" t="s">
        <v>137</v>
      </c>
    </row>
    <row r="377" spans="1:51" s="14" customFormat="1" ht="12">
      <c r="A377" s="14"/>
      <c r="B377" s="245"/>
      <c r="C377" s="246"/>
      <c r="D377" s="225" t="s">
        <v>198</v>
      </c>
      <c r="E377" s="247" t="s">
        <v>1</v>
      </c>
      <c r="F377" s="248" t="s">
        <v>239</v>
      </c>
      <c r="G377" s="246"/>
      <c r="H377" s="249">
        <v>50</v>
      </c>
      <c r="I377" s="250"/>
      <c r="J377" s="246"/>
      <c r="K377" s="246"/>
      <c r="L377" s="251"/>
      <c r="M377" s="252"/>
      <c r="N377" s="253"/>
      <c r="O377" s="253"/>
      <c r="P377" s="253"/>
      <c r="Q377" s="253"/>
      <c r="R377" s="253"/>
      <c r="S377" s="253"/>
      <c r="T377" s="25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5" t="s">
        <v>198</v>
      </c>
      <c r="AU377" s="255" t="s">
        <v>81</v>
      </c>
      <c r="AV377" s="14" t="s">
        <v>151</v>
      </c>
      <c r="AW377" s="14" t="s">
        <v>30</v>
      </c>
      <c r="AX377" s="14" t="s">
        <v>81</v>
      </c>
      <c r="AY377" s="255" t="s">
        <v>137</v>
      </c>
    </row>
    <row r="378" spans="1:65" s="2" customFormat="1" ht="16.5" customHeight="1">
      <c r="A378" s="38"/>
      <c r="B378" s="39"/>
      <c r="C378" s="269" t="s">
        <v>835</v>
      </c>
      <c r="D378" s="269" t="s">
        <v>348</v>
      </c>
      <c r="E378" s="270" t="s">
        <v>836</v>
      </c>
      <c r="F378" s="271" t="s">
        <v>837</v>
      </c>
      <c r="G378" s="272" t="s">
        <v>348</v>
      </c>
      <c r="H378" s="273">
        <v>50.5</v>
      </c>
      <c r="I378" s="274"/>
      <c r="J378" s="275">
        <f>ROUND(I378*H378,2)</f>
        <v>0</v>
      </c>
      <c r="K378" s="271" t="s">
        <v>446</v>
      </c>
      <c r="L378" s="276"/>
      <c r="M378" s="277" t="s">
        <v>1</v>
      </c>
      <c r="N378" s="278" t="s">
        <v>38</v>
      </c>
      <c r="O378" s="91"/>
      <c r="P378" s="219">
        <f>O378*H378</f>
        <v>0</v>
      </c>
      <c r="Q378" s="219">
        <v>0</v>
      </c>
      <c r="R378" s="219">
        <f>Q378*H378</f>
        <v>0</v>
      </c>
      <c r="S378" s="219">
        <v>0</v>
      </c>
      <c r="T378" s="220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21" t="s">
        <v>166</v>
      </c>
      <c r="AT378" s="221" t="s">
        <v>348</v>
      </c>
      <c r="AU378" s="221" t="s">
        <v>81</v>
      </c>
      <c r="AY378" s="17" t="s">
        <v>137</v>
      </c>
      <c r="BE378" s="222">
        <f>IF(N378="základní",J378,0)</f>
        <v>0</v>
      </c>
      <c r="BF378" s="222">
        <f>IF(N378="snížená",J378,0)</f>
        <v>0</v>
      </c>
      <c r="BG378" s="222">
        <f>IF(N378="zákl. přenesená",J378,0)</f>
        <v>0</v>
      </c>
      <c r="BH378" s="222">
        <f>IF(N378="sníž. přenesená",J378,0)</f>
        <v>0</v>
      </c>
      <c r="BI378" s="222">
        <f>IF(N378="nulová",J378,0)</f>
        <v>0</v>
      </c>
      <c r="BJ378" s="17" t="s">
        <v>81</v>
      </c>
      <c r="BK378" s="222">
        <f>ROUND(I378*H378,2)</f>
        <v>0</v>
      </c>
      <c r="BL378" s="17" t="s">
        <v>151</v>
      </c>
      <c r="BM378" s="221" t="s">
        <v>838</v>
      </c>
    </row>
    <row r="379" spans="1:51" s="12" customFormat="1" ht="12">
      <c r="A379" s="12"/>
      <c r="B379" s="223"/>
      <c r="C379" s="224"/>
      <c r="D379" s="225" t="s">
        <v>198</v>
      </c>
      <c r="E379" s="226" t="s">
        <v>1</v>
      </c>
      <c r="F379" s="227" t="s">
        <v>839</v>
      </c>
      <c r="G379" s="224"/>
      <c r="H379" s="228">
        <v>50.5</v>
      </c>
      <c r="I379" s="229"/>
      <c r="J379" s="224"/>
      <c r="K379" s="224"/>
      <c r="L379" s="230"/>
      <c r="M379" s="231"/>
      <c r="N379" s="232"/>
      <c r="O379" s="232"/>
      <c r="P379" s="232"/>
      <c r="Q379" s="232"/>
      <c r="R379" s="232"/>
      <c r="S379" s="232"/>
      <c r="T379" s="233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T379" s="234" t="s">
        <v>198</v>
      </c>
      <c r="AU379" s="234" t="s">
        <v>81</v>
      </c>
      <c r="AV379" s="12" t="s">
        <v>83</v>
      </c>
      <c r="AW379" s="12" t="s">
        <v>30</v>
      </c>
      <c r="AX379" s="12" t="s">
        <v>73</v>
      </c>
      <c r="AY379" s="234" t="s">
        <v>137</v>
      </c>
    </row>
    <row r="380" spans="1:51" s="14" customFormat="1" ht="12">
      <c r="A380" s="14"/>
      <c r="B380" s="245"/>
      <c r="C380" s="246"/>
      <c r="D380" s="225" t="s">
        <v>198</v>
      </c>
      <c r="E380" s="247" t="s">
        <v>1</v>
      </c>
      <c r="F380" s="248" t="s">
        <v>239</v>
      </c>
      <c r="G380" s="246"/>
      <c r="H380" s="249">
        <v>50.5</v>
      </c>
      <c r="I380" s="250"/>
      <c r="J380" s="246"/>
      <c r="K380" s="246"/>
      <c r="L380" s="251"/>
      <c r="M380" s="252"/>
      <c r="N380" s="253"/>
      <c r="O380" s="253"/>
      <c r="P380" s="253"/>
      <c r="Q380" s="253"/>
      <c r="R380" s="253"/>
      <c r="S380" s="253"/>
      <c r="T380" s="25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5" t="s">
        <v>198</v>
      </c>
      <c r="AU380" s="255" t="s">
        <v>81</v>
      </c>
      <c r="AV380" s="14" t="s">
        <v>151</v>
      </c>
      <c r="AW380" s="14" t="s">
        <v>30</v>
      </c>
      <c r="AX380" s="14" t="s">
        <v>81</v>
      </c>
      <c r="AY380" s="255" t="s">
        <v>137</v>
      </c>
    </row>
    <row r="381" spans="1:65" s="2" customFormat="1" ht="24.15" customHeight="1">
      <c r="A381" s="38"/>
      <c r="B381" s="39"/>
      <c r="C381" s="210" t="s">
        <v>614</v>
      </c>
      <c r="D381" s="210" t="s">
        <v>138</v>
      </c>
      <c r="E381" s="211" t="s">
        <v>840</v>
      </c>
      <c r="F381" s="212" t="s">
        <v>841</v>
      </c>
      <c r="G381" s="213" t="s">
        <v>348</v>
      </c>
      <c r="H381" s="214">
        <v>939</v>
      </c>
      <c r="I381" s="215"/>
      <c r="J381" s="216">
        <f>ROUND(I381*H381,2)</f>
        <v>0</v>
      </c>
      <c r="K381" s="212" t="s">
        <v>446</v>
      </c>
      <c r="L381" s="44"/>
      <c r="M381" s="217" t="s">
        <v>1</v>
      </c>
      <c r="N381" s="218" t="s">
        <v>38</v>
      </c>
      <c r="O381" s="91"/>
      <c r="P381" s="219">
        <f>O381*H381</f>
        <v>0</v>
      </c>
      <c r="Q381" s="219">
        <v>0</v>
      </c>
      <c r="R381" s="219">
        <f>Q381*H381</f>
        <v>0</v>
      </c>
      <c r="S381" s="219">
        <v>0</v>
      </c>
      <c r="T381" s="220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21" t="s">
        <v>151</v>
      </c>
      <c r="AT381" s="221" t="s">
        <v>138</v>
      </c>
      <c r="AU381" s="221" t="s">
        <v>81</v>
      </c>
      <c r="AY381" s="17" t="s">
        <v>137</v>
      </c>
      <c r="BE381" s="222">
        <f>IF(N381="základní",J381,0)</f>
        <v>0</v>
      </c>
      <c r="BF381" s="222">
        <f>IF(N381="snížená",J381,0)</f>
        <v>0</v>
      </c>
      <c r="BG381" s="222">
        <f>IF(N381="zákl. přenesená",J381,0)</f>
        <v>0</v>
      </c>
      <c r="BH381" s="222">
        <f>IF(N381="sníž. přenesená",J381,0)</f>
        <v>0</v>
      </c>
      <c r="BI381" s="222">
        <f>IF(N381="nulová",J381,0)</f>
        <v>0</v>
      </c>
      <c r="BJ381" s="17" t="s">
        <v>81</v>
      </c>
      <c r="BK381" s="222">
        <f>ROUND(I381*H381,2)</f>
        <v>0</v>
      </c>
      <c r="BL381" s="17" t="s">
        <v>151</v>
      </c>
      <c r="BM381" s="221" t="s">
        <v>842</v>
      </c>
    </row>
    <row r="382" spans="1:51" s="12" customFormat="1" ht="12">
      <c r="A382" s="12"/>
      <c r="B382" s="223"/>
      <c r="C382" s="224"/>
      <c r="D382" s="225" t="s">
        <v>198</v>
      </c>
      <c r="E382" s="226" t="s">
        <v>1</v>
      </c>
      <c r="F382" s="227" t="s">
        <v>843</v>
      </c>
      <c r="G382" s="224"/>
      <c r="H382" s="228">
        <v>939</v>
      </c>
      <c r="I382" s="229"/>
      <c r="J382" s="224"/>
      <c r="K382" s="224"/>
      <c r="L382" s="230"/>
      <c r="M382" s="231"/>
      <c r="N382" s="232"/>
      <c r="O382" s="232"/>
      <c r="P382" s="232"/>
      <c r="Q382" s="232"/>
      <c r="R382" s="232"/>
      <c r="S382" s="232"/>
      <c r="T382" s="233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T382" s="234" t="s">
        <v>198</v>
      </c>
      <c r="AU382" s="234" t="s">
        <v>81</v>
      </c>
      <c r="AV382" s="12" t="s">
        <v>83</v>
      </c>
      <c r="AW382" s="12" t="s">
        <v>30</v>
      </c>
      <c r="AX382" s="12" t="s">
        <v>73</v>
      </c>
      <c r="AY382" s="234" t="s">
        <v>137</v>
      </c>
    </row>
    <row r="383" spans="1:51" s="14" customFormat="1" ht="12">
      <c r="A383" s="14"/>
      <c r="B383" s="245"/>
      <c r="C383" s="246"/>
      <c r="D383" s="225" t="s">
        <v>198</v>
      </c>
      <c r="E383" s="247" t="s">
        <v>1</v>
      </c>
      <c r="F383" s="248" t="s">
        <v>239</v>
      </c>
      <c r="G383" s="246"/>
      <c r="H383" s="249">
        <v>939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5" t="s">
        <v>198</v>
      </c>
      <c r="AU383" s="255" t="s">
        <v>81</v>
      </c>
      <c r="AV383" s="14" t="s">
        <v>151</v>
      </c>
      <c r="AW383" s="14" t="s">
        <v>30</v>
      </c>
      <c r="AX383" s="14" t="s">
        <v>81</v>
      </c>
      <c r="AY383" s="255" t="s">
        <v>137</v>
      </c>
    </row>
    <row r="384" spans="1:65" s="2" customFormat="1" ht="24.15" customHeight="1">
      <c r="A384" s="38"/>
      <c r="B384" s="39"/>
      <c r="C384" s="210" t="s">
        <v>844</v>
      </c>
      <c r="D384" s="210" t="s">
        <v>138</v>
      </c>
      <c r="E384" s="211" t="s">
        <v>845</v>
      </c>
      <c r="F384" s="212" t="s">
        <v>846</v>
      </c>
      <c r="G384" s="213" t="s">
        <v>284</v>
      </c>
      <c r="H384" s="214">
        <v>1</v>
      </c>
      <c r="I384" s="215"/>
      <c r="J384" s="216">
        <f>ROUND(I384*H384,2)</f>
        <v>0</v>
      </c>
      <c r="K384" s="212" t="s">
        <v>446</v>
      </c>
      <c r="L384" s="44"/>
      <c r="M384" s="217" t="s">
        <v>1</v>
      </c>
      <c r="N384" s="218" t="s">
        <v>38</v>
      </c>
      <c r="O384" s="91"/>
      <c r="P384" s="219">
        <f>O384*H384</f>
        <v>0</v>
      </c>
      <c r="Q384" s="219">
        <v>0</v>
      </c>
      <c r="R384" s="219">
        <f>Q384*H384</f>
        <v>0</v>
      </c>
      <c r="S384" s="219">
        <v>0</v>
      </c>
      <c r="T384" s="220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21" t="s">
        <v>151</v>
      </c>
      <c r="AT384" s="221" t="s">
        <v>138</v>
      </c>
      <c r="AU384" s="221" t="s">
        <v>81</v>
      </c>
      <c r="AY384" s="17" t="s">
        <v>137</v>
      </c>
      <c r="BE384" s="222">
        <f>IF(N384="základní",J384,0)</f>
        <v>0</v>
      </c>
      <c r="BF384" s="222">
        <f>IF(N384="snížená",J384,0)</f>
        <v>0</v>
      </c>
      <c r="BG384" s="222">
        <f>IF(N384="zákl. přenesená",J384,0)</f>
        <v>0</v>
      </c>
      <c r="BH384" s="222">
        <f>IF(N384="sníž. přenesená",J384,0)</f>
        <v>0</v>
      </c>
      <c r="BI384" s="222">
        <f>IF(N384="nulová",J384,0)</f>
        <v>0</v>
      </c>
      <c r="BJ384" s="17" t="s">
        <v>81</v>
      </c>
      <c r="BK384" s="222">
        <f>ROUND(I384*H384,2)</f>
        <v>0</v>
      </c>
      <c r="BL384" s="17" t="s">
        <v>151</v>
      </c>
      <c r="BM384" s="221" t="s">
        <v>847</v>
      </c>
    </row>
    <row r="385" spans="1:63" s="11" customFormat="1" ht="25.9" customHeight="1">
      <c r="A385" s="11"/>
      <c r="B385" s="196"/>
      <c r="C385" s="197"/>
      <c r="D385" s="198" t="s">
        <v>72</v>
      </c>
      <c r="E385" s="199" t="s">
        <v>848</v>
      </c>
      <c r="F385" s="199" t="s">
        <v>849</v>
      </c>
      <c r="G385" s="197"/>
      <c r="H385" s="197"/>
      <c r="I385" s="200"/>
      <c r="J385" s="201">
        <f>BK385</f>
        <v>0</v>
      </c>
      <c r="K385" s="197"/>
      <c r="L385" s="202"/>
      <c r="M385" s="203"/>
      <c r="N385" s="204"/>
      <c r="O385" s="204"/>
      <c r="P385" s="205">
        <f>SUM(P386:P400)</f>
        <v>0</v>
      </c>
      <c r="Q385" s="204"/>
      <c r="R385" s="205">
        <f>SUM(R386:R400)</f>
        <v>0</v>
      </c>
      <c r="S385" s="204"/>
      <c r="T385" s="206">
        <f>SUM(T386:T400)</f>
        <v>0</v>
      </c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R385" s="207" t="s">
        <v>81</v>
      </c>
      <c r="AT385" s="208" t="s">
        <v>72</v>
      </c>
      <c r="AU385" s="208" t="s">
        <v>73</v>
      </c>
      <c r="AY385" s="207" t="s">
        <v>137</v>
      </c>
      <c r="BK385" s="209">
        <f>SUM(BK386:BK400)</f>
        <v>0</v>
      </c>
    </row>
    <row r="386" spans="1:65" s="2" customFormat="1" ht="21.75" customHeight="1">
      <c r="A386" s="38"/>
      <c r="B386" s="39"/>
      <c r="C386" s="210" t="s">
        <v>618</v>
      </c>
      <c r="D386" s="210" t="s">
        <v>138</v>
      </c>
      <c r="E386" s="211" t="s">
        <v>850</v>
      </c>
      <c r="F386" s="212" t="s">
        <v>851</v>
      </c>
      <c r="G386" s="213" t="s">
        <v>485</v>
      </c>
      <c r="H386" s="214">
        <v>941.966</v>
      </c>
      <c r="I386" s="215"/>
      <c r="J386" s="216">
        <f>ROUND(I386*H386,2)</f>
        <v>0</v>
      </c>
      <c r="K386" s="212" t="s">
        <v>446</v>
      </c>
      <c r="L386" s="44"/>
      <c r="M386" s="217" t="s">
        <v>1</v>
      </c>
      <c r="N386" s="218" t="s">
        <v>38</v>
      </c>
      <c r="O386" s="91"/>
      <c r="P386" s="219">
        <f>O386*H386</f>
        <v>0</v>
      </c>
      <c r="Q386" s="219">
        <v>0</v>
      </c>
      <c r="R386" s="219">
        <f>Q386*H386</f>
        <v>0</v>
      </c>
      <c r="S386" s="219">
        <v>0</v>
      </c>
      <c r="T386" s="220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21" t="s">
        <v>151</v>
      </c>
      <c r="AT386" s="221" t="s">
        <v>138</v>
      </c>
      <c r="AU386" s="221" t="s">
        <v>81</v>
      </c>
      <c r="AY386" s="17" t="s">
        <v>137</v>
      </c>
      <c r="BE386" s="222">
        <f>IF(N386="základní",J386,0)</f>
        <v>0</v>
      </c>
      <c r="BF386" s="222">
        <f>IF(N386="snížená",J386,0)</f>
        <v>0</v>
      </c>
      <c r="BG386" s="222">
        <f>IF(N386="zákl. přenesená",J386,0)</f>
        <v>0</v>
      </c>
      <c r="BH386" s="222">
        <f>IF(N386="sníž. přenesená",J386,0)</f>
        <v>0</v>
      </c>
      <c r="BI386" s="222">
        <f>IF(N386="nulová",J386,0)</f>
        <v>0</v>
      </c>
      <c r="BJ386" s="17" t="s">
        <v>81</v>
      </c>
      <c r="BK386" s="222">
        <f>ROUND(I386*H386,2)</f>
        <v>0</v>
      </c>
      <c r="BL386" s="17" t="s">
        <v>151</v>
      </c>
      <c r="BM386" s="221" t="s">
        <v>852</v>
      </c>
    </row>
    <row r="387" spans="1:65" s="2" customFormat="1" ht="24.15" customHeight="1">
      <c r="A387" s="38"/>
      <c r="B387" s="39"/>
      <c r="C387" s="210" t="s">
        <v>853</v>
      </c>
      <c r="D387" s="210" t="s">
        <v>138</v>
      </c>
      <c r="E387" s="211" t="s">
        <v>854</v>
      </c>
      <c r="F387" s="212" t="s">
        <v>855</v>
      </c>
      <c r="G387" s="213" t="s">
        <v>485</v>
      </c>
      <c r="H387" s="214">
        <v>66396.13</v>
      </c>
      <c r="I387" s="215"/>
      <c r="J387" s="216">
        <f>ROUND(I387*H387,2)</f>
        <v>0</v>
      </c>
      <c r="K387" s="212" t="s">
        <v>446</v>
      </c>
      <c r="L387" s="44"/>
      <c r="M387" s="217" t="s">
        <v>1</v>
      </c>
      <c r="N387" s="218" t="s">
        <v>38</v>
      </c>
      <c r="O387" s="91"/>
      <c r="P387" s="219">
        <f>O387*H387</f>
        <v>0</v>
      </c>
      <c r="Q387" s="219">
        <v>0</v>
      </c>
      <c r="R387" s="219">
        <f>Q387*H387</f>
        <v>0</v>
      </c>
      <c r="S387" s="219">
        <v>0</v>
      </c>
      <c r="T387" s="220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21" t="s">
        <v>151</v>
      </c>
      <c r="AT387" s="221" t="s">
        <v>138</v>
      </c>
      <c r="AU387" s="221" t="s">
        <v>81</v>
      </c>
      <c r="AY387" s="17" t="s">
        <v>137</v>
      </c>
      <c r="BE387" s="222">
        <f>IF(N387="základní",J387,0)</f>
        <v>0</v>
      </c>
      <c r="BF387" s="222">
        <f>IF(N387="snížená",J387,0)</f>
        <v>0</v>
      </c>
      <c r="BG387" s="222">
        <f>IF(N387="zákl. přenesená",J387,0)</f>
        <v>0</v>
      </c>
      <c r="BH387" s="222">
        <f>IF(N387="sníž. přenesená",J387,0)</f>
        <v>0</v>
      </c>
      <c r="BI387" s="222">
        <f>IF(N387="nulová",J387,0)</f>
        <v>0</v>
      </c>
      <c r="BJ387" s="17" t="s">
        <v>81</v>
      </c>
      <c r="BK387" s="222">
        <f>ROUND(I387*H387,2)</f>
        <v>0</v>
      </c>
      <c r="BL387" s="17" t="s">
        <v>151</v>
      </c>
      <c r="BM387" s="221" t="s">
        <v>856</v>
      </c>
    </row>
    <row r="388" spans="1:51" s="12" customFormat="1" ht="12">
      <c r="A388" s="12"/>
      <c r="B388" s="223"/>
      <c r="C388" s="224"/>
      <c r="D388" s="225" t="s">
        <v>198</v>
      </c>
      <c r="E388" s="226" t="s">
        <v>1</v>
      </c>
      <c r="F388" s="227" t="s">
        <v>857</v>
      </c>
      <c r="G388" s="224"/>
      <c r="H388" s="228">
        <v>7657.947</v>
      </c>
      <c r="I388" s="229"/>
      <c r="J388" s="224"/>
      <c r="K388" s="224"/>
      <c r="L388" s="230"/>
      <c r="M388" s="231"/>
      <c r="N388" s="232"/>
      <c r="O388" s="232"/>
      <c r="P388" s="232"/>
      <c r="Q388" s="232"/>
      <c r="R388" s="232"/>
      <c r="S388" s="232"/>
      <c r="T388" s="233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T388" s="234" t="s">
        <v>198</v>
      </c>
      <c r="AU388" s="234" t="s">
        <v>81</v>
      </c>
      <c r="AV388" s="12" t="s">
        <v>83</v>
      </c>
      <c r="AW388" s="12" t="s">
        <v>30</v>
      </c>
      <c r="AX388" s="12" t="s">
        <v>73</v>
      </c>
      <c r="AY388" s="234" t="s">
        <v>137</v>
      </c>
    </row>
    <row r="389" spans="1:51" s="12" customFormat="1" ht="12">
      <c r="A389" s="12"/>
      <c r="B389" s="223"/>
      <c r="C389" s="224"/>
      <c r="D389" s="225" t="s">
        <v>198</v>
      </c>
      <c r="E389" s="226" t="s">
        <v>1</v>
      </c>
      <c r="F389" s="227" t="s">
        <v>858</v>
      </c>
      <c r="G389" s="224"/>
      <c r="H389" s="228">
        <v>20940.381</v>
      </c>
      <c r="I389" s="229"/>
      <c r="J389" s="224"/>
      <c r="K389" s="224"/>
      <c r="L389" s="230"/>
      <c r="M389" s="231"/>
      <c r="N389" s="232"/>
      <c r="O389" s="232"/>
      <c r="P389" s="232"/>
      <c r="Q389" s="232"/>
      <c r="R389" s="232"/>
      <c r="S389" s="232"/>
      <c r="T389" s="233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T389" s="234" t="s">
        <v>198</v>
      </c>
      <c r="AU389" s="234" t="s">
        <v>81</v>
      </c>
      <c r="AV389" s="12" t="s">
        <v>83</v>
      </c>
      <c r="AW389" s="12" t="s">
        <v>30</v>
      </c>
      <c r="AX389" s="12" t="s">
        <v>73</v>
      </c>
      <c r="AY389" s="234" t="s">
        <v>137</v>
      </c>
    </row>
    <row r="390" spans="1:51" s="12" customFormat="1" ht="12">
      <c r="A390" s="12"/>
      <c r="B390" s="223"/>
      <c r="C390" s="224"/>
      <c r="D390" s="225" t="s">
        <v>198</v>
      </c>
      <c r="E390" s="226" t="s">
        <v>1</v>
      </c>
      <c r="F390" s="227" t="s">
        <v>859</v>
      </c>
      <c r="G390" s="224"/>
      <c r="H390" s="228">
        <v>36522.64</v>
      </c>
      <c r="I390" s="229"/>
      <c r="J390" s="224"/>
      <c r="K390" s="224"/>
      <c r="L390" s="230"/>
      <c r="M390" s="231"/>
      <c r="N390" s="232"/>
      <c r="O390" s="232"/>
      <c r="P390" s="232"/>
      <c r="Q390" s="232"/>
      <c r="R390" s="232"/>
      <c r="S390" s="232"/>
      <c r="T390" s="233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T390" s="234" t="s">
        <v>198</v>
      </c>
      <c r="AU390" s="234" t="s">
        <v>81</v>
      </c>
      <c r="AV390" s="12" t="s">
        <v>83</v>
      </c>
      <c r="AW390" s="12" t="s">
        <v>30</v>
      </c>
      <c r="AX390" s="12" t="s">
        <v>73</v>
      </c>
      <c r="AY390" s="234" t="s">
        <v>137</v>
      </c>
    </row>
    <row r="391" spans="1:51" s="12" customFormat="1" ht="12">
      <c r="A391" s="12"/>
      <c r="B391" s="223"/>
      <c r="C391" s="224"/>
      <c r="D391" s="225" t="s">
        <v>198</v>
      </c>
      <c r="E391" s="226" t="s">
        <v>1</v>
      </c>
      <c r="F391" s="227" t="s">
        <v>860</v>
      </c>
      <c r="G391" s="224"/>
      <c r="H391" s="228">
        <v>1275.162</v>
      </c>
      <c r="I391" s="229"/>
      <c r="J391" s="224"/>
      <c r="K391" s="224"/>
      <c r="L391" s="230"/>
      <c r="M391" s="231"/>
      <c r="N391" s="232"/>
      <c r="O391" s="232"/>
      <c r="P391" s="232"/>
      <c r="Q391" s="232"/>
      <c r="R391" s="232"/>
      <c r="S391" s="232"/>
      <c r="T391" s="233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T391" s="234" t="s">
        <v>198</v>
      </c>
      <c r="AU391" s="234" t="s">
        <v>81</v>
      </c>
      <c r="AV391" s="12" t="s">
        <v>83</v>
      </c>
      <c r="AW391" s="12" t="s">
        <v>30</v>
      </c>
      <c r="AX391" s="12" t="s">
        <v>73</v>
      </c>
      <c r="AY391" s="234" t="s">
        <v>137</v>
      </c>
    </row>
    <row r="392" spans="1:51" s="14" customFormat="1" ht="12">
      <c r="A392" s="14"/>
      <c r="B392" s="245"/>
      <c r="C392" s="246"/>
      <c r="D392" s="225" t="s">
        <v>198</v>
      </c>
      <c r="E392" s="247" t="s">
        <v>1</v>
      </c>
      <c r="F392" s="248" t="s">
        <v>239</v>
      </c>
      <c r="G392" s="246"/>
      <c r="H392" s="249">
        <v>66396.13</v>
      </c>
      <c r="I392" s="250"/>
      <c r="J392" s="246"/>
      <c r="K392" s="246"/>
      <c r="L392" s="251"/>
      <c r="M392" s="252"/>
      <c r="N392" s="253"/>
      <c r="O392" s="253"/>
      <c r="P392" s="253"/>
      <c r="Q392" s="253"/>
      <c r="R392" s="253"/>
      <c r="S392" s="253"/>
      <c r="T392" s="25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5" t="s">
        <v>198</v>
      </c>
      <c r="AU392" s="255" t="s">
        <v>81</v>
      </c>
      <c r="AV392" s="14" t="s">
        <v>151</v>
      </c>
      <c r="AW392" s="14" t="s">
        <v>30</v>
      </c>
      <c r="AX392" s="14" t="s">
        <v>81</v>
      </c>
      <c r="AY392" s="255" t="s">
        <v>137</v>
      </c>
    </row>
    <row r="393" spans="1:65" s="2" customFormat="1" ht="24.15" customHeight="1">
      <c r="A393" s="38"/>
      <c r="B393" s="39"/>
      <c r="C393" s="210" t="s">
        <v>623</v>
      </c>
      <c r="D393" s="210" t="s">
        <v>138</v>
      </c>
      <c r="E393" s="211" t="s">
        <v>861</v>
      </c>
      <c r="F393" s="212" t="s">
        <v>862</v>
      </c>
      <c r="G393" s="213" t="s">
        <v>485</v>
      </c>
      <c r="H393" s="214">
        <v>3177.592</v>
      </c>
      <c r="I393" s="215"/>
      <c r="J393" s="216">
        <f>ROUND(I393*H393,2)</f>
        <v>0</v>
      </c>
      <c r="K393" s="212" t="s">
        <v>446</v>
      </c>
      <c r="L393" s="44"/>
      <c r="M393" s="217" t="s">
        <v>1</v>
      </c>
      <c r="N393" s="218" t="s">
        <v>38</v>
      </c>
      <c r="O393" s="91"/>
      <c r="P393" s="219">
        <f>O393*H393</f>
        <v>0</v>
      </c>
      <c r="Q393" s="219">
        <v>0</v>
      </c>
      <c r="R393" s="219">
        <f>Q393*H393</f>
        <v>0</v>
      </c>
      <c r="S393" s="219">
        <v>0</v>
      </c>
      <c r="T393" s="220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1" t="s">
        <v>151</v>
      </c>
      <c r="AT393" s="221" t="s">
        <v>138</v>
      </c>
      <c r="AU393" s="221" t="s">
        <v>81</v>
      </c>
      <c r="AY393" s="17" t="s">
        <v>137</v>
      </c>
      <c r="BE393" s="222">
        <f>IF(N393="základní",J393,0)</f>
        <v>0</v>
      </c>
      <c r="BF393" s="222">
        <f>IF(N393="snížená",J393,0)</f>
        <v>0</v>
      </c>
      <c r="BG393" s="222">
        <f>IF(N393="zákl. přenesená",J393,0)</f>
        <v>0</v>
      </c>
      <c r="BH393" s="222">
        <f>IF(N393="sníž. přenesená",J393,0)</f>
        <v>0</v>
      </c>
      <c r="BI393" s="222">
        <f>IF(N393="nulová",J393,0)</f>
        <v>0</v>
      </c>
      <c r="BJ393" s="17" t="s">
        <v>81</v>
      </c>
      <c r="BK393" s="222">
        <f>ROUND(I393*H393,2)</f>
        <v>0</v>
      </c>
      <c r="BL393" s="17" t="s">
        <v>151</v>
      </c>
      <c r="BM393" s="221" t="s">
        <v>863</v>
      </c>
    </row>
    <row r="394" spans="1:51" s="12" customFormat="1" ht="12">
      <c r="A394" s="12"/>
      <c r="B394" s="223"/>
      <c r="C394" s="224"/>
      <c r="D394" s="225" t="s">
        <v>198</v>
      </c>
      <c r="E394" s="226" t="s">
        <v>1</v>
      </c>
      <c r="F394" s="227" t="s">
        <v>864</v>
      </c>
      <c r="G394" s="224"/>
      <c r="H394" s="228">
        <v>850.883</v>
      </c>
      <c r="I394" s="229"/>
      <c r="J394" s="224"/>
      <c r="K394" s="224"/>
      <c r="L394" s="230"/>
      <c r="M394" s="231"/>
      <c r="N394" s="232"/>
      <c r="O394" s="232"/>
      <c r="P394" s="232"/>
      <c r="Q394" s="232"/>
      <c r="R394" s="232"/>
      <c r="S394" s="232"/>
      <c r="T394" s="233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T394" s="234" t="s">
        <v>198</v>
      </c>
      <c r="AU394" s="234" t="s">
        <v>81</v>
      </c>
      <c r="AV394" s="12" t="s">
        <v>83</v>
      </c>
      <c r="AW394" s="12" t="s">
        <v>30</v>
      </c>
      <c r="AX394" s="12" t="s">
        <v>73</v>
      </c>
      <c r="AY394" s="234" t="s">
        <v>137</v>
      </c>
    </row>
    <row r="395" spans="1:51" s="12" customFormat="1" ht="12">
      <c r="A395" s="12"/>
      <c r="B395" s="223"/>
      <c r="C395" s="224"/>
      <c r="D395" s="225" t="s">
        <v>198</v>
      </c>
      <c r="E395" s="226" t="s">
        <v>1</v>
      </c>
      <c r="F395" s="227" t="s">
        <v>865</v>
      </c>
      <c r="G395" s="224"/>
      <c r="H395" s="228">
        <v>2326.709</v>
      </c>
      <c r="I395" s="229"/>
      <c r="J395" s="224"/>
      <c r="K395" s="224"/>
      <c r="L395" s="230"/>
      <c r="M395" s="231"/>
      <c r="N395" s="232"/>
      <c r="O395" s="232"/>
      <c r="P395" s="232"/>
      <c r="Q395" s="232"/>
      <c r="R395" s="232"/>
      <c r="S395" s="232"/>
      <c r="T395" s="233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T395" s="234" t="s">
        <v>198</v>
      </c>
      <c r="AU395" s="234" t="s">
        <v>81</v>
      </c>
      <c r="AV395" s="12" t="s">
        <v>83</v>
      </c>
      <c r="AW395" s="12" t="s">
        <v>30</v>
      </c>
      <c r="AX395" s="12" t="s">
        <v>73</v>
      </c>
      <c r="AY395" s="234" t="s">
        <v>137</v>
      </c>
    </row>
    <row r="396" spans="1:51" s="14" customFormat="1" ht="12">
      <c r="A396" s="14"/>
      <c r="B396" s="245"/>
      <c r="C396" s="246"/>
      <c r="D396" s="225" t="s">
        <v>198</v>
      </c>
      <c r="E396" s="247" t="s">
        <v>1</v>
      </c>
      <c r="F396" s="248" t="s">
        <v>239</v>
      </c>
      <c r="G396" s="246"/>
      <c r="H396" s="249">
        <v>3177.592</v>
      </c>
      <c r="I396" s="250"/>
      <c r="J396" s="246"/>
      <c r="K396" s="246"/>
      <c r="L396" s="251"/>
      <c r="M396" s="252"/>
      <c r="N396" s="253"/>
      <c r="O396" s="253"/>
      <c r="P396" s="253"/>
      <c r="Q396" s="253"/>
      <c r="R396" s="253"/>
      <c r="S396" s="253"/>
      <c r="T396" s="25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5" t="s">
        <v>198</v>
      </c>
      <c r="AU396" s="255" t="s">
        <v>81</v>
      </c>
      <c r="AV396" s="14" t="s">
        <v>151</v>
      </c>
      <c r="AW396" s="14" t="s">
        <v>30</v>
      </c>
      <c r="AX396" s="14" t="s">
        <v>81</v>
      </c>
      <c r="AY396" s="255" t="s">
        <v>137</v>
      </c>
    </row>
    <row r="397" spans="1:65" s="2" customFormat="1" ht="24.15" customHeight="1">
      <c r="A397" s="38"/>
      <c r="B397" s="39"/>
      <c r="C397" s="210" t="s">
        <v>866</v>
      </c>
      <c r="D397" s="210" t="s">
        <v>138</v>
      </c>
      <c r="E397" s="211" t="s">
        <v>867</v>
      </c>
      <c r="F397" s="212" t="s">
        <v>868</v>
      </c>
      <c r="G397" s="213" t="s">
        <v>485</v>
      </c>
      <c r="H397" s="214">
        <v>2699.843</v>
      </c>
      <c r="I397" s="215"/>
      <c r="J397" s="216">
        <f>ROUND(I397*H397,2)</f>
        <v>0</v>
      </c>
      <c r="K397" s="212" t="s">
        <v>446</v>
      </c>
      <c r="L397" s="44"/>
      <c r="M397" s="217" t="s">
        <v>1</v>
      </c>
      <c r="N397" s="218" t="s">
        <v>38</v>
      </c>
      <c r="O397" s="91"/>
      <c r="P397" s="219">
        <f>O397*H397</f>
        <v>0</v>
      </c>
      <c r="Q397" s="219">
        <v>0</v>
      </c>
      <c r="R397" s="219">
        <f>Q397*H397</f>
        <v>0</v>
      </c>
      <c r="S397" s="219">
        <v>0</v>
      </c>
      <c r="T397" s="220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21" t="s">
        <v>151</v>
      </c>
      <c r="AT397" s="221" t="s">
        <v>138</v>
      </c>
      <c r="AU397" s="221" t="s">
        <v>81</v>
      </c>
      <c r="AY397" s="17" t="s">
        <v>137</v>
      </c>
      <c r="BE397" s="222">
        <f>IF(N397="základní",J397,0)</f>
        <v>0</v>
      </c>
      <c r="BF397" s="222">
        <f>IF(N397="snížená",J397,0)</f>
        <v>0</v>
      </c>
      <c r="BG397" s="222">
        <f>IF(N397="zákl. přenesená",J397,0)</f>
        <v>0</v>
      </c>
      <c r="BH397" s="222">
        <f>IF(N397="sníž. přenesená",J397,0)</f>
        <v>0</v>
      </c>
      <c r="BI397" s="222">
        <f>IF(N397="nulová",J397,0)</f>
        <v>0</v>
      </c>
      <c r="BJ397" s="17" t="s">
        <v>81</v>
      </c>
      <c r="BK397" s="222">
        <f>ROUND(I397*H397,2)</f>
        <v>0</v>
      </c>
      <c r="BL397" s="17" t="s">
        <v>151</v>
      </c>
      <c r="BM397" s="221" t="s">
        <v>869</v>
      </c>
    </row>
    <row r="398" spans="1:51" s="12" customFormat="1" ht="12">
      <c r="A398" s="12"/>
      <c r="B398" s="223"/>
      <c r="C398" s="224"/>
      <c r="D398" s="225" t="s">
        <v>198</v>
      </c>
      <c r="E398" s="226" t="s">
        <v>1</v>
      </c>
      <c r="F398" s="227" t="s">
        <v>870</v>
      </c>
      <c r="G398" s="224"/>
      <c r="H398" s="228">
        <v>2608.76</v>
      </c>
      <c r="I398" s="229"/>
      <c r="J398" s="224"/>
      <c r="K398" s="224"/>
      <c r="L398" s="230"/>
      <c r="M398" s="231"/>
      <c r="N398" s="232"/>
      <c r="O398" s="232"/>
      <c r="P398" s="232"/>
      <c r="Q398" s="232"/>
      <c r="R398" s="232"/>
      <c r="S398" s="232"/>
      <c r="T398" s="233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T398" s="234" t="s">
        <v>198</v>
      </c>
      <c r="AU398" s="234" t="s">
        <v>81</v>
      </c>
      <c r="AV398" s="12" t="s">
        <v>83</v>
      </c>
      <c r="AW398" s="12" t="s">
        <v>30</v>
      </c>
      <c r="AX398" s="12" t="s">
        <v>73</v>
      </c>
      <c r="AY398" s="234" t="s">
        <v>137</v>
      </c>
    </row>
    <row r="399" spans="1:51" s="12" customFormat="1" ht="12">
      <c r="A399" s="12"/>
      <c r="B399" s="223"/>
      <c r="C399" s="224"/>
      <c r="D399" s="225" t="s">
        <v>198</v>
      </c>
      <c r="E399" s="226" t="s">
        <v>1</v>
      </c>
      <c r="F399" s="227" t="s">
        <v>871</v>
      </c>
      <c r="G399" s="224"/>
      <c r="H399" s="228">
        <v>91.083</v>
      </c>
      <c r="I399" s="229"/>
      <c r="J399" s="224"/>
      <c r="K399" s="224"/>
      <c r="L399" s="230"/>
      <c r="M399" s="231"/>
      <c r="N399" s="232"/>
      <c r="O399" s="232"/>
      <c r="P399" s="232"/>
      <c r="Q399" s="232"/>
      <c r="R399" s="232"/>
      <c r="S399" s="232"/>
      <c r="T399" s="233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T399" s="234" t="s">
        <v>198</v>
      </c>
      <c r="AU399" s="234" t="s">
        <v>81</v>
      </c>
      <c r="AV399" s="12" t="s">
        <v>83</v>
      </c>
      <c r="AW399" s="12" t="s">
        <v>30</v>
      </c>
      <c r="AX399" s="12" t="s">
        <v>73</v>
      </c>
      <c r="AY399" s="234" t="s">
        <v>137</v>
      </c>
    </row>
    <row r="400" spans="1:51" s="14" customFormat="1" ht="12">
      <c r="A400" s="14"/>
      <c r="B400" s="245"/>
      <c r="C400" s="246"/>
      <c r="D400" s="225" t="s">
        <v>198</v>
      </c>
      <c r="E400" s="247" t="s">
        <v>1</v>
      </c>
      <c r="F400" s="248" t="s">
        <v>239</v>
      </c>
      <c r="G400" s="246"/>
      <c r="H400" s="249">
        <v>2699.843</v>
      </c>
      <c r="I400" s="250"/>
      <c r="J400" s="246"/>
      <c r="K400" s="246"/>
      <c r="L400" s="251"/>
      <c r="M400" s="252"/>
      <c r="N400" s="253"/>
      <c r="O400" s="253"/>
      <c r="P400" s="253"/>
      <c r="Q400" s="253"/>
      <c r="R400" s="253"/>
      <c r="S400" s="253"/>
      <c r="T400" s="25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5" t="s">
        <v>198</v>
      </c>
      <c r="AU400" s="255" t="s">
        <v>81</v>
      </c>
      <c r="AV400" s="14" t="s">
        <v>151</v>
      </c>
      <c r="AW400" s="14" t="s">
        <v>30</v>
      </c>
      <c r="AX400" s="14" t="s">
        <v>81</v>
      </c>
      <c r="AY400" s="255" t="s">
        <v>137</v>
      </c>
    </row>
    <row r="401" spans="1:63" s="11" customFormat="1" ht="25.9" customHeight="1">
      <c r="A401" s="11"/>
      <c r="B401" s="196"/>
      <c r="C401" s="197"/>
      <c r="D401" s="198" t="s">
        <v>72</v>
      </c>
      <c r="E401" s="199" t="s">
        <v>424</v>
      </c>
      <c r="F401" s="199" t="s">
        <v>425</v>
      </c>
      <c r="G401" s="197"/>
      <c r="H401" s="197"/>
      <c r="I401" s="200"/>
      <c r="J401" s="201">
        <f>BK401</f>
        <v>0</v>
      </c>
      <c r="K401" s="197"/>
      <c r="L401" s="202"/>
      <c r="M401" s="203"/>
      <c r="N401" s="204"/>
      <c r="O401" s="204"/>
      <c r="P401" s="205">
        <f>P402</f>
        <v>0</v>
      </c>
      <c r="Q401" s="204"/>
      <c r="R401" s="205">
        <f>R402</f>
        <v>0</v>
      </c>
      <c r="S401" s="204"/>
      <c r="T401" s="206">
        <f>T402</f>
        <v>0</v>
      </c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R401" s="207" t="s">
        <v>81</v>
      </c>
      <c r="AT401" s="208" t="s">
        <v>72</v>
      </c>
      <c r="AU401" s="208" t="s">
        <v>73</v>
      </c>
      <c r="AY401" s="207" t="s">
        <v>137</v>
      </c>
      <c r="BK401" s="209">
        <f>BK402</f>
        <v>0</v>
      </c>
    </row>
    <row r="402" spans="1:65" s="2" customFormat="1" ht="33" customHeight="1">
      <c r="A402" s="38"/>
      <c r="B402" s="39"/>
      <c r="C402" s="210" t="s">
        <v>627</v>
      </c>
      <c r="D402" s="210" t="s">
        <v>138</v>
      </c>
      <c r="E402" s="211" t="s">
        <v>872</v>
      </c>
      <c r="F402" s="212" t="s">
        <v>873</v>
      </c>
      <c r="G402" s="213" t="s">
        <v>485</v>
      </c>
      <c r="H402" s="214">
        <v>6023.552</v>
      </c>
      <c r="I402" s="215"/>
      <c r="J402" s="216">
        <f>ROUND(I402*H402,2)</f>
        <v>0</v>
      </c>
      <c r="K402" s="212" t="s">
        <v>446</v>
      </c>
      <c r="L402" s="44"/>
      <c r="M402" s="256" t="s">
        <v>1</v>
      </c>
      <c r="N402" s="257" t="s">
        <v>38</v>
      </c>
      <c r="O402" s="258"/>
      <c r="P402" s="259">
        <f>O402*H402</f>
        <v>0</v>
      </c>
      <c r="Q402" s="259">
        <v>0</v>
      </c>
      <c r="R402" s="259">
        <f>Q402*H402</f>
        <v>0</v>
      </c>
      <c r="S402" s="259">
        <v>0</v>
      </c>
      <c r="T402" s="260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21" t="s">
        <v>151</v>
      </c>
      <c r="AT402" s="221" t="s">
        <v>138</v>
      </c>
      <c r="AU402" s="221" t="s">
        <v>81</v>
      </c>
      <c r="AY402" s="17" t="s">
        <v>137</v>
      </c>
      <c r="BE402" s="222">
        <f>IF(N402="základní",J402,0)</f>
        <v>0</v>
      </c>
      <c r="BF402" s="222">
        <f>IF(N402="snížená",J402,0)</f>
        <v>0</v>
      </c>
      <c r="BG402" s="222">
        <f>IF(N402="zákl. přenesená",J402,0)</f>
        <v>0</v>
      </c>
      <c r="BH402" s="222">
        <f>IF(N402="sníž. přenesená",J402,0)</f>
        <v>0</v>
      </c>
      <c r="BI402" s="222">
        <f>IF(N402="nulová",J402,0)</f>
        <v>0</v>
      </c>
      <c r="BJ402" s="17" t="s">
        <v>81</v>
      </c>
      <c r="BK402" s="222">
        <f>ROUND(I402*H402,2)</f>
        <v>0</v>
      </c>
      <c r="BL402" s="17" t="s">
        <v>151</v>
      </c>
      <c r="BM402" s="221" t="s">
        <v>874</v>
      </c>
    </row>
    <row r="403" spans="1:31" s="2" customFormat="1" ht="6.95" customHeight="1">
      <c r="A403" s="38"/>
      <c r="B403" s="66"/>
      <c r="C403" s="67"/>
      <c r="D403" s="67"/>
      <c r="E403" s="67"/>
      <c r="F403" s="67"/>
      <c r="G403" s="67"/>
      <c r="H403" s="67"/>
      <c r="I403" s="67"/>
      <c r="J403" s="67"/>
      <c r="K403" s="67"/>
      <c r="L403" s="44"/>
      <c r="M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</row>
  </sheetData>
  <sheetProtection password="CC35" sheet="1" objects="1" scenarios="1" formatColumns="0" formatRows="0" autoFilter="0"/>
  <autoFilter ref="C123:K402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</row>
    <row r="4" spans="2:46" s="1" customFormat="1" ht="24.95" customHeight="1">
      <c r="B4" s="20"/>
      <c r="D4" s="138" t="s">
        <v>103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Modernizace silnice II/315 Hrádek - Ústí nad Orlicí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875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28. 9. 2021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tr">
        <f>IF('Rekapitulace stavby'!E11="","",'Rekapitulace stavby'!E11)</f>
        <v xml:space="preserve"> </v>
      </c>
      <c r="F15" s="38"/>
      <c r="G15" s="38"/>
      <c r="H15" s="38"/>
      <c r="I15" s="140" t="s">
        <v>26</v>
      </c>
      <c r="J15" s="143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tr">
        <f>IF('Rekapitulace stavby'!AN16="","",'Rekapitulace stavby'!AN16)</f>
        <v/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tr">
        <f>IF('Rekapitulace stavby'!E17="","",'Rekapitulace stavby'!E17)</f>
        <v xml:space="preserve"> </v>
      </c>
      <c r="F21" s="38"/>
      <c r="G21" s="38"/>
      <c r="H21" s="38"/>
      <c r="I21" s="140" t="s">
        <v>26</v>
      </c>
      <c r="J21" s="143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tr">
        <f>IF('Rekapitulace stavby'!E20="","",'Rekapitulace stavby'!E20)</f>
        <v xml:space="preserve"> </v>
      </c>
      <c r="F24" s="38"/>
      <c r="G24" s="38"/>
      <c r="H24" s="38"/>
      <c r="I24" s="140" t="s">
        <v>26</v>
      </c>
      <c r="J24" s="143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ROUND(J117,2)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ROUND((SUM(BE117:BE177)),2)</f>
        <v>0</v>
      </c>
      <c r="G33" s="38"/>
      <c r="H33" s="38"/>
      <c r="I33" s="155">
        <v>0.21</v>
      </c>
      <c r="J33" s="154">
        <f>ROUND(((SUM(BE117:BE177))*I33),2)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ROUND((SUM(BF117:BF177)),2)</f>
        <v>0</v>
      </c>
      <c r="G34" s="38"/>
      <c r="H34" s="38"/>
      <c r="I34" s="155">
        <v>0.15</v>
      </c>
      <c r="J34" s="154">
        <f>ROUND(((SUM(BF117:BF177))*I34),2)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ROUND((SUM(BG117:BG177)),2)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ROUND((SUM(BH117:BH177)),2)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ROUND((SUM(BI117:BI177)),2)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Modernizace silnice II/315 Hrádek - Ústí nad Orlicí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112 - Zabezpečení provozu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28. 9. 2021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32" t="s">
        <v>29</v>
      </c>
      <c r="J91" s="36" t="str">
        <f>E21</f>
        <v xml:space="preserve">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113</v>
      </c>
      <c r="D94" s="176"/>
      <c r="E94" s="176"/>
      <c r="F94" s="176"/>
      <c r="G94" s="176"/>
      <c r="H94" s="176"/>
      <c r="I94" s="176"/>
      <c r="J94" s="177" t="s">
        <v>114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115</v>
      </c>
      <c r="D96" s="40"/>
      <c r="E96" s="40"/>
      <c r="F96" s="40"/>
      <c r="G96" s="40"/>
      <c r="H96" s="40"/>
      <c r="I96" s="40"/>
      <c r="J96" s="110">
        <f>J117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116</v>
      </c>
    </row>
    <row r="97" spans="1:31" s="9" customFormat="1" ht="24.95" customHeight="1">
      <c r="A97" s="9"/>
      <c r="B97" s="179"/>
      <c r="C97" s="180"/>
      <c r="D97" s="181" t="s">
        <v>435</v>
      </c>
      <c r="E97" s="182"/>
      <c r="F97" s="182"/>
      <c r="G97" s="182"/>
      <c r="H97" s="182"/>
      <c r="I97" s="182"/>
      <c r="J97" s="183">
        <f>J118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123</v>
      </c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16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6.5" customHeight="1">
      <c r="A107" s="38"/>
      <c r="B107" s="39"/>
      <c r="C107" s="40"/>
      <c r="D107" s="40"/>
      <c r="E107" s="174" t="str">
        <f>E7</f>
        <v>Modernizace silnice II/315 Hrádek - Ústí nad Orlicí</v>
      </c>
      <c r="F107" s="32"/>
      <c r="G107" s="32"/>
      <c r="H107" s="32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104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76" t="str">
        <f>E9</f>
        <v>SO 112 - Zabezpečení provozu</v>
      </c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20</v>
      </c>
      <c r="D111" s="40"/>
      <c r="E111" s="40"/>
      <c r="F111" s="27" t="str">
        <f>F12</f>
        <v xml:space="preserve"> </v>
      </c>
      <c r="G111" s="40"/>
      <c r="H111" s="40"/>
      <c r="I111" s="32" t="s">
        <v>22</v>
      </c>
      <c r="J111" s="79" t="str">
        <f>IF(J12="","",J12)</f>
        <v>28. 9. 2021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5.15" customHeight="1">
      <c r="A113" s="38"/>
      <c r="B113" s="39"/>
      <c r="C113" s="32" t="s">
        <v>24</v>
      </c>
      <c r="D113" s="40"/>
      <c r="E113" s="40"/>
      <c r="F113" s="27" t="str">
        <f>E15</f>
        <v xml:space="preserve"> </v>
      </c>
      <c r="G113" s="40"/>
      <c r="H113" s="40"/>
      <c r="I113" s="32" t="s">
        <v>29</v>
      </c>
      <c r="J113" s="36" t="str">
        <f>E21</f>
        <v xml:space="preserve"> 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27</v>
      </c>
      <c r="D114" s="40"/>
      <c r="E114" s="40"/>
      <c r="F114" s="27" t="str">
        <f>IF(E18="","",E18)</f>
        <v>Vyplň údaj</v>
      </c>
      <c r="G114" s="40"/>
      <c r="H114" s="40"/>
      <c r="I114" s="32" t="s">
        <v>31</v>
      </c>
      <c r="J114" s="36" t="str">
        <f>E24</f>
        <v xml:space="preserve"> 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0" customFormat="1" ht="29.25" customHeight="1">
      <c r="A116" s="185"/>
      <c r="B116" s="186"/>
      <c r="C116" s="187" t="s">
        <v>124</v>
      </c>
      <c r="D116" s="188" t="s">
        <v>58</v>
      </c>
      <c r="E116" s="188" t="s">
        <v>54</v>
      </c>
      <c r="F116" s="188" t="s">
        <v>55</v>
      </c>
      <c r="G116" s="188" t="s">
        <v>125</v>
      </c>
      <c r="H116" s="188" t="s">
        <v>126</v>
      </c>
      <c r="I116" s="188" t="s">
        <v>127</v>
      </c>
      <c r="J116" s="188" t="s">
        <v>114</v>
      </c>
      <c r="K116" s="189" t="s">
        <v>128</v>
      </c>
      <c r="L116" s="190"/>
      <c r="M116" s="100" t="s">
        <v>1</v>
      </c>
      <c r="N116" s="101" t="s">
        <v>37</v>
      </c>
      <c r="O116" s="101" t="s">
        <v>129</v>
      </c>
      <c r="P116" s="101" t="s">
        <v>130</v>
      </c>
      <c r="Q116" s="101" t="s">
        <v>131</v>
      </c>
      <c r="R116" s="101" t="s">
        <v>132</v>
      </c>
      <c r="S116" s="101" t="s">
        <v>133</v>
      </c>
      <c r="T116" s="102" t="s">
        <v>134</v>
      </c>
      <c r="U116" s="185"/>
      <c r="V116" s="185"/>
      <c r="W116" s="185"/>
      <c r="X116" s="185"/>
      <c r="Y116" s="185"/>
      <c r="Z116" s="185"/>
      <c r="AA116" s="185"/>
      <c r="AB116" s="185"/>
      <c r="AC116" s="185"/>
      <c r="AD116" s="185"/>
      <c r="AE116" s="185"/>
    </row>
    <row r="117" spans="1:63" s="2" customFormat="1" ht="22.8" customHeight="1">
      <c r="A117" s="38"/>
      <c r="B117" s="39"/>
      <c r="C117" s="107" t="s">
        <v>135</v>
      </c>
      <c r="D117" s="40"/>
      <c r="E117" s="40"/>
      <c r="F117" s="40"/>
      <c r="G117" s="40"/>
      <c r="H117" s="40"/>
      <c r="I117" s="40"/>
      <c r="J117" s="191">
        <f>BK117</f>
        <v>0</v>
      </c>
      <c r="K117" s="40"/>
      <c r="L117" s="44"/>
      <c r="M117" s="103"/>
      <c r="N117" s="192"/>
      <c r="O117" s="104"/>
      <c r="P117" s="193">
        <f>P118</f>
        <v>0</v>
      </c>
      <c r="Q117" s="104"/>
      <c r="R117" s="193">
        <f>R118</f>
        <v>0</v>
      </c>
      <c r="S117" s="104"/>
      <c r="T117" s="194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72</v>
      </c>
      <c r="AU117" s="17" t="s">
        <v>116</v>
      </c>
      <c r="BK117" s="195">
        <f>BK118</f>
        <v>0</v>
      </c>
    </row>
    <row r="118" spans="1:63" s="11" customFormat="1" ht="25.9" customHeight="1">
      <c r="A118" s="11"/>
      <c r="B118" s="196"/>
      <c r="C118" s="197"/>
      <c r="D118" s="198" t="s">
        <v>72</v>
      </c>
      <c r="E118" s="199" t="s">
        <v>170</v>
      </c>
      <c r="F118" s="199" t="s">
        <v>683</v>
      </c>
      <c r="G118" s="197"/>
      <c r="H118" s="197"/>
      <c r="I118" s="200"/>
      <c r="J118" s="201">
        <f>BK118</f>
        <v>0</v>
      </c>
      <c r="K118" s="197"/>
      <c r="L118" s="202"/>
      <c r="M118" s="203"/>
      <c r="N118" s="204"/>
      <c r="O118" s="204"/>
      <c r="P118" s="205">
        <f>SUM(P119:P177)</f>
        <v>0</v>
      </c>
      <c r="Q118" s="204"/>
      <c r="R118" s="205">
        <f>SUM(R119:R177)</f>
        <v>0</v>
      </c>
      <c r="S118" s="204"/>
      <c r="T118" s="206">
        <f>SUM(T119:T177)</f>
        <v>0</v>
      </c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R118" s="207" t="s">
        <v>81</v>
      </c>
      <c r="AT118" s="208" t="s">
        <v>72</v>
      </c>
      <c r="AU118" s="208" t="s">
        <v>73</v>
      </c>
      <c r="AY118" s="207" t="s">
        <v>137</v>
      </c>
      <c r="BK118" s="209">
        <f>SUM(BK119:BK177)</f>
        <v>0</v>
      </c>
    </row>
    <row r="119" spans="1:65" s="2" customFormat="1" ht="24.15" customHeight="1">
      <c r="A119" s="38"/>
      <c r="B119" s="39"/>
      <c r="C119" s="210" t="s">
        <v>81</v>
      </c>
      <c r="D119" s="210" t="s">
        <v>138</v>
      </c>
      <c r="E119" s="211" t="s">
        <v>876</v>
      </c>
      <c r="F119" s="212" t="s">
        <v>877</v>
      </c>
      <c r="G119" s="213" t="s">
        <v>284</v>
      </c>
      <c r="H119" s="214">
        <v>4</v>
      </c>
      <c r="I119" s="215"/>
      <c r="J119" s="216">
        <f>ROUND(I119*H119,2)</f>
        <v>0</v>
      </c>
      <c r="K119" s="212" t="s">
        <v>446</v>
      </c>
      <c r="L119" s="44"/>
      <c r="M119" s="217" t="s">
        <v>1</v>
      </c>
      <c r="N119" s="218" t="s">
        <v>38</v>
      </c>
      <c r="O119" s="91"/>
      <c r="P119" s="219">
        <f>O119*H119</f>
        <v>0</v>
      </c>
      <c r="Q119" s="219">
        <v>0</v>
      </c>
      <c r="R119" s="219">
        <f>Q119*H119</f>
        <v>0</v>
      </c>
      <c r="S119" s="219">
        <v>0</v>
      </c>
      <c r="T119" s="220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1" t="s">
        <v>151</v>
      </c>
      <c r="AT119" s="221" t="s">
        <v>138</v>
      </c>
      <c r="AU119" s="221" t="s">
        <v>81</v>
      </c>
      <c r="AY119" s="17" t="s">
        <v>137</v>
      </c>
      <c r="BE119" s="222">
        <f>IF(N119="základní",J119,0)</f>
        <v>0</v>
      </c>
      <c r="BF119" s="222">
        <f>IF(N119="snížená",J119,0)</f>
        <v>0</v>
      </c>
      <c r="BG119" s="222">
        <f>IF(N119="zákl. přenesená",J119,0)</f>
        <v>0</v>
      </c>
      <c r="BH119" s="222">
        <f>IF(N119="sníž. přenesená",J119,0)</f>
        <v>0</v>
      </c>
      <c r="BI119" s="222">
        <f>IF(N119="nulová",J119,0)</f>
        <v>0</v>
      </c>
      <c r="BJ119" s="17" t="s">
        <v>81</v>
      </c>
      <c r="BK119" s="222">
        <f>ROUND(I119*H119,2)</f>
        <v>0</v>
      </c>
      <c r="BL119" s="17" t="s">
        <v>151</v>
      </c>
      <c r="BM119" s="221" t="s">
        <v>166</v>
      </c>
    </row>
    <row r="120" spans="1:51" s="12" customFormat="1" ht="12">
      <c r="A120" s="12"/>
      <c r="B120" s="223"/>
      <c r="C120" s="224"/>
      <c r="D120" s="225" t="s">
        <v>198</v>
      </c>
      <c r="E120" s="226" t="s">
        <v>1</v>
      </c>
      <c r="F120" s="227" t="s">
        <v>878</v>
      </c>
      <c r="G120" s="224"/>
      <c r="H120" s="228">
        <v>4</v>
      </c>
      <c r="I120" s="229"/>
      <c r="J120" s="224"/>
      <c r="K120" s="224"/>
      <c r="L120" s="230"/>
      <c r="M120" s="231"/>
      <c r="N120" s="232"/>
      <c r="O120" s="232"/>
      <c r="P120" s="232"/>
      <c r="Q120" s="232"/>
      <c r="R120" s="232"/>
      <c r="S120" s="232"/>
      <c r="T120" s="233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T120" s="234" t="s">
        <v>198</v>
      </c>
      <c r="AU120" s="234" t="s">
        <v>81</v>
      </c>
      <c r="AV120" s="12" t="s">
        <v>83</v>
      </c>
      <c r="AW120" s="12" t="s">
        <v>30</v>
      </c>
      <c r="AX120" s="12" t="s">
        <v>73</v>
      </c>
      <c r="AY120" s="234" t="s">
        <v>137</v>
      </c>
    </row>
    <row r="121" spans="1:51" s="13" customFormat="1" ht="12">
      <c r="A121" s="13"/>
      <c r="B121" s="235"/>
      <c r="C121" s="236"/>
      <c r="D121" s="225" t="s">
        <v>198</v>
      </c>
      <c r="E121" s="237" t="s">
        <v>1</v>
      </c>
      <c r="F121" s="238" t="s">
        <v>879</v>
      </c>
      <c r="G121" s="236"/>
      <c r="H121" s="237" t="s">
        <v>1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198</v>
      </c>
      <c r="AU121" s="244" t="s">
        <v>81</v>
      </c>
      <c r="AV121" s="13" t="s">
        <v>81</v>
      </c>
      <c r="AW121" s="13" t="s">
        <v>30</v>
      </c>
      <c r="AX121" s="13" t="s">
        <v>73</v>
      </c>
      <c r="AY121" s="244" t="s">
        <v>137</v>
      </c>
    </row>
    <row r="122" spans="1:51" s="14" customFormat="1" ht="12">
      <c r="A122" s="14"/>
      <c r="B122" s="245"/>
      <c r="C122" s="246"/>
      <c r="D122" s="225" t="s">
        <v>198</v>
      </c>
      <c r="E122" s="247" t="s">
        <v>1</v>
      </c>
      <c r="F122" s="248" t="s">
        <v>239</v>
      </c>
      <c r="G122" s="246"/>
      <c r="H122" s="249">
        <v>4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198</v>
      </c>
      <c r="AU122" s="255" t="s">
        <v>81</v>
      </c>
      <c r="AV122" s="14" t="s">
        <v>151</v>
      </c>
      <c r="AW122" s="14" t="s">
        <v>30</v>
      </c>
      <c r="AX122" s="14" t="s">
        <v>81</v>
      </c>
      <c r="AY122" s="255" t="s">
        <v>137</v>
      </c>
    </row>
    <row r="123" spans="1:65" s="2" customFormat="1" ht="24.15" customHeight="1">
      <c r="A123" s="38"/>
      <c r="B123" s="39"/>
      <c r="C123" s="210" t="s">
        <v>83</v>
      </c>
      <c r="D123" s="210" t="s">
        <v>138</v>
      </c>
      <c r="E123" s="211" t="s">
        <v>880</v>
      </c>
      <c r="F123" s="212" t="s">
        <v>881</v>
      </c>
      <c r="G123" s="213" t="s">
        <v>284</v>
      </c>
      <c r="H123" s="214">
        <v>856</v>
      </c>
      <c r="I123" s="215"/>
      <c r="J123" s="216">
        <f>ROUND(I123*H123,2)</f>
        <v>0</v>
      </c>
      <c r="K123" s="212" t="s">
        <v>446</v>
      </c>
      <c r="L123" s="44"/>
      <c r="M123" s="217" t="s">
        <v>1</v>
      </c>
      <c r="N123" s="218" t="s">
        <v>38</v>
      </c>
      <c r="O123" s="91"/>
      <c r="P123" s="219">
        <f>O123*H123</f>
        <v>0</v>
      </c>
      <c r="Q123" s="219">
        <v>0</v>
      </c>
      <c r="R123" s="219">
        <f>Q123*H123</f>
        <v>0</v>
      </c>
      <c r="S123" s="219">
        <v>0</v>
      </c>
      <c r="T123" s="220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1" t="s">
        <v>151</v>
      </c>
      <c r="AT123" s="221" t="s">
        <v>138</v>
      </c>
      <c r="AU123" s="221" t="s">
        <v>81</v>
      </c>
      <c r="AY123" s="17" t="s">
        <v>137</v>
      </c>
      <c r="BE123" s="222">
        <f>IF(N123="základní",J123,0)</f>
        <v>0</v>
      </c>
      <c r="BF123" s="222">
        <f>IF(N123="snížená",J123,0)</f>
        <v>0</v>
      </c>
      <c r="BG123" s="222">
        <f>IF(N123="zákl. přenesená",J123,0)</f>
        <v>0</v>
      </c>
      <c r="BH123" s="222">
        <f>IF(N123="sníž. přenesená",J123,0)</f>
        <v>0</v>
      </c>
      <c r="BI123" s="222">
        <f>IF(N123="nulová",J123,0)</f>
        <v>0</v>
      </c>
      <c r="BJ123" s="17" t="s">
        <v>81</v>
      </c>
      <c r="BK123" s="222">
        <f>ROUND(I123*H123,2)</f>
        <v>0</v>
      </c>
      <c r="BL123" s="17" t="s">
        <v>151</v>
      </c>
      <c r="BM123" s="221" t="s">
        <v>174</v>
      </c>
    </row>
    <row r="124" spans="1:51" s="12" customFormat="1" ht="12">
      <c r="A124" s="12"/>
      <c r="B124" s="223"/>
      <c r="C124" s="224"/>
      <c r="D124" s="225" t="s">
        <v>198</v>
      </c>
      <c r="E124" s="226" t="s">
        <v>1</v>
      </c>
      <c r="F124" s="227" t="s">
        <v>882</v>
      </c>
      <c r="G124" s="224"/>
      <c r="H124" s="228">
        <v>856</v>
      </c>
      <c r="I124" s="229"/>
      <c r="J124" s="224"/>
      <c r="K124" s="224"/>
      <c r="L124" s="230"/>
      <c r="M124" s="231"/>
      <c r="N124" s="232"/>
      <c r="O124" s="232"/>
      <c r="P124" s="232"/>
      <c r="Q124" s="232"/>
      <c r="R124" s="232"/>
      <c r="S124" s="232"/>
      <c r="T124" s="233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T124" s="234" t="s">
        <v>198</v>
      </c>
      <c r="AU124" s="234" t="s">
        <v>81</v>
      </c>
      <c r="AV124" s="12" t="s">
        <v>83</v>
      </c>
      <c r="AW124" s="12" t="s">
        <v>30</v>
      </c>
      <c r="AX124" s="12" t="s">
        <v>73</v>
      </c>
      <c r="AY124" s="234" t="s">
        <v>137</v>
      </c>
    </row>
    <row r="125" spans="1:51" s="13" customFormat="1" ht="12">
      <c r="A125" s="13"/>
      <c r="B125" s="235"/>
      <c r="C125" s="236"/>
      <c r="D125" s="225" t="s">
        <v>198</v>
      </c>
      <c r="E125" s="237" t="s">
        <v>1</v>
      </c>
      <c r="F125" s="238" t="s">
        <v>238</v>
      </c>
      <c r="G125" s="236"/>
      <c r="H125" s="237" t="s">
        <v>1</v>
      </c>
      <c r="I125" s="239"/>
      <c r="J125" s="236"/>
      <c r="K125" s="236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198</v>
      </c>
      <c r="AU125" s="244" t="s">
        <v>81</v>
      </c>
      <c r="AV125" s="13" t="s">
        <v>81</v>
      </c>
      <c r="AW125" s="13" t="s">
        <v>30</v>
      </c>
      <c r="AX125" s="13" t="s">
        <v>73</v>
      </c>
      <c r="AY125" s="244" t="s">
        <v>137</v>
      </c>
    </row>
    <row r="126" spans="1:51" s="14" customFormat="1" ht="12">
      <c r="A126" s="14"/>
      <c r="B126" s="245"/>
      <c r="C126" s="246"/>
      <c r="D126" s="225" t="s">
        <v>198</v>
      </c>
      <c r="E126" s="247" t="s">
        <v>1</v>
      </c>
      <c r="F126" s="248" t="s">
        <v>239</v>
      </c>
      <c r="G126" s="246"/>
      <c r="H126" s="249">
        <v>856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198</v>
      </c>
      <c r="AU126" s="255" t="s">
        <v>81</v>
      </c>
      <c r="AV126" s="14" t="s">
        <v>151</v>
      </c>
      <c r="AW126" s="14" t="s">
        <v>30</v>
      </c>
      <c r="AX126" s="14" t="s">
        <v>81</v>
      </c>
      <c r="AY126" s="255" t="s">
        <v>137</v>
      </c>
    </row>
    <row r="127" spans="1:65" s="2" customFormat="1" ht="24.15" customHeight="1">
      <c r="A127" s="38"/>
      <c r="B127" s="39"/>
      <c r="C127" s="210" t="s">
        <v>147</v>
      </c>
      <c r="D127" s="210" t="s">
        <v>138</v>
      </c>
      <c r="E127" s="211" t="s">
        <v>883</v>
      </c>
      <c r="F127" s="212" t="s">
        <v>884</v>
      </c>
      <c r="G127" s="213" t="s">
        <v>284</v>
      </c>
      <c r="H127" s="214">
        <v>46</v>
      </c>
      <c r="I127" s="215"/>
      <c r="J127" s="216">
        <f>ROUND(I127*H127,2)</f>
        <v>0</v>
      </c>
      <c r="K127" s="212" t="s">
        <v>446</v>
      </c>
      <c r="L127" s="44"/>
      <c r="M127" s="217" t="s">
        <v>1</v>
      </c>
      <c r="N127" s="218" t="s">
        <v>38</v>
      </c>
      <c r="O127" s="91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1" t="s">
        <v>151</v>
      </c>
      <c r="AT127" s="221" t="s">
        <v>138</v>
      </c>
      <c r="AU127" s="221" t="s">
        <v>81</v>
      </c>
      <c r="AY127" s="17" t="s">
        <v>137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7" t="s">
        <v>81</v>
      </c>
      <c r="BK127" s="222">
        <f>ROUND(I127*H127,2)</f>
        <v>0</v>
      </c>
      <c r="BL127" s="17" t="s">
        <v>151</v>
      </c>
      <c r="BM127" s="221" t="s">
        <v>182</v>
      </c>
    </row>
    <row r="128" spans="1:51" s="12" customFormat="1" ht="12">
      <c r="A128" s="12"/>
      <c r="B128" s="223"/>
      <c r="C128" s="224"/>
      <c r="D128" s="225" t="s">
        <v>198</v>
      </c>
      <c r="E128" s="226" t="s">
        <v>1</v>
      </c>
      <c r="F128" s="227" t="s">
        <v>885</v>
      </c>
      <c r="G128" s="224"/>
      <c r="H128" s="228">
        <v>6</v>
      </c>
      <c r="I128" s="229"/>
      <c r="J128" s="224"/>
      <c r="K128" s="224"/>
      <c r="L128" s="230"/>
      <c r="M128" s="231"/>
      <c r="N128" s="232"/>
      <c r="O128" s="232"/>
      <c r="P128" s="232"/>
      <c r="Q128" s="232"/>
      <c r="R128" s="232"/>
      <c r="S128" s="232"/>
      <c r="T128" s="233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T128" s="234" t="s">
        <v>198</v>
      </c>
      <c r="AU128" s="234" t="s">
        <v>81</v>
      </c>
      <c r="AV128" s="12" t="s">
        <v>83</v>
      </c>
      <c r="AW128" s="12" t="s">
        <v>30</v>
      </c>
      <c r="AX128" s="12" t="s">
        <v>73</v>
      </c>
      <c r="AY128" s="234" t="s">
        <v>137</v>
      </c>
    </row>
    <row r="129" spans="1:51" s="12" customFormat="1" ht="12">
      <c r="A129" s="12"/>
      <c r="B129" s="223"/>
      <c r="C129" s="224"/>
      <c r="D129" s="225" t="s">
        <v>198</v>
      </c>
      <c r="E129" s="226" t="s">
        <v>1</v>
      </c>
      <c r="F129" s="227" t="s">
        <v>886</v>
      </c>
      <c r="G129" s="224"/>
      <c r="H129" s="228">
        <v>12</v>
      </c>
      <c r="I129" s="229"/>
      <c r="J129" s="224"/>
      <c r="K129" s="224"/>
      <c r="L129" s="230"/>
      <c r="M129" s="231"/>
      <c r="N129" s="232"/>
      <c r="O129" s="232"/>
      <c r="P129" s="232"/>
      <c r="Q129" s="232"/>
      <c r="R129" s="232"/>
      <c r="S129" s="232"/>
      <c r="T129" s="233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T129" s="234" t="s">
        <v>198</v>
      </c>
      <c r="AU129" s="234" t="s">
        <v>81</v>
      </c>
      <c r="AV129" s="12" t="s">
        <v>83</v>
      </c>
      <c r="AW129" s="12" t="s">
        <v>30</v>
      </c>
      <c r="AX129" s="12" t="s">
        <v>73</v>
      </c>
      <c r="AY129" s="234" t="s">
        <v>137</v>
      </c>
    </row>
    <row r="130" spans="1:51" s="12" customFormat="1" ht="12">
      <c r="A130" s="12"/>
      <c r="B130" s="223"/>
      <c r="C130" s="224"/>
      <c r="D130" s="225" t="s">
        <v>198</v>
      </c>
      <c r="E130" s="226" t="s">
        <v>1</v>
      </c>
      <c r="F130" s="227" t="s">
        <v>887</v>
      </c>
      <c r="G130" s="224"/>
      <c r="H130" s="228">
        <v>24</v>
      </c>
      <c r="I130" s="229"/>
      <c r="J130" s="224"/>
      <c r="K130" s="224"/>
      <c r="L130" s="230"/>
      <c r="M130" s="231"/>
      <c r="N130" s="232"/>
      <c r="O130" s="232"/>
      <c r="P130" s="232"/>
      <c r="Q130" s="232"/>
      <c r="R130" s="232"/>
      <c r="S130" s="232"/>
      <c r="T130" s="233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T130" s="234" t="s">
        <v>198</v>
      </c>
      <c r="AU130" s="234" t="s">
        <v>81</v>
      </c>
      <c r="AV130" s="12" t="s">
        <v>83</v>
      </c>
      <c r="AW130" s="12" t="s">
        <v>30</v>
      </c>
      <c r="AX130" s="12" t="s">
        <v>73</v>
      </c>
      <c r="AY130" s="234" t="s">
        <v>137</v>
      </c>
    </row>
    <row r="131" spans="1:51" s="12" customFormat="1" ht="12">
      <c r="A131" s="12"/>
      <c r="B131" s="223"/>
      <c r="C131" s="224"/>
      <c r="D131" s="225" t="s">
        <v>198</v>
      </c>
      <c r="E131" s="226" t="s">
        <v>1</v>
      </c>
      <c r="F131" s="227" t="s">
        <v>888</v>
      </c>
      <c r="G131" s="224"/>
      <c r="H131" s="228">
        <v>1</v>
      </c>
      <c r="I131" s="229"/>
      <c r="J131" s="224"/>
      <c r="K131" s="224"/>
      <c r="L131" s="230"/>
      <c r="M131" s="231"/>
      <c r="N131" s="232"/>
      <c r="O131" s="232"/>
      <c r="P131" s="232"/>
      <c r="Q131" s="232"/>
      <c r="R131" s="232"/>
      <c r="S131" s="232"/>
      <c r="T131" s="233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T131" s="234" t="s">
        <v>198</v>
      </c>
      <c r="AU131" s="234" t="s">
        <v>81</v>
      </c>
      <c r="AV131" s="12" t="s">
        <v>83</v>
      </c>
      <c r="AW131" s="12" t="s">
        <v>30</v>
      </c>
      <c r="AX131" s="12" t="s">
        <v>73</v>
      </c>
      <c r="AY131" s="234" t="s">
        <v>137</v>
      </c>
    </row>
    <row r="132" spans="1:51" s="12" customFormat="1" ht="12">
      <c r="A132" s="12"/>
      <c r="B132" s="223"/>
      <c r="C132" s="224"/>
      <c r="D132" s="225" t="s">
        <v>198</v>
      </c>
      <c r="E132" s="226" t="s">
        <v>1</v>
      </c>
      <c r="F132" s="227" t="s">
        <v>889</v>
      </c>
      <c r="G132" s="224"/>
      <c r="H132" s="228">
        <v>2</v>
      </c>
      <c r="I132" s="229"/>
      <c r="J132" s="224"/>
      <c r="K132" s="224"/>
      <c r="L132" s="230"/>
      <c r="M132" s="231"/>
      <c r="N132" s="232"/>
      <c r="O132" s="232"/>
      <c r="P132" s="232"/>
      <c r="Q132" s="232"/>
      <c r="R132" s="232"/>
      <c r="S132" s="232"/>
      <c r="T132" s="233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T132" s="234" t="s">
        <v>198</v>
      </c>
      <c r="AU132" s="234" t="s">
        <v>81</v>
      </c>
      <c r="AV132" s="12" t="s">
        <v>83</v>
      </c>
      <c r="AW132" s="12" t="s">
        <v>30</v>
      </c>
      <c r="AX132" s="12" t="s">
        <v>73</v>
      </c>
      <c r="AY132" s="234" t="s">
        <v>137</v>
      </c>
    </row>
    <row r="133" spans="1:51" s="12" customFormat="1" ht="12">
      <c r="A133" s="12"/>
      <c r="B133" s="223"/>
      <c r="C133" s="224"/>
      <c r="D133" s="225" t="s">
        <v>198</v>
      </c>
      <c r="E133" s="226" t="s">
        <v>1</v>
      </c>
      <c r="F133" s="227" t="s">
        <v>890</v>
      </c>
      <c r="G133" s="224"/>
      <c r="H133" s="228">
        <v>1</v>
      </c>
      <c r="I133" s="229"/>
      <c r="J133" s="224"/>
      <c r="K133" s="224"/>
      <c r="L133" s="230"/>
      <c r="M133" s="231"/>
      <c r="N133" s="232"/>
      <c r="O133" s="232"/>
      <c r="P133" s="232"/>
      <c r="Q133" s="232"/>
      <c r="R133" s="232"/>
      <c r="S133" s="232"/>
      <c r="T133" s="233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T133" s="234" t="s">
        <v>198</v>
      </c>
      <c r="AU133" s="234" t="s">
        <v>81</v>
      </c>
      <c r="AV133" s="12" t="s">
        <v>83</v>
      </c>
      <c r="AW133" s="12" t="s">
        <v>30</v>
      </c>
      <c r="AX133" s="12" t="s">
        <v>73</v>
      </c>
      <c r="AY133" s="234" t="s">
        <v>137</v>
      </c>
    </row>
    <row r="134" spans="1:51" s="13" customFormat="1" ht="12">
      <c r="A134" s="13"/>
      <c r="B134" s="235"/>
      <c r="C134" s="236"/>
      <c r="D134" s="225" t="s">
        <v>198</v>
      </c>
      <c r="E134" s="237" t="s">
        <v>1</v>
      </c>
      <c r="F134" s="238" t="s">
        <v>891</v>
      </c>
      <c r="G134" s="236"/>
      <c r="H134" s="237" t="s">
        <v>1</v>
      </c>
      <c r="I134" s="239"/>
      <c r="J134" s="236"/>
      <c r="K134" s="236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198</v>
      </c>
      <c r="AU134" s="244" t="s">
        <v>81</v>
      </c>
      <c r="AV134" s="13" t="s">
        <v>81</v>
      </c>
      <c r="AW134" s="13" t="s">
        <v>30</v>
      </c>
      <c r="AX134" s="13" t="s">
        <v>73</v>
      </c>
      <c r="AY134" s="244" t="s">
        <v>137</v>
      </c>
    </row>
    <row r="135" spans="1:51" s="13" customFormat="1" ht="12">
      <c r="A135" s="13"/>
      <c r="B135" s="235"/>
      <c r="C135" s="236"/>
      <c r="D135" s="225" t="s">
        <v>198</v>
      </c>
      <c r="E135" s="237" t="s">
        <v>1</v>
      </c>
      <c r="F135" s="238" t="s">
        <v>892</v>
      </c>
      <c r="G135" s="236"/>
      <c r="H135" s="237" t="s">
        <v>1</v>
      </c>
      <c r="I135" s="239"/>
      <c r="J135" s="236"/>
      <c r="K135" s="236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198</v>
      </c>
      <c r="AU135" s="244" t="s">
        <v>81</v>
      </c>
      <c r="AV135" s="13" t="s">
        <v>81</v>
      </c>
      <c r="AW135" s="13" t="s">
        <v>30</v>
      </c>
      <c r="AX135" s="13" t="s">
        <v>73</v>
      </c>
      <c r="AY135" s="244" t="s">
        <v>137</v>
      </c>
    </row>
    <row r="136" spans="1:51" s="14" customFormat="1" ht="12">
      <c r="A136" s="14"/>
      <c r="B136" s="245"/>
      <c r="C136" s="246"/>
      <c r="D136" s="225" t="s">
        <v>198</v>
      </c>
      <c r="E136" s="247" t="s">
        <v>1</v>
      </c>
      <c r="F136" s="248" t="s">
        <v>239</v>
      </c>
      <c r="G136" s="246"/>
      <c r="H136" s="249">
        <v>46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198</v>
      </c>
      <c r="AU136" s="255" t="s">
        <v>81</v>
      </c>
      <c r="AV136" s="14" t="s">
        <v>151</v>
      </c>
      <c r="AW136" s="14" t="s">
        <v>30</v>
      </c>
      <c r="AX136" s="14" t="s">
        <v>81</v>
      </c>
      <c r="AY136" s="255" t="s">
        <v>137</v>
      </c>
    </row>
    <row r="137" spans="1:65" s="2" customFormat="1" ht="24.15" customHeight="1">
      <c r="A137" s="38"/>
      <c r="B137" s="39"/>
      <c r="C137" s="210" t="s">
        <v>151</v>
      </c>
      <c r="D137" s="210" t="s">
        <v>138</v>
      </c>
      <c r="E137" s="211" t="s">
        <v>893</v>
      </c>
      <c r="F137" s="212" t="s">
        <v>894</v>
      </c>
      <c r="G137" s="213" t="s">
        <v>284</v>
      </c>
      <c r="H137" s="214">
        <v>9844</v>
      </c>
      <c r="I137" s="215"/>
      <c r="J137" s="216">
        <f>ROUND(I137*H137,2)</f>
        <v>0</v>
      </c>
      <c r="K137" s="212" t="s">
        <v>446</v>
      </c>
      <c r="L137" s="44"/>
      <c r="M137" s="217" t="s">
        <v>1</v>
      </c>
      <c r="N137" s="218" t="s">
        <v>38</v>
      </c>
      <c r="O137" s="91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1" t="s">
        <v>151</v>
      </c>
      <c r="AT137" s="221" t="s">
        <v>138</v>
      </c>
      <c r="AU137" s="221" t="s">
        <v>81</v>
      </c>
      <c r="AY137" s="17" t="s">
        <v>137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7" t="s">
        <v>81</v>
      </c>
      <c r="BK137" s="222">
        <f>ROUND(I137*H137,2)</f>
        <v>0</v>
      </c>
      <c r="BL137" s="17" t="s">
        <v>151</v>
      </c>
      <c r="BM137" s="221" t="s">
        <v>190</v>
      </c>
    </row>
    <row r="138" spans="1:51" s="12" customFormat="1" ht="12">
      <c r="A138" s="12"/>
      <c r="B138" s="223"/>
      <c r="C138" s="224"/>
      <c r="D138" s="225" t="s">
        <v>198</v>
      </c>
      <c r="E138" s="226" t="s">
        <v>1</v>
      </c>
      <c r="F138" s="227" t="s">
        <v>895</v>
      </c>
      <c r="G138" s="224"/>
      <c r="H138" s="228">
        <v>9844</v>
      </c>
      <c r="I138" s="229"/>
      <c r="J138" s="224"/>
      <c r="K138" s="224"/>
      <c r="L138" s="230"/>
      <c r="M138" s="231"/>
      <c r="N138" s="232"/>
      <c r="O138" s="232"/>
      <c r="P138" s="232"/>
      <c r="Q138" s="232"/>
      <c r="R138" s="232"/>
      <c r="S138" s="232"/>
      <c r="T138" s="233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T138" s="234" t="s">
        <v>198</v>
      </c>
      <c r="AU138" s="234" t="s">
        <v>81</v>
      </c>
      <c r="AV138" s="12" t="s">
        <v>83</v>
      </c>
      <c r="AW138" s="12" t="s">
        <v>30</v>
      </c>
      <c r="AX138" s="12" t="s">
        <v>73</v>
      </c>
      <c r="AY138" s="234" t="s">
        <v>137</v>
      </c>
    </row>
    <row r="139" spans="1:51" s="13" customFormat="1" ht="12">
      <c r="A139" s="13"/>
      <c r="B139" s="235"/>
      <c r="C139" s="236"/>
      <c r="D139" s="225" t="s">
        <v>198</v>
      </c>
      <c r="E139" s="237" t="s">
        <v>1</v>
      </c>
      <c r="F139" s="238" t="s">
        <v>896</v>
      </c>
      <c r="G139" s="236"/>
      <c r="H139" s="237" t="s">
        <v>1</v>
      </c>
      <c r="I139" s="239"/>
      <c r="J139" s="236"/>
      <c r="K139" s="236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198</v>
      </c>
      <c r="AU139" s="244" t="s">
        <v>81</v>
      </c>
      <c r="AV139" s="13" t="s">
        <v>81</v>
      </c>
      <c r="AW139" s="13" t="s">
        <v>30</v>
      </c>
      <c r="AX139" s="13" t="s">
        <v>73</v>
      </c>
      <c r="AY139" s="244" t="s">
        <v>137</v>
      </c>
    </row>
    <row r="140" spans="1:51" s="14" customFormat="1" ht="12">
      <c r="A140" s="14"/>
      <c r="B140" s="245"/>
      <c r="C140" s="246"/>
      <c r="D140" s="225" t="s">
        <v>198</v>
      </c>
      <c r="E140" s="247" t="s">
        <v>1</v>
      </c>
      <c r="F140" s="248" t="s">
        <v>239</v>
      </c>
      <c r="G140" s="246"/>
      <c r="H140" s="249">
        <v>9844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198</v>
      </c>
      <c r="AU140" s="255" t="s">
        <v>81</v>
      </c>
      <c r="AV140" s="14" t="s">
        <v>151</v>
      </c>
      <c r="AW140" s="14" t="s">
        <v>30</v>
      </c>
      <c r="AX140" s="14" t="s">
        <v>81</v>
      </c>
      <c r="AY140" s="255" t="s">
        <v>137</v>
      </c>
    </row>
    <row r="141" spans="1:65" s="2" customFormat="1" ht="24.15" customHeight="1">
      <c r="A141" s="38"/>
      <c r="B141" s="39"/>
      <c r="C141" s="210" t="s">
        <v>136</v>
      </c>
      <c r="D141" s="210" t="s">
        <v>138</v>
      </c>
      <c r="E141" s="211" t="s">
        <v>897</v>
      </c>
      <c r="F141" s="212" t="s">
        <v>898</v>
      </c>
      <c r="G141" s="213" t="s">
        <v>284</v>
      </c>
      <c r="H141" s="214">
        <v>2</v>
      </c>
      <c r="I141" s="215"/>
      <c r="J141" s="216">
        <f>ROUND(I141*H141,2)</f>
        <v>0</v>
      </c>
      <c r="K141" s="212" t="s">
        <v>446</v>
      </c>
      <c r="L141" s="44"/>
      <c r="M141" s="217" t="s">
        <v>1</v>
      </c>
      <c r="N141" s="218" t="s">
        <v>38</v>
      </c>
      <c r="O141" s="91"/>
      <c r="P141" s="219">
        <f>O141*H141</f>
        <v>0</v>
      </c>
      <c r="Q141" s="219">
        <v>0</v>
      </c>
      <c r="R141" s="219">
        <f>Q141*H141</f>
        <v>0</v>
      </c>
      <c r="S141" s="219">
        <v>0</v>
      </c>
      <c r="T141" s="22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1" t="s">
        <v>151</v>
      </c>
      <c r="AT141" s="221" t="s">
        <v>138</v>
      </c>
      <c r="AU141" s="221" t="s">
        <v>81</v>
      </c>
      <c r="AY141" s="17" t="s">
        <v>137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7" t="s">
        <v>81</v>
      </c>
      <c r="BK141" s="222">
        <f>ROUND(I141*H141,2)</f>
        <v>0</v>
      </c>
      <c r="BL141" s="17" t="s">
        <v>151</v>
      </c>
      <c r="BM141" s="221" t="s">
        <v>200</v>
      </c>
    </row>
    <row r="142" spans="1:51" s="12" customFormat="1" ht="12">
      <c r="A142" s="12"/>
      <c r="B142" s="223"/>
      <c r="C142" s="224"/>
      <c r="D142" s="225" t="s">
        <v>198</v>
      </c>
      <c r="E142" s="226" t="s">
        <v>1</v>
      </c>
      <c r="F142" s="227" t="s">
        <v>899</v>
      </c>
      <c r="G142" s="224"/>
      <c r="H142" s="228">
        <v>2</v>
      </c>
      <c r="I142" s="229"/>
      <c r="J142" s="224"/>
      <c r="K142" s="224"/>
      <c r="L142" s="230"/>
      <c r="M142" s="231"/>
      <c r="N142" s="232"/>
      <c r="O142" s="232"/>
      <c r="P142" s="232"/>
      <c r="Q142" s="232"/>
      <c r="R142" s="232"/>
      <c r="S142" s="232"/>
      <c r="T142" s="233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T142" s="234" t="s">
        <v>198</v>
      </c>
      <c r="AU142" s="234" t="s">
        <v>81</v>
      </c>
      <c r="AV142" s="12" t="s">
        <v>83</v>
      </c>
      <c r="AW142" s="12" t="s">
        <v>30</v>
      </c>
      <c r="AX142" s="12" t="s">
        <v>73</v>
      </c>
      <c r="AY142" s="234" t="s">
        <v>137</v>
      </c>
    </row>
    <row r="143" spans="1:51" s="13" customFormat="1" ht="12">
      <c r="A143" s="13"/>
      <c r="B143" s="235"/>
      <c r="C143" s="236"/>
      <c r="D143" s="225" t="s">
        <v>198</v>
      </c>
      <c r="E143" s="237" t="s">
        <v>1</v>
      </c>
      <c r="F143" s="238" t="s">
        <v>900</v>
      </c>
      <c r="G143" s="236"/>
      <c r="H143" s="237" t="s">
        <v>1</v>
      </c>
      <c r="I143" s="239"/>
      <c r="J143" s="236"/>
      <c r="K143" s="236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198</v>
      </c>
      <c r="AU143" s="244" t="s">
        <v>81</v>
      </c>
      <c r="AV143" s="13" t="s">
        <v>81</v>
      </c>
      <c r="AW143" s="13" t="s">
        <v>30</v>
      </c>
      <c r="AX143" s="13" t="s">
        <v>73</v>
      </c>
      <c r="AY143" s="244" t="s">
        <v>137</v>
      </c>
    </row>
    <row r="144" spans="1:51" s="14" customFormat="1" ht="12">
      <c r="A144" s="14"/>
      <c r="B144" s="245"/>
      <c r="C144" s="246"/>
      <c r="D144" s="225" t="s">
        <v>198</v>
      </c>
      <c r="E144" s="247" t="s">
        <v>1</v>
      </c>
      <c r="F144" s="248" t="s">
        <v>239</v>
      </c>
      <c r="G144" s="246"/>
      <c r="H144" s="249">
        <v>2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198</v>
      </c>
      <c r="AU144" s="255" t="s">
        <v>81</v>
      </c>
      <c r="AV144" s="14" t="s">
        <v>151</v>
      </c>
      <c r="AW144" s="14" t="s">
        <v>30</v>
      </c>
      <c r="AX144" s="14" t="s">
        <v>81</v>
      </c>
      <c r="AY144" s="255" t="s">
        <v>137</v>
      </c>
    </row>
    <row r="145" spans="1:65" s="2" customFormat="1" ht="24.15" customHeight="1">
      <c r="A145" s="38"/>
      <c r="B145" s="39"/>
      <c r="C145" s="210" t="s">
        <v>158</v>
      </c>
      <c r="D145" s="210" t="s">
        <v>138</v>
      </c>
      <c r="E145" s="211" t="s">
        <v>901</v>
      </c>
      <c r="F145" s="212" t="s">
        <v>902</v>
      </c>
      <c r="G145" s="213" t="s">
        <v>284</v>
      </c>
      <c r="H145" s="214">
        <v>428</v>
      </c>
      <c r="I145" s="215"/>
      <c r="J145" s="216">
        <f>ROUND(I145*H145,2)</f>
        <v>0</v>
      </c>
      <c r="K145" s="212" t="s">
        <v>446</v>
      </c>
      <c r="L145" s="44"/>
      <c r="M145" s="217" t="s">
        <v>1</v>
      </c>
      <c r="N145" s="218" t="s">
        <v>38</v>
      </c>
      <c r="O145" s="91"/>
      <c r="P145" s="219">
        <f>O145*H145</f>
        <v>0</v>
      </c>
      <c r="Q145" s="219">
        <v>0</v>
      </c>
      <c r="R145" s="219">
        <f>Q145*H145</f>
        <v>0</v>
      </c>
      <c r="S145" s="219">
        <v>0</v>
      </c>
      <c r="T145" s="22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1" t="s">
        <v>151</v>
      </c>
      <c r="AT145" s="221" t="s">
        <v>138</v>
      </c>
      <c r="AU145" s="221" t="s">
        <v>81</v>
      </c>
      <c r="AY145" s="17" t="s">
        <v>137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7" t="s">
        <v>81</v>
      </c>
      <c r="BK145" s="222">
        <f>ROUND(I145*H145,2)</f>
        <v>0</v>
      </c>
      <c r="BL145" s="17" t="s">
        <v>151</v>
      </c>
      <c r="BM145" s="221" t="s">
        <v>208</v>
      </c>
    </row>
    <row r="146" spans="1:51" s="12" customFormat="1" ht="12">
      <c r="A146" s="12"/>
      <c r="B146" s="223"/>
      <c r="C146" s="224"/>
      <c r="D146" s="225" t="s">
        <v>198</v>
      </c>
      <c r="E146" s="226" t="s">
        <v>1</v>
      </c>
      <c r="F146" s="227" t="s">
        <v>903</v>
      </c>
      <c r="G146" s="224"/>
      <c r="H146" s="228">
        <v>428</v>
      </c>
      <c r="I146" s="229"/>
      <c r="J146" s="224"/>
      <c r="K146" s="224"/>
      <c r="L146" s="230"/>
      <c r="M146" s="231"/>
      <c r="N146" s="232"/>
      <c r="O146" s="232"/>
      <c r="P146" s="232"/>
      <c r="Q146" s="232"/>
      <c r="R146" s="232"/>
      <c r="S146" s="232"/>
      <c r="T146" s="233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T146" s="234" t="s">
        <v>198</v>
      </c>
      <c r="AU146" s="234" t="s">
        <v>81</v>
      </c>
      <c r="AV146" s="12" t="s">
        <v>83</v>
      </c>
      <c r="AW146" s="12" t="s">
        <v>30</v>
      </c>
      <c r="AX146" s="12" t="s">
        <v>73</v>
      </c>
      <c r="AY146" s="234" t="s">
        <v>137</v>
      </c>
    </row>
    <row r="147" spans="1:51" s="13" customFormat="1" ht="12">
      <c r="A147" s="13"/>
      <c r="B147" s="235"/>
      <c r="C147" s="236"/>
      <c r="D147" s="225" t="s">
        <v>198</v>
      </c>
      <c r="E147" s="237" t="s">
        <v>1</v>
      </c>
      <c r="F147" s="238" t="s">
        <v>904</v>
      </c>
      <c r="G147" s="236"/>
      <c r="H147" s="237" t="s">
        <v>1</v>
      </c>
      <c r="I147" s="239"/>
      <c r="J147" s="236"/>
      <c r="K147" s="236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198</v>
      </c>
      <c r="AU147" s="244" t="s">
        <v>81</v>
      </c>
      <c r="AV147" s="13" t="s">
        <v>81</v>
      </c>
      <c r="AW147" s="13" t="s">
        <v>30</v>
      </c>
      <c r="AX147" s="13" t="s">
        <v>73</v>
      </c>
      <c r="AY147" s="244" t="s">
        <v>137</v>
      </c>
    </row>
    <row r="148" spans="1:51" s="14" customFormat="1" ht="12">
      <c r="A148" s="14"/>
      <c r="B148" s="245"/>
      <c r="C148" s="246"/>
      <c r="D148" s="225" t="s">
        <v>198</v>
      </c>
      <c r="E148" s="247" t="s">
        <v>1</v>
      </c>
      <c r="F148" s="248" t="s">
        <v>239</v>
      </c>
      <c r="G148" s="246"/>
      <c r="H148" s="249">
        <v>428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198</v>
      </c>
      <c r="AU148" s="255" t="s">
        <v>81</v>
      </c>
      <c r="AV148" s="14" t="s">
        <v>151</v>
      </c>
      <c r="AW148" s="14" t="s">
        <v>30</v>
      </c>
      <c r="AX148" s="14" t="s">
        <v>81</v>
      </c>
      <c r="AY148" s="255" t="s">
        <v>137</v>
      </c>
    </row>
    <row r="149" spans="1:65" s="2" customFormat="1" ht="24.15" customHeight="1">
      <c r="A149" s="38"/>
      <c r="B149" s="39"/>
      <c r="C149" s="210" t="s">
        <v>162</v>
      </c>
      <c r="D149" s="210" t="s">
        <v>138</v>
      </c>
      <c r="E149" s="211" t="s">
        <v>905</v>
      </c>
      <c r="F149" s="212" t="s">
        <v>906</v>
      </c>
      <c r="G149" s="213" t="s">
        <v>284</v>
      </c>
      <c r="H149" s="214">
        <v>2</v>
      </c>
      <c r="I149" s="215"/>
      <c r="J149" s="216">
        <f>ROUND(I149*H149,2)</f>
        <v>0</v>
      </c>
      <c r="K149" s="212" t="s">
        <v>446</v>
      </c>
      <c r="L149" s="44"/>
      <c r="M149" s="217" t="s">
        <v>1</v>
      </c>
      <c r="N149" s="218" t="s">
        <v>38</v>
      </c>
      <c r="O149" s="91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1" t="s">
        <v>151</v>
      </c>
      <c r="AT149" s="221" t="s">
        <v>138</v>
      </c>
      <c r="AU149" s="221" t="s">
        <v>81</v>
      </c>
      <c r="AY149" s="17" t="s">
        <v>137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7" t="s">
        <v>81</v>
      </c>
      <c r="BK149" s="222">
        <f>ROUND(I149*H149,2)</f>
        <v>0</v>
      </c>
      <c r="BL149" s="17" t="s">
        <v>151</v>
      </c>
      <c r="BM149" s="221" t="s">
        <v>216</v>
      </c>
    </row>
    <row r="150" spans="1:51" s="12" customFormat="1" ht="12">
      <c r="A150" s="12"/>
      <c r="B150" s="223"/>
      <c r="C150" s="224"/>
      <c r="D150" s="225" t="s">
        <v>198</v>
      </c>
      <c r="E150" s="226" t="s">
        <v>1</v>
      </c>
      <c r="F150" s="227" t="s">
        <v>907</v>
      </c>
      <c r="G150" s="224"/>
      <c r="H150" s="228">
        <v>2</v>
      </c>
      <c r="I150" s="229"/>
      <c r="J150" s="224"/>
      <c r="K150" s="224"/>
      <c r="L150" s="230"/>
      <c r="M150" s="231"/>
      <c r="N150" s="232"/>
      <c r="O150" s="232"/>
      <c r="P150" s="232"/>
      <c r="Q150" s="232"/>
      <c r="R150" s="232"/>
      <c r="S150" s="232"/>
      <c r="T150" s="233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T150" s="234" t="s">
        <v>198</v>
      </c>
      <c r="AU150" s="234" t="s">
        <v>81</v>
      </c>
      <c r="AV150" s="12" t="s">
        <v>83</v>
      </c>
      <c r="AW150" s="12" t="s">
        <v>30</v>
      </c>
      <c r="AX150" s="12" t="s">
        <v>73</v>
      </c>
      <c r="AY150" s="234" t="s">
        <v>137</v>
      </c>
    </row>
    <row r="151" spans="1:51" s="13" customFormat="1" ht="12">
      <c r="A151" s="13"/>
      <c r="B151" s="235"/>
      <c r="C151" s="236"/>
      <c r="D151" s="225" t="s">
        <v>198</v>
      </c>
      <c r="E151" s="237" t="s">
        <v>1</v>
      </c>
      <c r="F151" s="238" t="s">
        <v>908</v>
      </c>
      <c r="G151" s="236"/>
      <c r="H151" s="237" t="s">
        <v>1</v>
      </c>
      <c r="I151" s="239"/>
      <c r="J151" s="236"/>
      <c r="K151" s="236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198</v>
      </c>
      <c r="AU151" s="244" t="s">
        <v>81</v>
      </c>
      <c r="AV151" s="13" t="s">
        <v>81</v>
      </c>
      <c r="AW151" s="13" t="s">
        <v>30</v>
      </c>
      <c r="AX151" s="13" t="s">
        <v>73</v>
      </c>
      <c r="AY151" s="244" t="s">
        <v>137</v>
      </c>
    </row>
    <row r="152" spans="1:51" s="14" customFormat="1" ht="12">
      <c r="A152" s="14"/>
      <c r="B152" s="245"/>
      <c r="C152" s="246"/>
      <c r="D152" s="225" t="s">
        <v>198</v>
      </c>
      <c r="E152" s="247" t="s">
        <v>1</v>
      </c>
      <c r="F152" s="248" t="s">
        <v>239</v>
      </c>
      <c r="G152" s="246"/>
      <c r="H152" s="249">
        <v>2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198</v>
      </c>
      <c r="AU152" s="255" t="s">
        <v>81</v>
      </c>
      <c r="AV152" s="14" t="s">
        <v>151</v>
      </c>
      <c r="AW152" s="14" t="s">
        <v>30</v>
      </c>
      <c r="AX152" s="14" t="s">
        <v>81</v>
      </c>
      <c r="AY152" s="255" t="s">
        <v>137</v>
      </c>
    </row>
    <row r="153" spans="1:65" s="2" customFormat="1" ht="33" customHeight="1">
      <c r="A153" s="38"/>
      <c r="B153" s="39"/>
      <c r="C153" s="210" t="s">
        <v>166</v>
      </c>
      <c r="D153" s="210" t="s">
        <v>138</v>
      </c>
      <c r="E153" s="211" t="s">
        <v>909</v>
      </c>
      <c r="F153" s="212" t="s">
        <v>910</v>
      </c>
      <c r="G153" s="213" t="s">
        <v>284</v>
      </c>
      <c r="H153" s="214">
        <v>428</v>
      </c>
      <c r="I153" s="215"/>
      <c r="J153" s="216">
        <f>ROUND(I153*H153,2)</f>
        <v>0</v>
      </c>
      <c r="K153" s="212" t="s">
        <v>446</v>
      </c>
      <c r="L153" s="44"/>
      <c r="M153" s="217" t="s">
        <v>1</v>
      </c>
      <c r="N153" s="218" t="s">
        <v>38</v>
      </c>
      <c r="O153" s="91"/>
      <c r="P153" s="219">
        <f>O153*H153</f>
        <v>0</v>
      </c>
      <c r="Q153" s="219">
        <v>0</v>
      </c>
      <c r="R153" s="219">
        <f>Q153*H153</f>
        <v>0</v>
      </c>
      <c r="S153" s="219">
        <v>0</v>
      </c>
      <c r="T153" s="22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1" t="s">
        <v>151</v>
      </c>
      <c r="AT153" s="221" t="s">
        <v>138</v>
      </c>
      <c r="AU153" s="221" t="s">
        <v>81</v>
      </c>
      <c r="AY153" s="17" t="s">
        <v>137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7" t="s">
        <v>81</v>
      </c>
      <c r="BK153" s="222">
        <f>ROUND(I153*H153,2)</f>
        <v>0</v>
      </c>
      <c r="BL153" s="17" t="s">
        <v>151</v>
      </c>
      <c r="BM153" s="221" t="s">
        <v>223</v>
      </c>
    </row>
    <row r="154" spans="1:51" s="12" customFormat="1" ht="12">
      <c r="A154" s="12"/>
      <c r="B154" s="223"/>
      <c r="C154" s="224"/>
      <c r="D154" s="225" t="s">
        <v>198</v>
      </c>
      <c r="E154" s="226" t="s">
        <v>1</v>
      </c>
      <c r="F154" s="227" t="s">
        <v>903</v>
      </c>
      <c r="G154" s="224"/>
      <c r="H154" s="228">
        <v>428</v>
      </c>
      <c r="I154" s="229"/>
      <c r="J154" s="224"/>
      <c r="K154" s="224"/>
      <c r="L154" s="230"/>
      <c r="M154" s="231"/>
      <c r="N154" s="232"/>
      <c r="O154" s="232"/>
      <c r="P154" s="232"/>
      <c r="Q154" s="232"/>
      <c r="R154" s="232"/>
      <c r="S154" s="232"/>
      <c r="T154" s="233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34" t="s">
        <v>198</v>
      </c>
      <c r="AU154" s="234" t="s">
        <v>81</v>
      </c>
      <c r="AV154" s="12" t="s">
        <v>83</v>
      </c>
      <c r="AW154" s="12" t="s">
        <v>30</v>
      </c>
      <c r="AX154" s="12" t="s">
        <v>73</v>
      </c>
      <c r="AY154" s="234" t="s">
        <v>137</v>
      </c>
    </row>
    <row r="155" spans="1:51" s="13" customFormat="1" ht="12">
      <c r="A155" s="13"/>
      <c r="B155" s="235"/>
      <c r="C155" s="236"/>
      <c r="D155" s="225" t="s">
        <v>198</v>
      </c>
      <c r="E155" s="237" t="s">
        <v>1</v>
      </c>
      <c r="F155" s="238" t="s">
        <v>911</v>
      </c>
      <c r="G155" s="236"/>
      <c r="H155" s="237" t="s">
        <v>1</v>
      </c>
      <c r="I155" s="239"/>
      <c r="J155" s="236"/>
      <c r="K155" s="236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198</v>
      </c>
      <c r="AU155" s="244" t="s">
        <v>81</v>
      </c>
      <c r="AV155" s="13" t="s">
        <v>81</v>
      </c>
      <c r="AW155" s="13" t="s">
        <v>30</v>
      </c>
      <c r="AX155" s="13" t="s">
        <v>73</v>
      </c>
      <c r="AY155" s="244" t="s">
        <v>137</v>
      </c>
    </row>
    <row r="156" spans="1:51" s="14" customFormat="1" ht="12">
      <c r="A156" s="14"/>
      <c r="B156" s="245"/>
      <c r="C156" s="246"/>
      <c r="D156" s="225" t="s">
        <v>198</v>
      </c>
      <c r="E156" s="247" t="s">
        <v>1</v>
      </c>
      <c r="F156" s="248" t="s">
        <v>239</v>
      </c>
      <c r="G156" s="246"/>
      <c r="H156" s="249">
        <v>428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198</v>
      </c>
      <c r="AU156" s="255" t="s">
        <v>81</v>
      </c>
      <c r="AV156" s="14" t="s">
        <v>151</v>
      </c>
      <c r="AW156" s="14" t="s">
        <v>30</v>
      </c>
      <c r="AX156" s="14" t="s">
        <v>81</v>
      </c>
      <c r="AY156" s="255" t="s">
        <v>137</v>
      </c>
    </row>
    <row r="157" spans="1:65" s="2" customFormat="1" ht="24.15" customHeight="1">
      <c r="A157" s="38"/>
      <c r="B157" s="39"/>
      <c r="C157" s="210" t="s">
        <v>170</v>
      </c>
      <c r="D157" s="210" t="s">
        <v>138</v>
      </c>
      <c r="E157" s="211" t="s">
        <v>912</v>
      </c>
      <c r="F157" s="212" t="s">
        <v>913</v>
      </c>
      <c r="G157" s="213" t="s">
        <v>284</v>
      </c>
      <c r="H157" s="214">
        <v>2</v>
      </c>
      <c r="I157" s="215"/>
      <c r="J157" s="216">
        <f>ROUND(I157*H157,2)</f>
        <v>0</v>
      </c>
      <c r="K157" s="212" t="s">
        <v>446</v>
      </c>
      <c r="L157" s="44"/>
      <c r="M157" s="217" t="s">
        <v>1</v>
      </c>
      <c r="N157" s="218" t="s">
        <v>38</v>
      </c>
      <c r="O157" s="91"/>
      <c r="P157" s="219">
        <f>O157*H157</f>
        <v>0</v>
      </c>
      <c r="Q157" s="219">
        <v>0</v>
      </c>
      <c r="R157" s="219">
        <f>Q157*H157</f>
        <v>0</v>
      </c>
      <c r="S157" s="219">
        <v>0</v>
      </c>
      <c r="T157" s="22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1" t="s">
        <v>151</v>
      </c>
      <c r="AT157" s="221" t="s">
        <v>138</v>
      </c>
      <c r="AU157" s="221" t="s">
        <v>81</v>
      </c>
      <c r="AY157" s="17" t="s">
        <v>137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7" t="s">
        <v>81</v>
      </c>
      <c r="BK157" s="222">
        <f>ROUND(I157*H157,2)</f>
        <v>0</v>
      </c>
      <c r="BL157" s="17" t="s">
        <v>151</v>
      </c>
      <c r="BM157" s="221" t="s">
        <v>233</v>
      </c>
    </row>
    <row r="158" spans="1:51" s="12" customFormat="1" ht="12">
      <c r="A158" s="12"/>
      <c r="B158" s="223"/>
      <c r="C158" s="224"/>
      <c r="D158" s="225" t="s">
        <v>198</v>
      </c>
      <c r="E158" s="226" t="s">
        <v>1</v>
      </c>
      <c r="F158" s="227" t="s">
        <v>907</v>
      </c>
      <c r="G158" s="224"/>
      <c r="H158" s="228">
        <v>2</v>
      </c>
      <c r="I158" s="229"/>
      <c r="J158" s="224"/>
      <c r="K158" s="224"/>
      <c r="L158" s="230"/>
      <c r="M158" s="231"/>
      <c r="N158" s="232"/>
      <c r="O158" s="232"/>
      <c r="P158" s="232"/>
      <c r="Q158" s="232"/>
      <c r="R158" s="232"/>
      <c r="S158" s="232"/>
      <c r="T158" s="233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34" t="s">
        <v>198</v>
      </c>
      <c r="AU158" s="234" t="s">
        <v>81</v>
      </c>
      <c r="AV158" s="12" t="s">
        <v>83</v>
      </c>
      <c r="AW158" s="12" t="s">
        <v>30</v>
      </c>
      <c r="AX158" s="12" t="s">
        <v>73</v>
      </c>
      <c r="AY158" s="234" t="s">
        <v>137</v>
      </c>
    </row>
    <row r="159" spans="1:51" s="13" customFormat="1" ht="12">
      <c r="A159" s="13"/>
      <c r="B159" s="235"/>
      <c r="C159" s="236"/>
      <c r="D159" s="225" t="s">
        <v>198</v>
      </c>
      <c r="E159" s="237" t="s">
        <v>1</v>
      </c>
      <c r="F159" s="238" t="s">
        <v>280</v>
      </c>
      <c r="G159" s="236"/>
      <c r="H159" s="237" t="s">
        <v>1</v>
      </c>
      <c r="I159" s="239"/>
      <c r="J159" s="236"/>
      <c r="K159" s="236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198</v>
      </c>
      <c r="AU159" s="244" t="s">
        <v>81</v>
      </c>
      <c r="AV159" s="13" t="s">
        <v>81</v>
      </c>
      <c r="AW159" s="13" t="s">
        <v>30</v>
      </c>
      <c r="AX159" s="13" t="s">
        <v>73</v>
      </c>
      <c r="AY159" s="244" t="s">
        <v>137</v>
      </c>
    </row>
    <row r="160" spans="1:51" s="14" customFormat="1" ht="12">
      <c r="A160" s="14"/>
      <c r="B160" s="245"/>
      <c r="C160" s="246"/>
      <c r="D160" s="225" t="s">
        <v>198</v>
      </c>
      <c r="E160" s="247" t="s">
        <v>1</v>
      </c>
      <c r="F160" s="248" t="s">
        <v>239</v>
      </c>
      <c r="G160" s="246"/>
      <c r="H160" s="249">
        <v>2</v>
      </c>
      <c r="I160" s="250"/>
      <c r="J160" s="246"/>
      <c r="K160" s="246"/>
      <c r="L160" s="251"/>
      <c r="M160" s="252"/>
      <c r="N160" s="253"/>
      <c r="O160" s="253"/>
      <c r="P160" s="253"/>
      <c r="Q160" s="253"/>
      <c r="R160" s="253"/>
      <c r="S160" s="253"/>
      <c r="T160" s="25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5" t="s">
        <v>198</v>
      </c>
      <c r="AU160" s="255" t="s">
        <v>81</v>
      </c>
      <c r="AV160" s="14" t="s">
        <v>151</v>
      </c>
      <c r="AW160" s="14" t="s">
        <v>30</v>
      </c>
      <c r="AX160" s="14" t="s">
        <v>81</v>
      </c>
      <c r="AY160" s="255" t="s">
        <v>137</v>
      </c>
    </row>
    <row r="161" spans="1:65" s="2" customFormat="1" ht="24.15" customHeight="1">
      <c r="A161" s="38"/>
      <c r="B161" s="39"/>
      <c r="C161" s="210" t="s">
        <v>174</v>
      </c>
      <c r="D161" s="210" t="s">
        <v>138</v>
      </c>
      <c r="E161" s="211" t="s">
        <v>914</v>
      </c>
      <c r="F161" s="212" t="s">
        <v>915</v>
      </c>
      <c r="G161" s="213" t="s">
        <v>284</v>
      </c>
      <c r="H161" s="214">
        <v>2</v>
      </c>
      <c r="I161" s="215"/>
      <c r="J161" s="216">
        <f>ROUND(I161*H161,2)</f>
        <v>0</v>
      </c>
      <c r="K161" s="212" t="s">
        <v>446</v>
      </c>
      <c r="L161" s="44"/>
      <c r="M161" s="217" t="s">
        <v>1</v>
      </c>
      <c r="N161" s="218" t="s">
        <v>38</v>
      </c>
      <c r="O161" s="91"/>
      <c r="P161" s="219">
        <f>O161*H161</f>
        <v>0</v>
      </c>
      <c r="Q161" s="219">
        <v>0</v>
      </c>
      <c r="R161" s="219">
        <f>Q161*H161</f>
        <v>0</v>
      </c>
      <c r="S161" s="219">
        <v>0</v>
      </c>
      <c r="T161" s="22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1" t="s">
        <v>151</v>
      </c>
      <c r="AT161" s="221" t="s">
        <v>138</v>
      </c>
      <c r="AU161" s="221" t="s">
        <v>81</v>
      </c>
      <c r="AY161" s="17" t="s">
        <v>137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7" t="s">
        <v>81</v>
      </c>
      <c r="BK161" s="222">
        <f>ROUND(I161*H161,2)</f>
        <v>0</v>
      </c>
      <c r="BL161" s="17" t="s">
        <v>151</v>
      </c>
      <c r="BM161" s="221" t="s">
        <v>244</v>
      </c>
    </row>
    <row r="162" spans="1:51" s="12" customFormat="1" ht="12">
      <c r="A162" s="12"/>
      <c r="B162" s="223"/>
      <c r="C162" s="224"/>
      <c r="D162" s="225" t="s">
        <v>198</v>
      </c>
      <c r="E162" s="226" t="s">
        <v>1</v>
      </c>
      <c r="F162" s="227" t="s">
        <v>916</v>
      </c>
      <c r="G162" s="224"/>
      <c r="H162" s="228">
        <v>2</v>
      </c>
      <c r="I162" s="229"/>
      <c r="J162" s="224"/>
      <c r="K162" s="224"/>
      <c r="L162" s="230"/>
      <c r="M162" s="231"/>
      <c r="N162" s="232"/>
      <c r="O162" s="232"/>
      <c r="P162" s="232"/>
      <c r="Q162" s="232"/>
      <c r="R162" s="232"/>
      <c r="S162" s="232"/>
      <c r="T162" s="233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234" t="s">
        <v>198</v>
      </c>
      <c r="AU162" s="234" t="s">
        <v>81</v>
      </c>
      <c r="AV162" s="12" t="s">
        <v>83</v>
      </c>
      <c r="AW162" s="12" t="s">
        <v>30</v>
      </c>
      <c r="AX162" s="12" t="s">
        <v>73</v>
      </c>
      <c r="AY162" s="234" t="s">
        <v>137</v>
      </c>
    </row>
    <row r="163" spans="1:51" s="13" customFormat="1" ht="12">
      <c r="A163" s="13"/>
      <c r="B163" s="235"/>
      <c r="C163" s="236"/>
      <c r="D163" s="225" t="s">
        <v>198</v>
      </c>
      <c r="E163" s="237" t="s">
        <v>1</v>
      </c>
      <c r="F163" s="238" t="s">
        <v>288</v>
      </c>
      <c r="G163" s="236"/>
      <c r="H163" s="237" t="s">
        <v>1</v>
      </c>
      <c r="I163" s="239"/>
      <c r="J163" s="236"/>
      <c r="K163" s="236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198</v>
      </c>
      <c r="AU163" s="244" t="s">
        <v>81</v>
      </c>
      <c r="AV163" s="13" t="s">
        <v>81</v>
      </c>
      <c r="AW163" s="13" t="s">
        <v>30</v>
      </c>
      <c r="AX163" s="13" t="s">
        <v>73</v>
      </c>
      <c r="AY163" s="244" t="s">
        <v>137</v>
      </c>
    </row>
    <row r="164" spans="1:51" s="14" customFormat="1" ht="12">
      <c r="A164" s="14"/>
      <c r="B164" s="245"/>
      <c r="C164" s="246"/>
      <c r="D164" s="225" t="s">
        <v>198</v>
      </c>
      <c r="E164" s="247" t="s">
        <v>1</v>
      </c>
      <c r="F164" s="248" t="s">
        <v>239</v>
      </c>
      <c r="G164" s="246"/>
      <c r="H164" s="249">
        <v>2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198</v>
      </c>
      <c r="AU164" s="255" t="s">
        <v>81</v>
      </c>
      <c r="AV164" s="14" t="s">
        <v>151</v>
      </c>
      <c r="AW164" s="14" t="s">
        <v>30</v>
      </c>
      <c r="AX164" s="14" t="s">
        <v>81</v>
      </c>
      <c r="AY164" s="255" t="s">
        <v>137</v>
      </c>
    </row>
    <row r="165" spans="1:65" s="2" customFormat="1" ht="24.15" customHeight="1">
      <c r="A165" s="38"/>
      <c r="B165" s="39"/>
      <c r="C165" s="210" t="s">
        <v>178</v>
      </c>
      <c r="D165" s="210" t="s">
        <v>138</v>
      </c>
      <c r="E165" s="211" t="s">
        <v>917</v>
      </c>
      <c r="F165" s="212" t="s">
        <v>918</v>
      </c>
      <c r="G165" s="213" t="s">
        <v>284</v>
      </c>
      <c r="H165" s="214">
        <v>428</v>
      </c>
      <c r="I165" s="215"/>
      <c r="J165" s="216">
        <f>ROUND(I165*H165,2)</f>
        <v>0</v>
      </c>
      <c r="K165" s="212" t="s">
        <v>446</v>
      </c>
      <c r="L165" s="44"/>
      <c r="M165" s="217" t="s">
        <v>1</v>
      </c>
      <c r="N165" s="218" t="s">
        <v>38</v>
      </c>
      <c r="O165" s="91"/>
      <c r="P165" s="219">
        <f>O165*H165</f>
        <v>0</v>
      </c>
      <c r="Q165" s="219">
        <v>0</v>
      </c>
      <c r="R165" s="219">
        <f>Q165*H165</f>
        <v>0</v>
      </c>
      <c r="S165" s="219">
        <v>0</v>
      </c>
      <c r="T165" s="22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1" t="s">
        <v>151</v>
      </c>
      <c r="AT165" s="221" t="s">
        <v>138</v>
      </c>
      <c r="AU165" s="221" t="s">
        <v>81</v>
      </c>
      <c r="AY165" s="17" t="s">
        <v>137</v>
      </c>
      <c r="BE165" s="222">
        <f>IF(N165="základní",J165,0)</f>
        <v>0</v>
      </c>
      <c r="BF165" s="222">
        <f>IF(N165="snížená",J165,0)</f>
        <v>0</v>
      </c>
      <c r="BG165" s="222">
        <f>IF(N165="zákl. přenesená",J165,0)</f>
        <v>0</v>
      </c>
      <c r="BH165" s="222">
        <f>IF(N165="sníž. přenesená",J165,0)</f>
        <v>0</v>
      </c>
      <c r="BI165" s="222">
        <f>IF(N165="nulová",J165,0)</f>
        <v>0</v>
      </c>
      <c r="BJ165" s="17" t="s">
        <v>81</v>
      </c>
      <c r="BK165" s="222">
        <f>ROUND(I165*H165,2)</f>
        <v>0</v>
      </c>
      <c r="BL165" s="17" t="s">
        <v>151</v>
      </c>
      <c r="BM165" s="221" t="s">
        <v>258</v>
      </c>
    </row>
    <row r="166" spans="1:51" s="12" customFormat="1" ht="12">
      <c r="A166" s="12"/>
      <c r="B166" s="223"/>
      <c r="C166" s="224"/>
      <c r="D166" s="225" t="s">
        <v>198</v>
      </c>
      <c r="E166" s="226" t="s">
        <v>1</v>
      </c>
      <c r="F166" s="227" t="s">
        <v>903</v>
      </c>
      <c r="G166" s="224"/>
      <c r="H166" s="228">
        <v>428</v>
      </c>
      <c r="I166" s="229"/>
      <c r="J166" s="224"/>
      <c r="K166" s="224"/>
      <c r="L166" s="230"/>
      <c r="M166" s="231"/>
      <c r="N166" s="232"/>
      <c r="O166" s="232"/>
      <c r="P166" s="232"/>
      <c r="Q166" s="232"/>
      <c r="R166" s="232"/>
      <c r="S166" s="232"/>
      <c r="T166" s="233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T166" s="234" t="s">
        <v>198</v>
      </c>
      <c r="AU166" s="234" t="s">
        <v>81</v>
      </c>
      <c r="AV166" s="12" t="s">
        <v>83</v>
      </c>
      <c r="AW166" s="12" t="s">
        <v>30</v>
      </c>
      <c r="AX166" s="12" t="s">
        <v>73</v>
      </c>
      <c r="AY166" s="234" t="s">
        <v>137</v>
      </c>
    </row>
    <row r="167" spans="1:51" s="13" customFormat="1" ht="12">
      <c r="A167" s="13"/>
      <c r="B167" s="235"/>
      <c r="C167" s="236"/>
      <c r="D167" s="225" t="s">
        <v>198</v>
      </c>
      <c r="E167" s="237" t="s">
        <v>1</v>
      </c>
      <c r="F167" s="238" t="s">
        <v>919</v>
      </c>
      <c r="G167" s="236"/>
      <c r="H167" s="237" t="s">
        <v>1</v>
      </c>
      <c r="I167" s="239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198</v>
      </c>
      <c r="AU167" s="244" t="s">
        <v>81</v>
      </c>
      <c r="AV167" s="13" t="s">
        <v>81</v>
      </c>
      <c r="AW167" s="13" t="s">
        <v>30</v>
      </c>
      <c r="AX167" s="13" t="s">
        <v>73</v>
      </c>
      <c r="AY167" s="244" t="s">
        <v>137</v>
      </c>
    </row>
    <row r="168" spans="1:51" s="14" customFormat="1" ht="12">
      <c r="A168" s="14"/>
      <c r="B168" s="245"/>
      <c r="C168" s="246"/>
      <c r="D168" s="225" t="s">
        <v>198</v>
      </c>
      <c r="E168" s="247" t="s">
        <v>1</v>
      </c>
      <c r="F168" s="248" t="s">
        <v>239</v>
      </c>
      <c r="G168" s="246"/>
      <c r="H168" s="249">
        <v>428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198</v>
      </c>
      <c r="AU168" s="255" t="s">
        <v>81</v>
      </c>
      <c r="AV168" s="14" t="s">
        <v>151</v>
      </c>
      <c r="AW168" s="14" t="s">
        <v>30</v>
      </c>
      <c r="AX168" s="14" t="s">
        <v>81</v>
      </c>
      <c r="AY168" s="255" t="s">
        <v>137</v>
      </c>
    </row>
    <row r="169" spans="1:65" s="2" customFormat="1" ht="24.15" customHeight="1">
      <c r="A169" s="38"/>
      <c r="B169" s="39"/>
      <c r="C169" s="210" t="s">
        <v>182</v>
      </c>
      <c r="D169" s="210" t="s">
        <v>138</v>
      </c>
      <c r="E169" s="211" t="s">
        <v>920</v>
      </c>
      <c r="F169" s="212" t="s">
        <v>921</v>
      </c>
      <c r="G169" s="213" t="s">
        <v>284</v>
      </c>
      <c r="H169" s="214">
        <v>428</v>
      </c>
      <c r="I169" s="215"/>
      <c r="J169" s="216">
        <f>ROUND(I169*H169,2)</f>
        <v>0</v>
      </c>
      <c r="K169" s="212" t="s">
        <v>446</v>
      </c>
      <c r="L169" s="44"/>
      <c r="M169" s="217" t="s">
        <v>1</v>
      </c>
      <c r="N169" s="218" t="s">
        <v>38</v>
      </c>
      <c r="O169" s="91"/>
      <c r="P169" s="219">
        <f>O169*H169</f>
        <v>0</v>
      </c>
      <c r="Q169" s="219">
        <v>0</v>
      </c>
      <c r="R169" s="219">
        <f>Q169*H169</f>
        <v>0</v>
      </c>
      <c r="S169" s="219">
        <v>0</v>
      </c>
      <c r="T169" s="22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1" t="s">
        <v>151</v>
      </c>
      <c r="AT169" s="221" t="s">
        <v>138</v>
      </c>
      <c r="AU169" s="221" t="s">
        <v>81</v>
      </c>
      <c r="AY169" s="17" t="s">
        <v>137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7" t="s">
        <v>81</v>
      </c>
      <c r="BK169" s="222">
        <f>ROUND(I169*H169,2)</f>
        <v>0</v>
      </c>
      <c r="BL169" s="17" t="s">
        <v>151</v>
      </c>
      <c r="BM169" s="221" t="s">
        <v>275</v>
      </c>
    </row>
    <row r="170" spans="1:51" s="12" customFormat="1" ht="12">
      <c r="A170" s="12"/>
      <c r="B170" s="223"/>
      <c r="C170" s="224"/>
      <c r="D170" s="225" t="s">
        <v>198</v>
      </c>
      <c r="E170" s="226" t="s">
        <v>1</v>
      </c>
      <c r="F170" s="227" t="s">
        <v>903</v>
      </c>
      <c r="G170" s="224"/>
      <c r="H170" s="228">
        <v>428</v>
      </c>
      <c r="I170" s="229"/>
      <c r="J170" s="224"/>
      <c r="K170" s="224"/>
      <c r="L170" s="230"/>
      <c r="M170" s="231"/>
      <c r="N170" s="232"/>
      <c r="O170" s="232"/>
      <c r="P170" s="232"/>
      <c r="Q170" s="232"/>
      <c r="R170" s="232"/>
      <c r="S170" s="232"/>
      <c r="T170" s="233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234" t="s">
        <v>198</v>
      </c>
      <c r="AU170" s="234" t="s">
        <v>81</v>
      </c>
      <c r="AV170" s="12" t="s">
        <v>83</v>
      </c>
      <c r="AW170" s="12" t="s">
        <v>30</v>
      </c>
      <c r="AX170" s="12" t="s">
        <v>73</v>
      </c>
      <c r="AY170" s="234" t="s">
        <v>137</v>
      </c>
    </row>
    <row r="171" spans="1:51" s="13" customFormat="1" ht="12">
      <c r="A171" s="13"/>
      <c r="B171" s="235"/>
      <c r="C171" s="236"/>
      <c r="D171" s="225" t="s">
        <v>198</v>
      </c>
      <c r="E171" s="237" t="s">
        <v>1</v>
      </c>
      <c r="F171" s="238" t="s">
        <v>922</v>
      </c>
      <c r="G171" s="236"/>
      <c r="H171" s="237" t="s">
        <v>1</v>
      </c>
      <c r="I171" s="239"/>
      <c r="J171" s="236"/>
      <c r="K171" s="236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198</v>
      </c>
      <c r="AU171" s="244" t="s">
        <v>81</v>
      </c>
      <c r="AV171" s="13" t="s">
        <v>81</v>
      </c>
      <c r="AW171" s="13" t="s">
        <v>30</v>
      </c>
      <c r="AX171" s="13" t="s">
        <v>73</v>
      </c>
      <c r="AY171" s="244" t="s">
        <v>137</v>
      </c>
    </row>
    <row r="172" spans="1:51" s="14" customFormat="1" ht="12">
      <c r="A172" s="14"/>
      <c r="B172" s="245"/>
      <c r="C172" s="246"/>
      <c r="D172" s="225" t="s">
        <v>198</v>
      </c>
      <c r="E172" s="247" t="s">
        <v>1</v>
      </c>
      <c r="F172" s="248" t="s">
        <v>239</v>
      </c>
      <c r="G172" s="246"/>
      <c r="H172" s="249">
        <v>428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198</v>
      </c>
      <c r="AU172" s="255" t="s">
        <v>81</v>
      </c>
      <c r="AV172" s="14" t="s">
        <v>151</v>
      </c>
      <c r="AW172" s="14" t="s">
        <v>30</v>
      </c>
      <c r="AX172" s="14" t="s">
        <v>81</v>
      </c>
      <c r="AY172" s="255" t="s">
        <v>137</v>
      </c>
    </row>
    <row r="173" spans="1:65" s="2" customFormat="1" ht="24.15" customHeight="1">
      <c r="A173" s="38"/>
      <c r="B173" s="39"/>
      <c r="C173" s="210" t="s">
        <v>186</v>
      </c>
      <c r="D173" s="210" t="s">
        <v>138</v>
      </c>
      <c r="E173" s="211" t="s">
        <v>923</v>
      </c>
      <c r="F173" s="212" t="s">
        <v>924</v>
      </c>
      <c r="G173" s="213" t="s">
        <v>284</v>
      </c>
      <c r="H173" s="214">
        <v>10</v>
      </c>
      <c r="I173" s="215"/>
      <c r="J173" s="216">
        <f>ROUND(I173*H173,2)</f>
        <v>0</v>
      </c>
      <c r="K173" s="212" t="s">
        <v>446</v>
      </c>
      <c r="L173" s="44"/>
      <c r="M173" s="217" t="s">
        <v>1</v>
      </c>
      <c r="N173" s="218" t="s">
        <v>38</v>
      </c>
      <c r="O173" s="91"/>
      <c r="P173" s="219">
        <f>O173*H173</f>
        <v>0</v>
      </c>
      <c r="Q173" s="219">
        <v>0</v>
      </c>
      <c r="R173" s="219">
        <f>Q173*H173</f>
        <v>0</v>
      </c>
      <c r="S173" s="219">
        <v>0</v>
      </c>
      <c r="T173" s="22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1" t="s">
        <v>151</v>
      </c>
      <c r="AT173" s="221" t="s">
        <v>138</v>
      </c>
      <c r="AU173" s="221" t="s">
        <v>81</v>
      </c>
      <c r="AY173" s="17" t="s">
        <v>137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7" t="s">
        <v>81</v>
      </c>
      <c r="BK173" s="222">
        <f>ROUND(I173*H173,2)</f>
        <v>0</v>
      </c>
      <c r="BL173" s="17" t="s">
        <v>151</v>
      </c>
      <c r="BM173" s="221" t="s">
        <v>291</v>
      </c>
    </row>
    <row r="174" spans="1:51" s="12" customFormat="1" ht="12">
      <c r="A174" s="12"/>
      <c r="B174" s="223"/>
      <c r="C174" s="224"/>
      <c r="D174" s="225" t="s">
        <v>198</v>
      </c>
      <c r="E174" s="226" t="s">
        <v>1</v>
      </c>
      <c r="F174" s="227" t="s">
        <v>925</v>
      </c>
      <c r="G174" s="224"/>
      <c r="H174" s="228">
        <v>10</v>
      </c>
      <c r="I174" s="229"/>
      <c r="J174" s="224"/>
      <c r="K174" s="224"/>
      <c r="L174" s="230"/>
      <c r="M174" s="231"/>
      <c r="N174" s="232"/>
      <c r="O174" s="232"/>
      <c r="P174" s="232"/>
      <c r="Q174" s="232"/>
      <c r="R174" s="232"/>
      <c r="S174" s="232"/>
      <c r="T174" s="233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T174" s="234" t="s">
        <v>198</v>
      </c>
      <c r="AU174" s="234" t="s">
        <v>81</v>
      </c>
      <c r="AV174" s="12" t="s">
        <v>83</v>
      </c>
      <c r="AW174" s="12" t="s">
        <v>30</v>
      </c>
      <c r="AX174" s="12" t="s">
        <v>73</v>
      </c>
      <c r="AY174" s="234" t="s">
        <v>137</v>
      </c>
    </row>
    <row r="175" spans="1:51" s="13" customFormat="1" ht="12">
      <c r="A175" s="13"/>
      <c r="B175" s="235"/>
      <c r="C175" s="236"/>
      <c r="D175" s="225" t="s">
        <v>198</v>
      </c>
      <c r="E175" s="237" t="s">
        <v>1</v>
      </c>
      <c r="F175" s="238" t="s">
        <v>926</v>
      </c>
      <c r="G175" s="236"/>
      <c r="H175" s="237" t="s">
        <v>1</v>
      </c>
      <c r="I175" s="239"/>
      <c r="J175" s="236"/>
      <c r="K175" s="236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198</v>
      </c>
      <c r="AU175" s="244" t="s">
        <v>81</v>
      </c>
      <c r="AV175" s="13" t="s">
        <v>81</v>
      </c>
      <c r="AW175" s="13" t="s">
        <v>30</v>
      </c>
      <c r="AX175" s="13" t="s">
        <v>73</v>
      </c>
      <c r="AY175" s="244" t="s">
        <v>137</v>
      </c>
    </row>
    <row r="176" spans="1:51" s="14" customFormat="1" ht="12">
      <c r="A176" s="14"/>
      <c r="B176" s="245"/>
      <c r="C176" s="246"/>
      <c r="D176" s="225" t="s">
        <v>198</v>
      </c>
      <c r="E176" s="247" t="s">
        <v>1</v>
      </c>
      <c r="F176" s="248" t="s">
        <v>239</v>
      </c>
      <c r="G176" s="246"/>
      <c r="H176" s="249">
        <v>10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198</v>
      </c>
      <c r="AU176" s="255" t="s">
        <v>81</v>
      </c>
      <c r="AV176" s="14" t="s">
        <v>151</v>
      </c>
      <c r="AW176" s="14" t="s">
        <v>30</v>
      </c>
      <c r="AX176" s="14" t="s">
        <v>81</v>
      </c>
      <c r="AY176" s="255" t="s">
        <v>137</v>
      </c>
    </row>
    <row r="177" spans="1:65" s="2" customFormat="1" ht="24.15" customHeight="1">
      <c r="A177" s="38"/>
      <c r="B177" s="39"/>
      <c r="C177" s="210" t="s">
        <v>190</v>
      </c>
      <c r="D177" s="210" t="s">
        <v>138</v>
      </c>
      <c r="E177" s="211" t="s">
        <v>927</v>
      </c>
      <c r="F177" s="212" t="s">
        <v>928</v>
      </c>
      <c r="G177" s="213" t="s">
        <v>284</v>
      </c>
      <c r="H177" s="214">
        <v>10</v>
      </c>
      <c r="I177" s="215"/>
      <c r="J177" s="216">
        <f>ROUND(I177*H177,2)</f>
        <v>0</v>
      </c>
      <c r="K177" s="212" t="s">
        <v>446</v>
      </c>
      <c r="L177" s="44"/>
      <c r="M177" s="256" t="s">
        <v>1</v>
      </c>
      <c r="N177" s="257" t="s">
        <v>38</v>
      </c>
      <c r="O177" s="258"/>
      <c r="P177" s="259">
        <f>O177*H177</f>
        <v>0</v>
      </c>
      <c r="Q177" s="259">
        <v>0</v>
      </c>
      <c r="R177" s="259">
        <f>Q177*H177</f>
        <v>0</v>
      </c>
      <c r="S177" s="259">
        <v>0</v>
      </c>
      <c r="T177" s="26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1" t="s">
        <v>151</v>
      </c>
      <c r="AT177" s="221" t="s">
        <v>138</v>
      </c>
      <c r="AU177" s="221" t="s">
        <v>81</v>
      </c>
      <c r="AY177" s="17" t="s">
        <v>137</v>
      </c>
      <c r="BE177" s="222">
        <f>IF(N177="základní",J177,0)</f>
        <v>0</v>
      </c>
      <c r="BF177" s="222">
        <f>IF(N177="snížená",J177,0)</f>
        <v>0</v>
      </c>
      <c r="BG177" s="222">
        <f>IF(N177="zákl. přenesená",J177,0)</f>
        <v>0</v>
      </c>
      <c r="BH177" s="222">
        <f>IF(N177="sníž. přenesená",J177,0)</f>
        <v>0</v>
      </c>
      <c r="BI177" s="222">
        <f>IF(N177="nulová",J177,0)</f>
        <v>0</v>
      </c>
      <c r="BJ177" s="17" t="s">
        <v>81</v>
      </c>
      <c r="BK177" s="222">
        <f>ROUND(I177*H177,2)</f>
        <v>0</v>
      </c>
      <c r="BL177" s="17" t="s">
        <v>151</v>
      </c>
      <c r="BM177" s="221" t="s">
        <v>301</v>
      </c>
    </row>
    <row r="178" spans="1:31" s="2" customFormat="1" ht="6.95" customHeight="1">
      <c r="A178" s="38"/>
      <c r="B178" s="66"/>
      <c r="C178" s="67"/>
      <c r="D178" s="67"/>
      <c r="E178" s="67"/>
      <c r="F178" s="67"/>
      <c r="G178" s="67"/>
      <c r="H178" s="67"/>
      <c r="I178" s="67"/>
      <c r="J178" s="67"/>
      <c r="K178" s="67"/>
      <c r="L178" s="44"/>
      <c r="M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</row>
  </sheetData>
  <sheetProtection password="CC35" sheet="1" objects="1" scenarios="1" formatColumns="0" formatRows="0" autoFilter="0"/>
  <autoFilter ref="C116:K177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  <c r="AZ2" s="279" t="s">
        <v>929</v>
      </c>
      <c r="BA2" s="279" t="s">
        <v>930</v>
      </c>
      <c r="BB2" s="279" t="s">
        <v>196</v>
      </c>
      <c r="BC2" s="279" t="s">
        <v>151</v>
      </c>
      <c r="BD2" s="279" t="s">
        <v>83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  <c r="AZ3" s="279" t="s">
        <v>931</v>
      </c>
      <c r="BA3" s="279" t="s">
        <v>932</v>
      </c>
      <c r="BB3" s="279" t="s">
        <v>196</v>
      </c>
      <c r="BC3" s="279" t="s">
        <v>158</v>
      </c>
      <c r="BD3" s="279" t="s">
        <v>83</v>
      </c>
    </row>
    <row r="4" spans="2:56" s="1" customFormat="1" ht="24.95" customHeight="1">
      <c r="B4" s="20"/>
      <c r="D4" s="138" t="s">
        <v>103</v>
      </c>
      <c r="L4" s="20"/>
      <c r="M4" s="139" t="s">
        <v>10</v>
      </c>
      <c r="AT4" s="17" t="s">
        <v>4</v>
      </c>
      <c r="AZ4" s="279" t="s">
        <v>933</v>
      </c>
      <c r="BA4" s="279" t="s">
        <v>934</v>
      </c>
      <c r="BB4" s="279" t="s">
        <v>196</v>
      </c>
      <c r="BC4" s="279" t="s">
        <v>147</v>
      </c>
      <c r="BD4" s="279" t="s">
        <v>83</v>
      </c>
    </row>
    <row r="5" spans="2:56" s="1" customFormat="1" ht="6.95" customHeight="1">
      <c r="B5" s="20"/>
      <c r="L5" s="20"/>
      <c r="AZ5" s="279" t="s">
        <v>935</v>
      </c>
      <c r="BA5" s="279" t="s">
        <v>936</v>
      </c>
      <c r="BB5" s="279" t="s">
        <v>196</v>
      </c>
      <c r="BC5" s="279" t="s">
        <v>7</v>
      </c>
      <c r="BD5" s="279" t="s">
        <v>83</v>
      </c>
    </row>
    <row r="6" spans="2:56" s="1" customFormat="1" ht="12" customHeight="1">
      <c r="B6" s="20"/>
      <c r="D6" s="140" t="s">
        <v>16</v>
      </c>
      <c r="L6" s="20"/>
      <c r="AZ6" s="279" t="s">
        <v>937</v>
      </c>
      <c r="BA6" s="279" t="s">
        <v>938</v>
      </c>
      <c r="BB6" s="279" t="s">
        <v>196</v>
      </c>
      <c r="BC6" s="279" t="s">
        <v>147</v>
      </c>
      <c r="BD6" s="279" t="s">
        <v>83</v>
      </c>
    </row>
    <row r="7" spans="2:56" s="1" customFormat="1" ht="16.5" customHeight="1">
      <c r="B7" s="20"/>
      <c r="E7" s="141" t="str">
        <f>'Rekapitulace stavby'!K6</f>
        <v>Modernizace silnice II/315 Hrádek - Ústí nad Orlicí</v>
      </c>
      <c r="F7" s="140"/>
      <c r="G7" s="140"/>
      <c r="H7" s="140"/>
      <c r="L7" s="20"/>
      <c r="AZ7" s="279" t="s">
        <v>939</v>
      </c>
      <c r="BA7" s="279" t="s">
        <v>940</v>
      </c>
      <c r="BB7" s="279" t="s">
        <v>196</v>
      </c>
      <c r="BC7" s="279" t="s">
        <v>170</v>
      </c>
      <c r="BD7" s="279" t="s">
        <v>83</v>
      </c>
    </row>
    <row r="8" spans="1:31" s="2" customFormat="1" ht="12" customHeight="1">
      <c r="A8" s="38"/>
      <c r="B8" s="44"/>
      <c r="C8" s="38"/>
      <c r="D8" s="140" t="s">
        <v>104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>
      <c r="A9" s="38"/>
      <c r="B9" s="44"/>
      <c r="C9" s="38"/>
      <c r="D9" s="38"/>
      <c r="E9" s="142" t="s">
        <v>941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28. 9. 2021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106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107</v>
      </c>
      <c r="F15" s="38"/>
      <c r="G15" s="38"/>
      <c r="H15" s="38"/>
      <c r="I15" s="140" t="s">
        <v>26</v>
      </c>
      <c r="J15" s="143" t="s">
        <v>108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109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110</v>
      </c>
      <c r="F21" s="38"/>
      <c r="G21" s="38"/>
      <c r="H21" s="38"/>
      <c r="I21" s="140" t="s">
        <v>26</v>
      </c>
      <c r="J21" s="143" t="s">
        <v>111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21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ROUND((SUM(BE128:BE250)),2)</f>
        <v>0</v>
      </c>
      <c r="G33" s="38"/>
      <c r="H33" s="38"/>
      <c r="I33" s="155">
        <v>0.21</v>
      </c>
      <c r="J33" s="154">
        <f>ROUND(((SUM(BE128:BE250))*I33),2)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ROUND((SUM(BF128:BF250)),2)</f>
        <v>0</v>
      </c>
      <c r="G34" s="38"/>
      <c r="H34" s="38"/>
      <c r="I34" s="155">
        <v>0.15</v>
      </c>
      <c r="J34" s="154">
        <f>ROUND(((SUM(BF128:BF250))*I34),2)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ROUND((SUM(BG128:BG250)),2)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ROUND((SUM(BH128:BH250)),2)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ROUND((SUM(BI128:BI250)),2)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Modernizace silnice II/315 Hrádek - Ústí nad Orlicí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30" customHeight="1">
      <c r="A87" s="38"/>
      <c r="B87" s="39"/>
      <c r="C87" s="40"/>
      <c r="D87" s="40"/>
      <c r="E87" s="76" t="str">
        <f>E9</f>
        <v>SO 301 - Protierozní opatření na Tiché Orlici v km 24,636 - 24,744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28. 9. 2021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Pardubický kraj</v>
      </c>
      <c r="G91" s="40"/>
      <c r="H91" s="40"/>
      <c r="I91" s="32" t="s">
        <v>29</v>
      </c>
      <c r="J91" s="36" t="str">
        <f>E21</f>
        <v xml:space="preserve">Golik VH, s. r. o.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113</v>
      </c>
      <c r="D94" s="176"/>
      <c r="E94" s="176"/>
      <c r="F94" s="176"/>
      <c r="G94" s="176"/>
      <c r="H94" s="176"/>
      <c r="I94" s="176"/>
      <c r="J94" s="177" t="s">
        <v>114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115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116</v>
      </c>
    </row>
    <row r="97" spans="1:31" s="9" customFormat="1" ht="24.95" customHeight="1">
      <c r="A97" s="9"/>
      <c r="B97" s="179"/>
      <c r="C97" s="180"/>
      <c r="D97" s="181" t="s">
        <v>317</v>
      </c>
      <c r="E97" s="182"/>
      <c r="F97" s="182"/>
      <c r="G97" s="182"/>
      <c r="H97" s="182"/>
      <c r="I97" s="182"/>
      <c r="J97" s="183">
        <f>J129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5" customFormat="1" ht="19.9" customHeight="1">
      <c r="A98" s="15"/>
      <c r="B98" s="261"/>
      <c r="C98" s="262"/>
      <c r="D98" s="263" t="s">
        <v>318</v>
      </c>
      <c r="E98" s="264"/>
      <c r="F98" s="264"/>
      <c r="G98" s="264"/>
      <c r="H98" s="264"/>
      <c r="I98" s="264"/>
      <c r="J98" s="265">
        <f>J130</f>
        <v>0</v>
      </c>
      <c r="K98" s="262"/>
      <c r="L98" s="266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:31" s="15" customFormat="1" ht="19.9" customHeight="1">
      <c r="A99" s="15"/>
      <c r="B99" s="261"/>
      <c r="C99" s="262"/>
      <c r="D99" s="263" t="s">
        <v>319</v>
      </c>
      <c r="E99" s="264"/>
      <c r="F99" s="264"/>
      <c r="G99" s="264"/>
      <c r="H99" s="264"/>
      <c r="I99" s="264"/>
      <c r="J99" s="265">
        <f>J199</f>
        <v>0</v>
      </c>
      <c r="K99" s="262"/>
      <c r="L99" s="266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s="15" customFormat="1" ht="19.9" customHeight="1">
      <c r="A100" s="15"/>
      <c r="B100" s="261"/>
      <c r="C100" s="262"/>
      <c r="D100" s="263" t="s">
        <v>320</v>
      </c>
      <c r="E100" s="264"/>
      <c r="F100" s="264"/>
      <c r="G100" s="264"/>
      <c r="H100" s="264"/>
      <c r="I100" s="264"/>
      <c r="J100" s="265">
        <f>J202</f>
        <v>0</v>
      </c>
      <c r="K100" s="262"/>
      <c r="L100" s="266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 s="15" customFormat="1" ht="19.9" customHeight="1">
      <c r="A101" s="15"/>
      <c r="B101" s="261"/>
      <c r="C101" s="262"/>
      <c r="D101" s="263" t="s">
        <v>321</v>
      </c>
      <c r="E101" s="264"/>
      <c r="F101" s="264"/>
      <c r="G101" s="264"/>
      <c r="H101" s="264"/>
      <c r="I101" s="264"/>
      <c r="J101" s="265">
        <f>J205</f>
        <v>0</v>
      </c>
      <c r="K101" s="262"/>
      <c r="L101" s="266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:31" s="15" customFormat="1" ht="19.9" customHeight="1">
      <c r="A102" s="15"/>
      <c r="B102" s="261"/>
      <c r="C102" s="262"/>
      <c r="D102" s="263" t="s">
        <v>942</v>
      </c>
      <c r="E102" s="264"/>
      <c r="F102" s="264"/>
      <c r="G102" s="264"/>
      <c r="H102" s="264"/>
      <c r="I102" s="264"/>
      <c r="J102" s="265">
        <f>J216</f>
        <v>0</v>
      </c>
      <c r="K102" s="262"/>
      <c r="L102" s="266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31" s="15" customFormat="1" ht="19.9" customHeight="1">
      <c r="A103" s="15"/>
      <c r="B103" s="261"/>
      <c r="C103" s="262"/>
      <c r="D103" s="263" t="s">
        <v>943</v>
      </c>
      <c r="E103" s="264"/>
      <c r="F103" s="264"/>
      <c r="G103" s="264"/>
      <c r="H103" s="264"/>
      <c r="I103" s="264"/>
      <c r="J103" s="265">
        <f>J218</f>
        <v>0</v>
      </c>
      <c r="K103" s="262"/>
      <c r="L103" s="266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31" s="15" customFormat="1" ht="19.9" customHeight="1">
      <c r="A104" s="15"/>
      <c r="B104" s="261"/>
      <c r="C104" s="262"/>
      <c r="D104" s="263" t="s">
        <v>944</v>
      </c>
      <c r="E104" s="264"/>
      <c r="F104" s="264"/>
      <c r="G104" s="264"/>
      <c r="H104" s="264"/>
      <c r="I104" s="264"/>
      <c r="J104" s="265">
        <f>J235</f>
        <v>0</v>
      </c>
      <c r="K104" s="262"/>
      <c r="L104" s="266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</row>
    <row r="105" spans="1:31" s="15" customFormat="1" ht="19.9" customHeight="1">
      <c r="A105" s="15"/>
      <c r="B105" s="261"/>
      <c r="C105" s="262"/>
      <c r="D105" s="263" t="s">
        <v>945</v>
      </c>
      <c r="E105" s="264"/>
      <c r="F105" s="264"/>
      <c r="G105" s="264"/>
      <c r="H105" s="264"/>
      <c r="I105" s="264"/>
      <c r="J105" s="265">
        <f>J239</f>
        <v>0</v>
      </c>
      <c r="K105" s="262"/>
      <c r="L105" s="266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</row>
    <row r="106" spans="1:31" s="15" customFormat="1" ht="19.9" customHeight="1">
      <c r="A106" s="15"/>
      <c r="B106" s="261"/>
      <c r="C106" s="262"/>
      <c r="D106" s="263" t="s">
        <v>322</v>
      </c>
      <c r="E106" s="264"/>
      <c r="F106" s="264"/>
      <c r="G106" s="264"/>
      <c r="H106" s="264"/>
      <c r="I106" s="264"/>
      <c r="J106" s="265">
        <f>J244</f>
        <v>0</v>
      </c>
      <c r="K106" s="262"/>
      <c r="L106" s="266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</row>
    <row r="107" spans="1:31" s="9" customFormat="1" ht="24.95" customHeight="1">
      <c r="A107" s="9"/>
      <c r="B107" s="179"/>
      <c r="C107" s="180"/>
      <c r="D107" s="181" t="s">
        <v>946</v>
      </c>
      <c r="E107" s="182"/>
      <c r="F107" s="182"/>
      <c r="G107" s="182"/>
      <c r="H107" s="182"/>
      <c r="I107" s="182"/>
      <c r="J107" s="183">
        <f>J246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5" customFormat="1" ht="19.9" customHeight="1">
      <c r="A108" s="15"/>
      <c r="B108" s="261"/>
      <c r="C108" s="262"/>
      <c r="D108" s="263" t="s">
        <v>947</v>
      </c>
      <c r="E108" s="264"/>
      <c r="F108" s="264"/>
      <c r="G108" s="264"/>
      <c r="H108" s="264"/>
      <c r="I108" s="264"/>
      <c r="J108" s="265">
        <f>J247</f>
        <v>0</v>
      </c>
      <c r="K108" s="262"/>
      <c r="L108" s="266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</row>
    <row r="109" spans="1:31" s="2" customFormat="1" ht="21.8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4" spans="1:31" s="2" customFormat="1" ht="6.95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4.95" customHeight="1">
      <c r="A115" s="38"/>
      <c r="B115" s="39"/>
      <c r="C115" s="23" t="s">
        <v>123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16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174" t="str">
        <f>E7</f>
        <v>Modernizace silnice II/315 Hrádek - Ústí nad Orlicí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104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30" customHeight="1">
      <c r="A120" s="38"/>
      <c r="B120" s="39"/>
      <c r="C120" s="40"/>
      <c r="D120" s="40"/>
      <c r="E120" s="76" t="str">
        <f>E9</f>
        <v>SO 301 - Protierozní opatření na Tiché Orlici v km 24,636 - 24,744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F12</f>
        <v xml:space="preserve"> </v>
      </c>
      <c r="G122" s="40"/>
      <c r="H122" s="40"/>
      <c r="I122" s="32" t="s">
        <v>22</v>
      </c>
      <c r="J122" s="79" t="str">
        <f>IF(J12="","",J12)</f>
        <v>28. 9. 2021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5.15" customHeight="1">
      <c r="A124" s="38"/>
      <c r="B124" s="39"/>
      <c r="C124" s="32" t="s">
        <v>24</v>
      </c>
      <c r="D124" s="40"/>
      <c r="E124" s="40"/>
      <c r="F124" s="27" t="str">
        <f>E15</f>
        <v>Pardubický kraj</v>
      </c>
      <c r="G124" s="40"/>
      <c r="H124" s="40"/>
      <c r="I124" s="32" t="s">
        <v>29</v>
      </c>
      <c r="J124" s="36" t="str">
        <f>E21</f>
        <v xml:space="preserve">Golik VH, s. r. o. 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5.15" customHeight="1">
      <c r="A125" s="38"/>
      <c r="B125" s="39"/>
      <c r="C125" s="32" t="s">
        <v>27</v>
      </c>
      <c r="D125" s="40"/>
      <c r="E125" s="40"/>
      <c r="F125" s="27" t="str">
        <f>IF(E18="","",E18)</f>
        <v>Vyplň údaj</v>
      </c>
      <c r="G125" s="40"/>
      <c r="H125" s="40"/>
      <c r="I125" s="32" t="s">
        <v>31</v>
      </c>
      <c r="J125" s="36" t="str">
        <f>E24</f>
        <v xml:space="preserve"> 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0" customFormat="1" ht="29.25" customHeight="1">
      <c r="A127" s="185"/>
      <c r="B127" s="186"/>
      <c r="C127" s="187" t="s">
        <v>124</v>
      </c>
      <c r="D127" s="188" t="s">
        <v>58</v>
      </c>
      <c r="E127" s="188" t="s">
        <v>54</v>
      </c>
      <c r="F127" s="188" t="s">
        <v>55</v>
      </c>
      <c r="G127" s="188" t="s">
        <v>125</v>
      </c>
      <c r="H127" s="188" t="s">
        <v>126</v>
      </c>
      <c r="I127" s="188" t="s">
        <v>127</v>
      </c>
      <c r="J127" s="188" t="s">
        <v>114</v>
      </c>
      <c r="K127" s="189" t="s">
        <v>128</v>
      </c>
      <c r="L127" s="190"/>
      <c r="M127" s="100" t="s">
        <v>1</v>
      </c>
      <c r="N127" s="101" t="s">
        <v>37</v>
      </c>
      <c r="O127" s="101" t="s">
        <v>129</v>
      </c>
      <c r="P127" s="101" t="s">
        <v>130</v>
      </c>
      <c r="Q127" s="101" t="s">
        <v>131</v>
      </c>
      <c r="R127" s="101" t="s">
        <v>132</v>
      </c>
      <c r="S127" s="101" t="s">
        <v>133</v>
      </c>
      <c r="T127" s="102" t="s">
        <v>134</v>
      </c>
      <c r="U127" s="185"/>
      <c r="V127" s="185"/>
      <c r="W127" s="185"/>
      <c r="X127" s="185"/>
      <c r="Y127" s="185"/>
      <c r="Z127" s="185"/>
      <c r="AA127" s="185"/>
      <c r="AB127" s="185"/>
      <c r="AC127" s="185"/>
      <c r="AD127" s="185"/>
      <c r="AE127" s="185"/>
    </row>
    <row r="128" spans="1:63" s="2" customFormat="1" ht="22.8" customHeight="1">
      <c r="A128" s="38"/>
      <c r="B128" s="39"/>
      <c r="C128" s="107" t="s">
        <v>135</v>
      </c>
      <c r="D128" s="40"/>
      <c r="E128" s="40"/>
      <c r="F128" s="40"/>
      <c r="G128" s="40"/>
      <c r="H128" s="40"/>
      <c r="I128" s="40"/>
      <c r="J128" s="191">
        <f>BK128</f>
        <v>0</v>
      </c>
      <c r="K128" s="40"/>
      <c r="L128" s="44"/>
      <c r="M128" s="103"/>
      <c r="N128" s="192"/>
      <c r="O128" s="104"/>
      <c r="P128" s="193">
        <f>P129+P246</f>
        <v>0</v>
      </c>
      <c r="Q128" s="104"/>
      <c r="R128" s="193">
        <f>R129+R246</f>
        <v>2413.2470822</v>
      </c>
      <c r="S128" s="104"/>
      <c r="T128" s="194">
        <f>T129+T246</f>
        <v>73.73438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72</v>
      </c>
      <c r="AU128" s="17" t="s">
        <v>116</v>
      </c>
      <c r="BK128" s="195">
        <f>BK129+BK246</f>
        <v>0</v>
      </c>
    </row>
    <row r="129" spans="1:63" s="11" customFormat="1" ht="25.9" customHeight="1">
      <c r="A129" s="11"/>
      <c r="B129" s="196"/>
      <c r="C129" s="197"/>
      <c r="D129" s="198" t="s">
        <v>72</v>
      </c>
      <c r="E129" s="199" t="s">
        <v>323</v>
      </c>
      <c r="F129" s="199" t="s">
        <v>324</v>
      </c>
      <c r="G129" s="197"/>
      <c r="H129" s="197"/>
      <c r="I129" s="200"/>
      <c r="J129" s="201">
        <f>BK129</f>
        <v>0</v>
      </c>
      <c r="K129" s="197"/>
      <c r="L129" s="202"/>
      <c r="M129" s="203"/>
      <c r="N129" s="204"/>
      <c r="O129" s="204"/>
      <c r="P129" s="205">
        <f>P130+P199+P202+P205+P216+P218+P235+P239+P244</f>
        <v>0</v>
      </c>
      <c r="Q129" s="204"/>
      <c r="R129" s="205">
        <f>R130+R199+R202+R205+R216+R218+R235+R239+R244</f>
        <v>2412.9521072000002</v>
      </c>
      <c r="S129" s="204"/>
      <c r="T129" s="206">
        <f>T130+T199+T202+T205+T216+T218+T235+T239+T244</f>
        <v>73.73438</v>
      </c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R129" s="207" t="s">
        <v>81</v>
      </c>
      <c r="AT129" s="208" t="s">
        <v>72</v>
      </c>
      <c r="AU129" s="208" t="s">
        <v>73</v>
      </c>
      <c r="AY129" s="207" t="s">
        <v>137</v>
      </c>
      <c r="BK129" s="209">
        <f>BK130+BK199+BK202+BK205+BK216+BK218+BK235+BK239+BK244</f>
        <v>0</v>
      </c>
    </row>
    <row r="130" spans="1:63" s="11" customFormat="1" ht="22.8" customHeight="1">
      <c r="A130" s="11"/>
      <c r="B130" s="196"/>
      <c r="C130" s="197"/>
      <c r="D130" s="198" t="s">
        <v>72</v>
      </c>
      <c r="E130" s="267" t="s">
        <v>81</v>
      </c>
      <c r="F130" s="267" t="s">
        <v>325</v>
      </c>
      <c r="G130" s="197"/>
      <c r="H130" s="197"/>
      <c r="I130" s="200"/>
      <c r="J130" s="268">
        <f>BK130</f>
        <v>0</v>
      </c>
      <c r="K130" s="197"/>
      <c r="L130" s="202"/>
      <c r="M130" s="203"/>
      <c r="N130" s="204"/>
      <c r="O130" s="204"/>
      <c r="P130" s="205">
        <f>SUM(P131:P198)</f>
        <v>0</v>
      </c>
      <c r="Q130" s="204"/>
      <c r="R130" s="205">
        <f>SUM(R131:R198)</f>
        <v>6.462109999999999</v>
      </c>
      <c r="S130" s="204"/>
      <c r="T130" s="206">
        <f>SUM(T131:T198)</f>
        <v>73.73438</v>
      </c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R130" s="207" t="s">
        <v>81</v>
      </c>
      <c r="AT130" s="208" t="s">
        <v>72</v>
      </c>
      <c r="AU130" s="208" t="s">
        <v>81</v>
      </c>
      <c r="AY130" s="207" t="s">
        <v>137</v>
      </c>
      <c r="BK130" s="209">
        <f>SUM(BK131:BK198)</f>
        <v>0</v>
      </c>
    </row>
    <row r="131" spans="1:65" s="2" customFormat="1" ht="24.15" customHeight="1">
      <c r="A131" s="38"/>
      <c r="B131" s="39"/>
      <c r="C131" s="210" t="s">
        <v>81</v>
      </c>
      <c r="D131" s="210" t="s">
        <v>138</v>
      </c>
      <c r="E131" s="211" t="s">
        <v>948</v>
      </c>
      <c r="F131" s="212" t="s">
        <v>949</v>
      </c>
      <c r="G131" s="213" t="s">
        <v>196</v>
      </c>
      <c r="H131" s="214">
        <v>4</v>
      </c>
      <c r="I131" s="215"/>
      <c r="J131" s="216">
        <f>ROUND(I131*H131,2)</f>
        <v>0</v>
      </c>
      <c r="K131" s="212" t="s">
        <v>950</v>
      </c>
      <c r="L131" s="44"/>
      <c r="M131" s="217" t="s">
        <v>1</v>
      </c>
      <c r="N131" s="218" t="s">
        <v>38</v>
      </c>
      <c r="O131" s="91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1" t="s">
        <v>151</v>
      </c>
      <c r="AT131" s="221" t="s">
        <v>138</v>
      </c>
      <c r="AU131" s="221" t="s">
        <v>83</v>
      </c>
      <c r="AY131" s="17" t="s">
        <v>137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7" t="s">
        <v>81</v>
      </c>
      <c r="BK131" s="222">
        <f>ROUND(I131*H131,2)</f>
        <v>0</v>
      </c>
      <c r="BL131" s="17" t="s">
        <v>151</v>
      </c>
      <c r="BM131" s="221" t="s">
        <v>951</v>
      </c>
    </row>
    <row r="132" spans="1:65" s="2" customFormat="1" ht="24.15" customHeight="1">
      <c r="A132" s="38"/>
      <c r="B132" s="39"/>
      <c r="C132" s="210" t="s">
        <v>83</v>
      </c>
      <c r="D132" s="210" t="s">
        <v>138</v>
      </c>
      <c r="E132" s="211" t="s">
        <v>952</v>
      </c>
      <c r="F132" s="212" t="s">
        <v>953</v>
      </c>
      <c r="G132" s="213" t="s">
        <v>196</v>
      </c>
      <c r="H132" s="214">
        <v>6</v>
      </c>
      <c r="I132" s="215"/>
      <c r="J132" s="216">
        <f>ROUND(I132*H132,2)</f>
        <v>0</v>
      </c>
      <c r="K132" s="212" t="s">
        <v>950</v>
      </c>
      <c r="L132" s="44"/>
      <c r="M132" s="217" t="s">
        <v>1</v>
      </c>
      <c r="N132" s="218" t="s">
        <v>38</v>
      </c>
      <c r="O132" s="91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1" t="s">
        <v>151</v>
      </c>
      <c r="AT132" s="221" t="s">
        <v>138</v>
      </c>
      <c r="AU132" s="221" t="s">
        <v>83</v>
      </c>
      <c r="AY132" s="17" t="s">
        <v>137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7" t="s">
        <v>81</v>
      </c>
      <c r="BK132" s="222">
        <f>ROUND(I132*H132,2)</f>
        <v>0</v>
      </c>
      <c r="BL132" s="17" t="s">
        <v>151</v>
      </c>
      <c r="BM132" s="221" t="s">
        <v>954</v>
      </c>
    </row>
    <row r="133" spans="1:65" s="2" customFormat="1" ht="24.15" customHeight="1">
      <c r="A133" s="38"/>
      <c r="B133" s="39"/>
      <c r="C133" s="210" t="s">
        <v>147</v>
      </c>
      <c r="D133" s="210" t="s">
        <v>138</v>
      </c>
      <c r="E133" s="211" t="s">
        <v>955</v>
      </c>
      <c r="F133" s="212" t="s">
        <v>956</v>
      </c>
      <c r="G133" s="213" t="s">
        <v>196</v>
      </c>
      <c r="H133" s="214">
        <v>3</v>
      </c>
      <c r="I133" s="215"/>
      <c r="J133" s="216">
        <f>ROUND(I133*H133,2)</f>
        <v>0</v>
      </c>
      <c r="K133" s="212" t="s">
        <v>950</v>
      </c>
      <c r="L133" s="44"/>
      <c r="M133" s="217" t="s">
        <v>1</v>
      </c>
      <c r="N133" s="218" t="s">
        <v>38</v>
      </c>
      <c r="O133" s="91"/>
      <c r="P133" s="219">
        <f>O133*H133</f>
        <v>0</v>
      </c>
      <c r="Q133" s="219">
        <v>0</v>
      </c>
      <c r="R133" s="219">
        <f>Q133*H133</f>
        <v>0</v>
      </c>
      <c r="S133" s="219">
        <v>0</v>
      </c>
      <c r="T133" s="22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1" t="s">
        <v>151</v>
      </c>
      <c r="AT133" s="221" t="s">
        <v>138</v>
      </c>
      <c r="AU133" s="221" t="s">
        <v>83</v>
      </c>
      <c r="AY133" s="17" t="s">
        <v>137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7" t="s">
        <v>81</v>
      </c>
      <c r="BK133" s="222">
        <f>ROUND(I133*H133,2)</f>
        <v>0</v>
      </c>
      <c r="BL133" s="17" t="s">
        <v>151</v>
      </c>
      <c r="BM133" s="221" t="s">
        <v>957</v>
      </c>
    </row>
    <row r="134" spans="1:65" s="2" customFormat="1" ht="24.15" customHeight="1">
      <c r="A134" s="38"/>
      <c r="B134" s="39"/>
      <c r="C134" s="210" t="s">
        <v>151</v>
      </c>
      <c r="D134" s="210" t="s">
        <v>138</v>
      </c>
      <c r="E134" s="211" t="s">
        <v>958</v>
      </c>
      <c r="F134" s="212" t="s">
        <v>959</v>
      </c>
      <c r="G134" s="213" t="s">
        <v>196</v>
      </c>
      <c r="H134" s="214">
        <v>4</v>
      </c>
      <c r="I134" s="215"/>
      <c r="J134" s="216">
        <f>ROUND(I134*H134,2)</f>
        <v>0</v>
      </c>
      <c r="K134" s="212" t="s">
        <v>950</v>
      </c>
      <c r="L134" s="44"/>
      <c r="M134" s="217" t="s">
        <v>1</v>
      </c>
      <c r="N134" s="218" t="s">
        <v>38</v>
      </c>
      <c r="O134" s="91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1" t="s">
        <v>151</v>
      </c>
      <c r="AT134" s="221" t="s">
        <v>138</v>
      </c>
      <c r="AU134" s="221" t="s">
        <v>83</v>
      </c>
      <c r="AY134" s="17" t="s">
        <v>137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7" t="s">
        <v>81</v>
      </c>
      <c r="BK134" s="222">
        <f>ROUND(I134*H134,2)</f>
        <v>0</v>
      </c>
      <c r="BL134" s="17" t="s">
        <v>151</v>
      </c>
      <c r="BM134" s="221" t="s">
        <v>960</v>
      </c>
    </row>
    <row r="135" spans="1:65" s="2" customFormat="1" ht="24.15" customHeight="1">
      <c r="A135" s="38"/>
      <c r="B135" s="39"/>
      <c r="C135" s="210" t="s">
        <v>136</v>
      </c>
      <c r="D135" s="210" t="s">
        <v>138</v>
      </c>
      <c r="E135" s="211" t="s">
        <v>961</v>
      </c>
      <c r="F135" s="212" t="s">
        <v>962</v>
      </c>
      <c r="G135" s="213" t="s">
        <v>196</v>
      </c>
      <c r="H135" s="214">
        <v>6</v>
      </c>
      <c r="I135" s="215"/>
      <c r="J135" s="216">
        <f>ROUND(I135*H135,2)</f>
        <v>0</v>
      </c>
      <c r="K135" s="212" t="s">
        <v>950</v>
      </c>
      <c r="L135" s="44"/>
      <c r="M135" s="217" t="s">
        <v>1</v>
      </c>
      <c r="N135" s="218" t="s">
        <v>38</v>
      </c>
      <c r="O135" s="91"/>
      <c r="P135" s="219">
        <f>O135*H135</f>
        <v>0</v>
      </c>
      <c r="Q135" s="219">
        <v>0</v>
      </c>
      <c r="R135" s="219">
        <f>Q135*H135</f>
        <v>0</v>
      </c>
      <c r="S135" s="219">
        <v>0</v>
      </c>
      <c r="T135" s="22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1" t="s">
        <v>151</v>
      </c>
      <c r="AT135" s="221" t="s">
        <v>138</v>
      </c>
      <c r="AU135" s="221" t="s">
        <v>83</v>
      </c>
      <c r="AY135" s="17" t="s">
        <v>137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7" t="s">
        <v>81</v>
      </c>
      <c r="BK135" s="222">
        <f>ROUND(I135*H135,2)</f>
        <v>0</v>
      </c>
      <c r="BL135" s="17" t="s">
        <v>151</v>
      </c>
      <c r="BM135" s="221" t="s">
        <v>963</v>
      </c>
    </row>
    <row r="136" spans="1:65" s="2" customFormat="1" ht="24.15" customHeight="1">
      <c r="A136" s="38"/>
      <c r="B136" s="39"/>
      <c r="C136" s="210" t="s">
        <v>158</v>
      </c>
      <c r="D136" s="210" t="s">
        <v>138</v>
      </c>
      <c r="E136" s="211" t="s">
        <v>964</v>
      </c>
      <c r="F136" s="212" t="s">
        <v>965</v>
      </c>
      <c r="G136" s="213" t="s">
        <v>196</v>
      </c>
      <c r="H136" s="214">
        <v>3</v>
      </c>
      <c r="I136" s="215"/>
      <c r="J136" s="216">
        <f>ROUND(I136*H136,2)</f>
        <v>0</v>
      </c>
      <c r="K136" s="212" t="s">
        <v>950</v>
      </c>
      <c r="L136" s="44"/>
      <c r="M136" s="217" t="s">
        <v>1</v>
      </c>
      <c r="N136" s="218" t="s">
        <v>38</v>
      </c>
      <c r="O136" s="91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1" t="s">
        <v>151</v>
      </c>
      <c r="AT136" s="221" t="s">
        <v>138</v>
      </c>
      <c r="AU136" s="221" t="s">
        <v>83</v>
      </c>
      <c r="AY136" s="17" t="s">
        <v>137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7" t="s">
        <v>81</v>
      </c>
      <c r="BK136" s="222">
        <f>ROUND(I136*H136,2)</f>
        <v>0</v>
      </c>
      <c r="BL136" s="17" t="s">
        <v>151</v>
      </c>
      <c r="BM136" s="221" t="s">
        <v>966</v>
      </c>
    </row>
    <row r="137" spans="1:65" s="2" customFormat="1" ht="33" customHeight="1">
      <c r="A137" s="38"/>
      <c r="B137" s="39"/>
      <c r="C137" s="210" t="s">
        <v>162</v>
      </c>
      <c r="D137" s="210" t="s">
        <v>138</v>
      </c>
      <c r="E137" s="211" t="s">
        <v>967</v>
      </c>
      <c r="F137" s="212" t="s">
        <v>968</v>
      </c>
      <c r="G137" s="213" t="s">
        <v>196</v>
      </c>
      <c r="H137" s="214">
        <v>4</v>
      </c>
      <c r="I137" s="215"/>
      <c r="J137" s="216">
        <f>ROUND(I137*H137,2)</f>
        <v>0</v>
      </c>
      <c r="K137" s="212" t="s">
        <v>950</v>
      </c>
      <c r="L137" s="44"/>
      <c r="M137" s="217" t="s">
        <v>1</v>
      </c>
      <c r="N137" s="218" t="s">
        <v>38</v>
      </c>
      <c r="O137" s="91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1" t="s">
        <v>151</v>
      </c>
      <c r="AT137" s="221" t="s">
        <v>138</v>
      </c>
      <c r="AU137" s="221" t="s">
        <v>83</v>
      </c>
      <c r="AY137" s="17" t="s">
        <v>137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7" t="s">
        <v>81</v>
      </c>
      <c r="BK137" s="222">
        <f>ROUND(I137*H137,2)</f>
        <v>0</v>
      </c>
      <c r="BL137" s="17" t="s">
        <v>151</v>
      </c>
      <c r="BM137" s="221" t="s">
        <v>969</v>
      </c>
    </row>
    <row r="138" spans="1:65" s="2" customFormat="1" ht="33" customHeight="1">
      <c r="A138" s="38"/>
      <c r="B138" s="39"/>
      <c r="C138" s="210" t="s">
        <v>166</v>
      </c>
      <c r="D138" s="210" t="s">
        <v>138</v>
      </c>
      <c r="E138" s="211" t="s">
        <v>970</v>
      </c>
      <c r="F138" s="212" t="s">
        <v>971</v>
      </c>
      <c r="G138" s="213" t="s">
        <v>196</v>
      </c>
      <c r="H138" s="214">
        <v>21</v>
      </c>
      <c r="I138" s="215"/>
      <c r="J138" s="216">
        <f>ROUND(I138*H138,2)</f>
        <v>0</v>
      </c>
      <c r="K138" s="212" t="s">
        <v>950</v>
      </c>
      <c r="L138" s="44"/>
      <c r="M138" s="217" t="s">
        <v>1</v>
      </c>
      <c r="N138" s="218" t="s">
        <v>38</v>
      </c>
      <c r="O138" s="91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1" t="s">
        <v>151</v>
      </c>
      <c r="AT138" s="221" t="s">
        <v>138</v>
      </c>
      <c r="AU138" s="221" t="s">
        <v>83</v>
      </c>
      <c r="AY138" s="17" t="s">
        <v>137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7" t="s">
        <v>81</v>
      </c>
      <c r="BK138" s="222">
        <f>ROUND(I138*H138,2)</f>
        <v>0</v>
      </c>
      <c r="BL138" s="17" t="s">
        <v>151</v>
      </c>
      <c r="BM138" s="221" t="s">
        <v>972</v>
      </c>
    </row>
    <row r="139" spans="1:65" s="2" customFormat="1" ht="33" customHeight="1">
      <c r="A139" s="38"/>
      <c r="B139" s="39"/>
      <c r="C139" s="210" t="s">
        <v>170</v>
      </c>
      <c r="D139" s="210" t="s">
        <v>138</v>
      </c>
      <c r="E139" s="211" t="s">
        <v>973</v>
      </c>
      <c r="F139" s="212" t="s">
        <v>974</v>
      </c>
      <c r="G139" s="213" t="s">
        <v>196</v>
      </c>
      <c r="H139" s="214">
        <v>3</v>
      </c>
      <c r="I139" s="215"/>
      <c r="J139" s="216">
        <f>ROUND(I139*H139,2)</f>
        <v>0</v>
      </c>
      <c r="K139" s="212" t="s">
        <v>950</v>
      </c>
      <c r="L139" s="44"/>
      <c r="M139" s="217" t="s">
        <v>1</v>
      </c>
      <c r="N139" s="218" t="s">
        <v>38</v>
      </c>
      <c r="O139" s="91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1" t="s">
        <v>151</v>
      </c>
      <c r="AT139" s="221" t="s">
        <v>138</v>
      </c>
      <c r="AU139" s="221" t="s">
        <v>83</v>
      </c>
      <c r="AY139" s="17" t="s">
        <v>137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7" t="s">
        <v>81</v>
      </c>
      <c r="BK139" s="222">
        <f>ROUND(I139*H139,2)</f>
        <v>0</v>
      </c>
      <c r="BL139" s="17" t="s">
        <v>151</v>
      </c>
      <c r="BM139" s="221" t="s">
        <v>975</v>
      </c>
    </row>
    <row r="140" spans="1:65" s="2" customFormat="1" ht="33" customHeight="1">
      <c r="A140" s="38"/>
      <c r="B140" s="39"/>
      <c r="C140" s="210" t="s">
        <v>174</v>
      </c>
      <c r="D140" s="210" t="s">
        <v>138</v>
      </c>
      <c r="E140" s="211" t="s">
        <v>976</v>
      </c>
      <c r="F140" s="212" t="s">
        <v>977</v>
      </c>
      <c r="G140" s="213" t="s">
        <v>365</v>
      </c>
      <c r="H140" s="214">
        <v>253.07</v>
      </c>
      <c r="I140" s="215"/>
      <c r="J140" s="216">
        <f>ROUND(I140*H140,2)</f>
        <v>0</v>
      </c>
      <c r="K140" s="212" t="s">
        <v>950</v>
      </c>
      <c r="L140" s="44"/>
      <c r="M140" s="217" t="s">
        <v>1</v>
      </c>
      <c r="N140" s="218" t="s">
        <v>38</v>
      </c>
      <c r="O140" s="91"/>
      <c r="P140" s="219">
        <f>O140*H140</f>
        <v>0</v>
      </c>
      <c r="Q140" s="219">
        <v>0</v>
      </c>
      <c r="R140" s="219">
        <f>Q140*H140</f>
        <v>0</v>
      </c>
      <c r="S140" s="219">
        <v>0.29</v>
      </c>
      <c r="T140" s="220">
        <f>S140*H140</f>
        <v>73.3903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1" t="s">
        <v>151</v>
      </c>
      <c r="AT140" s="221" t="s">
        <v>138</v>
      </c>
      <c r="AU140" s="221" t="s">
        <v>83</v>
      </c>
      <c r="AY140" s="17" t="s">
        <v>137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7" t="s">
        <v>81</v>
      </c>
      <c r="BK140" s="222">
        <f>ROUND(I140*H140,2)</f>
        <v>0</v>
      </c>
      <c r="BL140" s="17" t="s">
        <v>151</v>
      </c>
      <c r="BM140" s="221" t="s">
        <v>978</v>
      </c>
    </row>
    <row r="141" spans="1:65" s="2" customFormat="1" ht="16.5" customHeight="1">
      <c r="A141" s="38"/>
      <c r="B141" s="39"/>
      <c r="C141" s="210" t="s">
        <v>178</v>
      </c>
      <c r="D141" s="210" t="s">
        <v>138</v>
      </c>
      <c r="E141" s="211" t="s">
        <v>979</v>
      </c>
      <c r="F141" s="212" t="s">
        <v>980</v>
      </c>
      <c r="G141" s="213" t="s">
        <v>365</v>
      </c>
      <c r="H141" s="214">
        <v>430.1</v>
      </c>
      <c r="I141" s="215"/>
      <c r="J141" s="216">
        <f>ROUND(I141*H141,2)</f>
        <v>0</v>
      </c>
      <c r="K141" s="212" t="s">
        <v>950</v>
      </c>
      <c r="L141" s="44"/>
      <c r="M141" s="217" t="s">
        <v>1</v>
      </c>
      <c r="N141" s="218" t="s">
        <v>38</v>
      </c>
      <c r="O141" s="91"/>
      <c r="P141" s="219">
        <f>O141*H141</f>
        <v>0</v>
      </c>
      <c r="Q141" s="219">
        <v>0</v>
      </c>
      <c r="R141" s="219">
        <f>Q141*H141</f>
        <v>0</v>
      </c>
      <c r="S141" s="219">
        <v>0.0008</v>
      </c>
      <c r="T141" s="220">
        <f>S141*H141</f>
        <v>0.34408000000000005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1" t="s">
        <v>151</v>
      </c>
      <c r="AT141" s="221" t="s">
        <v>138</v>
      </c>
      <c r="AU141" s="221" t="s">
        <v>83</v>
      </c>
      <c r="AY141" s="17" t="s">
        <v>137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7" t="s">
        <v>81</v>
      </c>
      <c r="BK141" s="222">
        <f>ROUND(I141*H141,2)</f>
        <v>0</v>
      </c>
      <c r="BL141" s="17" t="s">
        <v>151</v>
      </c>
      <c r="BM141" s="221" t="s">
        <v>981</v>
      </c>
    </row>
    <row r="142" spans="1:65" s="2" customFormat="1" ht="24.15" customHeight="1">
      <c r="A142" s="38"/>
      <c r="B142" s="39"/>
      <c r="C142" s="210" t="s">
        <v>182</v>
      </c>
      <c r="D142" s="210" t="s">
        <v>138</v>
      </c>
      <c r="E142" s="211" t="s">
        <v>982</v>
      </c>
      <c r="F142" s="212" t="s">
        <v>983</v>
      </c>
      <c r="G142" s="213" t="s">
        <v>365</v>
      </c>
      <c r="H142" s="214">
        <v>280</v>
      </c>
      <c r="I142" s="215"/>
      <c r="J142" s="216">
        <f>ROUND(I142*H142,2)</f>
        <v>0</v>
      </c>
      <c r="K142" s="212" t="s">
        <v>950</v>
      </c>
      <c r="L142" s="44"/>
      <c r="M142" s="217" t="s">
        <v>1</v>
      </c>
      <c r="N142" s="218" t="s">
        <v>38</v>
      </c>
      <c r="O142" s="91"/>
      <c r="P142" s="219">
        <f>O142*H142</f>
        <v>0</v>
      </c>
      <c r="Q142" s="219">
        <v>0</v>
      </c>
      <c r="R142" s="219">
        <f>Q142*H142</f>
        <v>0</v>
      </c>
      <c r="S142" s="219">
        <v>0</v>
      </c>
      <c r="T142" s="22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1" t="s">
        <v>151</v>
      </c>
      <c r="AT142" s="221" t="s">
        <v>138</v>
      </c>
      <c r="AU142" s="221" t="s">
        <v>83</v>
      </c>
      <c r="AY142" s="17" t="s">
        <v>137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7" t="s">
        <v>81</v>
      </c>
      <c r="BK142" s="222">
        <f>ROUND(I142*H142,2)</f>
        <v>0</v>
      </c>
      <c r="BL142" s="17" t="s">
        <v>151</v>
      </c>
      <c r="BM142" s="221" t="s">
        <v>984</v>
      </c>
    </row>
    <row r="143" spans="1:65" s="2" customFormat="1" ht="33" customHeight="1">
      <c r="A143" s="38"/>
      <c r="B143" s="39"/>
      <c r="C143" s="210" t="s">
        <v>186</v>
      </c>
      <c r="D143" s="210" t="s">
        <v>138</v>
      </c>
      <c r="E143" s="211" t="s">
        <v>985</v>
      </c>
      <c r="F143" s="212" t="s">
        <v>986</v>
      </c>
      <c r="G143" s="213" t="s">
        <v>328</v>
      </c>
      <c r="H143" s="214">
        <v>1465.15</v>
      </c>
      <c r="I143" s="215"/>
      <c r="J143" s="216">
        <f>ROUND(I143*H143,2)</f>
        <v>0</v>
      </c>
      <c r="K143" s="212" t="s">
        <v>950</v>
      </c>
      <c r="L143" s="44"/>
      <c r="M143" s="217" t="s">
        <v>1</v>
      </c>
      <c r="N143" s="218" t="s">
        <v>38</v>
      </c>
      <c r="O143" s="91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1" t="s">
        <v>151</v>
      </c>
      <c r="AT143" s="221" t="s">
        <v>138</v>
      </c>
      <c r="AU143" s="221" t="s">
        <v>83</v>
      </c>
      <c r="AY143" s="17" t="s">
        <v>137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7" t="s">
        <v>81</v>
      </c>
      <c r="BK143" s="222">
        <f>ROUND(I143*H143,2)</f>
        <v>0</v>
      </c>
      <c r="BL143" s="17" t="s">
        <v>151</v>
      </c>
      <c r="BM143" s="221" t="s">
        <v>987</v>
      </c>
    </row>
    <row r="144" spans="1:65" s="2" customFormat="1" ht="37.8" customHeight="1">
      <c r="A144" s="38"/>
      <c r="B144" s="39"/>
      <c r="C144" s="210" t="s">
        <v>190</v>
      </c>
      <c r="D144" s="210" t="s">
        <v>138</v>
      </c>
      <c r="E144" s="211" t="s">
        <v>988</v>
      </c>
      <c r="F144" s="212" t="s">
        <v>989</v>
      </c>
      <c r="G144" s="213" t="s">
        <v>328</v>
      </c>
      <c r="H144" s="214">
        <v>354.45</v>
      </c>
      <c r="I144" s="215"/>
      <c r="J144" s="216">
        <f>ROUND(I144*H144,2)</f>
        <v>0</v>
      </c>
      <c r="K144" s="212" t="s">
        <v>950</v>
      </c>
      <c r="L144" s="44"/>
      <c r="M144" s="217" t="s">
        <v>1</v>
      </c>
      <c r="N144" s="218" t="s">
        <v>38</v>
      </c>
      <c r="O144" s="91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1" t="s">
        <v>151</v>
      </c>
      <c r="AT144" s="221" t="s">
        <v>138</v>
      </c>
      <c r="AU144" s="221" t="s">
        <v>83</v>
      </c>
      <c r="AY144" s="17" t="s">
        <v>137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7" t="s">
        <v>81</v>
      </c>
      <c r="BK144" s="222">
        <f>ROUND(I144*H144,2)</f>
        <v>0</v>
      </c>
      <c r="BL144" s="17" t="s">
        <v>151</v>
      </c>
      <c r="BM144" s="221" t="s">
        <v>990</v>
      </c>
    </row>
    <row r="145" spans="1:65" s="2" customFormat="1" ht="24.15" customHeight="1">
      <c r="A145" s="38"/>
      <c r="B145" s="39"/>
      <c r="C145" s="210" t="s">
        <v>8</v>
      </c>
      <c r="D145" s="210" t="s">
        <v>138</v>
      </c>
      <c r="E145" s="211" t="s">
        <v>991</v>
      </c>
      <c r="F145" s="212" t="s">
        <v>992</v>
      </c>
      <c r="G145" s="213" t="s">
        <v>328</v>
      </c>
      <c r="H145" s="214">
        <v>5.3</v>
      </c>
      <c r="I145" s="215"/>
      <c r="J145" s="216">
        <f>ROUND(I145*H145,2)</f>
        <v>0</v>
      </c>
      <c r="K145" s="212" t="s">
        <v>950</v>
      </c>
      <c r="L145" s="44"/>
      <c r="M145" s="217" t="s">
        <v>1</v>
      </c>
      <c r="N145" s="218" t="s">
        <v>38</v>
      </c>
      <c r="O145" s="91"/>
      <c r="P145" s="219">
        <f>O145*H145</f>
        <v>0</v>
      </c>
      <c r="Q145" s="219">
        <v>0</v>
      </c>
      <c r="R145" s="219">
        <f>Q145*H145</f>
        <v>0</v>
      </c>
      <c r="S145" s="219">
        <v>0</v>
      </c>
      <c r="T145" s="22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1" t="s">
        <v>151</v>
      </c>
      <c r="AT145" s="221" t="s">
        <v>138</v>
      </c>
      <c r="AU145" s="221" t="s">
        <v>83</v>
      </c>
      <c r="AY145" s="17" t="s">
        <v>137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7" t="s">
        <v>81</v>
      </c>
      <c r="BK145" s="222">
        <f>ROUND(I145*H145,2)</f>
        <v>0</v>
      </c>
      <c r="BL145" s="17" t="s">
        <v>151</v>
      </c>
      <c r="BM145" s="221" t="s">
        <v>993</v>
      </c>
    </row>
    <row r="146" spans="1:65" s="2" customFormat="1" ht="24.15" customHeight="1">
      <c r="A146" s="38"/>
      <c r="B146" s="39"/>
      <c r="C146" s="210" t="s">
        <v>200</v>
      </c>
      <c r="D146" s="210" t="s">
        <v>138</v>
      </c>
      <c r="E146" s="211" t="s">
        <v>994</v>
      </c>
      <c r="F146" s="212" t="s">
        <v>995</v>
      </c>
      <c r="G146" s="213" t="s">
        <v>196</v>
      </c>
      <c r="H146" s="214">
        <v>4</v>
      </c>
      <c r="I146" s="215"/>
      <c r="J146" s="216">
        <f>ROUND(I146*H146,2)</f>
        <v>0</v>
      </c>
      <c r="K146" s="212" t="s">
        <v>950</v>
      </c>
      <c r="L146" s="44"/>
      <c r="M146" s="217" t="s">
        <v>1</v>
      </c>
      <c r="N146" s="218" t="s">
        <v>38</v>
      </c>
      <c r="O146" s="91"/>
      <c r="P146" s="219">
        <f>O146*H146</f>
        <v>0</v>
      </c>
      <c r="Q146" s="219">
        <v>0</v>
      </c>
      <c r="R146" s="219">
        <f>Q146*H146</f>
        <v>0</v>
      </c>
      <c r="S146" s="219">
        <v>0</v>
      </c>
      <c r="T146" s="22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1" t="s">
        <v>151</v>
      </c>
      <c r="AT146" s="221" t="s">
        <v>138</v>
      </c>
      <c r="AU146" s="221" t="s">
        <v>83</v>
      </c>
      <c r="AY146" s="17" t="s">
        <v>137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7" t="s">
        <v>81</v>
      </c>
      <c r="BK146" s="222">
        <f>ROUND(I146*H146,2)</f>
        <v>0</v>
      </c>
      <c r="BL146" s="17" t="s">
        <v>151</v>
      </c>
      <c r="BM146" s="221" t="s">
        <v>996</v>
      </c>
    </row>
    <row r="147" spans="1:65" s="2" customFormat="1" ht="24.15" customHeight="1">
      <c r="A147" s="38"/>
      <c r="B147" s="39"/>
      <c r="C147" s="210" t="s">
        <v>204</v>
      </c>
      <c r="D147" s="210" t="s">
        <v>138</v>
      </c>
      <c r="E147" s="211" t="s">
        <v>997</v>
      </c>
      <c r="F147" s="212" t="s">
        <v>998</v>
      </c>
      <c r="G147" s="213" t="s">
        <v>196</v>
      </c>
      <c r="H147" s="214">
        <v>6</v>
      </c>
      <c r="I147" s="215"/>
      <c r="J147" s="216">
        <f>ROUND(I147*H147,2)</f>
        <v>0</v>
      </c>
      <c r="K147" s="212" t="s">
        <v>950</v>
      </c>
      <c r="L147" s="44"/>
      <c r="M147" s="217" t="s">
        <v>1</v>
      </c>
      <c r="N147" s="218" t="s">
        <v>38</v>
      </c>
      <c r="O147" s="91"/>
      <c r="P147" s="219">
        <f>O147*H147</f>
        <v>0</v>
      </c>
      <c r="Q147" s="219">
        <v>0</v>
      </c>
      <c r="R147" s="219">
        <f>Q147*H147</f>
        <v>0</v>
      </c>
      <c r="S147" s="219">
        <v>0</v>
      </c>
      <c r="T147" s="22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1" t="s">
        <v>151</v>
      </c>
      <c r="AT147" s="221" t="s">
        <v>138</v>
      </c>
      <c r="AU147" s="221" t="s">
        <v>83</v>
      </c>
      <c r="AY147" s="17" t="s">
        <v>137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7" t="s">
        <v>81</v>
      </c>
      <c r="BK147" s="222">
        <f>ROUND(I147*H147,2)</f>
        <v>0</v>
      </c>
      <c r="BL147" s="17" t="s">
        <v>151</v>
      </c>
      <c r="BM147" s="221" t="s">
        <v>999</v>
      </c>
    </row>
    <row r="148" spans="1:65" s="2" customFormat="1" ht="24.15" customHeight="1">
      <c r="A148" s="38"/>
      <c r="B148" s="39"/>
      <c r="C148" s="210" t="s">
        <v>208</v>
      </c>
      <c r="D148" s="210" t="s">
        <v>138</v>
      </c>
      <c r="E148" s="211" t="s">
        <v>1000</v>
      </c>
      <c r="F148" s="212" t="s">
        <v>1001</v>
      </c>
      <c r="G148" s="213" t="s">
        <v>196</v>
      </c>
      <c r="H148" s="214">
        <v>3</v>
      </c>
      <c r="I148" s="215"/>
      <c r="J148" s="216">
        <f>ROUND(I148*H148,2)</f>
        <v>0</v>
      </c>
      <c r="K148" s="212" t="s">
        <v>950</v>
      </c>
      <c r="L148" s="44"/>
      <c r="M148" s="217" t="s">
        <v>1</v>
      </c>
      <c r="N148" s="218" t="s">
        <v>38</v>
      </c>
      <c r="O148" s="91"/>
      <c r="P148" s="219">
        <f>O148*H148</f>
        <v>0</v>
      </c>
      <c r="Q148" s="219">
        <v>0</v>
      </c>
      <c r="R148" s="219">
        <f>Q148*H148</f>
        <v>0</v>
      </c>
      <c r="S148" s="219">
        <v>0</v>
      </c>
      <c r="T148" s="22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1" t="s">
        <v>151</v>
      </c>
      <c r="AT148" s="221" t="s">
        <v>138</v>
      </c>
      <c r="AU148" s="221" t="s">
        <v>83</v>
      </c>
      <c r="AY148" s="17" t="s">
        <v>137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7" t="s">
        <v>81</v>
      </c>
      <c r="BK148" s="222">
        <f>ROUND(I148*H148,2)</f>
        <v>0</v>
      </c>
      <c r="BL148" s="17" t="s">
        <v>151</v>
      </c>
      <c r="BM148" s="221" t="s">
        <v>1002</v>
      </c>
    </row>
    <row r="149" spans="1:65" s="2" customFormat="1" ht="24.15" customHeight="1">
      <c r="A149" s="38"/>
      <c r="B149" s="39"/>
      <c r="C149" s="210" t="s">
        <v>212</v>
      </c>
      <c r="D149" s="210" t="s">
        <v>138</v>
      </c>
      <c r="E149" s="211" t="s">
        <v>1003</v>
      </c>
      <c r="F149" s="212" t="s">
        <v>1004</v>
      </c>
      <c r="G149" s="213" t="s">
        <v>196</v>
      </c>
      <c r="H149" s="214">
        <v>4</v>
      </c>
      <c r="I149" s="215"/>
      <c r="J149" s="216">
        <f>ROUND(I149*H149,2)</f>
        <v>0</v>
      </c>
      <c r="K149" s="212" t="s">
        <v>950</v>
      </c>
      <c r="L149" s="44"/>
      <c r="M149" s="217" t="s">
        <v>1</v>
      </c>
      <c r="N149" s="218" t="s">
        <v>38</v>
      </c>
      <c r="O149" s="91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1" t="s">
        <v>151</v>
      </c>
      <c r="AT149" s="221" t="s">
        <v>138</v>
      </c>
      <c r="AU149" s="221" t="s">
        <v>83</v>
      </c>
      <c r="AY149" s="17" t="s">
        <v>137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7" t="s">
        <v>81</v>
      </c>
      <c r="BK149" s="222">
        <f>ROUND(I149*H149,2)</f>
        <v>0</v>
      </c>
      <c r="BL149" s="17" t="s">
        <v>151</v>
      </c>
      <c r="BM149" s="221" t="s">
        <v>1005</v>
      </c>
    </row>
    <row r="150" spans="1:65" s="2" customFormat="1" ht="24.15" customHeight="1">
      <c r="A150" s="38"/>
      <c r="B150" s="39"/>
      <c r="C150" s="210" t="s">
        <v>216</v>
      </c>
      <c r="D150" s="210" t="s">
        <v>138</v>
      </c>
      <c r="E150" s="211" t="s">
        <v>1006</v>
      </c>
      <c r="F150" s="212" t="s">
        <v>1007</v>
      </c>
      <c r="G150" s="213" t="s">
        <v>196</v>
      </c>
      <c r="H150" s="214">
        <v>21</v>
      </c>
      <c r="I150" s="215"/>
      <c r="J150" s="216">
        <f>ROUND(I150*H150,2)</f>
        <v>0</v>
      </c>
      <c r="K150" s="212" t="s">
        <v>950</v>
      </c>
      <c r="L150" s="44"/>
      <c r="M150" s="217" t="s">
        <v>1</v>
      </c>
      <c r="N150" s="218" t="s">
        <v>38</v>
      </c>
      <c r="O150" s="91"/>
      <c r="P150" s="219">
        <f>O150*H150</f>
        <v>0</v>
      </c>
      <c r="Q150" s="219">
        <v>0</v>
      </c>
      <c r="R150" s="219">
        <f>Q150*H150</f>
        <v>0</v>
      </c>
      <c r="S150" s="219">
        <v>0</v>
      </c>
      <c r="T150" s="22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1" t="s">
        <v>151</v>
      </c>
      <c r="AT150" s="221" t="s">
        <v>138</v>
      </c>
      <c r="AU150" s="221" t="s">
        <v>83</v>
      </c>
      <c r="AY150" s="17" t="s">
        <v>137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7" t="s">
        <v>81</v>
      </c>
      <c r="BK150" s="222">
        <f>ROUND(I150*H150,2)</f>
        <v>0</v>
      </c>
      <c r="BL150" s="17" t="s">
        <v>151</v>
      </c>
      <c r="BM150" s="221" t="s">
        <v>1008</v>
      </c>
    </row>
    <row r="151" spans="1:65" s="2" customFormat="1" ht="24.15" customHeight="1">
      <c r="A151" s="38"/>
      <c r="B151" s="39"/>
      <c r="C151" s="210" t="s">
        <v>7</v>
      </c>
      <c r="D151" s="210" t="s">
        <v>138</v>
      </c>
      <c r="E151" s="211" t="s">
        <v>1009</v>
      </c>
      <c r="F151" s="212" t="s">
        <v>1010</v>
      </c>
      <c r="G151" s="213" t="s">
        <v>196</v>
      </c>
      <c r="H151" s="214">
        <v>3</v>
      </c>
      <c r="I151" s="215"/>
      <c r="J151" s="216">
        <f>ROUND(I151*H151,2)</f>
        <v>0</v>
      </c>
      <c r="K151" s="212" t="s">
        <v>950</v>
      </c>
      <c r="L151" s="44"/>
      <c r="M151" s="217" t="s">
        <v>1</v>
      </c>
      <c r="N151" s="218" t="s">
        <v>38</v>
      </c>
      <c r="O151" s="91"/>
      <c r="P151" s="219">
        <f>O151*H151</f>
        <v>0</v>
      </c>
      <c r="Q151" s="219">
        <v>0</v>
      </c>
      <c r="R151" s="219">
        <f>Q151*H151</f>
        <v>0</v>
      </c>
      <c r="S151" s="219">
        <v>0</v>
      </c>
      <c r="T151" s="22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1" t="s">
        <v>151</v>
      </c>
      <c r="AT151" s="221" t="s">
        <v>138</v>
      </c>
      <c r="AU151" s="221" t="s">
        <v>83</v>
      </c>
      <c r="AY151" s="17" t="s">
        <v>137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7" t="s">
        <v>81</v>
      </c>
      <c r="BK151" s="222">
        <f>ROUND(I151*H151,2)</f>
        <v>0</v>
      </c>
      <c r="BL151" s="17" t="s">
        <v>151</v>
      </c>
      <c r="BM151" s="221" t="s">
        <v>1011</v>
      </c>
    </row>
    <row r="152" spans="1:65" s="2" customFormat="1" ht="33" customHeight="1">
      <c r="A152" s="38"/>
      <c r="B152" s="39"/>
      <c r="C152" s="210" t="s">
        <v>223</v>
      </c>
      <c r="D152" s="210" t="s">
        <v>138</v>
      </c>
      <c r="E152" s="211" t="s">
        <v>1012</v>
      </c>
      <c r="F152" s="212" t="s">
        <v>1013</v>
      </c>
      <c r="G152" s="213" t="s">
        <v>196</v>
      </c>
      <c r="H152" s="214">
        <v>76</v>
      </c>
      <c r="I152" s="215"/>
      <c r="J152" s="216">
        <f>ROUND(I152*H152,2)</f>
        <v>0</v>
      </c>
      <c r="K152" s="212" t="s">
        <v>950</v>
      </c>
      <c r="L152" s="44"/>
      <c r="M152" s="217" t="s">
        <v>1</v>
      </c>
      <c r="N152" s="218" t="s">
        <v>38</v>
      </c>
      <c r="O152" s="91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1" t="s">
        <v>151</v>
      </c>
      <c r="AT152" s="221" t="s">
        <v>138</v>
      </c>
      <c r="AU152" s="221" t="s">
        <v>83</v>
      </c>
      <c r="AY152" s="17" t="s">
        <v>137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7" t="s">
        <v>81</v>
      </c>
      <c r="BK152" s="222">
        <f>ROUND(I152*H152,2)</f>
        <v>0</v>
      </c>
      <c r="BL152" s="17" t="s">
        <v>151</v>
      </c>
      <c r="BM152" s="221" t="s">
        <v>1014</v>
      </c>
    </row>
    <row r="153" spans="1:65" s="2" customFormat="1" ht="33" customHeight="1">
      <c r="A153" s="38"/>
      <c r="B153" s="39"/>
      <c r="C153" s="210" t="s">
        <v>227</v>
      </c>
      <c r="D153" s="210" t="s">
        <v>138</v>
      </c>
      <c r="E153" s="211" t="s">
        <v>1015</v>
      </c>
      <c r="F153" s="212" t="s">
        <v>1016</v>
      </c>
      <c r="G153" s="213" t="s">
        <v>196</v>
      </c>
      <c r="H153" s="214">
        <v>114</v>
      </c>
      <c r="I153" s="215"/>
      <c r="J153" s="216">
        <f>ROUND(I153*H153,2)</f>
        <v>0</v>
      </c>
      <c r="K153" s="212" t="s">
        <v>950</v>
      </c>
      <c r="L153" s="44"/>
      <c r="M153" s="217" t="s">
        <v>1</v>
      </c>
      <c r="N153" s="218" t="s">
        <v>38</v>
      </c>
      <c r="O153" s="91"/>
      <c r="P153" s="219">
        <f>O153*H153</f>
        <v>0</v>
      </c>
      <c r="Q153" s="219">
        <v>0</v>
      </c>
      <c r="R153" s="219">
        <f>Q153*H153</f>
        <v>0</v>
      </c>
      <c r="S153" s="219">
        <v>0</v>
      </c>
      <c r="T153" s="22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1" t="s">
        <v>151</v>
      </c>
      <c r="AT153" s="221" t="s">
        <v>138</v>
      </c>
      <c r="AU153" s="221" t="s">
        <v>83</v>
      </c>
      <c r="AY153" s="17" t="s">
        <v>137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7" t="s">
        <v>81</v>
      </c>
      <c r="BK153" s="222">
        <f>ROUND(I153*H153,2)</f>
        <v>0</v>
      </c>
      <c r="BL153" s="17" t="s">
        <v>151</v>
      </c>
      <c r="BM153" s="221" t="s">
        <v>1017</v>
      </c>
    </row>
    <row r="154" spans="1:65" s="2" customFormat="1" ht="33" customHeight="1">
      <c r="A154" s="38"/>
      <c r="B154" s="39"/>
      <c r="C154" s="210" t="s">
        <v>233</v>
      </c>
      <c r="D154" s="210" t="s">
        <v>138</v>
      </c>
      <c r="E154" s="211" t="s">
        <v>1018</v>
      </c>
      <c r="F154" s="212" t="s">
        <v>1019</v>
      </c>
      <c r="G154" s="213" t="s">
        <v>196</v>
      </c>
      <c r="H154" s="214">
        <v>57</v>
      </c>
      <c r="I154" s="215"/>
      <c r="J154" s="216">
        <f>ROUND(I154*H154,2)</f>
        <v>0</v>
      </c>
      <c r="K154" s="212" t="s">
        <v>950</v>
      </c>
      <c r="L154" s="44"/>
      <c r="M154" s="217" t="s">
        <v>1</v>
      </c>
      <c r="N154" s="218" t="s">
        <v>38</v>
      </c>
      <c r="O154" s="91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1" t="s">
        <v>151</v>
      </c>
      <c r="AT154" s="221" t="s">
        <v>138</v>
      </c>
      <c r="AU154" s="221" t="s">
        <v>83</v>
      </c>
      <c r="AY154" s="17" t="s">
        <v>137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7" t="s">
        <v>81</v>
      </c>
      <c r="BK154" s="222">
        <f>ROUND(I154*H154,2)</f>
        <v>0</v>
      </c>
      <c r="BL154" s="17" t="s">
        <v>151</v>
      </c>
      <c r="BM154" s="221" t="s">
        <v>1020</v>
      </c>
    </row>
    <row r="155" spans="1:65" s="2" customFormat="1" ht="24.15" customHeight="1">
      <c r="A155" s="38"/>
      <c r="B155" s="39"/>
      <c r="C155" s="210" t="s">
        <v>240</v>
      </c>
      <c r="D155" s="210" t="s">
        <v>138</v>
      </c>
      <c r="E155" s="211" t="s">
        <v>1021</v>
      </c>
      <c r="F155" s="212" t="s">
        <v>1022</v>
      </c>
      <c r="G155" s="213" t="s">
        <v>196</v>
      </c>
      <c r="H155" s="214">
        <v>76</v>
      </c>
      <c r="I155" s="215"/>
      <c r="J155" s="216">
        <f>ROUND(I155*H155,2)</f>
        <v>0</v>
      </c>
      <c r="K155" s="212" t="s">
        <v>950</v>
      </c>
      <c r="L155" s="44"/>
      <c r="M155" s="217" t="s">
        <v>1</v>
      </c>
      <c r="N155" s="218" t="s">
        <v>38</v>
      </c>
      <c r="O155" s="91"/>
      <c r="P155" s="219">
        <f>O155*H155</f>
        <v>0</v>
      </c>
      <c r="Q155" s="219">
        <v>0</v>
      </c>
      <c r="R155" s="219">
        <f>Q155*H155</f>
        <v>0</v>
      </c>
      <c r="S155" s="219">
        <v>0</v>
      </c>
      <c r="T155" s="22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1" t="s">
        <v>151</v>
      </c>
      <c r="AT155" s="221" t="s">
        <v>138</v>
      </c>
      <c r="AU155" s="221" t="s">
        <v>83</v>
      </c>
      <c r="AY155" s="17" t="s">
        <v>137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7" t="s">
        <v>81</v>
      </c>
      <c r="BK155" s="222">
        <f>ROUND(I155*H155,2)</f>
        <v>0</v>
      </c>
      <c r="BL155" s="17" t="s">
        <v>151</v>
      </c>
      <c r="BM155" s="221" t="s">
        <v>1023</v>
      </c>
    </row>
    <row r="156" spans="1:65" s="2" customFormat="1" ht="24.15" customHeight="1">
      <c r="A156" s="38"/>
      <c r="B156" s="39"/>
      <c r="C156" s="210" t="s">
        <v>244</v>
      </c>
      <c r="D156" s="210" t="s">
        <v>138</v>
      </c>
      <c r="E156" s="211" t="s">
        <v>1024</v>
      </c>
      <c r="F156" s="212" t="s">
        <v>1025</v>
      </c>
      <c r="G156" s="213" t="s">
        <v>196</v>
      </c>
      <c r="H156" s="214">
        <v>399</v>
      </c>
      <c r="I156" s="215"/>
      <c r="J156" s="216">
        <f>ROUND(I156*H156,2)</f>
        <v>0</v>
      </c>
      <c r="K156" s="212" t="s">
        <v>950</v>
      </c>
      <c r="L156" s="44"/>
      <c r="M156" s="217" t="s">
        <v>1</v>
      </c>
      <c r="N156" s="218" t="s">
        <v>38</v>
      </c>
      <c r="O156" s="91"/>
      <c r="P156" s="219">
        <f>O156*H156</f>
        <v>0</v>
      </c>
      <c r="Q156" s="219">
        <v>0</v>
      </c>
      <c r="R156" s="219">
        <f>Q156*H156</f>
        <v>0</v>
      </c>
      <c r="S156" s="219">
        <v>0</v>
      </c>
      <c r="T156" s="22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1" t="s">
        <v>151</v>
      </c>
      <c r="AT156" s="221" t="s">
        <v>138</v>
      </c>
      <c r="AU156" s="221" t="s">
        <v>83</v>
      </c>
      <c r="AY156" s="17" t="s">
        <v>137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7" t="s">
        <v>81</v>
      </c>
      <c r="BK156" s="222">
        <f>ROUND(I156*H156,2)</f>
        <v>0</v>
      </c>
      <c r="BL156" s="17" t="s">
        <v>151</v>
      </c>
      <c r="BM156" s="221" t="s">
        <v>1026</v>
      </c>
    </row>
    <row r="157" spans="1:65" s="2" customFormat="1" ht="24.15" customHeight="1">
      <c r="A157" s="38"/>
      <c r="B157" s="39"/>
      <c r="C157" s="210" t="s">
        <v>250</v>
      </c>
      <c r="D157" s="210" t="s">
        <v>138</v>
      </c>
      <c r="E157" s="211" t="s">
        <v>1027</v>
      </c>
      <c r="F157" s="212" t="s">
        <v>1028</v>
      </c>
      <c r="G157" s="213" t="s">
        <v>196</v>
      </c>
      <c r="H157" s="214">
        <v>57</v>
      </c>
      <c r="I157" s="215"/>
      <c r="J157" s="216">
        <f>ROUND(I157*H157,2)</f>
        <v>0</v>
      </c>
      <c r="K157" s="212" t="s">
        <v>950</v>
      </c>
      <c r="L157" s="44"/>
      <c r="M157" s="217" t="s">
        <v>1</v>
      </c>
      <c r="N157" s="218" t="s">
        <v>38</v>
      </c>
      <c r="O157" s="91"/>
      <c r="P157" s="219">
        <f>O157*H157</f>
        <v>0</v>
      </c>
      <c r="Q157" s="219">
        <v>0</v>
      </c>
      <c r="R157" s="219">
        <f>Q157*H157</f>
        <v>0</v>
      </c>
      <c r="S157" s="219">
        <v>0</v>
      </c>
      <c r="T157" s="22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1" t="s">
        <v>151</v>
      </c>
      <c r="AT157" s="221" t="s">
        <v>138</v>
      </c>
      <c r="AU157" s="221" t="s">
        <v>83</v>
      </c>
      <c r="AY157" s="17" t="s">
        <v>137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7" t="s">
        <v>81</v>
      </c>
      <c r="BK157" s="222">
        <f>ROUND(I157*H157,2)</f>
        <v>0</v>
      </c>
      <c r="BL157" s="17" t="s">
        <v>151</v>
      </c>
      <c r="BM157" s="221" t="s">
        <v>1029</v>
      </c>
    </row>
    <row r="158" spans="1:65" s="2" customFormat="1" ht="37.8" customHeight="1">
      <c r="A158" s="38"/>
      <c r="B158" s="39"/>
      <c r="C158" s="210" t="s">
        <v>258</v>
      </c>
      <c r="D158" s="210" t="s">
        <v>138</v>
      </c>
      <c r="E158" s="211" t="s">
        <v>1030</v>
      </c>
      <c r="F158" s="212" t="s">
        <v>1031</v>
      </c>
      <c r="G158" s="213" t="s">
        <v>328</v>
      </c>
      <c r="H158" s="214">
        <v>1268.1</v>
      </c>
      <c r="I158" s="215"/>
      <c r="J158" s="216">
        <f>ROUND(I158*H158,2)</f>
        <v>0</v>
      </c>
      <c r="K158" s="212" t="s">
        <v>950</v>
      </c>
      <c r="L158" s="44"/>
      <c r="M158" s="217" t="s">
        <v>1</v>
      </c>
      <c r="N158" s="218" t="s">
        <v>38</v>
      </c>
      <c r="O158" s="91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1" t="s">
        <v>151</v>
      </c>
      <c r="AT158" s="221" t="s">
        <v>138</v>
      </c>
      <c r="AU158" s="221" t="s">
        <v>83</v>
      </c>
      <c r="AY158" s="17" t="s">
        <v>137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7" t="s">
        <v>81</v>
      </c>
      <c r="BK158" s="222">
        <f>ROUND(I158*H158,2)</f>
        <v>0</v>
      </c>
      <c r="BL158" s="17" t="s">
        <v>151</v>
      </c>
      <c r="BM158" s="221" t="s">
        <v>1032</v>
      </c>
    </row>
    <row r="159" spans="1:65" s="2" customFormat="1" ht="37.8" customHeight="1">
      <c r="A159" s="38"/>
      <c r="B159" s="39"/>
      <c r="C159" s="210" t="s">
        <v>266</v>
      </c>
      <c r="D159" s="210" t="s">
        <v>138</v>
      </c>
      <c r="E159" s="211" t="s">
        <v>332</v>
      </c>
      <c r="F159" s="212" t="s">
        <v>1033</v>
      </c>
      <c r="G159" s="213" t="s">
        <v>328</v>
      </c>
      <c r="H159" s="214">
        <v>1239.35</v>
      </c>
      <c r="I159" s="215"/>
      <c r="J159" s="216">
        <f>ROUND(I159*H159,2)</f>
        <v>0</v>
      </c>
      <c r="K159" s="212" t="s">
        <v>950</v>
      </c>
      <c r="L159" s="44"/>
      <c r="M159" s="217" t="s">
        <v>1</v>
      </c>
      <c r="N159" s="218" t="s">
        <v>38</v>
      </c>
      <c r="O159" s="91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1" t="s">
        <v>151</v>
      </c>
      <c r="AT159" s="221" t="s">
        <v>138</v>
      </c>
      <c r="AU159" s="221" t="s">
        <v>83</v>
      </c>
      <c r="AY159" s="17" t="s">
        <v>137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7" t="s">
        <v>81</v>
      </c>
      <c r="BK159" s="222">
        <f>ROUND(I159*H159,2)</f>
        <v>0</v>
      </c>
      <c r="BL159" s="17" t="s">
        <v>151</v>
      </c>
      <c r="BM159" s="221" t="s">
        <v>1034</v>
      </c>
    </row>
    <row r="160" spans="1:65" s="2" customFormat="1" ht="37.8" customHeight="1">
      <c r="A160" s="38"/>
      <c r="B160" s="39"/>
      <c r="C160" s="210" t="s">
        <v>275</v>
      </c>
      <c r="D160" s="210" t="s">
        <v>138</v>
      </c>
      <c r="E160" s="211" t="s">
        <v>335</v>
      </c>
      <c r="F160" s="212" t="s">
        <v>1035</v>
      </c>
      <c r="G160" s="213" t="s">
        <v>328</v>
      </c>
      <c r="H160" s="214">
        <v>24787</v>
      </c>
      <c r="I160" s="215"/>
      <c r="J160" s="216">
        <f>ROUND(I160*H160,2)</f>
        <v>0</v>
      </c>
      <c r="K160" s="212" t="s">
        <v>950</v>
      </c>
      <c r="L160" s="44"/>
      <c r="M160" s="217" t="s">
        <v>1</v>
      </c>
      <c r="N160" s="218" t="s">
        <v>38</v>
      </c>
      <c r="O160" s="91"/>
      <c r="P160" s="219">
        <f>O160*H160</f>
        <v>0</v>
      </c>
      <c r="Q160" s="219">
        <v>0</v>
      </c>
      <c r="R160" s="219">
        <f>Q160*H160</f>
        <v>0</v>
      </c>
      <c r="S160" s="219">
        <v>0</v>
      </c>
      <c r="T160" s="22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1" t="s">
        <v>151</v>
      </c>
      <c r="AT160" s="221" t="s">
        <v>138</v>
      </c>
      <c r="AU160" s="221" t="s">
        <v>83</v>
      </c>
      <c r="AY160" s="17" t="s">
        <v>137</v>
      </c>
      <c r="BE160" s="222">
        <f>IF(N160="základní",J160,0)</f>
        <v>0</v>
      </c>
      <c r="BF160" s="222">
        <f>IF(N160="snížená",J160,0)</f>
        <v>0</v>
      </c>
      <c r="BG160" s="222">
        <f>IF(N160="zákl. přenesená",J160,0)</f>
        <v>0</v>
      </c>
      <c r="BH160" s="222">
        <f>IF(N160="sníž. přenesená",J160,0)</f>
        <v>0</v>
      </c>
      <c r="BI160" s="222">
        <f>IF(N160="nulová",J160,0)</f>
        <v>0</v>
      </c>
      <c r="BJ160" s="17" t="s">
        <v>81</v>
      </c>
      <c r="BK160" s="222">
        <f>ROUND(I160*H160,2)</f>
        <v>0</v>
      </c>
      <c r="BL160" s="17" t="s">
        <v>151</v>
      </c>
      <c r="BM160" s="221" t="s">
        <v>1036</v>
      </c>
    </row>
    <row r="161" spans="1:65" s="2" customFormat="1" ht="24.15" customHeight="1">
      <c r="A161" s="38"/>
      <c r="B161" s="39"/>
      <c r="C161" s="210" t="s">
        <v>281</v>
      </c>
      <c r="D161" s="210" t="s">
        <v>138</v>
      </c>
      <c r="E161" s="211" t="s">
        <v>1037</v>
      </c>
      <c r="F161" s="212" t="s">
        <v>1038</v>
      </c>
      <c r="G161" s="213" t="s">
        <v>328</v>
      </c>
      <c r="H161" s="214">
        <v>626.55</v>
      </c>
      <c r="I161" s="215"/>
      <c r="J161" s="216">
        <f>ROUND(I161*H161,2)</f>
        <v>0</v>
      </c>
      <c r="K161" s="212" t="s">
        <v>950</v>
      </c>
      <c r="L161" s="44"/>
      <c r="M161" s="217" t="s">
        <v>1</v>
      </c>
      <c r="N161" s="218" t="s">
        <v>38</v>
      </c>
      <c r="O161" s="91"/>
      <c r="P161" s="219">
        <f>O161*H161</f>
        <v>0</v>
      </c>
      <c r="Q161" s="219">
        <v>0</v>
      </c>
      <c r="R161" s="219">
        <f>Q161*H161</f>
        <v>0</v>
      </c>
      <c r="S161" s="219">
        <v>0</v>
      </c>
      <c r="T161" s="22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1" t="s">
        <v>151</v>
      </c>
      <c r="AT161" s="221" t="s">
        <v>138</v>
      </c>
      <c r="AU161" s="221" t="s">
        <v>83</v>
      </c>
      <c r="AY161" s="17" t="s">
        <v>137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7" t="s">
        <v>81</v>
      </c>
      <c r="BK161" s="222">
        <f>ROUND(I161*H161,2)</f>
        <v>0</v>
      </c>
      <c r="BL161" s="17" t="s">
        <v>151</v>
      </c>
      <c r="BM161" s="221" t="s">
        <v>1039</v>
      </c>
    </row>
    <row r="162" spans="1:65" s="2" customFormat="1" ht="33" customHeight="1">
      <c r="A162" s="38"/>
      <c r="B162" s="39"/>
      <c r="C162" s="210" t="s">
        <v>291</v>
      </c>
      <c r="D162" s="210" t="s">
        <v>138</v>
      </c>
      <c r="E162" s="211" t="s">
        <v>1040</v>
      </c>
      <c r="F162" s="212" t="s">
        <v>1041</v>
      </c>
      <c r="G162" s="213" t="s">
        <v>342</v>
      </c>
      <c r="H162" s="214">
        <v>2230.83</v>
      </c>
      <c r="I162" s="215"/>
      <c r="J162" s="216">
        <f>ROUND(I162*H162,2)</f>
        <v>0</v>
      </c>
      <c r="K162" s="212" t="s">
        <v>950</v>
      </c>
      <c r="L162" s="44"/>
      <c r="M162" s="217" t="s">
        <v>1</v>
      </c>
      <c r="N162" s="218" t="s">
        <v>38</v>
      </c>
      <c r="O162" s="91"/>
      <c r="P162" s="219">
        <f>O162*H162</f>
        <v>0</v>
      </c>
      <c r="Q162" s="219">
        <v>0</v>
      </c>
      <c r="R162" s="219">
        <f>Q162*H162</f>
        <v>0</v>
      </c>
      <c r="S162" s="219">
        <v>0</v>
      </c>
      <c r="T162" s="22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1" t="s">
        <v>151</v>
      </c>
      <c r="AT162" s="221" t="s">
        <v>138</v>
      </c>
      <c r="AU162" s="221" t="s">
        <v>83</v>
      </c>
      <c r="AY162" s="17" t="s">
        <v>137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7" t="s">
        <v>81</v>
      </c>
      <c r="BK162" s="222">
        <f>ROUND(I162*H162,2)</f>
        <v>0</v>
      </c>
      <c r="BL162" s="17" t="s">
        <v>151</v>
      </c>
      <c r="BM162" s="221" t="s">
        <v>1042</v>
      </c>
    </row>
    <row r="163" spans="1:65" s="2" customFormat="1" ht="16.5" customHeight="1">
      <c r="A163" s="38"/>
      <c r="B163" s="39"/>
      <c r="C163" s="210" t="s">
        <v>295</v>
      </c>
      <c r="D163" s="210" t="s">
        <v>138</v>
      </c>
      <c r="E163" s="211" t="s">
        <v>344</v>
      </c>
      <c r="F163" s="212" t="s">
        <v>345</v>
      </c>
      <c r="G163" s="213" t="s">
        <v>328</v>
      </c>
      <c r="H163" s="214">
        <v>641.55</v>
      </c>
      <c r="I163" s="215"/>
      <c r="J163" s="216">
        <f>ROUND(I163*H163,2)</f>
        <v>0</v>
      </c>
      <c r="K163" s="212" t="s">
        <v>950</v>
      </c>
      <c r="L163" s="44"/>
      <c r="M163" s="217" t="s">
        <v>1</v>
      </c>
      <c r="N163" s="218" t="s">
        <v>38</v>
      </c>
      <c r="O163" s="91"/>
      <c r="P163" s="219">
        <f>O163*H163</f>
        <v>0</v>
      </c>
      <c r="Q163" s="219">
        <v>0</v>
      </c>
      <c r="R163" s="219">
        <f>Q163*H163</f>
        <v>0</v>
      </c>
      <c r="S163" s="219">
        <v>0</v>
      </c>
      <c r="T163" s="22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1" t="s">
        <v>151</v>
      </c>
      <c r="AT163" s="221" t="s">
        <v>138</v>
      </c>
      <c r="AU163" s="221" t="s">
        <v>83</v>
      </c>
      <c r="AY163" s="17" t="s">
        <v>137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7" t="s">
        <v>81</v>
      </c>
      <c r="BK163" s="222">
        <f>ROUND(I163*H163,2)</f>
        <v>0</v>
      </c>
      <c r="BL163" s="17" t="s">
        <v>151</v>
      </c>
      <c r="BM163" s="221" t="s">
        <v>1043</v>
      </c>
    </row>
    <row r="164" spans="1:65" s="2" customFormat="1" ht="24.15" customHeight="1">
      <c r="A164" s="38"/>
      <c r="B164" s="39"/>
      <c r="C164" s="210" t="s">
        <v>301</v>
      </c>
      <c r="D164" s="210" t="s">
        <v>138</v>
      </c>
      <c r="E164" s="211" t="s">
        <v>346</v>
      </c>
      <c r="F164" s="212" t="s">
        <v>347</v>
      </c>
      <c r="G164" s="213" t="s">
        <v>328</v>
      </c>
      <c r="H164" s="214">
        <v>585.55</v>
      </c>
      <c r="I164" s="215"/>
      <c r="J164" s="216">
        <f>ROUND(I164*H164,2)</f>
        <v>0</v>
      </c>
      <c r="K164" s="212" t="s">
        <v>950</v>
      </c>
      <c r="L164" s="44"/>
      <c r="M164" s="217" t="s">
        <v>1</v>
      </c>
      <c r="N164" s="218" t="s">
        <v>38</v>
      </c>
      <c r="O164" s="91"/>
      <c r="P164" s="219">
        <f>O164*H164</f>
        <v>0</v>
      </c>
      <c r="Q164" s="219">
        <v>0</v>
      </c>
      <c r="R164" s="219">
        <f>Q164*H164</f>
        <v>0</v>
      </c>
      <c r="S164" s="219">
        <v>0</v>
      </c>
      <c r="T164" s="22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1" t="s">
        <v>151</v>
      </c>
      <c r="AT164" s="221" t="s">
        <v>138</v>
      </c>
      <c r="AU164" s="221" t="s">
        <v>83</v>
      </c>
      <c r="AY164" s="17" t="s">
        <v>137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7" t="s">
        <v>81</v>
      </c>
      <c r="BK164" s="222">
        <f>ROUND(I164*H164,2)</f>
        <v>0</v>
      </c>
      <c r="BL164" s="17" t="s">
        <v>151</v>
      </c>
      <c r="BM164" s="221" t="s">
        <v>1044</v>
      </c>
    </row>
    <row r="165" spans="1:65" s="2" customFormat="1" ht="24.15" customHeight="1">
      <c r="A165" s="38"/>
      <c r="B165" s="39"/>
      <c r="C165" s="210" t="s">
        <v>306</v>
      </c>
      <c r="D165" s="210" t="s">
        <v>138</v>
      </c>
      <c r="E165" s="211" t="s">
        <v>1045</v>
      </c>
      <c r="F165" s="212" t="s">
        <v>1046</v>
      </c>
      <c r="G165" s="213" t="s">
        <v>328</v>
      </c>
      <c r="H165" s="214">
        <v>1.65</v>
      </c>
      <c r="I165" s="215"/>
      <c r="J165" s="216">
        <f>ROUND(I165*H165,2)</f>
        <v>0</v>
      </c>
      <c r="K165" s="212" t="s">
        <v>950</v>
      </c>
      <c r="L165" s="44"/>
      <c r="M165" s="217" t="s">
        <v>1</v>
      </c>
      <c r="N165" s="218" t="s">
        <v>38</v>
      </c>
      <c r="O165" s="91"/>
      <c r="P165" s="219">
        <f>O165*H165</f>
        <v>0</v>
      </c>
      <c r="Q165" s="219">
        <v>0</v>
      </c>
      <c r="R165" s="219">
        <f>Q165*H165</f>
        <v>0</v>
      </c>
      <c r="S165" s="219">
        <v>0</v>
      </c>
      <c r="T165" s="22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1" t="s">
        <v>151</v>
      </c>
      <c r="AT165" s="221" t="s">
        <v>138</v>
      </c>
      <c r="AU165" s="221" t="s">
        <v>83</v>
      </c>
      <c r="AY165" s="17" t="s">
        <v>137</v>
      </c>
      <c r="BE165" s="222">
        <f>IF(N165="základní",J165,0)</f>
        <v>0</v>
      </c>
      <c r="BF165" s="222">
        <f>IF(N165="snížená",J165,0)</f>
        <v>0</v>
      </c>
      <c r="BG165" s="222">
        <f>IF(N165="zákl. přenesená",J165,0)</f>
        <v>0</v>
      </c>
      <c r="BH165" s="222">
        <f>IF(N165="sníž. přenesená",J165,0)</f>
        <v>0</v>
      </c>
      <c r="BI165" s="222">
        <f>IF(N165="nulová",J165,0)</f>
        <v>0</v>
      </c>
      <c r="BJ165" s="17" t="s">
        <v>81</v>
      </c>
      <c r="BK165" s="222">
        <f>ROUND(I165*H165,2)</f>
        <v>0</v>
      </c>
      <c r="BL165" s="17" t="s">
        <v>151</v>
      </c>
      <c r="BM165" s="221" t="s">
        <v>1047</v>
      </c>
    </row>
    <row r="166" spans="1:65" s="2" customFormat="1" ht="16.5" customHeight="1">
      <c r="A166" s="38"/>
      <c r="B166" s="39"/>
      <c r="C166" s="269" t="s">
        <v>312</v>
      </c>
      <c r="D166" s="269" t="s">
        <v>348</v>
      </c>
      <c r="E166" s="270" t="s">
        <v>1048</v>
      </c>
      <c r="F166" s="271" t="s">
        <v>1049</v>
      </c>
      <c r="G166" s="272" t="s">
        <v>342</v>
      </c>
      <c r="H166" s="273">
        <v>6.27</v>
      </c>
      <c r="I166" s="274"/>
      <c r="J166" s="275">
        <f>ROUND(I166*H166,2)</f>
        <v>0</v>
      </c>
      <c r="K166" s="271" t="s">
        <v>950</v>
      </c>
      <c r="L166" s="276"/>
      <c r="M166" s="277" t="s">
        <v>1</v>
      </c>
      <c r="N166" s="278" t="s">
        <v>38</v>
      </c>
      <c r="O166" s="91"/>
      <c r="P166" s="219">
        <f>O166*H166</f>
        <v>0</v>
      </c>
      <c r="Q166" s="219">
        <v>1</v>
      </c>
      <c r="R166" s="219">
        <f>Q166*H166</f>
        <v>6.27</v>
      </c>
      <c r="S166" s="219">
        <v>0</v>
      </c>
      <c r="T166" s="22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1" t="s">
        <v>166</v>
      </c>
      <c r="AT166" s="221" t="s">
        <v>348</v>
      </c>
      <c r="AU166" s="221" t="s">
        <v>83</v>
      </c>
      <c r="AY166" s="17" t="s">
        <v>137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7" t="s">
        <v>81</v>
      </c>
      <c r="BK166" s="222">
        <f>ROUND(I166*H166,2)</f>
        <v>0</v>
      </c>
      <c r="BL166" s="17" t="s">
        <v>151</v>
      </c>
      <c r="BM166" s="221" t="s">
        <v>1050</v>
      </c>
    </row>
    <row r="167" spans="1:65" s="2" customFormat="1" ht="24.15" customHeight="1">
      <c r="A167" s="38"/>
      <c r="B167" s="39"/>
      <c r="C167" s="210" t="s">
        <v>568</v>
      </c>
      <c r="D167" s="210" t="s">
        <v>138</v>
      </c>
      <c r="E167" s="211" t="s">
        <v>1051</v>
      </c>
      <c r="F167" s="212" t="s">
        <v>1052</v>
      </c>
      <c r="G167" s="213" t="s">
        <v>342</v>
      </c>
      <c r="H167" s="214">
        <v>1</v>
      </c>
      <c r="I167" s="215"/>
      <c r="J167" s="216">
        <f>ROUND(I167*H167,2)</f>
        <v>0</v>
      </c>
      <c r="K167" s="212" t="s">
        <v>1</v>
      </c>
      <c r="L167" s="44"/>
      <c r="M167" s="217" t="s">
        <v>1</v>
      </c>
      <c r="N167" s="218" t="s">
        <v>38</v>
      </c>
      <c r="O167" s="91"/>
      <c r="P167" s="219">
        <f>O167*H167</f>
        <v>0</v>
      </c>
      <c r="Q167" s="219">
        <v>0</v>
      </c>
      <c r="R167" s="219">
        <f>Q167*H167</f>
        <v>0</v>
      </c>
      <c r="S167" s="219">
        <v>0</v>
      </c>
      <c r="T167" s="22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1" t="s">
        <v>151</v>
      </c>
      <c r="AT167" s="221" t="s">
        <v>138</v>
      </c>
      <c r="AU167" s="221" t="s">
        <v>83</v>
      </c>
      <c r="AY167" s="17" t="s">
        <v>137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7" t="s">
        <v>81</v>
      </c>
      <c r="BK167" s="222">
        <f>ROUND(I167*H167,2)</f>
        <v>0</v>
      </c>
      <c r="BL167" s="17" t="s">
        <v>151</v>
      </c>
      <c r="BM167" s="221" t="s">
        <v>1053</v>
      </c>
    </row>
    <row r="168" spans="1:51" s="12" customFormat="1" ht="12">
      <c r="A168" s="12"/>
      <c r="B168" s="223"/>
      <c r="C168" s="224"/>
      <c r="D168" s="225" t="s">
        <v>198</v>
      </c>
      <c r="E168" s="226" t="s">
        <v>1</v>
      </c>
      <c r="F168" s="227" t="s">
        <v>1054</v>
      </c>
      <c r="G168" s="224"/>
      <c r="H168" s="228">
        <v>0.16</v>
      </c>
      <c r="I168" s="229"/>
      <c r="J168" s="224"/>
      <c r="K168" s="224"/>
      <c r="L168" s="230"/>
      <c r="M168" s="231"/>
      <c r="N168" s="232"/>
      <c r="O168" s="232"/>
      <c r="P168" s="232"/>
      <c r="Q168" s="232"/>
      <c r="R168" s="232"/>
      <c r="S168" s="232"/>
      <c r="T168" s="233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T168" s="234" t="s">
        <v>198</v>
      </c>
      <c r="AU168" s="234" t="s">
        <v>83</v>
      </c>
      <c r="AV168" s="12" t="s">
        <v>83</v>
      </c>
      <c r="AW168" s="12" t="s">
        <v>30</v>
      </c>
      <c r="AX168" s="12" t="s">
        <v>73</v>
      </c>
      <c r="AY168" s="234" t="s">
        <v>137</v>
      </c>
    </row>
    <row r="169" spans="1:51" s="12" customFormat="1" ht="12">
      <c r="A169" s="12"/>
      <c r="B169" s="223"/>
      <c r="C169" s="224"/>
      <c r="D169" s="225" t="s">
        <v>198</v>
      </c>
      <c r="E169" s="226" t="s">
        <v>1</v>
      </c>
      <c r="F169" s="227" t="s">
        <v>1055</v>
      </c>
      <c r="G169" s="224"/>
      <c r="H169" s="228">
        <v>0.48</v>
      </c>
      <c r="I169" s="229"/>
      <c r="J169" s="224"/>
      <c r="K169" s="224"/>
      <c r="L169" s="230"/>
      <c r="M169" s="231"/>
      <c r="N169" s="232"/>
      <c r="O169" s="232"/>
      <c r="P169" s="232"/>
      <c r="Q169" s="232"/>
      <c r="R169" s="232"/>
      <c r="S169" s="232"/>
      <c r="T169" s="233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T169" s="234" t="s">
        <v>198</v>
      </c>
      <c r="AU169" s="234" t="s">
        <v>83</v>
      </c>
      <c r="AV169" s="12" t="s">
        <v>83</v>
      </c>
      <c r="AW169" s="12" t="s">
        <v>30</v>
      </c>
      <c r="AX169" s="12" t="s">
        <v>73</v>
      </c>
      <c r="AY169" s="234" t="s">
        <v>137</v>
      </c>
    </row>
    <row r="170" spans="1:51" s="12" customFormat="1" ht="12">
      <c r="A170" s="12"/>
      <c r="B170" s="223"/>
      <c r="C170" s="224"/>
      <c r="D170" s="225" t="s">
        <v>198</v>
      </c>
      <c r="E170" s="226" t="s">
        <v>1</v>
      </c>
      <c r="F170" s="227" t="s">
        <v>1056</v>
      </c>
      <c r="G170" s="224"/>
      <c r="H170" s="228">
        <v>0.36</v>
      </c>
      <c r="I170" s="229"/>
      <c r="J170" s="224"/>
      <c r="K170" s="224"/>
      <c r="L170" s="230"/>
      <c r="M170" s="231"/>
      <c r="N170" s="232"/>
      <c r="O170" s="232"/>
      <c r="P170" s="232"/>
      <c r="Q170" s="232"/>
      <c r="R170" s="232"/>
      <c r="S170" s="232"/>
      <c r="T170" s="233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T170" s="234" t="s">
        <v>198</v>
      </c>
      <c r="AU170" s="234" t="s">
        <v>83</v>
      </c>
      <c r="AV170" s="12" t="s">
        <v>83</v>
      </c>
      <c r="AW170" s="12" t="s">
        <v>30</v>
      </c>
      <c r="AX170" s="12" t="s">
        <v>73</v>
      </c>
      <c r="AY170" s="234" t="s">
        <v>137</v>
      </c>
    </row>
    <row r="171" spans="1:51" s="14" customFormat="1" ht="12">
      <c r="A171" s="14"/>
      <c r="B171" s="245"/>
      <c r="C171" s="246"/>
      <c r="D171" s="225" t="s">
        <v>198</v>
      </c>
      <c r="E171" s="247" t="s">
        <v>1</v>
      </c>
      <c r="F171" s="248" t="s">
        <v>239</v>
      </c>
      <c r="G171" s="246"/>
      <c r="H171" s="249">
        <v>1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198</v>
      </c>
      <c r="AU171" s="255" t="s">
        <v>83</v>
      </c>
      <c r="AV171" s="14" t="s">
        <v>151</v>
      </c>
      <c r="AW171" s="14" t="s">
        <v>30</v>
      </c>
      <c r="AX171" s="14" t="s">
        <v>81</v>
      </c>
      <c r="AY171" s="255" t="s">
        <v>137</v>
      </c>
    </row>
    <row r="172" spans="1:65" s="2" customFormat="1" ht="24.15" customHeight="1">
      <c r="A172" s="38"/>
      <c r="B172" s="39"/>
      <c r="C172" s="210" t="s">
        <v>398</v>
      </c>
      <c r="D172" s="210" t="s">
        <v>138</v>
      </c>
      <c r="E172" s="211" t="s">
        <v>1057</v>
      </c>
      <c r="F172" s="212" t="s">
        <v>1058</v>
      </c>
      <c r="G172" s="213" t="s">
        <v>196</v>
      </c>
      <c r="H172" s="214">
        <v>4</v>
      </c>
      <c r="I172" s="215"/>
      <c r="J172" s="216">
        <f>ROUND(I172*H172,2)</f>
        <v>0</v>
      </c>
      <c r="K172" s="212" t="s">
        <v>1</v>
      </c>
      <c r="L172" s="44"/>
      <c r="M172" s="217" t="s">
        <v>1</v>
      </c>
      <c r="N172" s="218" t="s">
        <v>38</v>
      </c>
      <c r="O172" s="91"/>
      <c r="P172" s="219">
        <f>O172*H172</f>
        <v>0</v>
      </c>
      <c r="Q172" s="219">
        <v>0</v>
      </c>
      <c r="R172" s="219">
        <f>Q172*H172</f>
        <v>0</v>
      </c>
      <c r="S172" s="219">
        <v>0</v>
      </c>
      <c r="T172" s="22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1" t="s">
        <v>151</v>
      </c>
      <c r="AT172" s="221" t="s">
        <v>138</v>
      </c>
      <c r="AU172" s="221" t="s">
        <v>83</v>
      </c>
      <c r="AY172" s="17" t="s">
        <v>137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7" t="s">
        <v>81</v>
      </c>
      <c r="BK172" s="222">
        <f>ROUND(I172*H172,2)</f>
        <v>0</v>
      </c>
      <c r="BL172" s="17" t="s">
        <v>151</v>
      </c>
      <c r="BM172" s="221" t="s">
        <v>1059</v>
      </c>
    </row>
    <row r="173" spans="1:51" s="12" customFormat="1" ht="12">
      <c r="A173" s="12"/>
      <c r="B173" s="223"/>
      <c r="C173" s="224"/>
      <c r="D173" s="225" t="s">
        <v>198</v>
      </c>
      <c r="E173" s="226" t="s">
        <v>1</v>
      </c>
      <c r="F173" s="227" t="s">
        <v>929</v>
      </c>
      <c r="G173" s="224"/>
      <c r="H173" s="228">
        <v>4</v>
      </c>
      <c r="I173" s="229"/>
      <c r="J173" s="224"/>
      <c r="K173" s="224"/>
      <c r="L173" s="230"/>
      <c r="M173" s="231"/>
      <c r="N173" s="232"/>
      <c r="O173" s="232"/>
      <c r="P173" s="232"/>
      <c r="Q173" s="232"/>
      <c r="R173" s="232"/>
      <c r="S173" s="232"/>
      <c r="T173" s="233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T173" s="234" t="s">
        <v>198</v>
      </c>
      <c r="AU173" s="234" t="s">
        <v>83</v>
      </c>
      <c r="AV173" s="12" t="s">
        <v>83</v>
      </c>
      <c r="AW173" s="12" t="s">
        <v>30</v>
      </c>
      <c r="AX173" s="12" t="s">
        <v>81</v>
      </c>
      <c r="AY173" s="234" t="s">
        <v>137</v>
      </c>
    </row>
    <row r="174" spans="1:65" s="2" customFormat="1" ht="24.15" customHeight="1">
      <c r="A174" s="38"/>
      <c r="B174" s="39"/>
      <c r="C174" s="210" t="s">
        <v>576</v>
      </c>
      <c r="D174" s="210" t="s">
        <v>138</v>
      </c>
      <c r="E174" s="211" t="s">
        <v>1060</v>
      </c>
      <c r="F174" s="212" t="s">
        <v>1061</v>
      </c>
      <c r="G174" s="213" t="s">
        <v>196</v>
      </c>
      <c r="H174" s="214">
        <v>21</v>
      </c>
      <c r="I174" s="215"/>
      <c r="J174" s="216">
        <f>ROUND(I174*H174,2)</f>
        <v>0</v>
      </c>
      <c r="K174" s="212" t="s">
        <v>1</v>
      </c>
      <c r="L174" s="44"/>
      <c r="M174" s="217" t="s">
        <v>1</v>
      </c>
      <c r="N174" s="218" t="s">
        <v>38</v>
      </c>
      <c r="O174" s="91"/>
      <c r="P174" s="219">
        <f>O174*H174</f>
        <v>0</v>
      </c>
      <c r="Q174" s="219">
        <v>0</v>
      </c>
      <c r="R174" s="219">
        <f>Q174*H174</f>
        <v>0</v>
      </c>
      <c r="S174" s="219">
        <v>0</v>
      </c>
      <c r="T174" s="22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1" t="s">
        <v>151</v>
      </c>
      <c r="AT174" s="221" t="s">
        <v>138</v>
      </c>
      <c r="AU174" s="221" t="s">
        <v>83</v>
      </c>
      <c r="AY174" s="17" t="s">
        <v>137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7" t="s">
        <v>81</v>
      </c>
      <c r="BK174" s="222">
        <f>ROUND(I174*H174,2)</f>
        <v>0</v>
      </c>
      <c r="BL174" s="17" t="s">
        <v>151</v>
      </c>
      <c r="BM174" s="221" t="s">
        <v>1062</v>
      </c>
    </row>
    <row r="175" spans="1:51" s="12" customFormat="1" ht="12">
      <c r="A175" s="12"/>
      <c r="B175" s="223"/>
      <c r="C175" s="224"/>
      <c r="D175" s="225" t="s">
        <v>198</v>
      </c>
      <c r="E175" s="226" t="s">
        <v>1</v>
      </c>
      <c r="F175" s="227" t="s">
        <v>935</v>
      </c>
      <c r="G175" s="224"/>
      <c r="H175" s="228">
        <v>21</v>
      </c>
      <c r="I175" s="229"/>
      <c r="J175" s="224"/>
      <c r="K175" s="224"/>
      <c r="L175" s="230"/>
      <c r="M175" s="231"/>
      <c r="N175" s="232"/>
      <c r="O175" s="232"/>
      <c r="P175" s="232"/>
      <c r="Q175" s="232"/>
      <c r="R175" s="232"/>
      <c r="S175" s="232"/>
      <c r="T175" s="233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T175" s="234" t="s">
        <v>198</v>
      </c>
      <c r="AU175" s="234" t="s">
        <v>83</v>
      </c>
      <c r="AV175" s="12" t="s">
        <v>83</v>
      </c>
      <c r="AW175" s="12" t="s">
        <v>30</v>
      </c>
      <c r="AX175" s="12" t="s">
        <v>81</v>
      </c>
      <c r="AY175" s="234" t="s">
        <v>137</v>
      </c>
    </row>
    <row r="176" spans="1:65" s="2" customFormat="1" ht="24.15" customHeight="1">
      <c r="A176" s="38"/>
      <c r="B176" s="39"/>
      <c r="C176" s="210" t="s">
        <v>412</v>
      </c>
      <c r="D176" s="210" t="s">
        <v>138</v>
      </c>
      <c r="E176" s="211" t="s">
        <v>1063</v>
      </c>
      <c r="F176" s="212" t="s">
        <v>1064</v>
      </c>
      <c r="G176" s="213" t="s">
        <v>196</v>
      </c>
      <c r="H176" s="214">
        <v>3</v>
      </c>
      <c r="I176" s="215"/>
      <c r="J176" s="216">
        <f>ROUND(I176*H176,2)</f>
        <v>0</v>
      </c>
      <c r="K176" s="212" t="s">
        <v>1</v>
      </c>
      <c r="L176" s="44"/>
      <c r="M176" s="217" t="s">
        <v>1</v>
      </c>
      <c r="N176" s="218" t="s">
        <v>38</v>
      </c>
      <c r="O176" s="91"/>
      <c r="P176" s="219">
        <f>O176*H176</f>
        <v>0</v>
      </c>
      <c r="Q176" s="219">
        <v>0</v>
      </c>
      <c r="R176" s="219">
        <f>Q176*H176</f>
        <v>0</v>
      </c>
      <c r="S176" s="219">
        <v>0</v>
      </c>
      <c r="T176" s="22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1" t="s">
        <v>151</v>
      </c>
      <c r="AT176" s="221" t="s">
        <v>138</v>
      </c>
      <c r="AU176" s="221" t="s">
        <v>83</v>
      </c>
      <c r="AY176" s="17" t="s">
        <v>137</v>
      </c>
      <c r="BE176" s="222">
        <f>IF(N176="základní",J176,0)</f>
        <v>0</v>
      </c>
      <c r="BF176" s="222">
        <f>IF(N176="snížená",J176,0)</f>
        <v>0</v>
      </c>
      <c r="BG176" s="222">
        <f>IF(N176="zákl. přenesená",J176,0)</f>
        <v>0</v>
      </c>
      <c r="BH176" s="222">
        <f>IF(N176="sníž. přenesená",J176,0)</f>
        <v>0</v>
      </c>
      <c r="BI176" s="222">
        <f>IF(N176="nulová",J176,0)</f>
        <v>0</v>
      </c>
      <c r="BJ176" s="17" t="s">
        <v>81</v>
      </c>
      <c r="BK176" s="222">
        <f>ROUND(I176*H176,2)</f>
        <v>0</v>
      </c>
      <c r="BL176" s="17" t="s">
        <v>151</v>
      </c>
      <c r="BM176" s="221" t="s">
        <v>1065</v>
      </c>
    </row>
    <row r="177" spans="1:51" s="12" customFormat="1" ht="12">
      <c r="A177" s="12"/>
      <c r="B177" s="223"/>
      <c r="C177" s="224"/>
      <c r="D177" s="225" t="s">
        <v>198</v>
      </c>
      <c r="E177" s="226" t="s">
        <v>1</v>
      </c>
      <c r="F177" s="227" t="s">
        <v>937</v>
      </c>
      <c r="G177" s="224"/>
      <c r="H177" s="228">
        <v>3</v>
      </c>
      <c r="I177" s="229"/>
      <c r="J177" s="224"/>
      <c r="K177" s="224"/>
      <c r="L177" s="230"/>
      <c r="M177" s="231"/>
      <c r="N177" s="232"/>
      <c r="O177" s="232"/>
      <c r="P177" s="232"/>
      <c r="Q177" s="232"/>
      <c r="R177" s="232"/>
      <c r="S177" s="232"/>
      <c r="T177" s="233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T177" s="234" t="s">
        <v>198</v>
      </c>
      <c r="AU177" s="234" t="s">
        <v>83</v>
      </c>
      <c r="AV177" s="12" t="s">
        <v>83</v>
      </c>
      <c r="AW177" s="12" t="s">
        <v>30</v>
      </c>
      <c r="AX177" s="12" t="s">
        <v>81</v>
      </c>
      <c r="AY177" s="234" t="s">
        <v>137</v>
      </c>
    </row>
    <row r="178" spans="1:65" s="2" customFormat="1" ht="33" customHeight="1">
      <c r="A178" s="38"/>
      <c r="B178" s="39"/>
      <c r="C178" s="210" t="s">
        <v>585</v>
      </c>
      <c r="D178" s="210" t="s">
        <v>138</v>
      </c>
      <c r="E178" s="211" t="s">
        <v>1066</v>
      </c>
      <c r="F178" s="212" t="s">
        <v>1067</v>
      </c>
      <c r="G178" s="213" t="s">
        <v>365</v>
      </c>
      <c r="H178" s="214">
        <v>205</v>
      </c>
      <c r="I178" s="215"/>
      <c r="J178" s="216">
        <f>ROUND(I178*H178,2)</f>
        <v>0</v>
      </c>
      <c r="K178" s="212" t="s">
        <v>950</v>
      </c>
      <c r="L178" s="44"/>
      <c r="M178" s="217" t="s">
        <v>1</v>
      </c>
      <c r="N178" s="218" t="s">
        <v>38</v>
      </c>
      <c r="O178" s="91"/>
      <c r="P178" s="219">
        <f>O178*H178</f>
        <v>0</v>
      </c>
      <c r="Q178" s="219">
        <v>0</v>
      </c>
      <c r="R178" s="219">
        <f>Q178*H178</f>
        <v>0</v>
      </c>
      <c r="S178" s="219">
        <v>0</v>
      </c>
      <c r="T178" s="22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1" t="s">
        <v>151</v>
      </c>
      <c r="AT178" s="221" t="s">
        <v>138</v>
      </c>
      <c r="AU178" s="221" t="s">
        <v>83</v>
      </c>
      <c r="AY178" s="17" t="s">
        <v>137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7" t="s">
        <v>81</v>
      </c>
      <c r="BK178" s="222">
        <f>ROUND(I178*H178,2)</f>
        <v>0</v>
      </c>
      <c r="BL178" s="17" t="s">
        <v>151</v>
      </c>
      <c r="BM178" s="221" t="s">
        <v>1068</v>
      </c>
    </row>
    <row r="179" spans="1:65" s="2" customFormat="1" ht="24.15" customHeight="1">
      <c r="A179" s="38"/>
      <c r="B179" s="39"/>
      <c r="C179" s="210" t="s">
        <v>417</v>
      </c>
      <c r="D179" s="210" t="s">
        <v>138</v>
      </c>
      <c r="E179" s="211" t="s">
        <v>1069</v>
      </c>
      <c r="F179" s="212" t="s">
        <v>1070</v>
      </c>
      <c r="G179" s="213" t="s">
        <v>365</v>
      </c>
      <c r="H179" s="214">
        <v>205</v>
      </c>
      <c r="I179" s="215"/>
      <c r="J179" s="216">
        <f>ROUND(I179*H179,2)</f>
        <v>0</v>
      </c>
      <c r="K179" s="212" t="s">
        <v>950</v>
      </c>
      <c r="L179" s="44"/>
      <c r="M179" s="217" t="s">
        <v>1</v>
      </c>
      <c r="N179" s="218" t="s">
        <v>38</v>
      </c>
      <c r="O179" s="91"/>
      <c r="P179" s="219">
        <f>O179*H179</f>
        <v>0</v>
      </c>
      <c r="Q179" s="219">
        <v>0</v>
      </c>
      <c r="R179" s="219">
        <f>Q179*H179</f>
        <v>0</v>
      </c>
      <c r="S179" s="219">
        <v>0</v>
      </c>
      <c r="T179" s="22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1" t="s">
        <v>151</v>
      </c>
      <c r="AT179" s="221" t="s">
        <v>138</v>
      </c>
      <c r="AU179" s="221" t="s">
        <v>83</v>
      </c>
      <c r="AY179" s="17" t="s">
        <v>137</v>
      </c>
      <c r="BE179" s="222">
        <f>IF(N179="základní",J179,0)</f>
        <v>0</v>
      </c>
      <c r="BF179" s="222">
        <f>IF(N179="snížená",J179,0)</f>
        <v>0</v>
      </c>
      <c r="BG179" s="222">
        <f>IF(N179="zákl. přenesená",J179,0)</f>
        <v>0</v>
      </c>
      <c r="BH179" s="222">
        <f>IF(N179="sníž. přenesená",J179,0)</f>
        <v>0</v>
      </c>
      <c r="BI179" s="222">
        <f>IF(N179="nulová",J179,0)</f>
        <v>0</v>
      </c>
      <c r="BJ179" s="17" t="s">
        <v>81</v>
      </c>
      <c r="BK179" s="222">
        <f>ROUND(I179*H179,2)</f>
        <v>0</v>
      </c>
      <c r="BL179" s="17" t="s">
        <v>151</v>
      </c>
      <c r="BM179" s="221" t="s">
        <v>1071</v>
      </c>
    </row>
    <row r="180" spans="1:65" s="2" customFormat="1" ht="16.5" customHeight="1">
      <c r="A180" s="38"/>
      <c r="B180" s="39"/>
      <c r="C180" s="269" t="s">
        <v>593</v>
      </c>
      <c r="D180" s="269" t="s">
        <v>348</v>
      </c>
      <c r="E180" s="270" t="s">
        <v>1072</v>
      </c>
      <c r="F180" s="271" t="s">
        <v>1073</v>
      </c>
      <c r="G180" s="272" t="s">
        <v>517</v>
      </c>
      <c r="H180" s="273">
        <v>6.15</v>
      </c>
      <c r="I180" s="274"/>
      <c r="J180" s="275">
        <f>ROUND(I180*H180,2)</f>
        <v>0</v>
      </c>
      <c r="K180" s="271" t="s">
        <v>950</v>
      </c>
      <c r="L180" s="276"/>
      <c r="M180" s="277" t="s">
        <v>1</v>
      </c>
      <c r="N180" s="278" t="s">
        <v>38</v>
      </c>
      <c r="O180" s="91"/>
      <c r="P180" s="219">
        <f>O180*H180</f>
        <v>0</v>
      </c>
      <c r="Q180" s="219">
        <v>0.001</v>
      </c>
      <c r="R180" s="219">
        <f>Q180*H180</f>
        <v>0.00615</v>
      </c>
      <c r="S180" s="219">
        <v>0</v>
      </c>
      <c r="T180" s="22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1" t="s">
        <v>166</v>
      </c>
      <c r="AT180" s="221" t="s">
        <v>348</v>
      </c>
      <c r="AU180" s="221" t="s">
        <v>83</v>
      </c>
      <c r="AY180" s="17" t="s">
        <v>137</v>
      </c>
      <c r="BE180" s="222">
        <f>IF(N180="základní",J180,0)</f>
        <v>0</v>
      </c>
      <c r="BF180" s="222">
        <f>IF(N180="snížená",J180,0)</f>
        <v>0</v>
      </c>
      <c r="BG180" s="222">
        <f>IF(N180="zákl. přenesená",J180,0)</f>
        <v>0</v>
      </c>
      <c r="BH180" s="222">
        <f>IF(N180="sníž. přenesená",J180,0)</f>
        <v>0</v>
      </c>
      <c r="BI180" s="222">
        <f>IF(N180="nulová",J180,0)</f>
        <v>0</v>
      </c>
      <c r="BJ180" s="17" t="s">
        <v>81</v>
      </c>
      <c r="BK180" s="222">
        <f>ROUND(I180*H180,2)</f>
        <v>0</v>
      </c>
      <c r="BL180" s="17" t="s">
        <v>151</v>
      </c>
      <c r="BM180" s="221" t="s">
        <v>1074</v>
      </c>
    </row>
    <row r="181" spans="1:65" s="2" customFormat="1" ht="24.15" customHeight="1">
      <c r="A181" s="38"/>
      <c r="B181" s="39"/>
      <c r="C181" s="210" t="s">
        <v>423</v>
      </c>
      <c r="D181" s="210" t="s">
        <v>138</v>
      </c>
      <c r="E181" s="211" t="s">
        <v>1075</v>
      </c>
      <c r="F181" s="212" t="s">
        <v>1076</v>
      </c>
      <c r="G181" s="213" t="s">
        <v>365</v>
      </c>
      <c r="H181" s="214">
        <v>205</v>
      </c>
      <c r="I181" s="215"/>
      <c r="J181" s="216">
        <f>ROUND(I181*H181,2)</f>
        <v>0</v>
      </c>
      <c r="K181" s="212" t="s">
        <v>950</v>
      </c>
      <c r="L181" s="44"/>
      <c r="M181" s="217" t="s">
        <v>1</v>
      </c>
      <c r="N181" s="218" t="s">
        <v>38</v>
      </c>
      <c r="O181" s="91"/>
      <c r="P181" s="219">
        <f>O181*H181</f>
        <v>0</v>
      </c>
      <c r="Q181" s="219">
        <v>0</v>
      </c>
      <c r="R181" s="219">
        <f>Q181*H181</f>
        <v>0</v>
      </c>
      <c r="S181" s="219">
        <v>0</v>
      </c>
      <c r="T181" s="22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1" t="s">
        <v>151</v>
      </c>
      <c r="AT181" s="221" t="s">
        <v>138</v>
      </c>
      <c r="AU181" s="221" t="s">
        <v>83</v>
      </c>
      <c r="AY181" s="17" t="s">
        <v>137</v>
      </c>
      <c r="BE181" s="222">
        <f>IF(N181="základní",J181,0)</f>
        <v>0</v>
      </c>
      <c r="BF181" s="222">
        <f>IF(N181="snížená",J181,0)</f>
        <v>0</v>
      </c>
      <c r="BG181" s="222">
        <f>IF(N181="zákl. přenesená",J181,0)</f>
        <v>0</v>
      </c>
      <c r="BH181" s="222">
        <f>IF(N181="sníž. přenesená",J181,0)</f>
        <v>0</v>
      </c>
      <c r="BI181" s="222">
        <f>IF(N181="nulová",J181,0)</f>
        <v>0</v>
      </c>
      <c r="BJ181" s="17" t="s">
        <v>81</v>
      </c>
      <c r="BK181" s="222">
        <f>ROUND(I181*H181,2)</f>
        <v>0</v>
      </c>
      <c r="BL181" s="17" t="s">
        <v>151</v>
      </c>
      <c r="BM181" s="221" t="s">
        <v>1077</v>
      </c>
    </row>
    <row r="182" spans="1:65" s="2" customFormat="1" ht="37.8" customHeight="1">
      <c r="A182" s="38"/>
      <c r="B182" s="39"/>
      <c r="C182" s="210" t="s">
        <v>602</v>
      </c>
      <c r="D182" s="210" t="s">
        <v>138</v>
      </c>
      <c r="E182" s="211" t="s">
        <v>1078</v>
      </c>
      <c r="F182" s="212" t="s">
        <v>1079</v>
      </c>
      <c r="G182" s="213" t="s">
        <v>196</v>
      </c>
      <c r="H182" s="214">
        <v>9</v>
      </c>
      <c r="I182" s="215"/>
      <c r="J182" s="216">
        <f>ROUND(I182*H182,2)</f>
        <v>0</v>
      </c>
      <c r="K182" s="212" t="s">
        <v>1</v>
      </c>
      <c r="L182" s="44"/>
      <c r="M182" s="217" t="s">
        <v>1</v>
      </c>
      <c r="N182" s="218" t="s">
        <v>38</v>
      </c>
      <c r="O182" s="91"/>
      <c r="P182" s="219">
        <f>O182*H182</f>
        <v>0</v>
      </c>
      <c r="Q182" s="219">
        <v>0</v>
      </c>
      <c r="R182" s="219">
        <f>Q182*H182</f>
        <v>0</v>
      </c>
      <c r="S182" s="219">
        <v>0</v>
      </c>
      <c r="T182" s="22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1" t="s">
        <v>151</v>
      </c>
      <c r="AT182" s="221" t="s">
        <v>138</v>
      </c>
      <c r="AU182" s="221" t="s">
        <v>83</v>
      </c>
      <c r="AY182" s="17" t="s">
        <v>137</v>
      </c>
      <c r="BE182" s="222">
        <f>IF(N182="základní",J182,0)</f>
        <v>0</v>
      </c>
      <c r="BF182" s="222">
        <f>IF(N182="snížená",J182,0)</f>
        <v>0</v>
      </c>
      <c r="BG182" s="222">
        <f>IF(N182="zákl. přenesená",J182,0)</f>
        <v>0</v>
      </c>
      <c r="BH182" s="222">
        <f>IF(N182="sníž. přenesená",J182,0)</f>
        <v>0</v>
      </c>
      <c r="BI182" s="222">
        <f>IF(N182="nulová",J182,0)</f>
        <v>0</v>
      </c>
      <c r="BJ182" s="17" t="s">
        <v>81</v>
      </c>
      <c r="BK182" s="222">
        <f>ROUND(I182*H182,2)</f>
        <v>0</v>
      </c>
      <c r="BL182" s="17" t="s">
        <v>151</v>
      </c>
      <c r="BM182" s="221" t="s">
        <v>1080</v>
      </c>
    </row>
    <row r="183" spans="1:51" s="12" customFormat="1" ht="12">
      <c r="A183" s="12"/>
      <c r="B183" s="223"/>
      <c r="C183" s="224"/>
      <c r="D183" s="225" t="s">
        <v>198</v>
      </c>
      <c r="E183" s="226" t="s">
        <v>1</v>
      </c>
      <c r="F183" s="227" t="s">
        <v>1081</v>
      </c>
      <c r="G183" s="224"/>
      <c r="H183" s="228">
        <v>9</v>
      </c>
      <c r="I183" s="229"/>
      <c r="J183" s="224"/>
      <c r="K183" s="224"/>
      <c r="L183" s="230"/>
      <c r="M183" s="231"/>
      <c r="N183" s="232"/>
      <c r="O183" s="232"/>
      <c r="P183" s="232"/>
      <c r="Q183" s="232"/>
      <c r="R183" s="232"/>
      <c r="S183" s="232"/>
      <c r="T183" s="233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T183" s="234" t="s">
        <v>198</v>
      </c>
      <c r="AU183" s="234" t="s">
        <v>83</v>
      </c>
      <c r="AV183" s="12" t="s">
        <v>83</v>
      </c>
      <c r="AW183" s="12" t="s">
        <v>30</v>
      </c>
      <c r="AX183" s="12" t="s">
        <v>73</v>
      </c>
      <c r="AY183" s="234" t="s">
        <v>137</v>
      </c>
    </row>
    <row r="184" spans="1:51" s="14" customFormat="1" ht="12">
      <c r="A184" s="14"/>
      <c r="B184" s="245"/>
      <c r="C184" s="246"/>
      <c r="D184" s="225" t="s">
        <v>198</v>
      </c>
      <c r="E184" s="247" t="s">
        <v>939</v>
      </c>
      <c r="F184" s="248" t="s">
        <v>239</v>
      </c>
      <c r="G184" s="246"/>
      <c r="H184" s="249">
        <v>9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198</v>
      </c>
      <c r="AU184" s="255" t="s">
        <v>83</v>
      </c>
      <c r="AV184" s="14" t="s">
        <v>151</v>
      </c>
      <c r="AW184" s="14" t="s">
        <v>30</v>
      </c>
      <c r="AX184" s="14" t="s">
        <v>81</v>
      </c>
      <c r="AY184" s="255" t="s">
        <v>137</v>
      </c>
    </row>
    <row r="185" spans="1:65" s="2" customFormat="1" ht="21.75" customHeight="1">
      <c r="A185" s="38"/>
      <c r="B185" s="39"/>
      <c r="C185" s="269" t="s">
        <v>428</v>
      </c>
      <c r="D185" s="269" t="s">
        <v>348</v>
      </c>
      <c r="E185" s="270" t="s">
        <v>1082</v>
      </c>
      <c r="F185" s="271" t="s">
        <v>1083</v>
      </c>
      <c r="G185" s="272" t="s">
        <v>196</v>
      </c>
      <c r="H185" s="273">
        <v>9</v>
      </c>
      <c r="I185" s="274"/>
      <c r="J185" s="275">
        <f>ROUND(I185*H185,2)</f>
        <v>0</v>
      </c>
      <c r="K185" s="271" t="s">
        <v>1</v>
      </c>
      <c r="L185" s="276"/>
      <c r="M185" s="277" t="s">
        <v>1</v>
      </c>
      <c r="N185" s="278" t="s">
        <v>38</v>
      </c>
      <c r="O185" s="91"/>
      <c r="P185" s="219">
        <f>O185*H185</f>
        <v>0</v>
      </c>
      <c r="Q185" s="219">
        <v>0</v>
      </c>
      <c r="R185" s="219">
        <f>Q185*H185</f>
        <v>0</v>
      </c>
      <c r="S185" s="219">
        <v>0</v>
      </c>
      <c r="T185" s="22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1" t="s">
        <v>166</v>
      </c>
      <c r="AT185" s="221" t="s">
        <v>348</v>
      </c>
      <c r="AU185" s="221" t="s">
        <v>83</v>
      </c>
      <c r="AY185" s="17" t="s">
        <v>137</v>
      </c>
      <c r="BE185" s="222">
        <f>IF(N185="základní",J185,0)</f>
        <v>0</v>
      </c>
      <c r="BF185" s="222">
        <f>IF(N185="snížená",J185,0)</f>
        <v>0</v>
      </c>
      <c r="BG185" s="222">
        <f>IF(N185="zákl. přenesená",J185,0)</f>
        <v>0</v>
      </c>
      <c r="BH185" s="222">
        <f>IF(N185="sníž. přenesená",J185,0)</f>
        <v>0</v>
      </c>
      <c r="BI185" s="222">
        <f>IF(N185="nulová",J185,0)</f>
        <v>0</v>
      </c>
      <c r="BJ185" s="17" t="s">
        <v>81</v>
      </c>
      <c r="BK185" s="222">
        <f>ROUND(I185*H185,2)</f>
        <v>0</v>
      </c>
      <c r="BL185" s="17" t="s">
        <v>151</v>
      </c>
      <c r="BM185" s="221" t="s">
        <v>1084</v>
      </c>
    </row>
    <row r="186" spans="1:51" s="12" customFormat="1" ht="12">
      <c r="A186" s="12"/>
      <c r="B186" s="223"/>
      <c r="C186" s="224"/>
      <c r="D186" s="225" t="s">
        <v>198</v>
      </c>
      <c r="E186" s="226" t="s">
        <v>1</v>
      </c>
      <c r="F186" s="227" t="s">
        <v>939</v>
      </c>
      <c r="G186" s="224"/>
      <c r="H186" s="228">
        <v>9</v>
      </c>
      <c r="I186" s="229"/>
      <c r="J186" s="224"/>
      <c r="K186" s="224"/>
      <c r="L186" s="230"/>
      <c r="M186" s="231"/>
      <c r="N186" s="232"/>
      <c r="O186" s="232"/>
      <c r="P186" s="232"/>
      <c r="Q186" s="232"/>
      <c r="R186" s="232"/>
      <c r="S186" s="232"/>
      <c r="T186" s="233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T186" s="234" t="s">
        <v>198</v>
      </c>
      <c r="AU186" s="234" t="s">
        <v>83</v>
      </c>
      <c r="AV186" s="12" t="s">
        <v>83</v>
      </c>
      <c r="AW186" s="12" t="s">
        <v>30</v>
      </c>
      <c r="AX186" s="12" t="s">
        <v>81</v>
      </c>
      <c r="AY186" s="234" t="s">
        <v>137</v>
      </c>
    </row>
    <row r="187" spans="1:65" s="2" customFormat="1" ht="24.15" customHeight="1">
      <c r="A187" s="38"/>
      <c r="B187" s="39"/>
      <c r="C187" s="210" t="s">
        <v>611</v>
      </c>
      <c r="D187" s="210" t="s">
        <v>138</v>
      </c>
      <c r="E187" s="211" t="s">
        <v>1085</v>
      </c>
      <c r="F187" s="212" t="s">
        <v>1086</v>
      </c>
      <c r="G187" s="213" t="s">
        <v>196</v>
      </c>
      <c r="H187" s="214">
        <v>9</v>
      </c>
      <c r="I187" s="215"/>
      <c r="J187" s="216">
        <f>ROUND(I187*H187,2)</f>
        <v>0</v>
      </c>
      <c r="K187" s="212" t="s">
        <v>950</v>
      </c>
      <c r="L187" s="44"/>
      <c r="M187" s="217" t="s">
        <v>1</v>
      </c>
      <c r="N187" s="218" t="s">
        <v>38</v>
      </c>
      <c r="O187" s="91"/>
      <c r="P187" s="219">
        <f>O187*H187</f>
        <v>0</v>
      </c>
      <c r="Q187" s="219">
        <v>6E-05</v>
      </c>
      <c r="R187" s="219">
        <f>Q187*H187</f>
        <v>0.00054</v>
      </c>
      <c r="S187" s="219">
        <v>0</v>
      </c>
      <c r="T187" s="22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1" t="s">
        <v>151</v>
      </c>
      <c r="AT187" s="221" t="s">
        <v>138</v>
      </c>
      <c r="AU187" s="221" t="s">
        <v>83</v>
      </c>
      <c r="AY187" s="17" t="s">
        <v>137</v>
      </c>
      <c r="BE187" s="222">
        <f>IF(N187="základní",J187,0)</f>
        <v>0</v>
      </c>
      <c r="BF187" s="222">
        <f>IF(N187="snížená",J187,0)</f>
        <v>0</v>
      </c>
      <c r="BG187" s="222">
        <f>IF(N187="zákl. přenesená",J187,0)</f>
        <v>0</v>
      </c>
      <c r="BH187" s="222">
        <f>IF(N187="sníž. přenesená",J187,0)</f>
        <v>0</v>
      </c>
      <c r="BI187" s="222">
        <f>IF(N187="nulová",J187,0)</f>
        <v>0</v>
      </c>
      <c r="BJ187" s="17" t="s">
        <v>81</v>
      </c>
      <c r="BK187" s="222">
        <f>ROUND(I187*H187,2)</f>
        <v>0</v>
      </c>
      <c r="BL187" s="17" t="s">
        <v>151</v>
      </c>
      <c r="BM187" s="221" t="s">
        <v>1087</v>
      </c>
    </row>
    <row r="188" spans="1:65" s="2" customFormat="1" ht="16.5" customHeight="1">
      <c r="A188" s="38"/>
      <c r="B188" s="39"/>
      <c r="C188" s="269" t="s">
        <v>521</v>
      </c>
      <c r="D188" s="269" t="s">
        <v>348</v>
      </c>
      <c r="E188" s="270" t="s">
        <v>1088</v>
      </c>
      <c r="F188" s="271" t="s">
        <v>1089</v>
      </c>
      <c r="G188" s="272" t="s">
        <v>196</v>
      </c>
      <c r="H188" s="273">
        <v>27</v>
      </c>
      <c r="I188" s="274"/>
      <c r="J188" s="275">
        <f>ROUND(I188*H188,2)</f>
        <v>0</v>
      </c>
      <c r="K188" s="271" t="s">
        <v>1</v>
      </c>
      <c r="L188" s="276"/>
      <c r="M188" s="277" t="s">
        <v>1</v>
      </c>
      <c r="N188" s="278" t="s">
        <v>38</v>
      </c>
      <c r="O188" s="91"/>
      <c r="P188" s="219">
        <f>O188*H188</f>
        <v>0</v>
      </c>
      <c r="Q188" s="219">
        <v>0.006</v>
      </c>
      <c r="R188" s="219">
        <f>Q188*H188</f>
        <v>0.162</v>
      </c>
      <c r="S188" s="219">
        <v>0</v>
      </c>
      <c r="T188" s="22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1" t="s">
        <v>166</v>
      </c>
      <c r="AT188" s="221" t="s">
        <v>348</v>
      </c>
      <c r="AU188" s="221" t="s">
        <v>83</v>
      </c>
      <c r="AY188" s="17" t="s">
        <v>137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7" t="s">
        <v>81</v>
      </c>
      <c r="BK188" s="222">
        <f>ROUND(I188*H188,2)</f>
        <v>0</v>
      </c>
      <c r="BL188" s="17" t="s">
        <v>151</v>
      </c>
      <c r="BM188" s="221" t="s">
        <v>1090</v>
      </c>
    </row>
    <row r="189" spans="1:51" s="12" customFormat="1" ht="12">
      <c r="A189" s="12"/>
      <c r="B189" s="223"/>
      <c r="C189" s="224"/>
      <c r="D189" s="225" t="s">
        <v>198</v>
      </c>
      <c r="E189" s="226" t="s">
        <v>1</v>
      </c>
      <c r="F189" s="227" t="s">
        <v>1091</v>
      </c>
      <c r="G189" s="224"/>
      <c r="H189" s="228">
        <v>27</v>
      </c>
      <c r="I189" s="229"/>
      <c r="J189" s="224"/>
      <c r="K189" s="224"/>
      <c r="L189" s="230"/>
      <c r="M189" s="231"/>
      <c r="N189" s="232"/>
      <c r="O189" s="232"/>
      <c r="P189" s="232"/>
      <c r="Q189" s="232"/>
      <c r="R189" s="232"/>
      <c r="S189" s="232"/>
      <c r="T189" s="233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T189" s="234" t="s">
        <v>198</v>
      </c>
      <c r="AU189" s="234" t="s">
        <v>83</v>
      </c>
      <c r="AV189" s="12" t="s">
        <v>83</v>
      </c>
      <c r="AW189" s="12" t="s">
        <v>30</v>
      </c>
      <c r="AX189" s="12" t="s">
        <v>81</v>
      </c>
      <c r="AY189" s="234" t="s">
        <v>137</v>
      </c>
    </row>
    <row r="190" spans="1:65" s="2" customFormat="1" ht="24.15" customHeight="1">
      <c r="A190" s="38"/>
      <c r="B190" s="39"/>
      <c r="C190" s="210" t="s">
        <v>620</v>
      </c>
      <c r="D190" s="210" t="s">
        <v>138</v>
      </c>
      <c r="E190" s="211" t="s">
        <v>1092</v>
      </c>
      <c r="F190" s="212" t="s">
        <v>1093</v>
      </c>
      <c r="G190" s="213" t="s">
        <v>196</v>
      </c>
      <c r="H190" s="214">
        <v>9</v>
      </c>
      <c r="I190" s="215"/>
      <c r="J190" s="216">
        <f>ROUND(I190*H190,2)</f>
        <v>0</v>
      </c>
      <c r="K190" s="212" t="s">
        <v>950</v>
      </c>
      <c r="L190" s="44"/>
      <c r="M190" s="217" t="s">
        <v>1</v>
      </c>
      <c r="N190" s="218" t="s">
        <v>38</v>
      </c>
      <c r="O190" s="91"/>
      <c r="P190" s="219">
        <f>O190*H190</f>
        <v>0</v>
      </c>
      <c r="Q190" s="219">
        <v>0</v>
      </c>
      <c r="R190" s="219">
        <f>Q190*H190</f>
        <v>0</v>
      </c>
      <c r="S190" s="219">
        <v>0</v>
      </c>
      <c r="T190" s="22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21" t="s">
        <v>151</v>
      </c>
      <c r="AT190" s="221" t="s">
        <v>138</v>
      </c>
      <c r="AU190" s="221" t="s">
        <v>83</v>
      </c>
      <c r="AY190" s="17" t="s">
        <v>137</v>
      </c>
      <c r="BE190" s="222">
        <f>IF(N190="základní",J190,0)</f>
        <v>0</v>
      </c>
      <c r="BF190" s="222">
        <f>IF(N190="snížená",J190,0)</f>
        <v>0</v>
      </c>
      <c r="BG190" s="222">
        <f>IF(N190="zákl. přenesená",J190,0)</f>
        <v>0</v>
      </c>
      <c r="BH190" s="222">
        <f>IF(N190="sníž. přenesená",J190,0)</f>
        <v>0</v>
      </c>
      <c r="BI190" s="222">
        <f>IF(N190="nulová",J190,0)</f>
        <v>0</v>
      </c>
      <c r="BJ190" s="17" t="s">
        <v>81</v>
      </c>
      <c r="BK190" s="222">
        <f>ROUND(I190*H190,2)</f>
        <v>0</v>
      </c>
      <c r="BL190" s="17" t="s">
        <v>151</v>
      </c>
      <c r="BM190" s="221" t="s">
        <v>1094</v>
      </c>
    </row>
    <row r="191" spans="1:65" s="2" customFormat="1" ht="24.15" customHeight="1">
      <c r="A191" s="38"/>
      <c r="B191" s="39"/>
      <c r="C191" s="210" t="s">
        <v>525</v>
      </c>
      <c r="D191" s="210" t="s">
        <v>138</v>
      </c>
      <c r="E191" s="211" t="s">
        <v>1095</v>
      </c>
      <c r="F191" s="212" t="s">
        <v>1096</v>
      </c>
      <c r="G191" s="213" t="s">
        <v>196</v>
      </c>
      <c r="H191" s="214">
        <v>9</v>
      </c>
      <c r="I191" s="215"/>
      <c r="J191" s="216">
        <f>ROUND(I191*H191,2)</f>
        <v>0</v>
      </c>
      <c r="K191" s="212" t="s">
        <v>950</v>
      </c>
      <c r="L191" s="44"/>
      <c r="M191" s="217" t="s">
        <v>1</v>
      </c>
      <c r="N191" s="218" t="s">
        <v>38</v>
      </c>
      <c r="O191" s="91"/>
      <c r="P191" s="219">
        <f>O191*H191</f>
        <v>0</v>
      </c>
      <c r="Q191" s="219">
        <v>0.00208</v>
      </c>
      <c r="R191" s="219">
        <f>Q191*H191</f>
        <v>0.018719999999999997</v>
      </c>
      <c r="S191" s="219">
        <v>0</v>
      </c>
      <c r="T191" s="22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1" t="s">
        <v>151</v>
      </c>
      <c r="AT191" s="221" t="s">
        <v>138</v>
      </c>
      <c r="AU191" s="221" t="s">
        <v>83</v>
      </c>
      <c r="AY191" s="17" t="s">
        <v>137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7" t="s">
        <v>81</v>
      </c>
      <c r="BK191" s="222">
        <f>ROUND(I191*H191,2)</f>
        <v>0</v>
      </c>
      <c r="BL191" s="17" t="s">
        <v>151</v>
      </c>
      <c r="BM191" s="221" t="s">
        <v>1097</v>
      </c>
    </row>
    <row r="192" spans="1:65" s="2" customFormat="1" ht="16.5" customHeight="1">
      <c r="A192" s="38"/>
      <c r="B192" s="39"/>
      <c r="C192" s="269" t="s">
        <v>630</v>
      </c>
      <c r="D192" s="269" t="s">
        <v>348</v>
      </c>
      <c r="E192" s="270" t="s">
        <v>1098</v>
      </c>
      <c r="F192" s="271" t="s">
        <v>1099</v>
      </c>
      <c r="G192" s="272" t="s">
        <v>365</v>
      </c>
      <c r="H192" s="273">
        <v>5.4</v>
      </c>
      <c r="I192" s="274"/>
      <c r="J192" s="275">
        <f>ROUND(I192*H192,2)</f>
        <v>0</v>
      </c>
      <c r="K192" s="271" t="s">
        <v>950</v>
      </c>
      <c r="L192" s="276"/>
      <c r="M192" s="277" t="s">
        <v>1</v>
      </c>
      <c r="N192" s="278" t="s">
        <v>38</v>
      </c>
      <c r="O192" s="91"/>
      <c r="P192" s="219">
        <f>O192*H192</f>
        <v>0</v>
      </c>
      <c r="Q192" s="219">
        <v>0.0005</v>
      </c>
      <c r="R192" s="219">
        <f>Q192*H192</f>
        <v>0.0027</v>
      </c>
      <c r="S192" s="219">
        <v>0</v>
      </c>
      <c r="T192" s="22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1" t="s">
        <v>166</v>
      </c>
      <c r="AT192" s="221" t="s">
        <v>348</v>
      </c>
      <c r="AU192" s="221" t="s">
        <v>83</v>
      </c>
      <c r="AY192" s="17" t="s">
        <v>137</v>
      </c>
      <c r="BE192" s="222">
        <f>IF(N192="základní",J192,0)</f>
        <v>0</v>
      </c>
      <c r="BF192" s="222">
        <f>IF(N192="snížená",J192,0)</f>
        <v>0</v>
      </c>
      <c r="BG192" s="222">
        <f>IF(N192="zákl. přenesená",J192,0)</f>
        <v>0</v>
      </c>
      <c r="BH192" s="222">
        <f>IF(N192="sníž. přenesená",J192,0)</f>
        <v>0</v>
      </c>
      <c r="BI192" s="222">
        <f>IF(N192="nulová",J192,0)</f>
        <v>0</v>
      </c>
      <c r="BJ192" s="17" t="s">
        <v>81</v>
      </c>
      <c r="BK192" s="222">
        <f>ROUND(I192*H192,2)</f>
        <v>0</v>
      </c>
      <c r="BL192" s="17" t="s">
        <v>151</v>
      </c>
      <c r="BM192" s="221" t="s">
        <v>1100</v>
      </c>
    </row>
    <row r="193" spans="1:65" s="2" customFormat="1" ht="24.15" customHeight="1">
      <c r="A193" s="38"/>
      <c r="B193" s="39"/>
      <c r="C193" s="210" t="s">
        <v>528</v>
      </c>
      <c r="D193" s="210" t="s">
        <v>138</v>
      </c>
      <c r="E193" s="211" t="s">
        <v>1101</v>
      </c>
      <c r="F193" s="212" t="s">
        <v>1102</v>
      </c>
      <c r="G193" s="213" t="s">
        <v>342</v>
      </c>
      <c r="H193" s="214">
        <v>0.002</v>
      </c>
      <c r="I193" s="215"/>
      <c r="J193" s="216">
        <f>ROUND(I193*H193,2)</f>
        <v>0</v>
      </c>
      <c r="K193" s="212" t="s">
        <v>950</v>
      </c>
      <c r="L193" s="44"/>
      <c r="M193" s="217" t="s">
        <v>1</v>
      </c>
      <c r="N193" s="218" t="s">
        <v>38</v>
      </c>
      <c r="O193" s="91"/>
      <c r="P193" s="219">
        <f>O193*H193</f>
        <v>0</v>
      </c>
      <c r="Q193" s="219">
        <v>0</v>
      </c>
      <c r="R193" s="219">
        <f>Q193*H193</f>
        <v>0</v>
      </c>
      <c r="S193" s="219">
        <v>0</v>
      </c>
      <c r="T193" s="22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1" t="s">
        <v>151</v>
      </c>
      <c r="AT193" s="221" t="s">
        <v>138</v>
      </c>
      <c r="AU193" s="221" t="s">
        <v>83</v>
      </c>
      <c r="AY193" s="17" t="s">
        <v>137</v>
      </c>
      <c r="BE193" s="222">
        <f>IF(N193="základní",J193,0)</f>
        <v>0</v>
      </c>
      <c r="BF193" s="222">
        <f>IF(N193="snížená",J193,0)</f>
        <v>0</v>
      </c>
      <c r="BG193" s="222">
        <f>IF(N193="zákl. přenesená",J193,0)</f>
        <v>0</v>
      </c>
      <c r="BH193" s="222">
        <f>IF(N193="sníž. přenesená",J193,0)</f>
        <v>0</v>
      </c>
      <c r="BI193" s="222">
        <f>IF(N193="nulová",J193,0)</f>
        <v>0</v>
      </c>
      <c r="BJ193" s="17" t="s">
        <v>81</v>
      </c>
      <c r="BK193" s="222">
        <f>ROUND(I193*H193,2)</f>
        <v>0</v>
      </c>
      <c r="BL193" s="17" t="s">
        <v>151</v>
      </c>
      <c r="BM193" s="221" t="s">
        <v>1103</v>
      </c>
    </row>
    <row r="194" spans="1:65" s="2" customFormat="1" ht="16.5" customHeight="1">
      <c r="A194" s="38"/>
      <c r="B194" s="39"/>
      <c r="C194" s="269" t="s">
        <v>641</v>
      </c>
      <c r="D194" s="269" t="s">
        <v>348</v>
      </c>
      <c r="E194" s="270" t="s">
        <v>1104</v>
      </c>
      <c r="F194" s="271" t="s">
        <v>1105</v>
      </c>
      <c r="G194" s="272" t="s">
        <v>517</v>
      </c>
      <c r="H194" s="273">
        <v>2</v>
      </c>
      <c r="I194" s="274"/>
      <c r="J194" s="275">
        <f>ROUND(I194*H194,2)</f>
        <v>0</v>
      </c>
      <c r="K194" s="271" t="s">
        <v>950</v>
      </c>
      <c r="L194" s="276"/>
      <c r="M194" s="277" t="s">
        <v>1</v>
      </c>
      <c r="N194" s="278" t="s">
        <v>38</v>
      </c>
      <c r="O194" s="91"/>
      <c r="P194" s="219">
        <f>O194*H194</f>
        <v>0</v>
      </c>
      <c r="Q194" s="219">
        <v>0.001</v>
      </c>
      <c r="R194" s="219">
        <f>Q194*H194</f>
        <v>0.002</v>
      </c>
      <c r="S194" s="219">
        <v>0</v>
      </c>
      <c r="T194" s="22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1" t="s">
        <v>166</v>
      </c>
      <c r="AT194" s="221" t="s">
        <v>348</v>
      </c>
      <c r="AU194" s="221" t="s">
        <v>83</v>
      </c>
      <c r="AY194" s="17" t="s">
        <v>137</v>
      </c>
      <c r="BE194" s="222">
        <f>IF(N194="základní",J194,0)</f>
        <v>0</v>
      </c>
      <c r="BF194" s="222">
        <f>IF(N194="snížená",J194,0)</f>
        <v>0</v>
      </c>
      <c r="BG194" s="222">
        <f>IF(N194="zákl. přenesená",J194,0)</f>
        <v>0</v>
      </c>
      <c r="BH194" s="222">
        <f>IF(N194="sníž. přenesená",J194,0)</f>
        <v>0</v>
      </c>
      <c r="BI194" s="222">
        <f>IF(N194="nulová",J194,0)</f>
        <v>0</v>
      </c>
      <c r="BJ194" s="17" t="s">
        <v>81</v>
      </c>
      <c r="BK194" s="222">
        <f>ROUND(I194*H194,2)</f>
        <v>0</v>
      </c>
      <c r="BL194" s="17" t="s">
        <v>151</v>
      </c>
      <c r="BM194" s="221" t="s">
        <v>1106</v>
      </c>
    </row>
    <row r="195" spans="1:65" s="2" customFormat="1" ht="21.75" customHeight="1">
      <c r="A195" s="38"/>
      <c r="B195" s="39"/>
      <c r="C195" s="210" t="s">
        <v>532</v>
      </c>
      <c r="D195" s="210" t="s">
        <v>138</v>
      </c>
      <c r="E195" s="211" t="s">
        <v>1107</v>
      </c>
      <c r="F195" s="212" t="s">
        <v>1108</v>
      </c>
      <c r="G195" s="213" t="s">
        <v>365</v>
      </c>
      <c r="H195" s="214">
        <v>205</v>
      </c>
      <c r="I195" s="215"/>
      <c r="J195" s="216">
        <f>ROUND(I195*H195,2)</f>
        <v>0</v>
      </c>
      <c r="K195" s="212" t="s">
        <v>950</v>
      </c>
      <c r="L195" s="44"/>
      <c r="M195" s="217" t="s">
        <v>1</v>
      </c>
      <c r="N195" s="218" t="s">
        <v>38</v>
      </c>
      <c r="O195" s="91"/>
      <c r="P195" s="219">
        <f>O195*H195</f>
        <v>0</v>
      </c>
      <c r="Q195" s="219">
        <v>0</v>
      </c>
      <c r="R195" s="219">
        <f>Q195*H195</f>
        <v>0</v>
      </c>
      <c r="S195" s="219">
        <v>0</v>
      </c>
      <c r="T195" s="22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1" t="s">
        <v>151</v>
      </c>
      <c r="AT195" s="221" t="s">
        <v>138</v>
      </c>
      <c r="AU195" s="221" t="s">
        <v>83</v>
      </c>
      <c r="AY195" s="17" t="s">
        <v>137</v>
      </c>
      <c r="BE195" s="222">
        <f>IF(N195="základní",J195,0)</f>
        <v>0</v>
      </c>
      <c r="BF195" s="222">
        <f>IF(N195="snížená",J195,0)</f>
        <v>0</v>
      </c>
      <c r="BG195" s="222">
        <f>IF(N195="zákl. přenesená",J195,0)</f>
        <v>0</v>
      </c>
      <c r="BH195" s="222">
        <f>IF(N195="sníž. přenesená",J195,0)</f>
        <v>0</v>
      </c>
      <c r="BI195" s="222">
        <f>IF(N195="nulová",J195,0)</f>
        <v>0</v>
      </c>
      <c r="BJ195" s="17" t="s">
        <v>81</v>
      </c>
      <c r="BK195" s="222">
        <f>ROUND(I195*H195,2)</f>
        <v>0</v>
      </c>
      <c r="BL195" s="17" t="s">
        <v>151</v>
      </c>
      <c r="BM195" s="221" t="s">
        <v>1109</v>
      </c>
    </row>
    <row r="196" spans="1:65" s="2" customFormat="1" ht="16.5" customHeight="1">
      <c r="A196" s="38"/>
      <c r="B196" s="39"/>
      <c r="C196" s="210" t="s">
        <v>652</v>
      </c>
      <c r="D196" s="210" t="s">
        <v>138</v>
      </c>
      <c r="E196" s="211" t="s">
        <v>538</v>
      </c>
      <c r="F196" s="212" t="s">
        <v>539</v>
      </c>
      <c r="G196" s="213" t="s">
        <v>328</v>
      </c>
      <c r="H196" s="214">
        <v>8.85</v>
      </c>
      <c r="I196" s="215"/>
      <c r="J196" s="216">
        <f>ROUND(I196*H196,2)</f>
        <v>0</v>
      </c>
      <c r="K196" s="212" t="s">
        <v>950</v>
      </c>
      <c r="L196" s="44"/>
      <c r="M196" s="217" t="s">
        <v>1</v>
      </c>
      <c r="N196" s="218" t="s">
        <v>38</v>
      </c>
      <c r="O196" s="91"/>
      <c r="P196" s="219">
        <f>O196*H196</f>
        <v>0</v>
      </c>
      <c r="Q196" s="219">
        <v>0</v>
      </c>
      <c r="R196" s="219">
        <f>Q196*H196</f>
        <v>0</v>
      </c>
      <c r="S196" s="219">
        <v>0</v>
      </c>
      <c r="T196" s="22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1" t="s">
        <v>151</v>
      </c>
      <c r="AT196" s="221" t="s">
        <v>138</v>
      </c>
      <c r="AU196" s="221" t="s">
        <v>83</v>
      </c>
      <c r="AY196" s="17" t="s">
        <v>137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7" t="s">
        <v>81</v>
      </c>
      <c r="BK196" s="222">
        <f>ROUND(I196*H196,2)</f>
        <v>0</v>
      </c>
      <c r="BL196" s="17" t="s">
        <v>151</v>
      </c>
      <c r="BM196" s="221" t="s">
        <v>1110</v>
      </c>
    </row>
    <row r="197" spans="1:65" s="2" customFormat="1" ht="21.75" customHeight="1">
      <c r="A197" s="38"/>
      <c r="B197" s="39"/>
      <c r="C197" s="210" t="s">
        <v>536</v>
      </c>
      <c r="D197" s="210" t="s">
        <v>138</v>
      </c>
      <c r="E197" s="211" t="s">
        <v>542</v>
      </c>
      <c r="F197" s="212" t="s">
        <v>543</v>
      </c>
      <c r="G197" s="213" t="s">
        <v>328</v>
      </c>
      <c r="H197" s="214">
        <v>8.85</v>
      </c>
      <c r="I197" s="215"/>
      <c r="J197" s="216">
        <f>ROUND(I197*H197,2)</f>
        <v>0</v>
      </c>
      <c r="K197" s="212" t="s">
        <v>950</v>
      </c>
      <c r="L197" s="44"/>
      <c r="M197" s="217" t="s">
        <v>1</v>
      </c>
      <c r="N197" s="218" t="s">
        <v>38</v>
      </c>
      <c r="O197" s="91"/>
      <c r="P197" s="219">
        <f>O197*H197</f>
        <v>0</v>
      </c>
      <c r="Q197" s="219">
        <v>0</v>
      </c>
      <c r="R197" s="219">
        <f>Q197*H197</f>
        <v>0</v>
      </c>
      <c r="S197" s="219">
        <v>0</v>
      </c>
      <c r="T197" s="22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1" t="s">
        <v>151</v>
      </c>
      <c r="AT197" s="221" t="s">
        <v>138</v>
      </c>
      <c r="AU197" s="221" t="s">
        <v>83</v>
      </c>
      <c r="AY197" s="17" t="s">
        <v>137</v>
      </c>
      <c r="BE197" s="222">
        <f>IF(N197="základní",J197,0)</f>
        <v>0</v>
      </c>
      <c r="BF197" s="222">
        <f>IF(N197="snížená",J197,0)</f>
        <v>0</v>
      </c>
      <c r="BG197" s="222">
        <f>IF(N197="zákl. přenesená",J197,0)</f>
        <v>0</v>
      </c>
      <c r="BH197" s="222">
        <f>IF(N197="sníž. přenesená",J197,0)</f>
        <v>0</v>
      </c>
      <c r="BI197" s="222">
        <f>IF(N197="nulová",J197,0)</f>
        <v>0</v>
      </c>
      <c r="BJ197" s="17" t="s">
        <v>81</v>
      </c>
      <c r="BK197" s="222">
        <f>ROUND(I197*H197,2)</f>
        <v>0</v>
      </c>
      <c r="BL197" s="17" t="s">
        <v>151</v>
      </c>
      <c r="BM197" s="221" t="s">
        <v>1111</v>
      </c>
    </row>
    <row r="198" spans="1:65" s="2" customFormat="1" ht="24.15" customHeight="1">
      <c r="A198" s="38"/>
      <c r="B198" s="39"/>
      <c r="C198" s="210" t="s">
        <v>659</v>
      </c>
      <c r="D198" s="210" t="s">
        <v>138</v>
      </c>
      <c r="E198" s="211" t="s">
        <v>1112</v>
      </c>
      <c r="F198" s="212" t="s">
        <v>1113</v>
      </c>
      <c r="G198" s="213" t="s">
        <v>328</v>
      </c>
      <c r="H198" s="214">
        <v>8.85</v>
      </c>
      <c r="I198" s="215"/>
      <c r="J198" s="216">
        <f>ROUND(I198*H198,2)</f>
        <v>0</v>
      </c>
      <c r="K198" s="212" t="s">
        <v>950</v>
      </c>
      <c r="L198" s="44"/>
      <c r="M198" s="217" t="s">
        <v>1</v>
      </c>
      <c r="N198" s="218" t="s">
        <v>38</v>
      </c>
      <c r="O198" s="91"/>
      <c r="P198" s="219">
        <f>O198*H198</f>
        <v>0</v>
      </c>
      <c r="Q198" s="219">
        <v>0</v>
      </c>
      <c r="R198" s="219">
        <f>Q198*H198</f>
        <v>0</v>
      </c>
      <c r="S198" s="219">
        <v>0</v>
      </c>
      <c r="T198" s="22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1" t="s">
        <v>151</v>
      </c>
      <c r="AT198" s="221" t="s">
        <v>138</v>
      </c>
      <c r="AU198" s="221" t="s">
        <v>83</v>
      </c>
      <c r="AY198" s="17" t="s">
        <v>137</v>
      </c>
      <c r="BE198" s="222">
        <f>IF(N198="základní",J198,0)</f>
        <v>0</v>
      </c>
      <c r="BF198" s="222">
        <f>IF(N198="snížená",J198,0)</f>
        <v>0</v>
      </c>
      <c r="BG198" s="222">
        <f>IF(N198="zákl. přenesená",J198,0)</f>
        <v>0</v>
      </c>
      <c r="BH198" s="222">
        <f>IF(N198="sníž. přenesená",J198,0)</f>
        <v>0</v>
      </c>
      <c r="BI198" s="222">
        <f>IF(N198="nulová",J198,0)</f>
        <v>0</v>
      </c>
      <c r="BJ198" s="17" t="s">
        <v>81</v>
      </c>
      <c r="BK198" s="222">
        <f>ROUND(I198*H198,2)</f>
        <v>0</v>
      </c>
      <c r="BL198" s="17" t="s">
        <v>151</v>
      </c>
      <c r="BM198" s="221" t="s">
        <v>1114</v>
      </c>
    </row>
    <row r="199" spans="1:63" s="11" customFormat="1" ht="22.8" customHeight="1">
      <c r="A199" s="11"/>
      <c r="B199" s="196"/>
      <c r="C199" s="197"/>
      <c r="D199" s="198" t="s">
        <v>72</v>
      </c>
      <c r="E199" s="267" t="s">
        <v>83</v>
      </c>
      <c r="F199" s="267" t="s">
        <v>352</v>
      </c>
      <c r="G199" s="197"/>
      <c r="H199" s="197"/>
      <c r="I199" s="200"/>
      <c r="J199" s="268">
        <f>BK199</f>
        <v>0</v>
      </c>
      <c r="K199" s="197"/>
      <c r="L199" s="202"/>
      <c r="M199" s="203"/>
      <c r="N199" s="204"/>
      <c r="O199" s="204"/>
      <c r="P199" s="205">
        <f>SUM(P200:P201)</f>
        <v>0</v>
      </c>
      <c r="Q199" s="204"/>
      <c r="R199" s="205">
        <f>SUM(R200:R201)</f>
        <v>23.29935</v>
      </c>
      <c r="S199" s="204"/>
      <c r="T199" s="206">
        <f>SUM(T200:T201)</f>
        <v>0</v>
      </c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R199" s="207" t="s">
        <v>81</v>
      </c>
      <c r="AT199" s="208" t="s">
        <v>72</v>
      </c>
      <c r="AU199" s="208" t="s">
        <v>81</v>
      </c>
      <c r="AY199" s="207" t="s">
        <v>137</v>
      </c>
      <c r="BK199" s="209">
        <f>SUM(BK200:BK201)</f>
        <v>0</v>
      </c>
    </row>
    <row r="200" spans="1:65" s="2" customFormat="1" ht="37.8" customHeight="1">
      <c r="A200" s="38"/>
      <c r="B200" s="39"/>
      <c r="C200" s="210" t="s">
        <v>540</v>
      </c>
      <c r="D200" s="210" t="s">
        <v>138</v>
      </c>
      <c r="E200" s="211" t="s">
        <v>1115</v>
      </c>
      <c r="F200" s="212" t="s">
        <v>1116</v>
      </c>
      <c r="G200" s="213" t="s">
        <v>355</v>
      </c>
      <c r="H200" s="214">
        <v>85</v>
      </c>
      <c r="I200" s="215"/>
      <c r="J200" s="216">
        <f>ROUND(I200*H200,2)</f>
        <v>0</v>
      </c>
      <c r="K200" s="212" t="s">
        <v>1</v>
      </c>
      <c r="L200" s="44"/>
      <c r="M200" s="217" t="s">
        <v>1</v>
      </c>
      <c r="N200" s="218" t="s">
        <v>38</v>
      </c>
      <c r="O200" s="91"/>
      <c r="P200" s="219">
        <f>O200*H200</f>
        <v>0</v>
      </c>
      <c r="Q200" s="219">
        <v>0.27411</v>
      </c>
      <c r="R200" s="219">
        <f>Q200*H200</f>
        <v>23.29935</v>
      </c>
      <c r="S200" s="219">
        <v>0</v>
      </c>
      <c r="T200" s="22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1" t="s">
        <v>151</v>
      </c>
      <c r="AT200" s="221" t="s">
        <v>138</v>
      </c>
      <c r="AU200" s="221" t="s">
        <v>83</v>
      </c>
      <c r="AY200" s="17" t="s">
        <v>137</v>
      </c>
      <c r="BE200" s="222">
        <f>IF(N200="základní",J200,0)</f>
        <v>0</v>
      </c>
      <c r="BF200" s="222">
        <f>IF(N200="snížená",J200,0)</f>
        <v>0</v>
      </c>
      <c r="BG200" s="222">
        <f>IF(N200="zákl. přenesená",J200,0)</f>
        <v>0</v>
      </c>
      <c r="BH200" s="222">
        <f>IF(N200="sníž. přenesená",J200,0)</f>
        <v>0</v>
      </c>
      <c r="BI200" s="222">
        <f>IF(N200="nulová",J200,0)</f>
        <v>0</v>
      </c>
      <c r="BJ200" s="17" t="s">
        <v>81</v>
      </c>
      <c r="BK200" s="222">
        <f>ROUND(I200*H200,2)</f>
        <v>0</v>
      </c>
      <c r="BL200" s="17" t="s">
        <v>151</v>
      </c>
      <c r="BM200" s="221" t="s">
        <v>1117</v>
      </c>
    </row>
    <row r="201" spans="1:51" s="12" customFormat="1" ht="12">
      <c r="A201" s="12"/>
      <c r="B201" s="223"/>
      <c r="C201" s="224"/>
      <c r="D201" s="225" t="s">
        <v>198</v>
      </c>
      <c r="E201" s="226" t="s">
        <v>1</v>
      </c>
      <c r="F201" s="227" t="s">
        <v>1118</v>
      </c>
      <c r="G201" s="224"/>
      <c r="H201" s="228">
        <v>85</v>
      </c>
      <c r="I201" s="229"/>
      <c r="J201" s="224"/>
      <c r="K201" s="224"/>
      <c r="L201" s="230"/>
      <c r="M201" s="231"/>
      <c r="N201" s="232"/>
      <c r="O201" s="232"/>
      <c r="P201" s="232"/>
      <c r="Q201" s="232"/>
      <c r="R201" s="232"/>
      <c r="S201" s="232"/>
      <c r="T201" s="233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T201" s="234" t="s">
        <v>198</v>
      </c>
      <c r="AU201" s="234" t="s">
        <v>83</v>
      </c>
      <c r="AV201" s="12" t="s">
        <v>83</v>
      </c>
      <c r="AW201" s="12" t="s">
        <v>30</v>
      </c>
      <c r="AX201" s="12" t="s">
        <v>81</v>
      </c>
      <c r="AY201" s="234" t="s">
        <v>137</v>
      </c>
    </row>
    <row r="202" spans="1:63" s="11" customFormat="1" ht="22.8" customHeight="1">
      <c r="A202" s="11"/>
      <c r="B202" s="196"/>
      <c r="C202" s="197"/>
      <c r="D202" s="198" t="s">
        <v>72</v>
      </c>
      <c r="E202" s="267" t="s">
        <v>147</v>
      </c>
      <c r="F202" s="267" t="s">
        <v>395</v>
      </c>
      <c r="G202" s="197"/>
      <c r="H202" s="197"/>
      <c r="I202" s="200"/>
      <c r="J202" s="268">
        <f>BK202</f>
        <v>0</v>
      </c>
      <c r="K202" s="197"/>
      <c r="L202" s="202"/>
      <c r="M202" s="203"/>
      <c r="N202" s="204"/>
      <c r="O202" s="204"/>
      <c r="P202" s="205">
        <f>SUM(P203:P204)</f>
        <v>0</v>
      </c>
      <c r="Q202" s="204"/>
      <c r="R202" s="205">
        <f>SUM(R203:R204)</f>
        <v>510.84045000000003</v>
      </c>
      <c r="S202" s="204"/>
      <c r="T202" s="206">
        <f>SUM(T203:T204)</f>
        <v>0</v>
      </c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R202" s="207" t="s">
        <v>81</v>
      </c>
      <c r="AT202" s="208" t="s">
        <v>72</v>
      </c>
      <c r="AU202" s="208" t="s">
        <v>81</v>
      </c>
      <c r="AY202" s="207" t="s">
        <v>137</v>
      </c>
      <c r="BK202" s="209">
        <f>SUM(BK203:BK204)</f>
        <v>0</v>
      </c>
    </row>
    <row r="203" spans="1:65" s="2" customFormat="1" ht="24.15" customHeight="1">
      <c r="A203" s="38"/>
      <c r="B203" s="39"/>
      <c r="C203" s="210" t="s">
        <v>668</v>
      </c>
      <c r="D203" s="210" t="s">
        <v>138</v>
      </c>
      <c r="E203" s="211" t="s">
        <v>1119</v>
      </c>
      <c r="F203" s="212" t="s">
        <v>1120</v>
      </c>
      <c r="G203" s="213" t="s">
        <v>342</v>
      </c>
      <c r="H203" s="214">
        <v>1</v>
      </c>
      <c r="I203" s="215"/>
      <c r="J203" s="216">
        <f>ROUND(I203*H203,2)</f>
        <v>0</v>
      </c>
      <c r="K203" s="212" t="s">
        <v>950</v>
      </c>
      <c r="L203" s="44"/>
      <c r="M203" s="217" t="s">
        <v>1</v>
      </c>
      <c r="N203" s="218" t="s">
        <v>38</v>
      </c>
      <c r="O203" s="91"/>
      <c r="P203" s="219">
        <f>O203*H203</f>
        <v>0</v>
      </c>
      <c r="Q203" s="219">
        <v>1.03955</v>
      </c>
      <c r="R203" s="219">
        <f>Q203*H203</f>
        <v>1.03955</v>
      </c>
      <c r="S203" s="219">
        <v>0</v>
      </c>
      <c r="T203" s="22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1" t="s">
        <v>151</v>
      </c>
      <c r="AT203" s="221" t="s">
        <v>138</v>
      </c>
      <c r="AU203" s="221" t="s">
        <v>83</v>
      </c>
      <c r="AY203" s="17" t="s">
        <v>137</v>
      </c>
      <c r="BE203" s="222">
        <f>IF(N203="základní",J203,0)</f>
        <v>0</v>
      </c>
      <c r="BF203" s="222">
        <f>IF(N203="snížená",J203,0)</f>
        <v>0</v>
      </c>
      <c r="BG203" s="222">
        <f>IF(N203="zákl. přenesená",J203,0)</f>
        <v>0</v>
      </c>
      <c r="BH203" s="222">
        <f>IF(N203="sníž. přenesená",J203,0)</f>
        <v>0</v>
      </c>
      <c r="BI203" s="222">
        <f>IF(N203="nulová",J203,0)</f>
        <v>0</v>
      </c>
      <c r="BJ203" s="17" t="s">
        <v>81</v>
      </c>
      <c r="BK203" s="222">
        <f>ROUND(I203*H203,2)</f>
        <v>0</v>
      </c>
      <c r="BL203" s="17" t="s">
        <v>151</v>
      </c>
      <c r="BM203" s="221" t="s">
        <v>1121</v>
      </c>
    </row>
    <row r="204" spans="1:65" s="2" customFormat="1" ht="33" customHeight="1">
      <c r="A204" s="38"/>
      <c r="B204" s="39"/>
      <c r="C204" s="210" t="s">
        <v>544</v>
      </c>
      <c r="D204" s="210" t="s">
        <v>138</v>
      </c>
      <c r="E204" s="211" t="s">
        <v>1122</v>
      </c>
      <c r="F204" s="212" t="s">
        <v>1123</v>
      </c>
      <c r="G204" s="213" t="s">
        <v>328</v>
      </c>
      <c r="H204" s="214">
        <v>222.5</v>
      </c>
      <c r="I204" s="215"/>
      <c r="J204" s="216">
        <f>ROUND(I204*H204,2)</f>
        <v>0</v>
      </c>
      <c r="K204" s="212" t="s">
        <v>950</v>
      </c>
      <c r="L204" s="44"/>
      <c r="M204" s="217" t="s">
        <v>1</v>
      </c>
      <c r="N204" s="218" t="s">
        <v>38</v>
      </c>
      <c r="O204" s="91"/>
      <c r="P204" s="219">
        <f>O204*H204</f>
        <v>0</v>
      </c>
      <c r="Q204" s="219">
        <v>2.29124</v>
      </c>
      <c r="R204" s="219">
        <f>Q204*H204</f>
        <v>509.8009</v>
      </c>
      <c r="S204" s="219">
        <v>0</v>
      </c>
      <c r="T204" s="220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1" t="s">
        <v>151</v>
      </c>
      <c r="AT204" s="221" t="s">
        <v>138</v>
      </c>
      <c r="AU204" s="221" t="s">
        <v>83</v>
      </c>
      <c r="AY204" s="17" t="s">
        <v>137</v>
      </c>
      <c r="BE204" s="222">
        <f>IF(N204="základní",J204,0)</f>
        <v>0</v>
      </c>
      <c r="BF204" s="222">
        <f>IF(N204="snížená",J204,0)</f>
        <v>0</v>
      </c>
      <c r="BG204" s="222">
        <f>IF(N204="zákl. přenesená",J204,0)</f>
        <v>0</v>
      </c>
      <c r="BH204" s="222">
        <f>IF(N204="sníž. přenesená",J204,0)</f>
        <v>0</v>
      </c>
      <c r="BI204" s="222">
        <f>IF(N204="nulová",J204,0)</f>
        <v>0</v>
      </c>
      <c r="BJ204" s="17" t="s">
        <v>81</v>
      </c>
      <c r="BK204" s="222">
        <f>ROUND(I204*H204,2)</f>
        <v>0</v>
      </c>
      <c r="BL204" s="17" t="s">
        <v>151</v>
      </c>
      <c r="BM204" s="221" t="s">
        <v>1124</v>
      </c>
    </row>
    <row r="205" spans="1:63" s="11" customFormat="1" ht="22.8" customHeight="1">
      <c r="A205" s="11"/>
      <c r="B205" s="196"/>
      <c r="C205" s="197"/>
      <c r="D205" s="198" t="s">
        <v>72</v>
      </c>
      <c r="E205" s="267" t="s">
        <v>151</v>
      </c>
      <c r="F205" s="267" t="s">
        <v>401</v>
      </c>
      <c r="G205" s="197"/>
      <c r="H205" s="197"/>
      <c r="I205" s="200"/>
      <c r="J205" s="268">
        <f>BK205</f>
        <v>0</v>
      </c>
      <c r="K205" s="197"/>
      <c r="L205" s="202"/>
      <c r="M205" s="203"/>
      <c r="N205" s="204"/>
      <c r="O205" s="204"/>
      <c r="P205" s="205">
        <f>SUM(P206:P215)</f>
        <v>0</v>
      </c>
      <c r="Q205" s="204"/>
      <c r="R205" s="205">
        <f>SUM(R206:R215)</f>
        <v>1871.1598272</v>
      </c>
      <c r="S205" s="204"/>
      <c r="T205" s="206">
        <f>SUM(T206:T215)</f>
        <v>0</v>
      </c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R205" s="207" t="s">
        <v>81</v>
      </c>
      <c r="AT205" s="208" t="s">
        <v>72</v>
      </c>
      <c r="AU205" s="208" t="s">
        <v>81</v>
      </c>
      <c r="AY205" s="207" t="s">
        <v>137</v>
      </c>
      <c r="BK205" s="209">
        <f>SUM(BK206:BK215)</f>
        <v>0</v>
      </c>
    </row>
    <row r="206" spans="1:65" s="2" customFormat="1" ht="24.15" customHeight="1">
      <c r="A206" s="38"/>
      <c r="B206" s="39"/>
      <c r="C206" s="210" t="s">
        <v>675</v>
      </c>
      <c r="D206" s="210" t="s">
        <v>138</v>
      </c>
      <c r="E206" s="211" t="s">
        <v>1125</v>
      </c>
      <c r="F206" s="212" t="s">
        <v>1126</v>
      </c>
      <c r="G206" s="213" t="s">
        <v>365</v>
      </c>
      <c r="H206" s="214">
        <v>155.5</v>
      </c>
      <c r="I206" s="215"/>
      <c r="J206" s="216">
        <f>ROUND(I206*H206,2)</f>
        <v>0</v>
      </c>
      <c r="K206" s="212" t="s">
        <v>950</v>
      </c>
      <c r="L206" s="44"/>
      <c r="M206" s="217" t="s">
        <v>1</v>
      </c>
      <c r="N206" s="218" t="s">
        <v>38</v>
      </c>
      <c r="O206" s="91"/>
      <c r="P206" s="219">
        <f>O206*H206</f>
        <v>0</v>
      </c>
      <c r="Q206" s="219">
        <v>0</v>
      </c>
      <c r="R206" s="219">
        <f>Q206*H206</f>
        <v>0</v>
      </c>
      <c r="S206" s="219">
        <v>0</v>
      </c>
      <c r="T206" s="22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21" t="s">
        <v>151</v>
      </c>
      <c r="AT206" s="221" t="s">
        <v>138</v>
      </c>
      <c r="AU206" s="221" t="s">
        <v>83</v>
      </c>
      <c r="AY206" s="17" t="s">
        <v>137</v>
      </c>
      <c r="BE206" s="222">
        <f>IF(N206="základní",J206,0)</f>
        <v>0</v>
      </c>
      <c r="BF206" s="222">
        <f>IF(N206="snížená",J206,0)</f>
        <v>0</v>
      </c>
      <c r="BG206" s="222">
        <f>IF(N206="zákl. přenesená",J206,0)</f>
        <v>0</v>
      </c>
      <c r="BH206" s="222">
        <f>IF(N206="sníž. přenesená",J206,0)</f>
        <v>0</v>
      </c>
      <c r="BI206" s="222">
        <f>IF(N206="nulová",J206,0)</f>
        <v>0</v>
      </c>
      <c r="BJ206" s="17" t="s">
        <v>81</v>
      </c>
      <c r="BK206" s="222">
        <f>ROUND(I206*H206,2)</f>
        <v>0</v>
      </c>
      <c r="BL206" s="17" t="s">
        <v>151</v>
      </c>
      <c r="BM206" s="221" t="s">
        <v>1127</v>
      </c>
    </row>
    <row r="207" spans="1:65" s="2" customFormat="1" ht="24.15" customHeight="1">
      <c r="A207" s="38"/>
      <c r="B207" s="39"/>
      <c r="C207" s="210" t="s">
        <v>547</v>
      </c>
      <c r="D207" s="210" t="s">
        <v>138</v>
      </c>
      <c r="E207" s="211" t="s">
        <v>1128</v>
      </c>
      <c r="F207" s="212" t="s">
        <v>1129</v>
      </c>
      <c r="G207" s="213" t="s">
        <v>328</v>
      </c>
      <c r="H207" s="214">
        <v>332.84</v>
      </c>
      <c r="I207" s="215"/>
      <c r="J207" s="216">
        <f>ROUND(I207*H207,2)</f>
        <v>0</v>
      </c>
      <c r="K207" s="212" t="s">
        <v>950</v>
      </c>
      <c r="L207" s="44"/>
      <c r="M207" s="217" t="s">
        <v>1</v>
      </c>
      <c r="N207" s="218" t="s">
        <v>38</v>
      </c>
      <c r="O207" s="91"/>
      <c r="P207" s="219">
        <f>O207*H207</f>
        <v>0</v>
      </c>
      <c r="Q207" s="219">
        <v>2.43408</v>
      </c>
      <c r="R207" s="219">
        <f>Q207*H207</f>
        <v>810.1591871999999</v>
      </c>
      <c r="S207" s="219">
        <v>0</v>
      </c>
      <c r="T207" s="22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1" t="s">
        <v>151</v>
      </c>
      <c r="AT207" s="221" t="s">
        <v>138</v>
      </c>
      <c r="AU207" s="221" t="s">
        <v>83</v>
      </c>
      <c r="AY207" s="17" t="s">
        <v>137</v>
      </c>
      <c r="BE207" s="222">
        <f>IF(N207="základní",J207,0)</f>
        <v>0</v>
      </c>
      <c r="BF207" s="222">
        <f>IF(N207="snížená",J207,0)</f>
        <v>0</v>
      </c>
      <c r="BG207" s="222">
        <f>IF(N207="zákl. přenesená",J207,0)</f>
        <v>0</v>
      </c>
      <c r="BH207" s="222">
        <f>IF(N207="sníž. přenesená",J207,0)</f>
        <v>0</v>
      </c>
      <c r="BI207" s="222">
        <f>IF(N207="nulová",J207,0)</f>
        <v>0</v>
      </c>
      <c r="BJ207" s="17" t="s">
        <v>81</v>
      </c>
      <c r="BK207" s="222">
        <f>ROUND(I207*H207,2)</f>
        <v>0</v>
      </c>
      <c r="BL207" s="17" t="s">
        <v>151</v>
      </c>
      <c r="BM207" s="221" t="s">
        <v>1130</v>
      </c>
    </row>
    <row r="208" spans="1:65" s="2" customFormat="1" ht="24.15" customHeight="1">
      <c r="A208" s="38"/>
      <c r="B208" s="39"/>
      <c r="C208" s="210" t="s">
        <v>684</v>
      </c>
      <c r="D208" s="210" t="s">
        <v>138</v>
      </c>
      <c r="E208" s="211" t="s">
        <v>1131</v>
      </c>
      <c r="F208" s="212" t="s">
        <v>1132</v>
      </c>
      <c r="G208" s="213" t="s">
        <v>328</v>
      </c>
      <c r="H208" s="214">
        <v>453.6</v>
      </c>
      <c r="I208" s="215"/>
      <c r="J208" s="216">
        <f>ROUND(I208*H208,2)</f>
        <v>0</v>
      </c>
      <c r="K208" s="212" t="s">
        <v>1</v>
      </c>
      <c r="L208" s="44"/>
      <c r="M208" s="217" t="s">
        <v>1</v>
      </c>
      <c r="N208" s="218" t="s">
        <v>38</v>
      </c>
      <c r="O208" s="91"/>
      <c r="P208" s="219">
        <f>O208*H208</f>
        <v>0</v>
      </c>
      <c r="Q208" s="219">
        <v>2.32</v>
      </c>
      <c r="R208" s="219">
        <f>Q208*H208</f>
        <v>1052.352</v>
      </c>
      <c r="S208" s="219">
        <v>0</v>
      </c>
      <c r="T208" s="220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21" t="s">
        <v>151</v>
      </c>
      <c r="AT208" s="221" t="s">
        <v>138</v>
      </c>
      <c r="AU208" s="221" t="s">
        <v>83</v>
      </c>
      <c r="AY208" s="17" t="s">
        <v>137</v>
      </c>
      <c r="BE208" s="222">
        <f>IF(N208="základní",J208,0)</f>
        <v>0</v>
      </c>
      <c r="BF208" s="222">
        <f>IF(N208="snížená",J208,0)</f>
        <v>0</v>
      </c>
      <c r="BG208" s="222">
        <f>IF(N208="zákl. přenesená",J208,0)</f>
        <v>0</v>
      </c>
      <c r="BH208" s="222">
        <f>IF(N208="sníž. přenesená",J208,0)</f>
        <v>0</v>
      </c>
      <c r="BI208" s="222">
        <f>IF(N208="nulová",J208,0)</f>
        <v>0</v>
      </c>
      <c r="BJ208" s="17" t="s">
        <v>81</v>
      </c>
      <c r="BK208" s="222">
        <f>ROUND(I208*H208,2)</f>
        <v>0</v>
      </c>
      <c r="BL208" s="17" t="s">
        <v>151</v>
      </c>
      <c r="BM208" s="221" t="s">
        <v>1133</v>
      </c>
    </row>
    <row r="209" spans="1:51" s="13" customFormat="1" ht="12">
      <c r="A209" s="13"/>
      <c r="B209" s="235"/>
      <c r="C209" s="236"/>
      <c r="D209" s="225" t="s">
        <v>198</v>
      </c>
      <c r="E209" s="237" t="s">
        <v>1</v>
      </c>
      <c r="F209" s="238" t="s">
        <v>1134</v>
      </c>
      <c r="G209" s="236"/>
      <c r="H209" s="237" t="s">
        <v>1</v>
      </c>
      <c r="I209" s="239"/>
      <c r="J209" s="236"/>
      <c r="K209" s="236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198</v>
      </c>
      <c r="AU209" s="244" t="s">
        <v>83</v>
      </c>
      <c r="AV209" s="13" t="s">
        <v>81</v>
      </c>
      <c r="AW209" s="13" t="s">
        <v>30</v>
      </c>
      <c r="AX209" s="13" t="s">
        <v>73</v>
      </c>
      <c r="AY209" s="244" t="s">
        <v>137</v>
      </c>
    </row>
    <row r="210" spans="1:51" s="12" customFormat="1" ht="12">
      <c r="A210" s="12"/>
      <c r="B210" s="223"/>
      <c r="C210" s="224"/>
      <c r="D210" s="225" t="s">
        <v>198</v>
      </c>
      <c r="E210" s="226" t="s">
        <v>1</v>
      </c>
      <c r="F210" s="227" t="s">
        <v>1135</v>
      </c>
      <c r="G210" s="224"/>
      <c r="H210" s="228">
        <v>453.6</v>
      </c>
      <c r="I210" s="229"/>
      <c r="J210" s="224"/>
      <c r="K210" s="224"/>
      <c r="L210" s="230"/>
      <c r="M210" s="231"/>
      <c r="N210" s="232"/>
      <c r="O210" s="232"/>
      <c r="P210" s="232"/>
      <c r="Q210" s="232"/>
      <c r="R210" s="232"/>
      <c r="S210" s="232"/>
      <c r="T210" s="233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T210" s="234" t="s">
        <v>198</v>
      </c>
      <c r="AU210" s="234" t="s">
        <v>83</v>
      </c>
      <c r="AV210" s="12" t="s">
        <v>83</v>
      </c>
      <c r="AW210" s="12" t="s">
        <v>30</v>
      </c>
      <c r="AX210" s="12" t="s">
        <v>81</v>
      </c>
      <c r="AY210" s="234" t="s">
        <v>137</v>
      </c>
    </row>
    <row r="211" spans="1:65" s="2" customFormat="1" ht="24.15" customHeight="1">
      <c r="A211" s="38"/>
      <c r="B211" s="39"/>
      <c r="C211" s="210" t="s">
        <v>551</v>
      </c>
      <c r="D211" s="210" t="s">
        <v>138</v>
      </c>
      <c r="E211" s="211" t="s">
        <v>1136</v>
      </c>
      <c r="F211" s="212" t="s">
        <v>1137</v>
      </c>
      <c r="G211" s="213" t="s">
        <v>365</v>
      </c>
      <c r="H211" s="214">
        <v>442.8</v>
      </c>
      <c r="I211" s="215"/>
      <c r="J211" s="216">
        <f>ROUND(I211*H211,2)</f>
        <v>0</v>
      </c>
      <c r="K211" s="212" t="s">
        <v>950</v>
      </c>
      <c r="L211" s="44"/>
      <c r="M211" s="217" t="s">
        <v>1</v>
      </c>
      <c r="N211" s="218" t="s">
        <v>38</v>
      </c>
      <c r="O211" s="91"/>
      <c r="P211" s="219">
        <f>O211*H211</f>
        <v>0</v>
      </c>
      <c r="Q211" s="219">
        <v>0</v>
      </c>
      <c r="R211" s="219">
        <f>Q211*H211</f>
        <v>0</v>
      </c>
      <c r="S211" s="219">
        <v>0</v>
      </c>
      <c r="T211" s="22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21" t="s">
        <v>151</v>
      </c>
      <c r="AT211" s="221" t="s">
        <v>138</v>
      </c>
      <c r="AU211" s="221" t="s">
        <v>83</v>
      </c>
      <c r="AY211" s="17" t="s">
        <v>137</v>
      </c>
      <c r="BE211" s="222">
        <f>IF(N211="základní",J211,0)</f>
        <v>0</v>
      </c>
      <c r="BF211" s="222">
        <f>IF(N211="snížená",J211,0)</f>
        <v>0</v>
      </c>
      <c r="BG211" s="222">
        <f>IF(N211="zákl. přenesená",J211,0)</f>
        <v>0</v>
      </c>
      <c r="BH211" s="222">
        <f>IF(N211="sníž. přenesená",J211,0)</f>
        <v>0</v>
      </c>
      <c r="BI211" s="222">
        <f>IF(N211="nulová",J211,0)</f>
        <v>0</v>
      </c>
      <c r="BJ211" s="17" t="s">
        <v>81</v>
      </c>
      <c r="BK211" s="222">
        <f>ROUND(I211*H211,2)</f>
        <v>0</v>
      </c>
      <c r="BL211" s="17" t="s">
        <v>151</v>
      </c>
      <c r="BM211" s="221" t="s">
        <v>1138</v>
      </c>
    </row>
    <row r="212" spans="1:65" s="2" customFormat="1" ht="24.15" customHeight="1">
      <c r="A212" s="38"/>
      <c r="B212" s="39"/>
      <c r="C212" s="210" t="s">
        <v>692</v>
      </c>
      <c r="D212" s="210" t="s">
        <v>138</v>
      </c>
      <c r="E212" s="211" t="s">
        <v>1139</v>
      </c>
      <c r="F212" s="212" t="s">
        <v>1140</v>
      </c>
      <c r="G212" s="213" t="s">
        <v>365</v>
      </c>
      <c r="H212" s="214">
        <v>334.8</v>
      </c>
      <c r="I212" s="215"/>
      <c r="J212" s="216">
        <f>ROUND(I212*H212,2)</f>
        <v>0</v>
      </c>
      <c r="K212" s="212" t="s">
        <v>1</v>
      </c>
      <c r="L212" s="44"/>
      <c r="M212" s="217" t="s">
        <v>1</v>
      </c>
      <c r="N212" s="218" t="s">
        <v>38</v>
      </c>
      <c r="O212" s="91"/>
      <c r="P212" s="219">
        <f>O212*H212</f>
        <v>0</v>
      </c>
      <c r="Q212" s="219">
        <v>0</v>
      </c>
      <c r="R212" s="219">
        <f>Q212*H212</f>
        <v>0</v>
      </c>
      <c r="S212" s="219">
        <v>0</v>
      </c>
      <c r="T212" s="220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1" t="s">
        <v>151</v>
      </c>
      <c r="AT212" s="221" t="s">
        <v>138</v>
      </c>
      <c r="AU212" s="221" t="s">
        <v>83</v>
      </c>
      <c r="AY212" s="17" t="s">
        <v>137</v>
      </c>
      <c r="BE212" s="222">
        <f>IF(N212="základní",J212,0)</f>
        <v>0</v>
      </c>
      <c r="BF212" s="222">
        <f>IF(N212="snížená",J212,0)</f>
        <v>0</v>
      </c>
      <c r="BG212" s="222">
        <f>IF(N212="zákl. přenesená",J212,0)</f>
        <v>0</v>
      </c>
      <c r="BH212" s="222">
        <f>IF(N212="sníž. přenesená",J212,0)</f>
        <v>0</v>
      </c>
      <c r="BI212" s="222">
        <f>IF(N212="nulová",J212,0)</f>
        <v>0</v>
      </c>
      <c r="BJ212" s="17" t="s">
        <v>81</v>
      </c>
      <c r="BK212" s="222">
        <f>ROUND(I212*H212,2)</f>
        <v>0</v>
      </c>
      <c r="BL212" s="17" t="s">
        <v>151</v>
      </c>
      <c r="BM212" s="221" t="s">
        <v>1141</v>
      </c>
    </row>
    <row r="213" spans="1:51" s="13" customFormat="1" ht="12">
      <c r="A213" s="13"/>
      <c r="B213" s="235"/>
      <c r="C213" s="236"/>
      <c r="D213" s="225" t="s">
        <v>198</v>
      </c>
      <c r="E213" s="237" t="s">
        <v>1</v>
      </c>
      <c r="F213" s="238" t="s">
        <v>1134</v>
      </c>
      <c r="G213" s="236"/>
      <c r="H213" s="237" t="s">
        <v>1</v>
      </c>
      <c r="I213" s="239"/>
      <c r="J213" s="236"/>
      <c r="K213" s="236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198</v>
      </c>
      <c r="AU213" s="244" t="s">
        <v>83</v>
      </c>
      <c r="AV213" s="13" t="s">
        <v>81</v>
      </c>
      <c r="AW213" s="13" t="s">
        <v>30</v>
      </c>
      <c r="AX213" s="13" t="s">
        <v>73</v>
      </c>
      <c r="AY213" s="244" t="s">
        <v>137</v>
      </c>
    </row>
    <row r="214" spans="1:51" s="12" customFormat="1" ht="12">
      <c r="A214" s="12"/>
      <c r="B214" s="223"/>
      <c r="C214" s="224"/>
      <c r="D214" s="225" t="s">
        <v>198</v>
      </c>
      <c r="E214" s="226" t="s">
        <v>1</v>
      </c>
      <c r="F214" s="227" t="s">
        <v>1142</v>
      </c>
      <c r="G214" s="224"/>
      <c r="H214" s="228">
        <v>334.8</v>
      </c>
      <c r="I214" s="229"/>
      <c r="J214" s="224"/>
      <c r="K214" s="224"/>
      <c r="L214" s="230"/>
      <c r="M214" s="231"/>
      <c r="N214" s="232"/>
      <c r="O214" s="232"/>
      <c r="P214" s="232"/>
      <c r="Q214" s="232"/>
      <c r="R214" s="232"/>
      <c r="S214" s="232"/>
      <c r="T214" s="233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T214" s="234" t="s">
        <v>198</v>
      </c>
      <c r="AU214" s="234" t="s">
        <v>83</v>
      </c>
      <c r="AV214" s="12" t="s">
        <v>83</v>
      </c>
      <c r="AW214" s="12" t="s">
        <v>30</v>
      </c>
      <c r="AX214" s="12" t="s">
        <v>81</v>
      </c>
      <c r="AY214" s="234" t="s">
        <v>137</v>
      </c>
    </row>
    <row r="215" spans="1:65" s="2" customFormat="1" ht="24.15" customHeight="1">
      <c r="A215" s="38"/>
      <c r="B215" s="39"/>
      <c r="C215" s="210" t="s">
        <v>554</v>
      </c>
      <c r="D215" s="210" t="s">
        <v>138</v>
      </c>
      <c r="E215" s="211" t="s">
        <v>1143</v>
      </c>
      <c r="F215" s="212" t="s">
        <v>1144</v>
      </c>
      <c r="G215" s="213" t="s">
        <v>328</v>
      </c>
      <c r="H215" s="214">
        <v>4.68</v>
      </c>
      <c r="I215" s="215"/>
      <c r="J215" s="216">
        <f>ROUND(I215*H215,2)</f>
        <v>0</v>
      </c>
      <c r="K215" s="212" t="s">
        <v>950</v>
      </c>
      <c r="L215" s="44"/>
      <c r="M215" s="217" t="s">
        <v>1</v>
      </c>
      <c r="N215" s="218" t="s">
        <v>38</v>
      </c>
      <c r="O215" s="91"/>
      <c r="P215" s="219">
        <f>O215*H215</f>
        <v>0</v>
      </c>
      <c r="Q215" s="219">
        <v>1.848</v>
      </c>
      <c r="R215" s="219">
        <f>Q215*H215</f>
        <v>8.64864</v>
      </c>
      <c r="S215" s="219">
        <v>0</v>
      </c>
      <c r="T215" s="22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1" t="s">
        <v>151</v>
      </c>
      <c r="AT215" s="221" t="s">
        <v>138</v>
      </c>
      <c r="AU215" s="221" t="s">
        <v>83</v>
      </c>
      <c r="AY215" s="17" t="s">
        <v>137</v>
      </c>
      <c r="BE215" s="222">
        <f>IF(N215="základní",J215,0)</f>
        <v>0</v>
      </c>
      <c r="BF215" s="222">
        <f>IF(N215="snížená",J215,0)</f>
        <v>0</v>
      </c>
      <c r="BG215" s="222">
        <f>IF(N215="zákl. přenesená",J215,0)</f>
        <v>0</v>
      </c>
      <c r="BH215" s="222">
        <f>IF(N215="sníž. přenesená",J215,0)</f>
        <v>0</v>
      </c>
      <c r="BI215" s="222">
        <f>IF(N215="nulová",J215,0)</f>
        <v>0</v>
      </c>
      <c r="BJ215" s="17" t="s">
        <v>81</v>
      </c>
      <c r="BK215" s="222">
        <f>ROUND(I215*H215,2)</f>
        <v>0</v>
      </c>
      <c r="BL215" s="17" t="s">
        <v>151</v>
      </c>
      <c r="BM215" s="221" t="s">
        <v>1145</v>
      </c>
    </row>
    <row r="216" spans="1:63" s="11" customFormat="1" ht="22.8" customHeight="1">
      <c r="A216" s="11"/>
      <c r="B216" s="196"/>
      <c r="C216" s="197"/>
      <c r="D216" s="198" t="s">
        <v>72</v>
      </c>
      <c r="E216" s="267" t="s">
        <v>136</v>
      </c>
      <c r="F216" s="267" t="s">
        <v>1146</v>
      </c>
      <c r="G216" s="197"/>
      <c r="H216" s="197"/>
      <c r="I216" s="200"/>
      <c r="J216" s="268">
        <f>BK216</f>
        <v>0</v>
      </c>
      <c r="K216" s="197"/>
      <c r="L216" s="202"/>
      <c r="M216" s="203"/>
      <c r="N216" s="204"/>
      <c r="O216" s="204"/>
      <c r="P216" s="205">
        <f>P217</f>
        <v>0</v>
      </c>
      <c r="Q216" s="204"/>
      <c r="R216" s="205">
        <f>R217</f>
        <v>0</v>
      </c>
      <c r="S216" s="204"/>
      <c r="T216" s="206">
        <f>T217</f>
        <v>0</v>
      </c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R216" s="207" t="s">
        <v>81</v>
      </c>
      <c r="AT216" s="208" t="s">
        <v>72</v>
      </c>
      <c r="AU216" s="208" t="s">
        <v>81</v>
      </c>
      <c r="AY216" s="207" t="s">
        <v>137</v>
      </c>
      <c r="BK216" s="209">
        <f>BK217</f>
        <v>0</v>
      </c>
    </row>
    <row r="217" spans="1:65" s="2" customFormat="1" ht="24.15" customHeight="1">
      <c r="A217" s="38"/>
      <c r="B217" s="39"/>
      <c r="C217" s="210" t="s">
        <v>699</v>
      </c>
      <c r="D217" s="210" t="s">
        <v>138</v>
      </c>
      <c r="E217" s="211" t="s">
        <v>1147</v>
      </c>
      <c r="F217" s="212" t="s">
        <v>1148</v>
      </c>
      <c r="G217" s="213" t="s">
        <v>365</v>
      </c>
      <c r="H217" s="214">
        <v>520</v>
      </c>
      <c r="I217" s="215"/>
      <c r="J217" s="216">
        <f>ROUND(I217*H217,2)</f>
        <v>0</v>
      </c>
      <c r="K217" s="212" t="s">
        <v>950</v>
      </c>
      <c r="L217" s="44"/>
      <c r="M217" s="217" t="s">
        <v>1</v>
      </c>
      <c r="N217" s="218" t="s">
        <v>38</v>
      </c>
      <c r="O217" s="91"/>
      <c r="P217" s="219">
        <f>O217*H217</f>
        <v>0</v>
      </c>
      <c r="Q217" s="219">
        <v>0</v>
      </c>
      <c r="R217" s="219">
        <f>Q217*H217</f>
        <v>0</v>
      </c>
      <c r="S217" s="219">
        <v>0</v>
      </c>
      <c r="T217" s="22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1" t="s">
        <v>151</v>
      </c>
      <c r="AT217" s="221" t="s">
        <v>138</v>
      </c>
      <c r="AU217" s="221" t="s">
        <v>83</v>
      </c>
      <c r="AY217" s="17" t="s">
        <v>137</v>
      </c>
      <c r="BE217" s="222">
        <f>IF(N217="základní",J217,0)</f>
        <v>0</v>
      </c>
      <c r="BF217" s="222">
        <f>IF(N217="snížená",J217,0)</f>
        <v>0</v>
      </c>
      <c r="BG217" s="222">
        <f>IF(N217="zákl. přenesená",J217,0)</f>
        <v>0</v>
      </c>
      <c r="BH217" s="222">
        <f>IF(N217="sníž. přenesená",J217,0)</f>
        <v>0</v>
      </c>
      <c r="BI217" s="222">
        <f>IF(N217="nulová",J217,0)</f>
        <v>0</v>
      </c>
      <c r="BJ217" s="17" t="s">
        <v>81</v>
      </c>
      <c r="BK217" s="222">
        <f>ROUND(I217*H217,2)</f>
        <v>0</v>
      </c>
      <c r="BL217" s="17" t="s">
        <v>151</v>
      </c>
      <c r="BM217" s="221" t="s">
        <v>1149</v>
      </c>
    </row>
    <row r="218" spans="1:63" s="11" customFormat="1" ht="22.8" customHeight="1">
      <c r="A218" s="11"/>
      <c r="B218" s="196"/>
      <c r="C218" s="197"/>
      <c r="D218" s="198" t="s">
        <v>72</v>
      </c>
      <c r="E218" s="267" t="s">
        <v>166</v>
      </c>
      <c r="F218" s="267" t="s">
        <v>663</v>
      </c>
      <c r="G218" s="197"/>
      <c r="H218" s="197"/>
      <c r="I218" s="200"/>
      <c r="J218" s="268">
        <f>BK218</f>
        <v>0</v>
      </c>
      <c r="K218" s="197"/>
      <c r="L218" s="202"/>
      <c r="M218" s="203"/>
      <c r="N218" s="204"/>
      <c r="O218" s="204"/>
      <c r="P218" s="205">
        <f>SUM(P219:P234)</f>
        <v>0</v>
      </c>
      <c r="Q218" s="204"/>
      <c r="R218" s="205">
        <f>SUM(R219:R234)</f>
        <v>0.19587</v>
      </c>
      <c r="S218" s="204"/>
      <c r="T218" s="206">
        <f>SUM(T219:T234)</f>
        <v>0</v>
      </c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R218" s="207" t="s">
        <v>81</v>
      </c>
      <c r="AT218" s="208" t="s">
        <v>72</v>
      </c>
      <c r="AU218" s="208" t="s">
        <v>81</v>
      </c>
      <c r="AY218" s="207" t="s">
        <v>137</v>
      </c>
      <c r="BK218" s="209">
        <f>SUM(BK219:BK234)</f>
        <v>0</v>
      </c>
    </row>
    <row r="219" spans="1:65" s="2" customFormat="1" ht="24.15" customHeight="1">
      <c r="A219" s="38"/>
      <c r="B219" s="39"/>
      <c r="C219" s="210" t="s">
        <v>558</v>
      </c>
      <c r="D219" s="210" t="s">
        <v>138</v>
      </c>
      <c r="E219" s="211" t="s">
        <v>1150</v>
      </c>
      <c r="F219" s="212" t="s">
        <v>1151</v>
      </c>
      <c r="G219" s="213" t="s">
        <v>355</v>
      </c>
      <c r="H219" s="214">
        <v>15</v>
      </c>
      <c r="I219" s="215"/>
      <c r="J219" s="216">
        <f>ROUND(I219*H219,2)</f>
        <v>0</v>
      </c>
      <c r="K219" s="212" t="s">
        <v>950</v>
      </c>
      <c r="L219" s="44"/>
      <c r="M219" s="217" t="s">
        <v>1</v>
      </c>
      <c r="N219" s="218" t="s">
        <v>38</v>
      </c>
      <c r="O219" s="91"/>
      <c r="P219" s="219">
        <f>O219*H219</f>
        <v>0</v>
      </c>
      <c r="Q219" s="219">
        <v>0.01235</v>
      </c>
      <c r="R219" s="219">
        <f>Q219*H219</f>
        <v>0.18525</v>
      </c>
      <c r="S219" s="219">
        <v>0</v>
      </c>
      <c r="T219" s="22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1" t="s">
        <v>151</v>
      </c>
      <c r="AT219" s="221" t="s">
        <v>138</v>
      </c>
      <c r="AU219" s="221" t="s">
        <v>83</v>
      </c>
      <c r="AY219" s="17" t="s">
        <v>137</v>
      </c>
      <c r="BE219" s="222">
        <f>IF(N219="základní",J219,0)</f>
        <v>0</v>
      </c>
      <c r="BF219" s="222">
        <f>IF(N219="snížená",J219,0)</f>
        <v>0</v>
      </c>
      <c r="BG219" s="222">
        <f>IF(N219="zákl. přenesená",J219,0)</f>
        <v>0</v>
      </c>
      <c r="BH219" s="222">
        <f>IF(N219="sníž. přenesená",J219,0)</f>
        <v>0</v>
      </c>
      <c r="BI219" s="222">
        <f>IF(N219="nulová",J219,0)</f>
        <v>0</v>
      </c>
      <c r="BJ219" s="17" t="s">
        <v>81</v>
      </c>
      <c r="BK219" s="222">
        <f>ROUND(I219*H219,2)</f>
        <v>0</v>
      </c>
      <c r="BL219" s="17" t="s">
        <v>151</v>
      </c>
      <c r="BM219" s="221" t="s">
        <v>1152</v>
      </c>
    </row>
    <row r="220" spans="1:65" s="2" customFormat="1" ht="33" customHeight="1">
      <c r="A220" s="38"/>
      <c r="B220" s="39"/>
      <c r="C220" s="210" t="s">
        <v>708</v>
      </c>
      <c r="D220" s="210" t="s">
        <v>138</v>
      </c>
      <c r="E220" s="211" t="s">
        <v>1153</v>
      </c>
      <c r="F220" s="212" t="s">
        <v>1154</v>
      </c>
      <c r="G220" s="213" t="s">
        <v>196</v>
      </c>
      <c r="H220" s="214">
        <v>24</v>
      </c>
      <c r="I220" s="215"/>
      <c r="J220" s="216">
        <f>ROUND(I220*H220,2)</f>
        <v>0</v>
      </c>
      <c r="K220" s="212" t="s">
        <v>950</v>
      </c>
      <c r="L220" s="44"/>
      <c r="M220" s="217" t="s">
        <v>1</v>
      </c>
      <c r="N220" s="218" t="s">
        <v>38</v>
      </c>
      <c r="O220" s="91"/>
      <c r="P220" s="219">
        <f>O220*H220</f>
        <v>0</v>
      </c>
      <c r="Q220" s="219">
        <v>0</v>
      </c>
      <c r="R220" s="219">
        <f>Q220*H220</f>
        <v>0</v>
      </c>
      <c r="S220" s="219">
        <v>0</v>
      </c>
      <c r="T220" s="22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1" t="s">
        <v>151</v>
      </c>
      <c r="AT220" s="221" t="s">
        <v>138</v>
      </c>
      <c r="AU220" s="221" t="s">
        <v>83</v>
      </c>
      <c r="AY220" s="17" t="s">
        <v>137</v>
      </c>
      <c r="BE220" s="222">
        <f>IF(N220="základní",J220,0)</f>
        <v>0</v>
      </c>
      <c r="BF220" s="222">
        <f>IF(N220="snížená",J220,0)</f>
        <v>0</v>
      </c>
      <c r="BG220" s="222">
        <f>IF(N220="zákl. přenesená",J220,0)</f>
        <v>0</v>
      </c>
      <c r="BH220" s="222">
        <f>IF(N220="sníž. přenesená",J220,0)</f>
        <v>0</v>
      </c>
      <c r="BI220" s="222">
        <f>IF(N220="nulová",J220,0)</f>
        <v>0</v>
      </c>
      <c r="BJ220" s="17" t="s">
        <v>81</v>
      </c>
      <c r="BK220" s="222">
        <f>ROUND(I220*H220,2)</f>
        <v>0</v>
      </c>
      <c r="BL220" s="17" t="s">
        <v>151</v>
      </c>
      <c r="BM220" s="221" t="s">
        <v>1155</v>
      </c>
    </row>
    <row r="221" spans="1:65" s="2" customFormat="1" ht="37.8" customHeight="1">
      <c r="A221" s="38"/>
      <c r="B221" s="39"/>
      <c r="C221" s="269" t="s">
        <v>562</v>
      </c>
      <c r="D221" s="269" t="s">
        <v>348</v>
      </c>
      <c r="E221" s="270" t="s">
        <v>1156</v>
      </c>
      <c r="F221" s="271" t="s">
        <v>1157</v>
      </c>
      <c r="G221" s="272" t="s">
        <v>196</v>
      </c>
      <c r="H221" s="273">
        <v>15</v>
      </c>
      <c r="I221" s="274"/>
      <c r="J221" s="275">
        <f>ROUND(I221*H221,2)</f>
        <v>0</v>
      </c>
      <c r="K221" s="271" t="s">
        <v>1</v>
      </c>
      <c r="L221" s="276"/>
      <c r="M221" s="277" t="s">
        <v>1</v>
      </c>
      <c r="N221" s="278" t="s">
        <v>38</v>
      </c>
      <c r="O221" s="91"/>
      <c r="P221" s="219">
        <f>O221*H221</f>
        <v>0</v>
      </c>
      <c r="Q221" s="219">
        <v>0.00046</v>
      </c>
      <c r="R221" s="219">
        <f>Q221*H221</f>
        <v>0.0069</v>
      </c>
      <c r="S221" s="219">
        <v>0</v>
      </c>
      <c r="T221" s="22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21" t="s">
        <v>166</v>
      </c>
      <c r="AT221" s="221" t="s">
        <v>348</v>
      </c>
      <c r="AU221" s="221" t="s">
        <v>83</v>
      </c>
      <c r="AY221" s="17" t="s">
        <v>137</v>
      </c>
      <c r="BE221" s="222">
        <f>IF(N221="základní",J221,0)</f>
        <v>0</v>
      </c>
      <c r="BF221" s="222">
        <f>IF(N221="snížená",J221,0)</f>
        <v>0</v>
      </c>
      <c r="BG221" s="222">
        <f>IF(N221="zákl. přenesená",J221,0)</f>
        <v>0</v>
      </c>
      <c r="BH221" s="222">
        <f>IF(N221="sníž. přenesená",J221,0)</f>
        <v>0</v>
      </c>
      <c r="BI221" s="222">
        <f>IF(N221="nulová",J221,0)</f>
        <v>0</v>
      </c>
      <c r="BJ221" s="17" t="s">
        <v>81</v>
      </c>
      <c r="BK221" s="222">
        <f>ROUND(I221*H221,2)</f>
        <v>0</v>
      </c>
      <c r="BL221" s="17" t="s">
        <v>151</v>
      </c>
      <c r="BM221" s="221" t="s">
        <v>1158</v>
      </c>
    </row>
    <row r="222" spans="1:51" s="13" customFormat="1" ht="12">
      <c r="A222" s="13"/>
      <c r="B222" s="235"/>
      <c r="C222" s="236"/>
      <c r="D222" s="225" t="s">
        <v>198</v>
      </c>
      <c r="E222" s="237" t="s">
        <v>1</v>
      </c>
      <c r="F222" s="238" t="s">
        <v>1159</v>
      </c>
      <c r="G222" s="236"/>
      <c r="H222" s="237" t="s">
        <v>1</v>
      </c>
      <c r="I222" s="239"/>
      <c r="J222" s="236"/>
      <c r="K222" s="236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198</v>
      </c>
      <c r="AU222" s="244" t="s">
        <v>83</v>
      </c>
      <c r="AV222" s="13" t="s">
        <v>81</v>
      </c>
      <c r="AW222" s="13" t="s">
        <v>30</v>
      </c>
      <c r="AX222" s="13" t="s">
        <v>73</v>
      </c>
      <c r="AY222" s="244" t="s">
        <v>137</v>
      </c>
    </row>
    <row r="223" spans="1:51" s="12" customFormat="1" ht="12">
      <c r="A223" s="12"/>
      <c r="B223" s="223"/>
      <c r="C223" s="224"/>
      <c r="D223" s="225" t="s">
        <v>198</v>
      </c>
      <c r="E223" s="226" t="s">
        <v>1</v>
      </c>
      <c r="F223" s="227" t="s">
        <v>1160</v>
      </c>
      <c r="G223" s="224"/>
      <c r="H223" s="228">
        <v>15</v>
      </c>
      <c r="I223" s="229"/>
      <c r="J223" s="224"/>
      <c r="K223" s="224"/>
      <c r="L223" s="230"/>
      <c r="M223" s="231"/>
      <c r="N223" s="232"/>
      <c r="O223" s="232"/>
      <c r="P223" s="232"/>
      <c r="Q223" s="232"/>
      <c r="R223" s="232"/>
      <c r="S223" s="232"/>
      <c r="T223" s="233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T223" s="234" t="s">
        <v>198</v>
      </c>
      <c r="AU223" s="234" t="s">
        <v>83</v>
      </c>
      <c r="AV223" s="12" t="s">
        <v>83</v>
      </c>
      <c r="AW223" s="12" t="s">
        <v>30</v>
      </c>
      <c r="AX223" s="12" t="s">
        <v>81</v>
      </c>
      <c r="AY223" s="234" t="s">
        <v>137</v>
      </c>
    </row>
    <row r="224" spans="1:65" s="2" customFormat="1" ht="24.15" customHeight="1">
      <c r="A224" s="38"/>
      <c r="B224" s="39"/>
      <c r="C224" s="269" t="s">
        <v>715</v>
      </c>
      <c r="D224" s="269" t="s">
        <v>348</v>
      </c>
      <c r="E224" s="270" t="s">
        <v>1161</v>
      </c>
      <c r="F224" s="271" t="s">
        <v>1162</v>
      </c>
      <c r="G224" s="272" t="s">
        <v>196</v>
      </c>
      <c r="H224" s="273">
        <v>9</v>
      </c>
      <c r="I224" s="274"/>
      <c r="J224" s="275">
        <f>ROUND(I224*H224,2)</f>
        <v>0</v>
      </c>
      <c r="K224" s="271" t="s">
        <v>1</v>
      </c>
      <c r="L224" s="276"/>
      <c r="M224" s="277" t="s">
        <v>1</v>
      </c>
      <c r="N224" s="278" t="s">
        <v>38</v>
      </c>
      <c r="O224" s="91"/>
      <c r="P224" s="219">
        <f>O224*H224</f>
        <v>0</v>
      </c>
      <c r="Q224" s="219">
        <v>0</v>
      </c>
      <c r="R224" s="219">
        <f>Q224*H224</f>
        <v>0</v>
      </c>
      <c r="S224" s="219">
        <v>0</v>
      </c>
      <c r="T224" s="220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1" t="s">
        <v>166</v>
      </c>
      <c r="AT224" s="221" t="s">
        <v>348</v>
      </c>
      <c r="AU224" s="221" t="s">
        <v>83</v>
      </c>
      <c r="AY224" s="17" t="s">
        <v>137</v>
      </c>
      <c r="BE224" s="222">
        <f>IF(N224="základní",J224,0)</f>
        <v>0</v>
      </c>
      <c r="BF224" s="222">
        <f>IF(N224="snížená",J224,0)</f>
        <v>0</v>
      </c>
      <c r="BG224" s="222">
        <f>IF(N224="zákl. přenesená",J224,0)</f>
        <v>0</v>
      </c>
      <c r="BH224" s="222">
        <f>IF(N224="sníž. přenesená",J224,0)</f>
        <v>0</v>
      </c>
      <c r="BI224" s="222">
        <f>IF(N224="nulová",J224,0)</f>
        <v>0</v>
      </c>
      <c r="BJ224" s="17" t="s">
        <v>81</v>
      </c>
      <c r="BK224" s="222">
        <f>ROUND(I224*H224,2)</f>
        <v>0</v>
      </c>
      <c r="BL224" s="17" t="s">
        <v>151</v>
      </c>
      <c r="BM224" s="221" t="s">
        <v>1163</v>
      </c>
    </row>
    <row r="225" spans="1:51" s="13" customFormat="1" ht="12">
      <c r="A225" s="13"/>
      <c r="B225" s="235"/>
      <c r="C225" s="236"/>
      <c r="D225" s="225" t="s">
        <v>198</v>
      </c>
      <c r="E225" s="237" t="s">
        <v>1</v>
      </c>
      <c r="F225" s="238" t="s">
        <v>1164</v>
      </c>
      <c r="G225" s="236"/>
      <c r="H225" s="237" t="s">
        <v>1</v>
      </c>
      <c r="I225" s="239"/>
      <c r="J225" s="236"/>
      <c r="K225" s="236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198</v>
      </c>
      <c r="AU225" s="244" t="s">
        <v>83</v>
      </c>
      <c r="AV225" s="13" t="s">
        <v>81</v>
      </c>
      <c r="AW225" s="13" t="s">
        <v>30</v>
      </c>
      <c r="AX225" s="13" t="s">
        <v>73</v>
      </c>
      <c r="AY225" s="244" t="s">
        <v>137</v>
      </c>
    </row>
    <row r="226" spans="1:51" s="12" customFormat="1" ht="12">
      <c r="A226" s="12"/>
      <c r="B226" s="223"/>
      <c r="C226" s="224"/>
      <c r="D226" s="225" t="s">
        <v>198</v>
      </c>
      <c r="E226" s="226" t="s">
        <v>1</v>
      </c>
      <c r="F226" s="227" t="s">
        <v>1165</v>
      </c>
      <c r="G226" s="224"/>
      <c r="H226" s="228">
        <v>9</v>
      </c>
      <c r="I226" s="229"/>
      <c r="J226" s="224"/>
      <c r="K226" s="224"/>
      <c r="L226" s="230"/>
      <c r="M226" s="231"/>
      <c r="N226" s="232"/>
      <c r="O226" s="232"/>
      <c r="P226" s="232"/>
      <c r="Q226" s="232"/>
      <c r="R226" s="232"/>
      <c r="S226" s="232"/>
      <c r="T226" s="233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T226" s="234" t="s">
        <v>198</v>
      </c>
      <c r="AU226" s="234" t="s">
        <v>83</v>
      </c>
      <c r="AV226" s="12" t="s">
        <v>83</v>
      </c>
      <c r="AW226" s="12" t="s">
        <v>30</v>
      </c>
      <c r="AX226" s="12" t="s">
        <v>81</v>
      </c>
      <c r="AY226" s="234" t="s">
        <v>137</v>
      </c>
    </row>
    <row r="227" spans="1:65" s="2" customFormat="1" ht="16.5" customHeight="1">
      <c r="A227" s="38"/>
      <c r="B227" s="39"/>
      <c r="C227" s="210" t="s">
        <v>719</v>
      </c>
      <c r="D227" s="210" t="s">
        <v>138</v>
      </c>
      <c r="E227" s="211" t="s">
        <v>1166</v>
      </c>
      <c r="F227" s="212" t="s">
        <v>1167</v>
      </c>
      <c r="G227" s="213" t="s">
        <v>196</v>
      </c>
      <c r="H227" s="214">
        <v>3</v>
      </c>
      <c r="I227" s="215"/>
      <c r="J227" s="216">
        <f>ROUND(I227*H227,2)</f>
        <v>0</v>
      </c>
      <c r="K227" s="212" t="s">
        <v>1</v>
      </c>
      <c r="L227" s="44"/>
      <c r="M227" s="217" t="s">
        <v>1</v>
      </c>
      <c r="N227" s="218" t="s">
        <v>38</v>
      </c>
      <c r="O227" s="91"/>
      <c r="P227" s="219">
        <f>O227*H227</f>
        <v>0</v>
      </c>
      <c r="Q227" s="219">
        <v>1E-05</v>
      </c>
      <c r="R227" s="219">
        <f>Q227*H227</f>
        <v>3.0000000000000004E-05</v>
      </c>
      <c r="S227" s="219">
        <v>0</v>
      </c>
      <c r="T227" s="220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1" t="s">
        <v>151</v>
      </c>
      <c r="AT227" s="221" t="s">
        <v>138</v>
      </c>
      <c r="AU227" s="221" t="s">
        <v>83</v>
      </c>
      <c r="AY227" s="17" t="s">
        <v>137</v>
      </c>
      <c r="BE227" s="222">
        <f>IF(N227="základní",J227,0)</f>
        <v>0</v>
      </c>
      <c r="BF227" s="222">
        <f>IF(N227="snížená",J227,0)</f>
        <v>0</v>
      </c>
      <c r="BG227" s="222">
        <f>IF(N227="zákl. přenesená",J227,0)</f>
        <v>0</v>
      </c>
      <c r="BH227" s="222">
        <f>IF(N227="sníž. přenesená",J227,0)</f>
        <v>0</v>
      </c>
      <c r="BI227" s="222">
        <f>IF(N227="nulová",J227,0)</f>
        <v>0</v>
      </c>
      <c r="BJ227" s="17" t="s">
        <v>81</v>
      </c>
      <c r="BK227" s="222">
        <f>ROUND(I227*H227,2)</f>
        <v>0</v>
      </c>
      <c r="BL227" s="17" t="s">
        <v>151</v>
      </c>
      <c r="BM227" s="221" t="s">
        <v>1168</v>
      </c>
    </row>
    <row r="228" spans="1:51" s="13" customFormat="1" ht="12">
      <c r="A228" s="13"/>
      <c r="B228" s="235"/>
      <c r="C228" s="236"/>
      <c r="D228" s="225" t="s">
        <v>198</v>
      </c>
      <c r="E228" s="237" t="s">
        <v>1</v>
      </c>
      <c r="F228" s="238" t="s">
        <v>1169</v>
      </c>
      <c r="G228" s="236"/>
      <c r="H228" s="237" t="s">
        <v>1</v>
      </c>
      <c r="I228" s="239"/>
      <c r="J228" s="236"/>
      <c r="K228" s="236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198</v>
      </c>
      <c r="AU228" s="244" t="s">
        <v>83</v>
      </c>
      <c r="AV228" s="13" t="s">
        <v>81</v>
      </c>
      <c r="AW228" s="13" t="s">
        <v>30</v>
      </c>
      <c r="AX228" s="13" t="s">
        <v>73</v>
      </c>
      <c r="AY228" s="244" t="s">
        <v>137</v>
      </c>
    </row>
    <row r="229" spans="1:51" s="12" customFormat="1" ht="12">
      <c r="A229" s="12"/>
      <c r="B229" s="223"/>
      <c r="C229" s="224"/>
      <c r="D229" s="225" t="s">
        <v>198</v>
      </c>
      <c r="E229" s="226" t="s">
        <v>1</v>
      </c>
      <c r="F229" s="227" t="s">
        <v>1170</v>
      </c>
      <c r="G229" s="224"/>
      <c r="H229" s="228">
        <v>3</v>
      </c>
      <c r="I229" s="229"/>
      <c r="J229" s="224"/>
      <c r="K229" s="224"/>
      <c r="L229" s="230"/>
      <c r="M229" s="231"/>
      <c r="N229" s="232"/>
      <c r="O229" s="232"/>
      <c r="P229" s="232"/>
      <c r="Q229" s="232"/>
      <c r="R229" s="232"/>
      <c r="S229" s="232"/>
      <c r="T229" s="233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T229" s="234" t="s">
        <v>198</v>
      </c>
      <c r="AU229" s="234" t="s">
        <v>83</v>
      </c>
      <c r="AV229" s="12" t="s">
        <v>83</v>
      </c>
      <c r="AW229" s="12" t="s">
        <v>30</v>
      </c>
      <c r="AX229" s="12" t="s">
        <v>81</v>
      </c>
      <c r="AY229" s="234" t="s">
        <v>137</v>
      </c>
    </row>
    <row r="230" spans="1:65" s="2" customFormat="1" ht="24.15" customHeight="1">
      <c r="A230" s="38"/>
      <c r="B230" s="39"/>
      <c r="C230" s="269" t="s">
        <v>723</v>
      </c>
      <c r="D230" s="269" t="s">
        <v>348</v>
      </c>
      <c r="E230" s="270" t="s">
        <v>1171</v>
      </c>
      <c r="F230" s="271" t="s">
        <v>1172</v>
      </c>
      <c r="G230" s="272" t="s">
        <v>196</v>
      </c>
      <c r="H230" s="273">
        <v>3</v>
      </c>
      <c r="I230" s="274"/>
      <c r="J230" s="275">
        <f>ROUND(I230*H230,2)</f>
        <v>0</v>
      </c>
      <c r="K230" s="271" t="s">
        <v>1</v>
      </c>
      <c r="L230" s="276"/>
      <c r="M230" s="277" t="s">
        <v>1</v>
      </c>
      <c r="N230" s="278" t="s">
        <v>38</v>
      </c>
      <c r="O230" s="91"/>
      <c r="P230" s="219">
        <f>O230*H230</f>
        <v>0</v>
      </c>
      <c r="Q230" s="219">
        <v>0.00083</v>
      </c>
      <c r="R230" s="219">
        <f>Q230*H230</f>
        <v>0.00249</v>
      </c>
      <c r="S230" s="219">
        <v>0</v>
      </c>
      <c r="T230" s="22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21" t="s">
        <v>166</v>
      </c>
      <c r="AT230" s="221" t="s">
        <v>348</v>
      </c>
      <c r="AU230" s="221" t="s">
        <v>83</v>
      </c>
      <c r="AY230" s="17" t="s">
        <v>137</v>
      </c>
      <c r="BE230" s="222">
        <f>IF(N230="základní",J230,0)</f>
        <v>0</v>
      </c>
      <c r="BF230" s="222">
        <f>IF(N230="snížená",J230,0)</f>
        <v>0</v>
      </c>
      <c r="BG230" s="222">
        <f>IF(N230="zákl. přenesená",J230,0)</f>
        <v>0</v>
      </c>
      <c r="BH230" s="222">
        <f>IF(N230="sníž. přenesená",J230,0)</f>
        <v>0</v>
      </c>
      <c r="BI230" s="222">
        <f>IF(N230="nulová",J230,0)</f>
        <v>0</v>
      </c>
      <c r="BJ230" s="17" t="s">
        <v>81</v>
      </c>
      <c r="BK230" s="222">
        <f>ROUND(I230*H230,2)</f>
        <v>0</v>
      </c>
      <c r="BL230" s="17" t="s">
        <v>151</v>
      </c>
      <c r="BM230" s="221" t="s">
        <v>1173</v>
      </c>
    </row>
    <row r="231" spans="1:65" s="2" customFormat="1" ht="33" customHeight="1">
      <c r="A231" s="38"/>
      <c r="B231" s="39"/>
      <c r="C231" s="210" t="s">
        <v>727</v>
      </c>
      <c r="D231" s="210" t="s">
        <v>138</v>
      </c>
      <c r="E231" s="211" t="s">
        <v>1174</v>
      </c>
      <c r="F231" s="212" t="s">
        <v>1175</v>
      </c>
      <c r="G231" s="213" t="s">
        <v>196</v>
      </c>
      <c r="H231" s="214">
        <v>3</v>
      </c>
      <c r="I231" s="215"/>
      <c r="J231" s="216">
        <f>ROUND(I231*H231,2)</f>
        <v>0</v>
      </c>
      <c r="K231" s="212" t="s">
        <v>950</v>
      </c>
      <c r="L231" s="44"/>
      <c r="M231" s="217" t="s">
        <v>1</v>
      </c>
      <c r="N231" s="218" t="s">
        <v>38</v>
      </c>
      <c r="O231" s="91"/>
      <c r="P231" s="219">
        <f>O231*H231</f>
        <v>0</v>
      </c>
      <c r="Q231" s="219">
        <v>0</v>
      </c>
      <c r="R231" s="219">
        <f>Q231*H231</f>
        <v>0</v>
      </c>
      <c r="S231" s="219">
        <v>0</v>
      </c>
      <c r="T231" s="22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1" t="s">
        <v>151</v>
      </c>
      <c r="AT231" s="221" t="s">
        <v>138</v>
      </c>
      <c r="AU231" s="221" t="s">
        <v>83</v>
      </c>
      <c r="AY231" s="17" t="s">
        <v>137</v>
      </c>
      <c r="BE231" s="222">
        <f>IF(N231="základní",J231,0)</f>
        <v>0</v>
      </c>
      <c r="BF231" s="222">
        <f>IF(N231="snížená",J231,0)</f>
        <v>0</v>
      </c>
      <c r="BG231" s="222">
        <f>IF(N231="zákl. přenesená",J231,0)</f>
        <v>0</v>
      </c>
      <c r="BH231" s="222">
        <f>IF(N231="sníž. přenesená",J231,0)</f>
        <v>0</v>
      </c>
      <c r="BI231" s="222">
        <f>IF(N231="nulová",J231,0)</f>
        <v>0</v>
      </c>
      <c r="BJ231" s="17" t="s">
        <v>81</v>
      </c>
      <c r="BK231" s="222">
        <f>ROUND(I231*H231,2)</f>
        <v>0</v>
      </c>
      <c r="BL231" s="17" t="s">
        <v>151</v>
      </c>
      <c r="BM231" s="221" t="s">
        <v>1176</v>
      </c>
    </row>
    <row r="232" spans="1:65" s="2" customFormat="1" ht="24.15" customHeight="1">
      <c r="A232" s="38"/>
      <c r="B232" s="39"/>
      <c r="C232" s="269" t="s">
        <v>731</v>
      </c>
      <c r="D232" s="269" t="s">
        <v>348</v>
      </c>
      <c r="E232" s="270" t="s">
        <v>1177</v>
      </c>
      <c r="F232" s="271" t="s">
        <v>1178</v>
      </c>
      <c r="G232" s="272" t="s">
        <v>196</v>
      </c>
      <c r="H232" s="273">
        <v>3</v>
      </c>
      <c r="I232" s="274"/>
      <c r="J232" s="275">
        <f>ROUND(I232*H232,2)</f>
        <v>0</v>
      </c>
      <c r="K232" s="271" t="s">
        <v>1</v>
      </c>
      <c r="L232" s="276"/>
      <c r="M232" s="277" t="s">
        <v>1</v>
      </c>
      <c r="N232" s="278" t="s">
        <v>38</v>
      </c>
      <c r="O232" s="91"/>
      <c r="P232" s="219">
        <f>O232*H232</f>
        <v>0</v>
      </c>
      <c r="Q232" s="219">
        <v>0.0004</v>
      </c>
      <c r="R232" s="219">
        <f>Q232*H232</f>
        <v>0.0012000000000000001</v>
      </c>
      <c r="S232" s="219">
        <v>0</v>
      </c>
      <c r="T232" s="220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1" t="s">
        <v>166</v>
      </c>
      <c r="AT232" s="221" t="s">
        <v>348</v>
      </c>
      <c r="AU232" s="221" t="s">
        <v>83</v>
      </c>
      <c r="AY232" s="17" t="s">
        <v>137</v>
      </c>
      <c r="BE232" s="222">
        <f>IF(N232="základní",J232,0)</f>
        <v>0</v>
      </c>
      <c r="BF232" s="222">
        <f>IF(N232="snížená",J232,0)</f>
        <v>0</v>
      </c>
      <c r="BG232" s="222">
        <f>IF(N232="zákl. přenesená",J232,0)</f>
        <v>0</v>
      </c>
      <c r="BH232" s="222">
        <f>IF(N232="sníž. přenesená",J232,0)</f>
        <v>0</v>
      </c>
      <c r="BI232" s="222">
        <f>IF(N232="nulová",J232,0)</f>
        <v>0</v>
      </c>
      <c r="BJ232" s="17" t="s">
        <v>81</v>
      </c>
      <c r="BK232" s="222">
        <f>ROUND(I232*H232,2)</f>
        <v>0</v>
      </c>
      <c r="BL232" s="17" t="s">
        <v>151</v>
      </c>
      <c r="BM232" s="221" t="s">
        <v>1179</v>
      </c>
    </row>
    <row r="233" spans="1:51" s="13" customFormat="1" ht="12">
      <c r="A233" s="13"/>
      <c r="B233" s="235"/>
      <c r="C233" s="236"/>
      <c r="D233" s="225" t="s">
        <v>198</v>
      </c>
      <c r="E233" s="237" t="s">
        <v>1</v>
      </c>
      <c r="F233" s="238" t="s">
        <v>1180</v>
      </c>
      <c r="G233" s="236"/>
      <c r="H233" s="237" t="s">
        <v>1</v>
      </c>
      <c r="I233" s="239"/>
      <c r="J233" s="236"/>
      <c r="K233" s="236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198</v>
      </c>
      <c r="AU233" s="244" t="s">
        <v>83</v>
      </c>
      <c r="AV233" s="13" t="s">
        <v>81</v>
      </c>
      <c r="AW233" s="13" t="s">
        <v>30</v>
      </c>
      <c r="AX233" s="13" t="s">
        <v>73</v>
      </c>
      <c r="AY233" s="244" t="s">
        <v>137</v>
      </c>
    </row>
    <row r="234" spans="1:51" s="12" customFormat="1" ht="12">
      <c r="A234" s="12"/>
      <c r="B234" s="223"/>
      <c r="C234" s="224"/>
      <c r="D234" s="225" t="s">
        <v>198</v>
      </c>
      <c r="E234" s="226" t="s">
        <v>1</v>
      </c>
      <c r="F234" s="227" t="s">
        <v>1170</v>
      </c>
      <c r="G234" s="224"/>
      <c r="H234" s="228">
        <v>3</v>
      </c>
      <c r="I234" s="229"/>
      <c r="J234" s="224"/>
      <c r="K234" s="224"/>
      <c r="L234" s="230"/>
      <c r="M234" s="231"/>
      <c r="N234" s="232"/>
      <c r="O234" s="232"/>
      <c r="P234" s="232"/>
      <c r="Q234" s="232"/>
      <c r="R234" s="232"/>
      <c r="S234" s="232"/>
      <c r="T234" s="233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T234" s="234" t="s">
        <v>198</v>
      </c>
      <c r="AU234" s="234" t="s">
        <v>83</v>
      </c>
      <c r="AV234" s="12" t="s">
        <v>83</v>
      </c>
      <c r="AW234" s="12" t="s">
        <v>30</v>
      </c>
      <c r="AX234" s="12" t="s">
        <v>81</v>
      </c>
      <c r="AY234" s="234" t="s">
        <v>137</v>
      </c>
    </row>
    <row r="235" spans="1:63" s="11" customFormat="1" ht="22.8" customHeight="1">
      <c r="A235" s="11"/>
      <c r="B235" s="196"/>
      <c r="C235" s="197"/>
      <c r="D235" s="198" t="s">
        <v>72</v>
      </c>
      <c r="E235" s="267" t="s">
        <v>170</v>
      </c>
      <c r="F235" s="267" t="s">
        <v>683</v>
      </c>
      <c r="G235" s="197"/>
      <c r="H235" s="197"/>
      <c r="I235" s="200"/>
      <c r="J235" s="268">
        <f>BK235</f>
        <v>0</v>
      </c>
      <c r="K235" s="197"/>
      <c r="L235" s="202"/>
      <c r="M235" s="203"/>
      <c r="N235" s="204"/>
      <c r="O235" s="204"/>
      <c r="P235" s="205">
        <f>SUM(P236:P238)</f>
        <v>0</v>
      </c>
      <c r="Q235" s="204"/>
      <c r="R235" s="205">
        <f>SUM(R236:R238)</f>
        <v>0.9945</v>
      </c>
      <c r="S235" s="204"/>
      <c r="T235" s="206">
        <f>SUM(T236:T238)</f>
        <v>0</v>
      </c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R235" s="207" t="s">
        <v>81</v>
      </c>
      <c r="AT235" s="208" t="s">
        <v>72</v>
      </c>
      <c r="AU235" s="208" t="s">
        <v>81</v>
      </c>
      <c r="AY235" s="207" t="s">
        <v>137</v>
      </c>
      <c r="BK235" s="209">
        <f>SUM(BK236:BK238)</f>
        <v>0</v>
      </c>
    </row>
    <row r="236" spans="1:65" s="2" customFormat="1" ht="24.15" customHeight="1">
      <c r="A236" s="38"/>
      <c r="B236" s="39"/>
      <c r="C236" s="210" t="s">
        <v>566</v>
      </c>
      <c r="D236" s="210" t="s">
        <v>138</v>
      </c>
      <c r="E236" s="211" t="s">
        <v>1181</v>
      </c>
      <c r="F236" s="212" t="s">
        <v>1182</v>
      </c>
      <c r="G236" s="213" t="s">
        <v>365</v>
      </c>
      <c r="H236" s="214">
        <v>975</v>
      </c>
      <c r="I236" s="215"/>
      <c r="J236" s="216">
        <f>ROUND(I236*H236,2)</f>
        <v>0</v>
      </c>
      <c r="K236" s="212" t="s">
        <v>950</v>
      </c>
      <c r="L236" s="44"/>
      <c r="M236" s="217" t="s">
        <v>1</v>
      </c>
      <c r="N236" s="218" t="s">
        <v>38</v>
      </c>
      <c r="O236" s="91"/>
      <c r="P236" s="219">
        <f>O236*H236</f>
        <v>0</v>
      </c>
      <c r="Q236" s="219">
        <v>0.00102</v>
      </c>
      <c r="R236" s="219">
        <f>Q236*H236</f>
        <v>0.9945</v>
      </c>
      <c r="S236" s="219">
        <v>0</v>
      </c>
      <c r="T236" s="220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21" t="s">
        <v>151</v>
      </c>
      <c r="AT236" s="221" t="s">
        <v>138</v>
      </c>
      <c r="AU236" s="221" t="s">
        <v>83</v>
      </c>
      <c r="AY236" s="17" t="s">
        <v>137</v>
      </c>
      <c r="BE236" s="222">
        <f>IF(N236="základní",J236,0)</f>
        <v>0</v>
      </c>
      <c r="BF236" s="222">
        <f>IF(N236="snížená",J236,0)</f>
        <v>0</v>
      </c>
      <c r="BG236" s="222">
        <f>IF(N236="zákl. přenesená",J236,0)</f>
        <v>0</v>
      </c>
      <c r="BH236" s="222">
        <f>IF(N236="sníž. přenesená",J236,0)</f>
        <v>0</v>
      </c>
      <c r="BI236" s="222">
        <f>IF(N236="nulová",J236,0)</f>
        <v>0</v>
      </c>
      <c r="BJ236" s="17" t="s">
        <v>81</v>
      </c>
      <c r="BK236" s="222">
        <f>ROUND(I236*H236,2)</f>
        <v>0</v>
      </c>
      <c r="BL236" s="17" t="s">
        <v>151</v>
      </c>
      <c r="BM236" s="221" t="s">
        <v>1183</v>
      </c>
    </row>
    <row r="237" spans="1:65" s="2" customFormat="1" ht="37.8" customHeight="1">
      <c r="A237" s="38"/>
      <c r="B237" s="39"/>
      <c r="C237" s="210" t="s">
        <v>738</v>
      </c>
      <c r="D237" s="210" t="s">
        <v>138</v>
      </c>
      <c r="E237" s="211" t="s">
        <v>1184</v>
      </c>
      <c r="F237" s="212" t="s">
        <v>1185</v>
      </c>
      <c r="G237" s="213" t="s">
        <v>196</v>
      </c>
      <c r="H237" s="214">
        <v>23</v>
      </c>
      <c r="I237" s="215"/>
      <c r="J237" s="216">
        <f>ROUND(I237*H237,2)</f>
        <v>0</v>
      </c>
      <c r="K237" s="212" t="s">
        <v>1</v>
      </c>
      <c r="L237" s="44"/>
      <c r="M237" s="217" t="s">
        <v>1</v>
      </c>
      <c r="N237" s="218" t="s">
        <v>38</v>
      </c>
      <c r="O237" s="91"/>
      <c r="P237" s="219">
        <f>O237*H237</f>
        <v>0</v>
      </c>
      <c r="Q237" s="219">
        <v>0</v>
      </c>
      <c r="R237" s="219">
        <f>Q237*H237</f>
        <v>0</v>
      </c>
      <c r="S237" s="219">
        <v>0</v>
      </c>
      <c r="T237" s="22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1" t="s">
        <v>151</v>
      </c>
      <c r="AT237" s="221" t="s">
        <v>138</v>
      </c>
      <c r="AU237" s="221" t="s">
        <v>83</v>
      </c>
      <c r="AY237" s="17" t="s">
        <v>137</v>
      </c>
      <c r="BE237" s="222">
        <f>IF(N237="základní",J237,0)</f>
        <v>0</v>
      </c>
      <c r="BF237" s="222">
        <f>IF(N237="snížená",J237,0)</f>
        <v>0</v>
      </c>
      <c r="BG237" s="222">
        <f>IF(N237="zákl. přenesená",J237,0)</f>
        <v>0</v>
      </c>
      <c r="BH237" s="222">
        <f>IF(N237="sníž. přenesená",J237,0)</f>
        <v>0</v>
      </c>
      <c r="BI237" s="222">
        <f>IF(N237="nulová",J237,0)</f>
        <v>0</v>
      </c>
      <c r="BJ237" s="17" t="s">
        <v>81</v>
      </c>
      <c r="BK237" s="222">
        <f>ROUND(I237*H237,2)</f>
        <v>0</v>
      </c>
      <c r="BL237" s="17" t="s">
        <v>151</v>
      </c>
      <c r="BM237" s="221" t="s">
        <v>1186</v>
      </c>
    </row>
    <row r="238" spans="1:51" s="12" customFormat="1" ht="12">
      <c r="A238" s="12"/>
      <c r="B238" s="223"/>
      <c r="C238" s="224"/>
      <c r="D238" s="225" t="s">
        <v>198</v>
      </c>
      <c r="E238" s="226" t="s">
        <v>1</v>
      </c>
      <c r="F238" s="227" t="s">
        <v>1187</v>
      </c>
      <c r="G238" s="224"/>
      <c r="H238" s="228">
        <v>23</v>
      </c>
      <c r="I238" s="229"/>
      <c r="J238" s="224"/>
      <c r="K238" s="224"/>
      <c r="L238" s="230"/>
      <c r="M238" s="231"/>
      <c r="N238" s="232"/>
      <c r="O238" s="232"/>
      <c r="P238" s="232"/>
      <c r="Q238" s="232"/>
      <c r="R238" s="232"/>
      <c r="S238" s="232"/>
      <c r="T238" s="233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T238" s="234" t="s">
        <v>198</v>
      </c>
      <c r="AU238" s="234" t="s">
        <v>83</v>
      </c>
      <c r="AV238" s="12" t="s">
        <v>83</v>
      </c>
      <c r="AW238" s="12" t="s">
        <v>30</v>
      </c>
      <c r="AX238" s="12" t="s">
        <v>81</v>
      </c>
      <c r="AY238" s="234" t="s">
        <v>137</v>
      </c>
    </row>
    <row r="239" spans="1:63" s="11" customFormat="1" ht="22.8" customHeight="1">
      <c r="A239" s="11"/>
      <c r="B239" s="196"/>
      <c r="C239" s="197"/>
      <c r="D239" s="198" t="s">
        <v>72</v>
      </c>
      <c r="E239" s="267" t="s">
        <v>848</v>
      </c>
      <c r="F239" s="267" t="s">
        <v>849</v>
      </c>
      <c r="G239" s="197"/>
      <c r="H239" s="197"/>
      <c r="I239" s="200"/>
      <c r="J239" s="268">
        <f>BK239</f>
        <v>0</v>
      </c>
      <c r="K239" s="197"/>
      <c r="L239" s="202"/>
      <c r="M239" s="203"/>
      <c r="N239" s="204"/>
      <c r="O239" s="204"/>
      <c r="P239" s="205">
        <f>SUM(P240:P243)</f>
        <v>0</v>
      </c>
      <c r="Q239" s="204"/>
      <c r="R239" s="205">
        <f>SUM(R240:R243)</f>
        <v>0</v>
      </c>
      <c r="S239" s="204"/>
      <c r="T239" s="206">
        <f>SUM(T240:T243)</f>
        <v>0</v>
      </c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R239" s="207" t="s">
        <v>81</v>
      </c>
      <c r="AT239" s="208" t="s">
        <v>72</v>
      </c>
      <c r="AU239" s="208" t="s">
        <v>81</v>
      </c>
      <c r="AY239" s="207" t="s">
        <v>137</v>
      </c>
      <c r="BK239" s="209">
        <f>SUM(BK240:BK243)</f>
        <v>0</v>
      </c>
    </row>
    <row r="240" spans="1:65" s="2" customFormat="1" ht="37.8" customHeight="1">
      <c r="A240" s="38"/>
      <c r="B240" s="39"/>
      <c r="C240" s="210" t="s">
        <v>571</v>
      </c>
      <c r="D240" s="210" t="s">
        <v>138</v>
      </c>
      <c r="E240" s="211" t="s">
        <v>1188</v>
      </c>
      <c r="F240" s="212" t="s">
        <v>1189</v>
      </c>
      <c r="G240" s="213" t="s">
        <v>342</v>
      </c>
      <c r="H240" s="214">
        <v>0.344</v>
      </c>
      <c r="I240" s="215"/>
      <c r="J240" s="216">
        <f>ROUND(I240*H240,2)</f>
        <v>0</v>
      </c>
      <c r="K240" s="212" t="s">
        <v>950</v>
      </c>
      <c r="L240" s="44"/>
      <c r="M240" s="217" t="s">
        <v>1</v>
      </c>
      <c r="N240" s="218" t="s">
        <v>38</v>
      </c>
      <c r="O240" s="91"/>
      <c r="P240" s="219">
        <f>O240*H240</f>
        <v>0</v>
      </c>
      <c r="Q240" s="219">
        <v>0</v>
      </c>
      <c r="R240" s="219">
        <f>Q240*H240</f>
        <v>0</v>
      </c>
      <c r="S240" s="219">
        <v>0</v>
      </c>
      <c r="T240" s="22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1" t="s">
        <v>151</v>
      </c>
      <c r="AT240" s="221" t="s">
        <v>138</v>
      </c>
      <c r="AU240" s="221" t="s">
        <v>83</v>
      </c>
      <c r="AY240" s="17" t="s">
        <v>137</v>
      </c>
      <c r="BE240" s="222">
        <f>IF(N240="základní",J240,0)</f>
        <v>0</v>
      </c>
      <c r="BF240" s="222">
        <f>IF(N240="snížená",J240,0)</f>
        <v>0</v>
      </c>
      <c r="BG240" s="222">
        <f>IF(N240="zákl. přenesená",J240,0)</f>
        <v>0</v>
      </c>
      <c r="BH240" s="222">
        <f>IF(N240="sníž. přenesená",J240,0)</f>
        <v>0</v>
      </c>
      <c r="BI240" s="222">
        <f>IF(N240="nulová",J240,0)</f>
        <v>0</v>
      </c>
      <c r="BJ240" s="17" t="s">
        <v>81</v>
      </c>
      <c r="BK240" s="222">
        <f>ROUND(I240*H240,2)</f>
        <v>0</v>
      </c>
      <c r="BL240" s="17" t="s">
        <v>151</v>
      </c>
      <c r="BM240" s="221" t="s">
        <v>1190</v>
      </c>
    </row>
    <row r="241" spans="1:65" s="2" customFormat="1" ht="44.25" customHeight="1">
      <c r="A241" s="38"/>
      <c r="B241" s="39"/>
      <c r="C241" s="210" t="s">
        <v>745</v>
      </c>
      <c r="D241" s="210" t="s">
        <v>138</v>
      </c>
      <c r="E241" s="211" t="s">
        <v>1191</v>
      </c>
      <c r="F241" s="212" t="s">
        <v>1192</v>
      </c>
      <c r="G241" s="213" t="s">
        <v>342</v>
      </c>
      <c r="H241" s="214">
        <v>73.39</v>
      </c>
      <c r="I241" s="215"/>
      <c r="J241" s="216">
        <f>ROUND(I241*H241,2)</f>
        <v>0</v>
      </c>
      <c r="K241" s="212" t="s">
        <v>950</v>
      </c>
      <c r="L241" s="44"/>
      <c r="M241" s="217" t="s">
        <v>1</v>
      </c>
      <c r="N241" s="218" t="s">
        <v>38</v>
      </c>
      <c r="O241" s="91"/>
      <c r="P241" s="219">
        <f>O241*H241</f>
        <v>0</v>
      </c>
      <c r="Q241" s="219">
        <v>0</v>
      </c>
      <c r="R241" s="219">
        <f>Q241*H241</f>
        <v>0</v>
      </c>
      <c r="S241" s="219">
        <v>0</v>
      </c>
      <c r="T241" s="220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1" t="s">
        <v>151</v>
      </c>
      <c r="AT241" s="221" t="s">
        <v>138</v>
      </c>
      <c r="AU241" s="221" t="s">
        <v>83</v>
      </c>
      <c r="AY241" s="17" t="s">
        <v>137</v>
      </c>
      <c r="BE241" s="222">
        <f>IF(N241="základní",J241,0)</f>
        <v>0</v>
      </c>
      <c r="BF241" s="222">
        <f>IF(N241="snížená",J241,0)</f>
        <v>0</v>
      </c>
      <c r="BG241" s="222">
        <f>IF(N241="zákl. přenesená",J241,0)</f>
        <v>0</v>
      </c>
      <c r="BH241" s="222">
        <f>IF(N241="sníž. přenesená",J241,0)</f>
        <v>0</v>
      </c>
      <c r="BI241" s="222">
        <f>IF(N241="nulová",J241,0)</f>
        <v>0</v>
      </c>
      <c r="BJ241" s="17" t="s">
        <v>81</v>
      </c>
      <c r="BK241" s="222">
        <f>ROUND(I241*H241,2)</f>
        <v>0</v>
      </c>
      <c r="BL241" s="17" t="s">
        <v>151</v>
      </c>
      <c r="BM241" s="221" t="s">
        <v>1193</v>
      </c>
    </row>
    <row r="242" spans="1:65" s="2" customFormat="1" ht="24.15" customHeight="1">
      <c r="A242" s="38"/>
      <c r="B242" s="39"/>
      <c r="C242" s="210" t="s">
        <v>575</v>
      </c>
      <c r="D242" s="210" t="s">
        <v>138</v>
      </c>
      <c r="E242" s="211" t="s">
        <v>1194</v>
      </c>
      <c r="F242" s="212" t="s">
        <v>1195</v>
      </c>
      <c r="G242" s="213" t="s">
        <v>342</v>
      </c>
      <c r="H242" s="214">
        <v>73.734</v>
      </c>
      <c r="I242" s="215"/>
      <c r="J242" s="216">
        <f>ROUND(I242*H242,2)</f>
        <v>0</v>
      </c>
      <c r="K242" s="212" t="s">
        <v>950</v>
      </c>
      <c r="L242" s="44"/>
      <c r="M242" s="217" t="s">
        <v>1</v>
      </c>
      <c r="N242" s="218" t="s">
        <v>38</v>
      </c>
      <c r="O242" s="91"/>
      <c r="P242" s="219">
        <f>O242*H242</f>
        <v>0</v>
      </c>
      <c r="Q242" s="219">
        <v>0</v>
      </c>
      <c r="R242" s="219">
        <f>Q242*H242</f>
        <v>0</v>
      </c>
      <c r="S242" s="219">
        <v>0</v>
      </c>
      <c r="T242" s="22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21" t="s">
        <v>151</v>
      </c>
      <c r="AT242" s="221" t="s">
        <v>138</v>
      </c>
      <c r="AU242" s="221" t="s">
        <v>83</v>
      </c>
      <c r="AY242" s="17" t="s">
        <v>137</v>
      </c>
      <c r="BE242" s="222">
        <f>IF(N242="základní",J242,0)</f>
        <v>0</v>
      </c>
      <c r="BF242" s="222">
        <f>IF(N242="snížená",J242,0)</f>
        <v>0</v>
      </c>
      <c r="BG242" s="222">
        <f>IF(N242="zákl. přenesená",J242,0)</f>
        <v>0</v>
      </c>
      <c r="BH242" s="222">
        <f>IF(N242="sníž. přenesená",J242,0)</f>
        <v>0</v>
      </c>
      <c r="BI242" s="222">
        <f>IF(N242="nulová",J242,0)</f>
        <v>0</v>
      </c>
      <c r="BJ242" s="17" t="s">
        <v>81</v>
      </c>
      <c r="BK242" s="222">
        <f>ROUND(I242*H242,2)</f>
        <v>0</v>
      </c>
      <c r="BL242" s="17" t="s">
        <v>151</v>
      </c>
      <c r="BM242" s="221" t="s">
        <v>1196</v>
      </c>
    </row>
    <row r="243" spans="1:65" s="2" customFormat="1" ht="24.15" customHeight="1">
      <c r="A243" s="38"/>
      <c r="B243" s="39"/>
      <c r="C243" s="210" t="s">
        <v>752</v>
      </c>
      <c r="D243" s="210" t="s">
        <v>138</v>
      </c>
      <c r="E243" s="211" t="s">
        <v>1197</v>
      </c>
      <c r="F243" s="212" t="s">
        <v>1198</v>
      </c>
      <c r="G243" s="213" t="s">
        <v>342</v>
      </c>
      <c r="H243" s="214">
        <v>2138.286</v>
      </c>
      <c r="I243" s="215"/>
      <c r="J243" s="216">
        <f>ROUND(I243*H243,2)</f>
        <v>0</v>
      </c>
      <c r="K243" s="212" t="s">
        <v>950</v>
      </c>
      <c r="L243" s="44"/>
      <c r="M243" s="217" t="s">
        <v>1</v>
      </c>
      <c r="N243" s="218" t="s">
        <v>38</v>
      </c>
      <c r="O243" s="91"/>
      <c r="P243" s="219">
        <f>O243*H243</f>
        <v>0</v>
      </c>
      <c r="Q243" s="219">
        <v>0</v>
      </c>
      <c r="R243" s="219">
        <f>Q243*H243</f>
        <v>0</v>
      </c>
      <c r="S243" s="219">
        <v>0</v>
      </c>
      <c r="T243" s="22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1" t="s">
        <v>151</v>
      </c>
      <c r="AT243" s="221" t="s">
        <v>138</v>
      </c>
      <c r="AU243" s="221" t="s">
        <v>83</v>
      </c>
      <c r="AY243" s="17" t="s">
        <v>137</v>
      </c>
      <c r="BE243" s="222">
        <f>IF(N243="základní",J243,0)</f>
        <v>0</v>
      </c>
      <c r="BF243" s="222">
        <f>IF(N243="snížená",J243,0)</f>
        <v>0</v>
      </c>
      <c r="BG243" s="222">
        <f>IF(N243="zákl. přenesená",J243,0)</f>
        <v>0</v>
      </c>
      <c r="BH243" s="222">
        <f>IF(N243="sníž. přenesená",J243,0)</f>
        <v>0</v>
      </c>
      <c r="BI243" s="222">
        <f>IF(N243="nulová",J243,0)</f>
        <v>0</v>
      </c>
      <c r="BJ243" s="17" t="s">
        <v>81</v>
      </c>
      <c r="BK243" s="222">
        <f>ROUND(I243*H243,2)</f>
        <v>0</v>
      </c>
      <c r="BL243" s="17" t="s">
        <v>151</v>
      </c>
      <c r="BM243" s="221" t="s">
        <v>1199</v>
      </c>
    </row>
    <row r="244" spans="1:63" s="11" customFormat="1" ht="22.8" customHeight="1">
      <c r="A244" s="11"/>
      <c r="B244" s="196"/>
      <c r="C244" s="197"/>
      <c r="D244" s="198" t="s">
        <v>72</v>
      </c>
      <c r="E244" s="267" t="s">
        <v>424</v>
      </c>
      <c r="F244" s="267" t="s">
        <v>425</v>
      </c>
      <c r="G244" s="197"/>
      <c r="H244" s="197"/>
      <c r="I244" s="200"/>
      <c r="J244" s="268">
        <f>BK244</f>
        <v>0</v>
      </c>
      <c r="K244" s="197"/>
      <c r="L244" s="202"/>
      <c r="M244" s="203"/>
      <c r="N244" s="204"/>
      <c r="O244" s="204"/>
      <c r="P244" s="205">
        <f>P245</f>
        <v>0</v>
      </c>
      <c r="Q244" s="204"/>
      <c r="R244" s="205">
        <f>R245</f>
        <v>0</v>
      </c>
      <c r="S244" s="204"/>
      <c r="T244" s="206">
        <f>T245</f>
        <v>0</v>
      </c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R244" s="207" t="s">
        <v>81</v>
      </c>
      <c r="AT244" s="208" t="s">
        <v>72</v>
      </c>
      <c r="AU244" s="208" t="s">
        <v>81</v>
      </c>
      <c r="AY244" s="207" t="s">
        <v>137</v>
      </c>
      <c r="BK244" s="209">
        <f>BK245</f>
        <v>0</v>
      </c>
    </row>
    <row r="245" spans="1:65" s="2" customFormat="1" ht="16.5" customHeight="1">
      <c r="A245" s="38"/>
      <c r="B245" s="39"/>
      <c r="C245" s="210" t="s">
        <v>579</v>
      </c>
      <c r="D245" s="210" t="s">
        <v>138</v>
      </c>
      <c r="E245" s="211" t="s">
        <v>1200</v>
      </c>
      <c r="F245" s="212" t="s">
        <v>1201</v>
      </c>
      <c r="G245" s="213" t="s">
        <v>342</v>
      </c>
      <c r="H245" s="214">
        <v>2412.952</v>
      </c>
      <c r="I245" s="215"/>
      <c r="J245" s="216">
        <f>ROUND(I245*H245,2)</f>
        <v>0</v>
      </c>
      <c r="K245" s="212" t="s">
        <v>950</v>
      </c>
      <c r="L245" s="44"/>
      <c r="M245" s="217" t="s">
        <v>1</v>
      </c>
      <c r="N245" s="218" t="s">
        <v>38</v>
      </c>
      <c r="O245" s="91"/>
      <c r="P245" s="219">
        <f>O245*H245</f>
        <v>0</v>
      </c>
      <c r="Q245" s="219">
        <v>0</v>
      </c>
      <c r="R245" s="219">
        <f>Q245*H245</f>
        <v>0</v>
      </c>
      <c r="S245" s="219">
        <v>0</v>
      </c>
      <c r="T245" s="22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1" t="s">
        <v>151</v>
      </c>
      <c r="AT245" s="221" t="s">
        <v>138</v>
      </c>
      <c r="AU245" s="221" t="s">
        <v>83</v>
      </c>
      <c r="AY245" s="17" t="s">
        <v>137</v>
      </c>
      <c r="BE245" s="222">
        <f>IF(N245="základní",J245,0)</f>
        <v>0</v>
      </c>
      <c r="BF245" s="222">
        <f>IF(N245="snížená",J245,0)</f>
        <v>0</v>
      </c>
      <c r="BG245" s="222">
        <f>IF(N245="zákl. přenesená",J245,0)</f>
        <v>0</v>
      </c>
      <c r="BH245" s="222">
        <f>IF(N245="sníž. přenesená",J245,0)</f>
        <v>0</v>
      </c>
      <c r="BI245" s="222">
        <f>IF(N245="nulová",J245,0)</f>
        <v>0</v>
      </c>
      <c r="BJ245" s="17" t="s">
        <v>81</v>
      </c>
      <c r="BK245" s="222">
        <f>ROUND(I245*H245,2)</f>
        <v>0</v>
      </c>
      <c r="BL245" s="17" t="s">
        <v>151</v>
      </c>
      <c r="BM245" s="221" t="s">
        <v>1202</v>
      </c>
    </row>
    <row r="246" spans="1:63" s="11" customFormat="1" ht="25.9" customHeight="1">
      <c r="A246" s="11"/>
      <c r="B246" s="196"/>
      <c r="C246" s="197"/>
      <c r="D246" s="198" t="s">
        <v>72</v>
      </c>
      <c r="E246" s="199" t="s">
        <v>1203</v>
      </c>
      <c r="F246" s="199" t="s">
        <v>1204</v>
      </c>
      <c r="G246" s="197"/>
      <c r="H246" s="197"/>
      <c r="I246" s="200"/>
      <c r="J246" s="201">
        <f>BK246</f>
        <v>0</v>
      </c>
      <c r="K246" s="197"/>
      <c r="L246" s="202"/>
      <c r="M246" s="203"/>
      <c r="N246" s="204"/>
      <c r="O246" s="204"/>
      <c r="P246" s="205">
        <f>P247</f>
        <v>0</v>
      </c>
      <c r="Q246" s="204"/>
      <c r="R246" s="205">
        <f>R247</f>
        <v>0.294975</v>
      </c>
      <c r="S246" s="204"/>
      <c r="T246" s="206">
        <f>T247</f>
        <v>0</v>
      </c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R246" s="207" t="s">
        <v>83</v>
      </c>
      <c r="AT246" s="208" t="s">
        <v>72</v>
      </c>
      <c r="AU246" s="208" t="s">
        <v>73</v>
      </c>
      <c r="AY246" s="207" t="s">
        <v>137</v>
      </c>
      <c r="BK246" s="209">
        <f>BK247</f>
        <v>0</v>
      </c>
    </row>
    <row r="247" spans="1:63" s="11" customFormat="1" ht="22.8" customHeight="1">
      <c r="A247" s="11"/>
      <c r="B247" s="196"/>
      <c r="C247" s="197"/>
      <c r="D247" s="198" t="s">
        <v>72</v>
      </c>
      <c r="E247" s="267" t="s">
        <v>646</v>
      </c>
      <c r="F247" s="267" t="s">
        <v>647</v>
      </c>
      <c r="G247" s="197"/>
      <c r="H247" s="197"/>
      <c r="I247" s="200"/>
      <c r="J247" s="268">
        <f>BK247</f>
        <v>0</v>
      </c>
      <c r="K247" s="197"/>
      <c r="L247" s="202"/>
      <c r="M247" s="203"/>
      <c r="N247" s="204"/>
      <c r="O247" s="204"/>
      <c r="P247" s="205">
        <f>SUM(P248:P250)</f>
        <v>0</v>
      </c>
      <c r="Q247" s="204"/>
      <c r="R247" s="205">
        <f>SUM(R248:R250)</f>
        <v>0.294975</v>
      </c>
      <c r="S247" s="204"/>
      <c r="T247" s="206">
        <f>SUM(T248:T250)</f>
        <v>0</v>
      </c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R247" s="207" t="s">
        <v>83</v>
      </c>
      <c r="AT247" s="208" t="s">
        <v>72</v>
      </c>
      <c r="AU247" s="208" t="s">
        <v>81</v>
      </c>
      <c r="AY247" s="207" t="s">
        <v>137</v>
      </c>
      <c r="BK247" s="209">
        <f>SUM(BK248:BK250)</f>
        <v>0</v>
      </c>
    </row>
    <row r="248" spans="1:65" s="2" customFormat="1" ht="24.15" customHeight="1">
      <c r="A248" s="38"/>
      <c r="B248" s="39"/>
      <c r="C248" s="210" t="s">
        <v>759</v>
      </c>
      <c r="D248" s="210" t="s">
        <v>138</v>
      </c>
      <c r="E248" s="211" t="s">
        <v>1205</v>
      </c>
      <c r="F248" s="212" t="s">
        <v>1206</v>
      </c>
      <c r="G248" s="213" t="s">
        <v>365</v>
      </c>
      <c r="H248" s="214">
        <v>427.5</v>
      </c>
      <c r="I248" s="215"/>
      <c r="J248" s="216">
        <f>ROUND(I248*H248,2)</f>
        <v>0</v>
      </c>
      <c r="K248" s="212" t="s">
        <v>950</v>
      </c>
      <c r="L248" s="44"/>
      <c r="M248" s="217" t="s">
        <v>1</v>
      </c>
      <c r="N248" s="218" t="s">
        <v>38</v>
      </c>
      <c r="O248" s="91"/>
      <c r="P248" s="219">
        <f>O248*H248</f>
        <v>0</v>
      </c>
      <c r="Q248" s="219">
        <v>0</v>
      </c>
      <c r="R248" s="219">
        <f>Q248*H248</f>
        <v>0</v>
      </c>
      <c r="S248" s="219">
        <v>0</v>
      </c>
      <c r="T248" s="22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21" t="s">
        <v>200</v>
      </c>
      <c r="AT248" s="221" t="s">
        <v>138</v>
      </c>
      <c r="AU248" s="221" t="s">
        <v>83</v>
      </c>
      <c r="AY248" s="17" t="s">
        <v>137</v>
      </c>
      <c r="BE248" s="222">
        <f>IF(N248="základní",J248,0)</f>
        <v>0</v>
      </c>
      <c r="BF248" s="222">
        <f>IF(N248="snížená",J248,0)</f>
        <v>0</v>
      </c>
      <c r="BG248" s="222">
        <f>IF(N248="zákl. přenesená",J248,0)</f>
        <v>0</v>
      </c>
      <c r="BH248" s="222">
        <f>IF(N248="sníž. přenesená",J248,0)</f>
        <v>0</v>
      </c>
      <c r="BI248" s="222">
        <f>IF(N248="nulová",J248,0)</f>
        <v>0</v>
      </c>
      <c r="BJ248" s="17" t="s">
        <v>81</v>
      </c>
      <c r="BK248" s="222">
        <f>ROUND(I248*H248,2)</f>
        <v>0</v>
      </c>
      <c r="BL248" s="17" t="s">
        <v>200</v>
      </c>
      <c r="BM248" s="221" t="s">
        <v>1207</v>
      </c>
    </row>
    <row r="249" spans="1:65" s="2" customFormat="1" ht="24.15" customHeight="1">
      <c r="A249" s="38"/>
      <c r="B249" s="39"/>
      <c r="C249" s="269" t="s">
        <v>583</v>
      </c>
      <c r="D249" s="269" t="s">
        <v>348</v>
      </c>
      <c r="E249" s="270" t="s">
        <v>1208</v>
      </c>
      <c r="F249" s="271" t="s">
        <v>1209</v>
      </c>
      <c r="G249" s="272" t="s">
        <v>365</v>
      </c>
      <c r="H249" s="273">
        <v>491.625</v>
      </c>
      <c r="I249" s="274"/>
      <c r="J249" s="275">
        <f>ROUND(I249*H249,2)</f>
        <v>0</v>
      </c>
      <c r="K249" s="271" t="s">
        <v>950</v>
      </c>
      <c r="L249" s="276"/>
      <c r="M249" s="277" t="s">
        <v>1</v>
      </c>
      <c r="N249" s="278" t="s">
        <v>38</v>
      </c>
      <c r="O249" s="91"/>
      <c r="P249" s="219">
        <f>O249*H249</f>
        <v>0</v>
      </c>
      <c r="Q249" s="219">
        <v>0.0006</v>
      </c>
      <c r="R249" s="219">
        <f>Q249*H249</f>
        <v>0.294975</v>
      </c>
      <c r="S249" s="219">
        <v>0</v>
      </c>
      <c r="T249" s="22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21" t="s">
        <v>291</v>
      </c>
      <c r="AT249" s="221" t="s">
        <v>348</v>
      </c>
      <c r="AU249" s="221" t="s">
        <v>83</v>
      </c>
      <c r="AY249" s="17" t="s">
        <v>137</v>
      </c>
      <c r="BE249" s="222">
        <f>IF(N249="základní",J249,0)</f>
        <v>0</v>
      </c>
      <c r="BF249" s="222">
        <f>IF(N249="snížená",J249,0)</f>
        <v>0</v>
      </c>
      <c r="BG249" s="222">
        <f>IF(N249="zákl. přenesená",J249,0)</f>
        <v>0</v>
      </c>
      <c r="BH249" s="222">
        <f>IF(N249="sníž. přenesená",J249,0)</f>
        <v>0</v>
      </c>
      <c r="BI249" s="222">
        <f>IF(N249="nulová",J249,0)</f>
        <v>0</v>
      </c>
      <c r="BJ249" s="17" t="s">
        <v>81</v>
      </c>
      <c r="BK249" s="222">
        <f>ROUND(I249*H249,2)</f>
        <v>0</v>
      </c>
      <c r="BL249" s="17" t="s">
        <v>200</v>
      </c>
      <c r="BM249" s="221" t="s">
        <v>1210</v>
      </c>
    </row>
    <row r="250" spans="1:65" s="2" customFormat="1" ht="24.15" customHeight="1">
      <c r="A250" s="38"/>
      <c r="B250" s="39"/>
      <c r="C250" s="210" t="s">
        <v>766</v>
      </c>
      <c r="D250" s="210" t="s">
        <v>138</v>
      </c>
      <c r="E250" s="211" t="s">
        <v>1211</v>
      </c>
      <c r="F250" s="212" t="s">
        <v>1212</v>
      </c>
      <c r="G250" s="213" t="s">
        <v>342</v>
      </c>
      <c r="H250" s="214">
        <v>0.295</v>
      </c>
      <c r="I250" s="215"/>
      <c r="J250" s="216">
        <f>ROUND(I250*H250,2)</f>
        <v>0</v>
      </c>
      <c r="K250" s="212" t="s">
        <v>950</v>
      </c>
      <c r="L250" s="44"/>
      <c r="M250" s="256" t="s">
        <v>1</v>
      </c>
      <c r="N250" s="257" t="s">
        <v>38</v>
      </c>
      <c r="O250" s="258"/>
      <c r="P250" s="259">
        <f>O250*H250</f>
        <v>0</v>
      </c>
      <c r="Q250" s="259">
        <v>0</v>
      </c>
      <c r="R250" s="259">
        <f>Q250*H250</f>
        <v>0</v>
      </c>
      <c r="S250" s="259">
        <v>0</v>
      </c>
      <c r="T250" s="26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1" t="s">
        <v>200</v>
      </c>
      <c r="AT250" s="221" t="s">
        <v>138</v>
      </c>
      <c r="AU250" s="221" t="s">
        <v>83</v>
      </c>
      <c r="AY250" s="17" t="s">
        <v>137</v>
      </c>
      <c r="BE250" s="222">
        <f>IF(N250="základní",J250,0)</f>
        <v>0</v>
      </c>
      <c r="BF250" s="222">
        <f>IF(N250="snížená",J250,0)</f>
        <v>0</v>
      </c>
      <c r="BG250" s="222">
        <f>IF(N250="zákl. přenesená",J250,0)</f>
        <v>0</v>
      </c>
      <c r="BH250" s="222">
        <f>IF(N250="sníž. přenesená",J250,0)</f>
        <v>0</v>
      </c>
      <c r="BI250" s="222">
        <f>IF(N250="nulová",J250,0)</f>
        <v>0</v>
      </c>
      <c r="BJ250" s="17" t="s">
        <v>81</v>
      </c>
      <c r="BK250" s="222">
        <f>ROUND(I250*H250,2)</f>
        <v>0</v>
      </c>
      <c r="BL250" s="17" t="s">
        <v>200</v>
      </c>
      <c r="BM250" s="221" t="s">
        <v>1213</v>
      </c>
    </row>
    <row r="251" spans="1:31" s="2" customFormat="1" ht="6.95" customHeight="1">
      <c r="A251" s="38"/>
      <c r="B251" s="66"/>
      <c r="C251" s="67"/>
      <c r="D251" s="67"/>
      <c r="E251" s="67"/>
      <c r="F251" s="67"/>
      <c r="G251" s="67"/>
      <c r="H251" s="67"/>
      <c r="I251" s="67"/>
      <c r="J251" s="67"/>
      <c r="K251" s="67"/>
      <c r="L251" s="44"/>
      <c r="M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</row>
  </sheetData>
  <sheetProtection password="CC35" sheet="1" objects="1" scenarios="1" formatColumns="0" formatRows="0" autoFilter="0"/>
  <autoFilter ref="C127:K250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  <c r="AZ2" s="279" t="s">
        <v>929</v>
      </c>
      <c r="BA2" s="279" t="s">
        <v>930</v>
      </c>
      <c r="BB2" s="279" t="s">
        <v>196</v>
      </c>
      <c r="BC2" s="279" t="s">
        <v>162</v>
      </c>
      <c r="BD2" s="279" t="s">
        <v>83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  <c r="AZ3" s="279" t="s">
        <v>931</v>
      </c>
      <c r="BA3" s="279" t="s">
        <v>932</v>
      </c>
      <c r="BB3" s="279" t="s">
        <v>196</v>
      </c>
      <c r="BC3" s="279" t="s">
        <v>147</v>
      </c>
      <c r="BD3" s="279" t="s">
        <v>83</v>
      </c>
    </row>
    <row r="4" spans="2:56" s="1" customFormat="1" ht="24.95" customHeight="1">
      <c r="B4" s="20"/>
      <c r="D4" s="138" t="s">
        <v>103</v>
      </c>
      <c r="L4" s="20"/>
      <c r="M4" s="139" t="s">
        <v>10</v>
      </c>
      <c r="AT4" s="17" t="s">
        <v>4</v>
      </c>
      <c r="AZ4" s="279" t="s">
        <v>933</v>
      </c>
      <c r="BA4" s="279" t="s">
        <v>934</v>
      </c>
      <c r="BB4" s="279" t="s">
        <v>196</v>
      </c>
      <c r="BC4" s="279" t="s">
        <v>81</v>
      </c>
      <c r="BD4" s="279" t="s">
        <v>83</v>
      </c>
    </row>
    <row r="5" spans="2:56" s="1" customFormat="1" ht="6.95" customHeight="1">
      <c r="B5" s="20"/>
      <c r="L5" s="20"/>
      <c r="AZ5" s="279" t="s">
        <v>935</v>
      </c>
      <c r="BA5" s="279" t="s">
        <v>936</v>
      </c>
      <c r="BB5" s="279" t="s">
        <v>196</v>
      </c>
      <c r="BC5" s="279" t="s">
        <v>147</v>
      </c>
      <c r="BD5" s="279" t="s">
        <v>83</v>
      </c>
    </row>
    <row r="6" spans="2:56" s="1" customFormat="1" ht="12" customHeight="1">
      <c r="B6" s="20"/>
      <c r="D6" s="140" t="s">
        <v>16</v>
      </c>
      <c r="L6" s="20"/>
      <c r="AZ6" s="279" t="s">
        <v>937</v>
      </c>
      <c r="BA6" s="279" t="s">
        <v>938</v>
      </c>
      <c r="BB6" s="279" t="s">
        <v>196</v>
      </c>
      <c r="BC6" s="279" t="s">
        <v>81</v>
      </c>
      <c r="BD6" s="279" t="s">
        <v>83</v>
      </c>
    </row>
    <row r="7" spans="2:12" s="1" customFormat="1" ht="16.5" customHeight="1">
      <c r="B7" s="20"/>
      <c r="E7" s="141" t="str">
        <f>'Rekapitulace stavby'!K6</f>
        <v>Modernizace silnice II/315 Hrádek - Ústí nad Orlicí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>
      <c r="A9" s="38"/>
      <c r="B9" s="44"/>
      <c r="C9" s="38"/>
      <c r="D9" s="38"/>
      <c r="E9" s="142" t="s">
        <v>1214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28. 9. 2021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106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107</v>
      </c>
      <c r="F15" s="38"/>
      <c r="G15" s="38"/>
      <c r="H15" s="38"/>
      <c r="I15" s="140" t="s">
        <v>26</v>
      </c>
      <c r="J15" s="143" t="s">
        <v>108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109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110</v>
      </c>
      <c r="F21" s="38"/>
      <c r="G21" s="38"/>
      <c r="H21" s="38"/>
      <c r="I21" s="140" t="s">
        <v>26</v>
      </c>
      <c r="J21" s="143" t="s">
        <v>111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21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ROUND((SUM(BE123:BE203)),2)</f>
        <v>0</v>
      </c>
      <c r="G33" s="38"/>
      <c r="H33" s="38"/>
      <c r="I33" s="155">
        <v>0.21</v>
      </c>
      <c r="J33" s="154">
        <f>ROUND(((SUM(BE123:BE203))*I33),2)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ROUND((SUM(BF123:BF203)),2)</f>
        <v>0</v>
      </c>
      <c r="G34" s="38"/>
      <c r="H34" s="38"/>
      <c r="I34" s="155">
        <v>0.15</v>
      </c>
      <c r="J34" s="154">
        <f>ROUND(((SUM(BF123:BF203))*I34),2)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ROUND((SUM(BG123:BG203)),2)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ROUND((SUM(BH123:BH203)),2)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ROUND((SUM(BI123:BI203)),2)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Modernizace silnice II/315 Hrádek - Ústí nad Orlicí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30" customHeight="1">
      <c r="A87" s="38"/>
      <c r="B87" s="39"/>
      <c r="C87" s="40"/>
      <c r="D87" s="40"/>
      <c r="E87" s="76" t="str">
        <f>E9</f>
        <v>SO 302 - Protierozní opatření na Tiché Orlici v km 25,034 - 25,076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28. 9. 2021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Pardubický kraj</v>
      </c>
      <c r="G91" s="40"/>
      <c r="H91" s="40"/>
      <c r="I91" s="32" t="s">
        <v>29</v>
      </c>
      <c r="J91" s="36" t="str">
        <f>E21</f>
        <v xml:space="preserve">Golik VH, s. r. o.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113</v>
      </c>
      <c r="D94" s="176"/>
      <c r="E94" s="176"/>
      <c r="F94" s="176"/>
      <c r="G94" s="176"/>
      <c r="H94" s="176"/>
      <c r="I94" s="176"/>
      <c r="J94" s="177" t="s">
        <v>114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115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116</v>
      </c>
    </row>
    <row r="97" spans="1:31" s="9" customFormat="1" ht="24.95" customHeight="1">
      <c r="A97" s="9"/>
      <c r="B97" s="179"/>
      <c r="C97" s="180"/>
      <c r="D97" s="181" t="s">
        <v>317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5" customFormat="1" ht="19.9" customHeight="1">
      <c r="A98" s="15"/>
      <c r="B98" s="261"/>
      <c r="C98" s="262"/>
      <c r="D98" s="263" t="s">
        <v>318</v>
      </c>
      <c r="E98" s="264"/>
      <c r="F98" s="264"/>
      <c r="G98" s="264"/>
      <c r="H98" s="264"/>
      <c r="I98" s="264"/>
      <c r="J98" s="265">
        <f>J125</f>
        <v>0</v>
      </c>
      <c r="K98" s="262"/>
      <c r="L98" s="266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:31" s="15" customFormat="1" ht="19.9" customHeight="1">
      <c r="A99" s="15"/>
      <c r="B99" s="261"/>
      <c r="C99" s="262"/>
      <c r="D99" s="263" t="s">
        <v>321</v>
      </c>
      <c r="E99" s="264"/>
      <c r="F99" s="264"/>
      <c r="G99" s="264"/>
      <c r="H99" s="264"/>
      <c r="I99" s="264"/>
      <c r="J99" s="265">
        <f>J183</f>
        <v>0</v>
      </c>
      <c r="K99" s="262"/>
      <c r="L99" s="266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s="15" customFormat="1" ht="19.9" customHeight="1">
      <c r="A100" s="15"/>
      <c r="B100" s="261"/>
      <c r="C100" s="262"/>
      <c r="D100" s="263" t="s">
        <v>942</v>
      </c>
      <c r="E100" s="264"/>
      <c r="F100" s="264"/>
      <c r="G100" s="264"/>
      <c r="H100" s="264"/>
      <c r="I100" s="264"/>
      <c r="J100" s="265">
        <f>J193</f>
        <v>0</v>
      </c>
      <c r="K100" s="262"/>
      <c r="L100" s="266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 s="15" customFormat="1" ht="19.9" customHeight="1">
      <c r="A101" s="15"/>
      <c r="B101" s="261"/>
      <c r="C101" s="262"/>
      <c r="D101" s="263" t="s">
        <v>944</v>
      </c>
      <c r="E101" s="264"/>
      <c r="F101" s="264"/>
      <c r="G101" s="264"/>
      <c r="H101" s="264"/>
      <c r="I101" s="264"/>
      <c r="J101" s="265">
        <f>J195</f>
        <v>0</v>
      </c>
      <c r="K101" s="262"/>
      <c r="L101" s="266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:31" s="15" customFormat="1" ht="19.9" customHeight="1">
      <c r="A102" s="15"/>
      <c r="B102" s="261"/>
      <c r="C102" s="262"/>
      <c r="D102" s="263" t="s">
        <v>945</v>
      </c>
      <c r="E102" s="264"/>
      <c r="F102" s="264"/>
      <c r="G102" s="264"/>
      <c r="H102" s="264"/>
      <c r="I102" s="264"/>
      <c r="J102" s="265">
        <f>J197</f>
        <v>0</v>
      </c>
      <c r="K102" s="262"/>
      <c r="L102" s="266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31" s="15" customFormat="1" ht="19.9" customHeight="1">
      <c r="A103" s="15"/>
      <c r="B103" s="261"/>
      <c r="C103" s="262"/>
      <c r="D103" s="263" t="s">
        <v>322</v>
      </c>
      <c r="E103" s="264"/>
      <c r="F103" s="264"/>
      <c r="G103" s="264"/>
      <c r="H103" s="264"/>
      <c r="I103" s="264"/>
      <c r="J103" s="265">
        <f>J202</f>
        <v>0</v>
      </c>
      <c r="K103" s="262"/>
      <c r="L103" s="266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123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4" t="str">
        <f>E7</f>
        <v>Modernizace silnice II/315 Hrádek - Ústí nad Orlicí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104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30" customHeight="1">
      <c r="A115" s="38"/>
      <c r="B115" s="39"/>
      <c r="C115" s="40"/>
      <c r="D115" s="40"/>
      <c r="E115" s="76" t="str">
        <f>E9</f>
        <v>SO 302 - Protierozní opatření na Tiché Orlici v km 25,034 - 25,076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 xml:space="preserve"> </v>
      </c>
      <c r="G117" s="40"/>
      <c r="H117" s="40"/>
      <c r="I117" s="32" t="s">
        <v>22</v>
      </c>
      <c r="J117" s="79" t="str">
        <f>IF(J12="","",J12)</f>
        <v>28. 9. 2021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>Pardubický kraj</v>
      </c>
      <c r="G119" s="40"/>
      <c r="H119" s="40"/>
      <c r="I119" s="32" t="s">
        <v>29</v>
      </c>
      <c r="J119" s="36" t="str">
        <f>E21</f>
        <v xml:space="preserve">Golik VH, s. r. o.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27</v>
      </c>
      <c r="D120" s="40"/>
      <c r="E120" s="40"/>
      <c r="F120" s="27" t="str">
        <f>IF(E18="","",E18)</f>
        <v>Vyplň údaj</v>
      </c>
      <c r="G120" s="40"/>
      <c r="H120" s="40"/>
      <c r="I120" s="32" t="s">
        <v>31</v>
      </c>
      <c r="J120" s="36" t="str">
        <f>E24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0" customFormat="1" ht="29.25" customHeight="1">
      <c r="A122" s="185"/>
      <c r="B122" s="186"/>
      <c r="C122" s="187" t="s">
        <v>124</v>
      </c>
      <c r="D122" s="188" t="s">
        <v>58</v>
      </c>
      <c r="E122" s="188" t="s">
        <v>54</v>
      </c>
      <c r="F122" s="188" t="s">
        <v>55</v>
      </c>
      <c r="G122" s="188" t="s">
        <v>125</v>
      </c>
      <c r="H122" s="188" t="s">
        <v>126</v>
      </c>
      <c r="I122" s="188" t="s">
        <v>127</v>
      </c>
      <c r="J122" s="188" t="s">
        <v>114</v>
      </c>
      <c r="K122" s="189" t="s">
        <v>128</v>
      </c>
      <c r="L122" s="190"/>
      <c r="M122" s="100" t="s">
        <v>1</v>
      </c>
      <c r="N122" s="101" t="s">
        <v>37</v>
      </c>
      <c r="O122" s="101" t="s">
        <v>129</v>
      </c>
      <c r="P122" s="101" t="s">
        <v>130</v>
      </c>
      <c r="Q122" s="101" t="s">
        <v>131</v>
      </c>
      <c r="R122" s="101" t="s">
        <v>132</v>
      </c>
      <c r="S122" s="101" t="s">
        <v>133</v>
      </c>
      <c r="T122" s="102" t="s">
        <v>134</v>
      </c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</row>
    <row r="123" spans="1:63" s="2" customFormat="1" ht="22.8" customHeight="1">
      <c r="A123" s="38"/>
      <c r="B123" s="39"/>
      <c r="C123" s="107" t="s">
        <v>135</v>
      </c>
      <c r="D123" s="40"/>
      <c r="E123" s="40"/>
      <c r="F123" s="40"/>
      <c r="G123" s="40"/>
      <c r="H123" s="40"/>
      <c r="I123" s="40"/>
      <c r="J123" s="191">
        <f>BK123</f>
        <v>0</v>
      </c>
      <c r="K123" s="40"/>
      <c r="L123" s="44"/>
      <c r="M123" s="103"/>
      <c r="N123" s="192"/>
      <c r="O123" s="104"/>
      <c r="P123" s="193">
        <f>P124</f>
        <v>0</v>
      </c>
      <c r="Q123" s="104"/>
      <c r="R123" s="193">
        <f>R124</f>
        <v>960.6374959999999</v>
      </c>
      <c r="S123" s="104"/>
      <c r="T123" s="194">
        <f>T124</f>
        <v>34.992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72</v>
      </c>
      <c r="AU123" s="17" t="s">
        <v>116</v>
      </c>
      <c r="BK123" s="195">
        <f>BK124</f>
        <v>0</v>
      </c>
    </row>
    <row r="124" spans="1:63" s="11" customFormat="1" ht="25.9" customHeight="1">
      <c r="A124" s="11"/>
      <c r="B124" s="196"/>
      <c r="C124" s="197"/>
      <c r="D124" s="198" t="s">
        <v>72</v>
      </c>
      <c r="E124" s="199" t="s">
        <v>323</v>
      </c>
      <c r="F124" s="199" t="s">
        <v>324</v>
      </c>
      <c r="G124" s="197"/>
      <c r="H124" s="197"/>
      <c r="I124" s="200"/>
      <c r="J124" s="201">
        <f>BK124</f>
        <v>0</v>
      </c>
      <c r="K124" s="197"/>
      <c r="L124" s="202"/>
      <c r="M124" s="203"/>
      <c r="N124" s="204"/>
      <c r="O124" s="204"/>
      <c r="P124" s="205">
        <f>P125+P183+P193+P195+P197+P202</f>
        <v>0</v>
      </c>
      <c r="Q124" s="204"/>
      <c r="R124" s="205">
        <f>R125+R183+R193+R195+R197+R202</f>
        <v>960.6374959999999</v>
      </c>
      <c r="S124" s="204"/>
      <c r="T124" s="206">
        <f>T125+T183+T193+T195+T197+T202</f>
        <v>34.992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7" t="s">
        <v>81</v>
      </c>
      <c r="AT124" s="208" t="s">
        <v>72</v>
      </c>
      <c r="AU124" s="208" t="s">
        <v>73</v>
      </c>
      <c r="AY124" s="207" t="s">
        <v>137</v>
      </c>
      <c r="BK124" s="209">
        <f>BK125+BK183+BK193+BK195+BK197+BK202</f>
        <v>0</v>
      </c>
    </row>
    <row r="125" spans="1:63" s="11" customFormat="1" ht="22.8" customHeight="1">
      <c r="A125" s="11"/>
      <c r="B125" s="196"/>
      <c r="C125" s="197"/>
      <c r="D125" s="198" t="s">
        <v>72</v>
      </c>
      <c r="E125" s="267" t="s">
        <v>81</v>
      </c>
      <c r="F125" s="267" t="s">
        <v>325</v>
      </c>
      <c r="G125" s="197"/>
      <c r="H125" s="197"/>
      <c r="I125" s="200"/>
      <c r="J125" s="268">
        <f>BK125</f>
        <v>0</v>
      </c>
      <c r="K125" s="197"/>
      <c r="L125" s="202"/>
      <c r="M125" s="203"/>
      <c r="N125" s="204"/>
      <c r="O125" s="204"/>
      <c r="P125" s="205">
        <f>SUM(P126:P182)</f>
        <v>0</v>
      </c>
      <c r="Q125" s="204"/>
      <c r="R125" s="205">
        <f>SUM(R126:R182)</f>
        <v>0.01296</v>
      </c>
      <c r="S125" s="204"/>
      <c r="T125" s="206">
        <f>SUM(T126:T182)</f>
        <v>34.992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207" t="s">
        <v>81</v>
      </c>
      <c r="AT125" s="208" t="s">
        <v>72</v>
      </c>
      <c r="AU125" s="208" t="s">
        <v>81</v>
      </c>
      <c r="AY125" s="207" t="s">
        <v>137</v>
      </c>
      <c r="BK125" s="209">
        <f>SUM(BK126:BK182)</f>
        <v>0</v>
      </c>
    </row>
    <row r="126" spans="1:65" s="2" customFormat="1" ht="24.15" customHeight="1">
      <c r="A126" s="38"/>
      <c r="B126" s="39"/>
      <c r="C126" s="210" t="s">
        <v>81</v>
      </c>
      <c r="D126" s="210" t="s">
        <v>138</v>
      </c>
      <c r="E126" s="211" t="s">
        <v>948</v>
      </c>
      <c r="F126" s="212" t="s">
        <v>949</v>
      </c>
      <c r="G126" s="213" t="s">
        <v>196</v>
      </c>
      <c r="H126" s="214">
        <v>7</v>
      </c>
      <c r="I126" s="215"/>
      <c r="J126" s="216">
        <f>ROUND(I126*H126,2)</f>
        <v>0</v>
      </c>
      <c r="K126" s="212" t="s">
        <v>950</v>
      </c>
      <c r="L126" s="44"/>
      <c r="M126" s="217" t="s">
        <v>1</v>
      </c>
      <c r="N126" s="218" t="s">
        <v>38</v>
      </c>
      <c r="O126" s="91"/>
      <c r="P126" s="219">
        <f>O126*H126</f>
        <v>0</v>
      </c>
      <c r="Q126" s="219">
        <v>0</v>
      </c>
      <c r="R126" s="219">
        <f>Q126*H126</f>
        <v>0</v>
      </c>
      <c r="S126" s="219">
        <v>0</v>
      </c>
      <c r="T126" s="22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1" t="s">
        <v>151</v>
      </c>
      <c r="AT126" s="221" t="s">
        <v>138</v>
      </c>
      <c r="AU126" s="221" t="s">
        <v>83</v>
      </c>
      <c r="AY126" s="17" t="s">
        <v>137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7" t="s">
        <v>81</v>
      </c>
      <c r="BK126" s="222">
        <f>ROUND(I126*H126,2)</f>
        <v>0</v>
      </c>
      <c r="BL126" s="17" t="s">
        <v>151</v>
      </c>
      <c r="BM126" s="221" t="s">
        <v>1215</v>
      </c>
    </row>
    <row r="127" spans="1:65" s="2" customFormat="1" ht="24.15" customHeight="1">
      <c r="A127" s="38"/>
      <c r="B127" s="39"/>
      <c r="C127" s="210" t="s">
        <v>83</v>
      </c>
      <c r="D127" s="210" t="s">
        <v>138</v>
      </c>
      <c r="E127" s="211" t="s">
        <v>952</v>
      </c>
      <c r="F127" s="212" t="s">
        <v>953</v>
      </c>
      <c r="G127" s="213" t="s">
        <v>196</v>
      </c>
      <c r="H127" s="214">
        <v>3</v>
      </c>
      <c r="I127" s="215"/>
      <c r="J127" s="216">
        <f>ROUND(I127*H127,2)</f>
        <v>0</v>
      </c>
      <c r="K127" s="212" t="s">
        <v>950</v>
      </c>
      <c r="L127" s="44"/>
      <c r="M127" s="217" t="s">
        <v>1</v>
      </c>
      <c r="N127" s="218" t="s">
        <v>38</v>
      </c>
      <c r="O127" s="91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1" t="s">
        <v>151</v>
      </c>
      <c r="AT127" s="221" t="s">
        <v>138</v>
      </c>
      <c r="AU127" s="221" t="s">
        <v>83</v>
      </c>
      <c r="AY127" s="17" t="s">
        <v>137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7" t="s">
        <v>81</v>
      </c>
      <c r="BK127" s="222">
        <f>ROUND(I127*H127,2)</f>
        <v>0</v>
      </c>
      <c r="BL127" s="17" t="s">
        <v>151</v>
      </c>
      <c r="BM127" s="221" t="s">
        <v>1216</v>
      </c>
    </row>
    <row r="128" spans="1:65" s="2" customFormat="1" ht="24.15" customHeight="1">
      <c r="A128" s="38"/>
      <c r="B128" s="39"/>
      <c r="C128" s="210" t="s">
        <v>147</v>
      </c>
      <c r="D128" s="210" t="s">
        <v>138</v>
      </c>
      <c r="E128" s="211" t="s">
        <v>955</v>
      </c>
      <c r="F128" s="212" t="s">
        <v>956</v>
      </c>
      <c r="G128" s="213" t="s">
        <v>196</v>
      </c>
      <c r="H128" s="214">
        <v>1</v>
      </c>
      <c r="I128" s="215"/>
      <c r="J128" s="216">
        <f>ROUND(I128*H128,2)</f>
        <v>0</v>
      </c>
      <c r="K128" s="212" t="s">
        <v>950</v>
      </c>
      <c r="L128" s="44"/>
      <c r="M128" s="217" t="s">
        <v>1</v>
      </c>
      <c r="N128" s="218" t="s">
        <v>38</v>
      </c>
      <c r="O128" s="91"/>
      <c r="P128" s="219">
        <f>O128*H128</f>
        <v>0</v>
      </c>
      <c r="Q128" s="219">
        <v>0</v>
      </c>
      <c r="R128" s="219">
        <f>Q128*H128</f>
        <v>0</v>
      </c>
      <c r="S128" s="219">
        <v>0</v>
      </c>
      <c r="T128" s="22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1" t="s">
        <v>151</v>
      </c>
      <c r="AT128" s="221" t="s">
        <v>138</v>
      </c>
      <c r="AU128" s="221" t="s">
        <v>83</v>
      </c>
      <c r="AY128" s="17" t="s">
        <v>137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7" t="s">
        <v>81</v>
      </c>
      <c r="BK128" s="222">
        <f>ROUND(I128*H128,2)</f>
        <v>0</v>
      </c>
      <c r="BL128" s="17" t="s">
        <v>151</v>
      </c>
      <c r="BM128" s="221" t="s">
        <v>1217</v>
      </c>
    </row>
    <row r="129" spans="1:65" s="2" customFormat="1" ht="24.15" customHeight="1">
      <c r="A129" s="38"/>
      <c r="B129" s="39"/>
      <c r="C129" s="210" t="s">
        <v>151</v>
      </c>
      <c r="D129" s="210" t="s">
        <v>138</v>
      </c>
      <c r="E129" s="211" t="s">
        <v>958</v>
      </c>
      <c r="F129" s="212" t="s">
        <v>959</v>
      </c>
      <c r="G129" s="213" t="s">
        <v>196</v>
      </c>
      <c r="H129" s="214">
        <v>7</v>
      </c>
      <c r="I129" s="215"/>
      <c r="J129" s="216">
        <f>ROUND(I129*H129,2)</f>
        <v>0</v>
      </c>
      <c r="K129" s="212" t="s">
        <v>950</v>
      </c>
      <c r="L129" s="44"/>
      <c r="M129" s="217" t="s">
        <v>1</v>
      </c>
      <c r="N129" s="218" t="s">
        <v>38</v>
      </c>
      <c r="O129" s="91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1" t="s">
        <v>151</v>
      </c>
      <c r="AT129" s="221" t="s">
        <v>138</v>
      </c>
      <c r="AU129" s="221" t="s">
        <v>83</v>
      </c>
      <c r="AY129" s="17" t="s">
        <v>137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7" t="s">
        <v>81</v>
      </c>
      <c r="BK129" s="222">
        <f>ROUND(I129*H129,2)</f>
        <v>0</v>
      </c>
      <c r="BL129" s="17" t="s">
        <v>151</v>
      </c>
      <c r="BM129" s="221" t="s">
        <v>1218</v>
      </c>
    </row>
    <row r="130" spans="1:65" s="2" customFormat="1" ht="24.15" customHeight="1">
      <c r="A130" s="38"/>
      <c r="B130" s="39"/>
      <c r="C130" s="210" t="s">
        <v>136</v>
      </c>
      <c r="D130" s="210" t="s">
        <v>138</v>
      </c>
      <c r="E130" s="211" t="s">
        <v>961</v>
      </c>
      <c r="F130" s="212" t="s">
        <v>962</v>
      </c>
      <c r="G130" s="213" t="s">
        <v>196</v>
      </c>
      <c r="H130" s="214">
        <v>3</v>
      </c>
      <c r="I130" s="215"/>
      <c r="J130" s="216">
        <f>ROUND(I130*H130,2)</f>
        <v>0</v>
      </c>
      <c r="K130" s="212" t="s">
        <v>950</v>
      </c>
      <c r="L130" s="44"/>
      <c r="M130" s="217" t="s">
        <v>1</v>
      </c>
      <c r="N130" s="218" t="s">
        <v>38</v>
      </c>
      <c r="O130" s="91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1" t="s">
        <v>151</v>
      </c>
      <c r="AT130" s="221" t="s">
        <v>138</v>
      </c>
      <c r="AU130" s="221" t="s">
        <v>83</v>
      </c>
      <c r="AY130" s="17" t="s">
        <v>137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7" t="s">
        <v>81</v>
      </c>
      <c r="BK130" s="222">
        <f>ROUND(I130*H130,2)</f>
        <v>0</v>
      </c>
      <c r="BL130" s="17" t="s">
        <v>151</v>
      </c>
      <c r="BM130" s="221" t="s">
        <v>1219</v>
      </c>
    </row>
    <row r="131" spans="1:65" s="2" customFormat="1" ht="24.15" customHeight="1">
      <c r="A131" s="38"/>
      <c r="B131" s="39"/>
      <c r="C131" s="210" t="s">
        <v>158</v>
      </c>
      <c r="D131" s="210" t="s">
        <v>138</v>
      </c>
      <c r="E131" s="211" t="s">
        <v>964</v>
      </c>
      <c r="F131" s="212" t="s">
        <v>965</v>
      </c>
      <c r="G131" s="213" t="s">
        <v>196</v>
      </c>
      <c r="H131" s="214">
        <v>1</v>
      </c>
      <c r="I131" s="215"/>
      <c r="J131" s="216">
        <f>ROUND(I131*H131,2)</f>
        <v>0</v>
      </c>
      <c r="K131" s="212" t="s">
        <v>950</v>
      </c>
      <c r="L131" s="44"/>
      <c r="M131" s="217" t="s">
        <v>1</v>
      </c>
      <c r="N131" s="218" t="s">
        <v>38</v>
      </c>
      <c r="O131" s="91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1" t="s">
        <v>151</v>
      </c>
      <c r="AT131" s="221" t="s">
        <v>138</v>
      </c>
      <c r="AU131" s="221" t="s">
        <v>83</v>
      </c>
      <c r="AY131" s="17" t="s">
        <v>137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7" t="s">
        <v>81</v>
      </c>
      <c r="BK131" s="222">
        <f>ROUND(I131*H131,2)</f>
        <v>0</v>
      </c>
      <c r="BL131" s="17" t="s">
        <v>151</v>
      </c>
      <c r="BM131" s="221" t="s">
        <v>1220</v>
      </c>
    </row>
    <row r="132" spans="1:65" s="2" customFormat="1" ht="33" customHeight="1">
      <c r="A132" s="38"/>
      <c r="B132" s="39"/>
      <c r="C132" s="210" t="s">
        <v>162</v>
      </c>
      <c r="D132" s="210" t="s">
        <v>138</v>
      </c>
      <c r="E132" s="211" t="s">
        <v>967</v>
      </c>
      <c r="F132" s="212" t="s">
        <v>968</v>
      </c>
      <c r="G132" s="213" t="s">
        <v>196</v>
      </c>
      <c r="H132" s="214">
        <v>7</v>
      </c>
      <c r="I132" s="215"/>
      <c r="J132" s="216">
        <f>ROUND(I132*H132,2)</f>
        <v>0</v>
      </c>
      <c r="K132" s="212" t="s">
        <v>950</v>
      </c>
      <c r="L132" s="44"/>
      <c r="M132" s="217" t="s">
        <v>1</v>
      </c>
      <c r="N132" s="218" t="s">
        <v>38</v>
      </c>
      <c r="O132" s="91"/>
      <c r="P132" s="219">
        <f>O132*H132</f>
        <v>0</v>
      </c>
      <c r="Q132" s="219">
        <v>0</v>
      </c>
      <c r="R132" s="219">
        <f>Q132*H132</f>
        <v>0</v>
      </c>
      <c r="S132" s="219">
        <v>0</v>
      </c>
      <c r="T132" s="22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1" t="s">
        <v>151</v>
      </c>
      <c r="AT132" s="221" t="s">
        <v>138</v>
      </c>
      <c r="AU132" s="221" t="s">
        <v>83</v>
      </c>
      <c r="AY132" s="17" t="s">
        <v>137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7" t="s">
        <v>81</v>
      </c>
      <c r="BK132" s="222">
        <f>ROUND(I132*H132,2)</f>
        <v>0</v>
      </c>
      <c r="BL132" s="17" t="s">
        <v>151</v>
      </c>
      <c r="BM132" s="221" t="s">
        <v>1221</v>
      </c>
    </row>
    <row r="133" spans="1:65" s="2" customFormat="1" ht="33" customHeight="1">
      <c r="A133" s="38"/>
      <c r="B133" s="39"/>
      <c r="C133" s="210" t="s">
        <v>166</v>
      </c>
      <c r="D133" s="210" t="s">
        <v>138</v>
      </c>
      <c r="E133" s="211" t="s">
        <v>970</v>
      </c>
      <c r="F133" s="212" t="s">
        <v>971</v>
      </c>
      <c r="G133" s="213" t="s">
        <v>196</v>
      </c>
      <c r="H133" s="214">
        <v>3</v>
      </c>
      <c r="I133" s="215"/>
      <c r="J133" s="216">
        <f>ROUND(I133*H133,2)</f>
        <v>0</v>
      </c>
      <c r="K133" s="212" t="s">
        <v>950</v>
      </c>
      <c r="L133" s="44"/>
      <c r="M133" s="217" t="s">
        <v>1</v>
      </c>
      <c r="N133" s="218" t="s">
        <v>38</v>
      </c>
      <c r="O133" s="91"/>
      <c r="P133" s="219">
        <f>O133*H133</f>
        <v>0</v>
      </c>
      <c r="Q133" s="219">
        <v>0</v>
      </c>
      <c r="R133" s="219">
        <f>Q133*H133</f>
        <v>0</v>
      </c>
      <c r="S133" s="219">
        <v>0</v>
      </c>
      <c r="T133" s="22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1" t="s">
        <v>151</v>
      </c>
      <c r="AT133" s="221" t="s">
        <v>138</v>
      </c>
      <c r="AU133" s="221" t="s">
        <v>83</v>
      </c>
      <c r="AY133" s="17" t="s">
        <v>137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7" t="s">
        <v>81</v>
      </c>
      <c r="BK133" s="222">
        <f>ROUND(I133*H133,2)</f>
        <v>0</v>
      </c>
      <c r="BL133" s="17" t="s">
        <v>151</v>
      </c>
      <c r="BM133" s="221" t="s">
        <v>1222</v>
      </c>
    </row>
    <row r="134" spans="1:65" s="2" customFormat="1" ht="33" customHeight="1">
      <c r="A134" s="38"/>
      <c r="B134" s="39"/>
      <c r="C134" s="210" t="s">
        <v>170</v>
      </c>
      <c r="D134" s="210" t="s">
        <v>138</v>
      </c>
      <c r="E134" s="211" t="s">
        <v>973</v>
      </c>
      <c r="F134" s="212" t="s">
        <v>974</v>
      </c>
      <c r="G134" s="213" t="s">
        <v>196</v>
      </c>
      <c r="H134" s="214">
        <v>1</v>
      </c>
      <c r="I134" s="215"/>
      <c r="J134" s="216">
        <f>ROUND(I134*H134,2)</f>
        <v>0</v>
      </c>
      <c r="K134" s="212" t="s">
        <v>950</v>
      </c>
      <c r="L134" s="44"/>
      <c r="M134" s="217" t="s">
        <v>1</v>
      </c>
      <c r="N134" s="218" t="s">
        <v>38</v>
      </c>
      <c r="O134" s="91"/>
      <c r="P134" s="219">
        <f>O134*H134</f>
        <v>0</v>
      </c>
      <c r="Q134" s="219">
        <v>0</v>
      </c>
      <c r="R134" s="219">
        <f>Q134*H134</f>
        <v>0</v>
      </c>
      <c r="S134" s="219">
        <v>0</v>
      </c>
      <c r="T134" s="22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1" t="s">
        <v>151</v>
      </c>
      <c r="AT134" s="221" t="s">
        <v>138</v>
      </c>
      <c r="AU134" s="221" t="s">
        <v>83</v>
      </c>
      <c r="AY134" s="17" t="s">
        <v>137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7" t="s">
        <v>81</v>
      </c>
      <c r="BK134" s="222">
        <f>ROUND(I134*H134,2)</f>
        <v>0</v>
      </c>
      <c r="BL134" s="17" t="s">
        <v>151</v>
      </c>
      <c r="BM134" s="221" t="s">
        <v>1223</v>
      </c>
    </row>
    <row r="135" spans="1:65" s="2" customFormat="1" ht="33" customHeight="1">
      <c r="A135" s="38"/>
      <c r="B135" s="39"/>
      <c r="C135" s="210" t="s">
        <v>174</v>
      </c>
      <c r="D135" s="210" t="s">
        <v>138</v>
      </c>
      <c r="E135" s="211" t="s">
        <v>976</v>
      </c>
      <c r="F135" s="212" t="s">
        <v>977</v>
      </c>
      <c r="G135" s="213" t="s">
        <v>365</v>
      </c>
      <c r="H135" s="214">
        <v>120</v>
      </c>
      <c r="I135" s="215"/>
      <c r="J135" s="216">
        <f>ROUND(I135*H135,2)</f>
        <v>0</v>
      </c>
      <c r="K135" s="212" t="s">
        <v>950</v>
      </c>
      <c r="L135" s="44"/>
      <c r="M135" s="217" t="s">
        <v>1</v>
      </c>
      <c r="N135" s="218" t="s">
        <v>38</v>
      </c>
      <c r="O135" s="91"/>
      <c r="P135" s="219">
        <f>O135*H135</f>
        <v>0</v>
      </c>
      <c r="Q135" s="219">
        <v>0</v>
      </c>
      <c r="R135" s="219">
        <f>Q135*H135</f>
        <v>0</v>
      </c>
      <c r="S135" s="219">
        <v>0.29</v>
      </c>
      <c r="T135" s="220">
        <f>S135*H135</f>
        <v>34.8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1" t="s">
        <v>151</v>
      </c>
      <c r="AT135" s="221" t="s">
        <v>138</v>
      </c>
      <c r="AU135" s="221" t="s">
        <v>83</v>
      </c>
      <c r="AY135" s="17" t="s">
        <v>137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7" t="s">
        <v>81</v>
      </c>
      <c r="BK135" s="222">
        <f>ROUND(I135*H135,2)</f>
        <v>0</v>
      </c>
      <c r="BL135" s="17" t="s">
        <v>151</v>
      </c>
      <c r="BM135" s="221" t="s">
        <v>1224</v>
      </c>
    </row>
    <row r="136" spans="1:65" s="2" customFormat="1" ht="16.5" customHeight="1">
      <c r="A136" s="38"/>
      <c r="B136" s="39"/>
      <c r="C136" s="210" t="s">
        <v>178</v>
      </c>
      <c r="D136" s="210" t="s">
        <v>138</v>
      </c>
      <c r="E136" s="211" t="s">
        <v>979</v>
      </c>
      <c r="F136" s="212" t="s">
        <v>980</v>
      </c>
      <c r="G136" s="213" t="s">
        <v>365</v>
      </c>
      <c r="H136" s="214">
        <v>240</v>
      </c>
      <c r="I136" s="215"/>
      <c r="J136" s="216">
        <f>ROUND(I136*H136,2)</f>
        <v>0</v>
      </c>
      <c r="K136" s="212" t="s">
        <v>950</v>
      </c>
      <c r="L136" s="44"/>
      <c r="M136" s="217" t="s">
        <v>1</v>
      </c>
      <c r="N136" s="218" t="s">
        <v>38</v>
      </c>
      <c r="O136" s="91"/>
      <c r="P136" s="219">
        <f>O136*H136</f>
        <v>0</v>
      </c>
      <c r="Q136" s="219">
        <v>0</v>
      </c>
      <c r="R136" s="219">
        <f>Q136*H136</f>
        <v>0</v>
      </c>
      <c r="S136" s="219">
        <v>0.0008</v>
      </c>
      <c r="T136" s="220">
        <f>S136*H136</f>
        <v>0.192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1" t="s">
        <v>151</v>
      </c>
      <c r="AT136" s="221" t="s">
        <v>138</v>
      </c>
      <c r="AU136" s="221" t="s">
        <v>83</v>
      </c>
      <c r="AY136" s="17" t="s">
        <v>137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7" t="s">
        <v>81</v>
      </c>
      <c r="BK136" s="222">
        <f>ROUND(I136*H136,2)</f>
        <v>0</v>
      </c>
      <c r="BL136" s="17" t="s">
        <v>151</v>
      </c>
      <c r="BM136" s="221" t="s">
        <v>1225</v>
      </c>
    </row>
    <row r="137" spans="1:65" s="2" customFormat="1" ht="24.15" customHeight="1">
      <c r="A137" s="38"/>
      <c r="B137" s="39"/>
      <c r="C137" s="210" t="s">
        <v>182</v>
      </c>
      <c r="D137" s="210" t="s">
        <v>138</v>
      </c>
      <c r="E137" s="211" t="s">
        <v>982</v>
      </c>
      <c r="F137" s="212" t="s">
        <v>983</v>
      </c>
      <c r="G137" s="213" t="s">
        <v>365</v>
      </c>
      <c r="H137" s="214">
        <v>446</v>
      </c>
      <c r="I137" s="215"/>
      <c r="J137" s="216">
        <f>ROUND(I137*H137,2)</f>
        <v>0</v>
      </c>
      <c r="K137" s="212" t="s">
        <v>950</v>
      </c>
      <c r="L137" s="44"/>
      <c r="M137" s="217" t="s">
        <v>1</v>
      </c>
      <c r="N137" s="218" t="s">
        <v>38</v>
      </c>
      <c r="O137" s="91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1" t="s">
        <v>151</v>
      </c>
      <c r="AT137" s="221" t="s">
        <v>138</v>
      </c>
      <c r="AU137" s="221" t="s">
        <v>83</v>
      </c>
      <c r="AY137" s="17" t="s">
        <v>137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7" t="s">
        <v>81</v>
      </c>
      <c r="BK137" s="222">
        <f>ROUND(I137*H137,2)</f>
        <v>0</v>
      </c>
      <c r="BL137" s="17" t="s">
        <v>151</v>
      </c>
      <c r="BM137" s="221" t="s">
        <v>1226</v>
      </c>
    </row>
    <row r="138" spans="1:65" s="2" customFormat="1" ht="33" customHeight="1">
      <c r="A138" s="38"/>
      <c r="B138" s="39"/>
      <c r="C138" s="210" t="s">
        <v>186</v>
      </c>
      <c r="D138" s="210" t="s">
        <v>138</v>
      </c>
      <c r="E138" s="211" t="s">
        <v>1227</v>
      </c>
      <c r="F138" s="212" t="s">
        <v>1228</v>
      </c>
      <c r="G138" s="213" t="s">
        <v>328</v>
      </c>
      <c r="H138" s="214">
        <v>528.55</v>
      </c>
      <c r="I138" s="215"/>
      <c r="J138" s="216">
        <f>ROUND(I138*H138,2)</f>
        <v>0</v>
      </c>
      <c r="K138" s="212" t="s">
        <v>950</v>
      </c>
      <c r="L138" s="44"/>
      <c r="M138" s="217" t="s">
        <v>1</v>
      </c>
      <c r="N138" s="218" t="s">
        <v>38</v>
      </c>
      <c r="O138" s="91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1" t="s">
        <v>151</v>
      </c>
      <c r="AT138" s="221" t="s">
        <v>138</v>
      </c>
      <c r="AU138" s="221" t="s">
        <v>83</v>
      </c>
      <c r="AY138" s="17" t="s">
        <v>137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7" t="s">
        <v>81</v>
      </c>
      <c r="BK138" s="222">
        <f>ROUND(I138*H138,2)</f>
        <v>0</v>
      </c>
      <c r="BL138" s="17" t="s">
        <v>151</v>
      </c>
      <c r="BM138" s="221" t="s">
        <v>1229</v>
      </c>
    </row>
    <row r="139" spans="1:65" s="2" customFormat="1" ht="37.8" customHeight="1">
      <c r="A139" s="38"/>
      <c r="B139" s="39"/>
      <c r="C139" s="210" t="s">
        <v>190</v>
      </c>
      <c r="D139" s="210" t="s">
        <v>138</v>
      </c>
      <c r="E139" s="211" t="s">
        <v>988</v>
      </c>
      <c r="F139" s="212" t="s">
        <v>989</v>
      </c>
      <c r="G139" s="213" t="s">
        <v>328</v>
      </c>
      <c r="H139" s="214">
        <v>192.4</v>
      </c>
      <c r="I139" s="215"/>
      <c r="J139" s="216">
        <f>ROUND(I139*H139,2)</f>
        <v>0</v>
      </c>
      <c r="K139" s="212" t="s">
        <v>950</v>
      </c>
      <c r="L139" s="44"/>
      <c r="M139" s="217" t="s">
        <v>1</v>
      </c>
      <c r="N139" s="218" t="s">
        <v>38</v>
      </c>
      <c r="O139" s="91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1" t="s">
        <v>151</v>
      </c>
      <c r="AT139" s="221" t="s">
        <v>138</v>
      </c>
      <c r="AU139" s="221" t="s">
        <v>83</v>
      </c>
      <c r="AY139" s="17" t="s">
        <v>137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7" t="s">
        <v>81</v>
      </c>
      <c r="BK139" s="222">
        <f>ROUND(I139*H139,2)</f>
        <v>0</v>
      </c>
      <c r="BL139" s="17" t="s">
        <v>151</v>
      </c>
      <c r="BM139" s="221" t="s">
        <v>1230</v>
      </c>
    </row>
    <row r="140" spans="1:65" s="2" customFormat="1" ht="24.15" customHeight="1">
      <c r="A140" s="38"/>
      <c r="B140" s="39"/>
      <c r="C140" s="210" t="s">
        <v>8</v>
      </c>
      <c r="D140" s="210" t="s">
        <v>138</v>
      </c>
      <c r="E140" s="211" t="s">
        <v>994</v>
      </c>
      <c r="F140" s="212" t="s">
        <v>995</v>
      </c>
      <c r="G140" s="213" t="s">
        <v>196</v>
      </c>
      <c r="H140" s="214">
        <v>7</v>
      </c>
      <c r="I140" s="215"/>
      <c r="J140" s="216">
        <f>ROUND(I140*H140,2)</f>
        <v>0</v>
      </c>
      <c r="K140" s="212" t="s">
        <v>950</v>
      </c>
      <c r="L140" s="44"/>
      <c r="M140" s="217" t="s">
        <v>1</v>
      </c>
      <c r="N140" s="218" t="s">
        <v>38</v>
      </c>
      <c r="O140" s="91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1" t="s">
        <v>151</v>
      </c>
      <c r="AT140" s="221" t="s">
        <v>138</v>
      </c>
      <c r="AU140" s="221" t="s">
        <v>83</v>
      </c>
      <c r="AY140" s="17" t="s">
        <v>137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7" t="s">
        <v>81</v>
      </c>
      <c r="BK140" s="222">
        <f>ROUND(I140*H140,2)</f>
        <v>0</v>
      </c>
      <c r="BL140" s="17" t="s">
        <v>151</v>
      </c>
      <c r="BM140" s="221" t="s">
        <v>1231</v>
      </c>
    </row>
    <row r="141" spans="1:65" s="2" customFormat="1" ht="24.15" customHeight="1">
      <c r="A141" s="38"/>
      <c r="B141" s="39"/>
      <c r="C141" s="210" t="s">
        <v>200</v>
      </c>
      <c r="D141" s="210" t="s">
        <v>138</v>
      </c>
      <c r="E141" s="211" t="s">
        <v>997</v>
      </c>
      <c r="F141" s="212" t="s">
        <v>998</v>
      </c>
      <c r="G141" s="213" t="s">
        <v>196</v>
      </c>
      <c r="H141" s="214">
        <v>3</v>
      </c>
      <c r="I141" s="215"/>
      <c r="J141" s="216">
        <f>ROUND(I141*H141,2)</f>
        <v>0</v>
      </c>
      <c r="K141" s="212" t="s">
        <v>950</v>
      </c>
      <c r="L141" s="44"/>
      <c r="M141" s="217" t="s">
        <v>1</v>
      </c>
      <c r="N141" s="218" t="s">
        <v>38</v>
      </c>
      <c r="O141" s="91"/>
      <c r="P141" s="219">
        <f>O141*H141</f>
        <v>0</v>
      </c>
      <c r="Q141" s="219">
        <v>0</v>
      </c>
      <c r="R141" s="219">
        <f>Q141*H141</f>
        <v>0</v>
      </c>
      <c r="S141" s="219">
        <v>0</v>
      </c>
      <c r="T141" s="22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1" t="s">
        <v>151</v>
      </c>
      <c r="AT141" s="221" t="s">
        <v>138</v>
      </c>
      <c r="AU141" s="221" t="s">
        <v>83</v>
      </c>
      <c r="AY141" s="17" t="s">
        <v>137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7" t="s">
        <v>81</v>
      </c>
      <c r="BK141" s="222">
        <f>ROUND(I141*H141,2)</f>
        <v>0</v>
      </c>
      <c r="BL141" s="17" t="s">
        <v>151</v>
      </c>
      <c r="BM141" s="221" t="s">
        <v>1232</v>
      </c>
    </row>
    <row r="142" spans="1:65" s="2" customFormat="1" ht="24.15" customHeight="1">
      <c r="A142" s="38"/>
      <c r="B142" s="39"/>
      <c r="C142" s="210" t="s">
        <v>204</v>
      </c>
      <c r="D142" s="210" t="s">
        <v>138</v>
      </c>
      <c r="E142" s="211" t="s">
        <v>1000</v>
      </c>
      <c r="F142" s="212" t="s">
        <v>1001</v>
      </c>
      <c r="G142" s="213" t="s">
        <v>196</v>
      </c>
      <c r="H142" s="214">
        <v>1</v>
      </c>
      <c r="I142" s="215"/>
      <c r="J142" s="216">
        <f>ROUND(I142*H142,2)</f>
        <v>0</v>
      </c>
      <c r="K142" s="212" t="s">
        <v>950</v>
      </c>
      <c r="L142" s="44"/>
      <c r="M142" s="217" t="s">
        <v>1</v>
      </c>
      <c r="N142" s="218" t="s">
        <v>38</v>
      </c>
      <c r="O142" s="91"/>
      <c r="P142" s="219">
        <f>O142*H142</f>
        <v>0</v>
      </c>
      <c r="Q142" s="219">
        <v>0</v>
      </c>
      <c r="R142" s="219">
        <f>Q142*H142</f>
        <v>0</v>
      </c>
      <c r="S142" s="219">
        <v>0</v>
      </c>
      <c r="T142" s="22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1" t="s">
        <v>151</v>
      </c>
      <c r="AT142" s="221" t="s">
        <v>138</v>
      </c>
      <c r="AU142" s="221" t="s">
        <v>83</v>
      </c>
      <c r="AY142" s="17" t="s">
        <v>137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7" t="s">
        <v>81</v>
      </c>
      <c r="BK142" s="222">
        <f>ROUND(I142*H142,2)</f>
        <v>0</v>
      </c>
      <c r="BL142" s="17" t="s">
        <v>151</v>
      </c>
      <c r="BM142" s="221" t="s">
        <v>1233</v>
      </c>
    </row>
    <row r="143" spans="1:65" s="2" customFormat="1" ht="24.15" customHeight="1">
      <c r="A143" s="38"/>
      <c r="B143" s="39"/>
      <c r="C143" s="210" t="s">
        <v>208</v>
      </c>
      <c r="D143" s="210" t="s">
        <v>138</v>
      </c>
      <c r="E143" s="211" t="s">
        <v>1003</v>
      </c>
      <c r="F143" s="212" t="s">
        <v>1004</v>
      </c>
      <c r="G143" s="213" t="s">
        <v>196</v>
      </c>
      <c r="H143" s="214">
        <v>7</v>
      </c>
      <c r="I143" s="215"/>
      <c r="J143" s="216">
        <f>ROUND(I143*H143,2)</f>
        <v>0</v>
      </c>
      <c r="K143" s="212" t="s">
        <v>950</v>
      </c>
      <c r="L143" s="44"/>
      <c r="M143" s="217" t="s">
        <v>1</v>
      </c>
      <c r="N143" s="218" t="s">
        <v>38</v>
      </c>
      <c r="O143" s="91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1" t="s">
        <v>151</v>
      </c>
      <c r="AT143" s="221" t="s">
        <v>138</v>
      </c>
      <c r="AU143" s="221" t="s">
        <v>83</v>
      </c>
      <c r="AY143" s="17" t="s">
        <v>137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7" t="s">
        <v>81</v>
      </c>
      <c r="BK143" s="222">
        <f>ROUND(I143*H143,2)</f>
        <v>0</v>
      </c>
      <c r="BL143" s="17" t="s">
        <v>151</v>
      </c>
      <c r="BM143" s="221" t="s">
        <v>1234</v>
      </c>
    </row>
    <row r="144" spans="1:65" s="2" customFormat="1" ht="24.15" customHeight="1">
      <c r="A144" s="38"/>
      <c r="B144" s="39"/>
      <c r="C144" s="210" t="s">
        <v>212</v>
      </c>
      <c r="D144" s="210" t="s">
        <v>138</v>
      </c>
      <c r="E144" s="211" t="s">
        <v>1006</v>
      </c>
      <c r="F144" s="212" t="s">
        <v>1007</v>
      </c>
      <c r="G144" s="213" t="s">
        <v>196</v>
      </c>
      <c r="H144" s="214">
        <v>3</v>
      </c>
      <c r="I144" s="215"/>
      <c r="J144" s="216">
        <f>ROUND(I144*H144,2)</f>
        <v>0</v>
      </c>
      <c r="K144" s="212" t="s">
        <v>950</v>
      </c>
      <c r="L144" s="44"/>
      <c r="M144" s="217" t="s">
        <v>1</v>
      </c>
      <c r="N144" s="218" t="s">
        <v>38</v>
      </c>
      <c r="O144" s="91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1" t="s">
        <v>151</v>
      </c>
      <c r="AT144" s="221" t="s">
        <v>138</v>
      </c>
      <c r="AU144" s="221" t="s">
        <v>83</v>
      </c>
      <c r="AY144" s="17" t="s">
        <v>137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7" t="s">
        <v>81</v>
      </c>
      <c r="BK144" s="222">
        <f>ROUND(I144*H144,2)</f>
        <v>0</v>
      </c>
      <c r="BL144" s="17" t="s">
        <v>151</v>
      </c>
      <c r="BM144" s="221" t="s">
        <v>1235</v>
      </c>
    </row>
    <row r="145" spans="1:65" s="2" customFormat="1" ht="24.15" customHeight="1">
      <c r="A145" s="38"/>
      <c r="B145" s="39"/>
      <c r="C145" s="210" t="s">
        <v>216</v>
      </c>
      <c r="D145" s="210" t="s">
        <v>138</v>
      </c>
      <c r="E145" s="211" t="s">
        <v>1009</v>
      </c>
      <c r="F145" s="212" t="s">
        <v>1010</v>
      </c>
      <c r="G145" s="213" t="s">
        <v>196</v>
      </c>
      <c r="H145" s="214">
        <v>1</v>
      </c>
      <c r="I145" s="215"/>
      <c r="J145" s="216">
        <f>ROUND(I145*H145,2)</f>
        <v>0</v>
      </c>
      <c r="K145" s="212" t="s">
        <v>950</v>
      </c>
      <c r="L145" s="44"/>
      <c r="M145" s="217" t="s">
        <v>1</v>
      </c>
      <c r="N145" s="218" t="s">
        <v>38</v>
      </c>
      <c r="O145" s="91"/>
      <c r="P145" s="219">
        <f>O145*H145</f>
        <v>0</v>
      </c>
      <c r="Q145" s="219">
        <v>0</v>
      </c>
      <c r="R145" s="219">
        <f>Q145*H145</f>
        <v>0</v>
      </c>
      <c r="S145" s="219">
        <v>0</v>
      </c>
      <c r="T145" s="22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1" t="s">
        <v>151</v>
      </c>
      <c r="AT145" s="221" t="s">
        <v>138</v>
      </c>
      <c r="AU145" s="221" t="s">
        <v>83</v>
      </c>
      <c r="AY145" s="17" t="s">
        <v>137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7" t="s">
        <v>81</v>
      </c>
      <c r="BK145" s="222">
        <f>ROUND(I145*H145,2)</f>
        <v>0</v>
      </c>
      <c r="BL145" s="17" t="s">
        <v>151</v>
      </c>
      <c r="BM145" s="221" t="s">
        <v>1236</v>
      </c>
    </row>
    <row r="146" spans="1:65" s="2" customFormat="1" ht="33" customHeight="1">
      <c r="A146" s="38"/>
      <c r="B146" s="39"/>
      <c r="C146" s="210" t="s">
        <v>7</v>
      </c>
      <c r="D146" s="210" t="s">
        <v>138</v>
      </c>
      <c r="E146" s="211" t="s">
        <v>1012</v>
      </c>
      <c r="F146" s="212" t="s">
        <v>1013</v>
      </c>
      <c r="G146" s="213" t="s">
        <v>196</v>
      </c>
      <c r="H146" s="214">
        <v>133</v>
      </c>
      <c r="I146" s="215"/>
      <c r="J146" s="216">
        <f>ROUND(I146*H146,2)</f>
        <v>0</v>
      </c>
      <c r="K146" s="212" t="s">
        <v>950</v>
      </c>
      <c r="L146" s="44"/>
      <c r="M146" s="217" t="s">
        <v>1</v>
      </c>
      <c r="N146" s="218" t="s">
        <v>38</v>
      </c>
      <c r="O146" s="91"/>
      <c r="P146" s="219">
        <f>O146*H146</f>
        <v>0</v>
      </c>
      <c r="Q146" s="219">
        <v>0</v>
      </c>
      <c r="R146" s="219">
        <f>Q146*H146</f>
        <v>0</v>
      </c>
      <c r="S146" s="219">
        <v>0</v>
      </c>
      <c r="T146" s="22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1" t="s">
        <v>151</v>
      </c>
      <c r="AT146" s="221" t="s">
        <v>138</v>
      </c>
      <c r="AU146" s="221" t="s">
        <v>83</v>
      </c>
      <c r="AY146" s="17" t="s">
        <v>137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7" t="s">
        <v>81</v>
      </c>
      <c r="BK146" s="222">
        <f>ROUND(I146*H146,2)</f>
        <v>0</v>
      </c>
      <c r="BL146" s="17" t="s">
        <v>151</v>
      </c>
      <c r="BM146" s="221" t="s">
        <v>1237</v>
      </c>
    </row>
    <row r="147" spans="1:65" s="2" customFormat="1" ht="33" customHeight="1">
      <c r="A147" s="38"/>
      <c r="B147" s="39"/>
      <c r="C147" s="210" t="s">
        <v>223</v>
      </c>
      <c r="D147" s="210" t="s">
        <v>138</v>
      </c>
      <c r="E147" s="211" t="s">
        <v>1015</v>
      </c>
      <c r="F147" s="212" t="s">
        <v>1016</v>
      </c>
      <c r="G147" s="213" t="s">
        <v>196</v>
      </c>
      <c r="H147" s="214">
        <v>57</v>
      </c>
      <c r="I147" s="215"/>
      <c r="J147" s="216">
        <f>ROUND(I147*H147,2)</f>
        <v>0</v>
      </c>
      <c r="K147" s="212" t="s">
        <v>950</v>
      </c>
      <c r="L147" s="44"/>
      <c r="M147" s="217" t="s">
        <v>1</v>
      </c>
      <c r="N147" s="218" t="s">
        <v>38</v>
      </c>
      <c r="O147" s="91"/>
      <c r="P147" s="219">
        <f>O147*H147</f>
        <v>0</v>
      </c>
      <c r="Q147" s="219">
        <v>0</v>
      </c>
      <c r="R147" s="219">
        <f>Q147*H147</f>
        <v>0</v>
      </c>
      <c r="S147" s="219">
        <v>0</v>
      </c>
      <c r="T147" s="22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1" t="s">
        <v>151</v>
      </c>
      <c r="AT147" s="221" t="s">
        <v>138</v>
      </c>
      <c r="AU147" s="221" t="s">
        <v>83</v>
      </c>
      <c r="AY147" s="17" t="s">
        <v>137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7" t="s">
        <v>81</v>
      </c>
      <c r="BK147" s="222">
        <f>ROUND(I147*H147,2)</f>
        <v>0</v>
      </c>
      <c r="BL147" s="17" t="s">
        <v>151</v>
      </c>
      <c r="BM147" s="221" t="s">
        <v>1238</v>
      </c>
    </row>
    <row r="148" spans="1:65" s="2" customFormat="1" ht="33" customHeight="1">
      <c r="A148" s="38"/>
      <c r="B148" s="39"/>
      <c r="C148" s="210" t="s">
        <v>227</v>
      </c>
      <c r="D148" s="210" t="s">
        <v>138</v>
      </c>
      <c r="E148" s="211" t="s">
        <v>1018</v>
      </c>
      <c r="F148" s="212" t="s">
        <v>1019</v>
      </c>
      <c r="G148" s="213" t="s">
        <v>196</v>
      </c>
      <c r="H148" s="214">
        <v>19</v>
      </c>
      <c r="I148" s="215"/>
      <c r="J148" s="216">
        <f>ROUND(I148*H148,2)</f>
        <v>0</v>
      </c>
      <c r="K148" s="212" t="s">
        <v>950</v>
      </c>
      <c r="L148" s="44"/>
      <c r="M148" s="217" t="s">
        <v>1</v>
      </c>
      <c r="N148" s="218" t="s">
        <v>38</v>
      </c>
      <c r="O148" s="91"/>
      <c r="P148" s="219">
        <f>O148*H148</f>
        <v>0</v>
      </c>
      <c r="Q148" s="219">
        <v>0</v>
      </c>
      <c r="R148" s="219">
        <f>Q148*H148</f>
        <v>0</v>
      </c>
      <c r="S148" s="219">
        <v>0</v>
      </c>
      <c r="T148" s="22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1" t="s">
        <v>151</v>
      </c>
      <c r="AT148" s="221" t="s">
        <v>138</v>
      </c>
      <c r="AU148" s="221" t="s">
        <v>83</v>
      </c>
      <c r="AY148" s="17" t="s">
        <v>137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7" t="s">
        <v>81</v>
      </c>
      <c r="BK148" s="222">
        <f>ROUND(I148*H148,2)</f>
        <v>0</v>
      </c>
      <c r="BL148" s="17" t="s">
        <v>151</v>
      </c>
      <c r="BM148" s="221" t="s">
        <v>1239</v>
      </c>
    </row>
    <row r="149" spans="1:65" s="2" customFormat="1" ht="24.15" customHeight="1">
      <c r="A149" s="38"/>
      <c r="B149" s="39"/>
      <c r="C149" s="210" t="s">
        <v>233</v>
      </c>
      <c r="D149" s="210" t="s">
        <v>138</v>
      </c>
      <c r="E149" s="211" t="s">
        <v>1021</v>
      </c>
      <c r="F149" s="212" t="s">
        <v>1022</v>
      </c>
      <c r="G149" s="213" t="s">
        <v>196</v>
      </c>
      <c r="H149" s="214">
        <v>133</v>
      </c>
      <c r="I149" s="215"/>
      <c r="J149" s="216">
        <f>ROUND(I149*H149,2)</f>
        <v>0</v>
      </c>
      <c r="K149" s="212" t="s">
        <v>950</v>
      </c>
      <c r="L149" s="44"/>
      <c r="M149" s="217" t="s">
        <v>1</v>
      </c>
      <c r="N149" s="218" t="s">
        <v>38</v>
      </c>
      <c r="O149" s="91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1" t="s">
        <v>151</v>
      </c>
      <c r="AT149" s="221" t="s">
        <v>138</v>
      </c>
      <c r="AU149" s="221" t="s">
        <v>83</v>
      </c>
      <c r="AY149" s="17" t="s">
        <v>137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7" t="s">
        <v>81</v>
      </c>
      <c r="BK149" s="222">
        <f>ROUND(I149*H149,2)</f>
        <v>0</v>
      </c>
      <c r="BL149" s="17" t="s">
        <v>151</v>
      </c>
      <c r="BM149" s="221" t="s">
        <v>1240</v>
      </c>
    </row>
    <row r="150" spans="1:65" s="2" customFormat="1" ht="24.15" customHeight="1">
      <c r="A150" s="38"/>
      <c r="B150" s="39"/>
      <c r="C150" s="210" t="s">
        <v>240</v>
      </c>
      <c r="D150" s="210" t="s">
        <v>138</v>
      </c>
      <c r="E150" s="211" t="s">
        <v>1024</v>
      </c>
      <c r="F150" s="212" t="s">
        <v>1025</v>
      </c>
      <c r="G150" s="213" t="s">
        <v>196</v>
      </c>
      <c r="H150" s="214">
        <v>57</v>
      </c>
      <c r="I150" s="215"/>
      <c r="J150" s="216">
        <f>ROUND(I150*H150,2)</f>
        <v>0</v>
      </c>
      <c r="K150" s="212" t="s">
        <v>950</v>
      </c>
      <c r="L150" s="44"/>
      <c r="M150" s="217" t="s">
        <v>1</v>
      </c>
      <c r="N150" s="218" t="s">
        <v>38</v>
      </c>
      <c r="O150" s="91"/>
      <c r="P150" s="219">
        <f>O150*H150</f>
        <v>0</v>
      </c>
      <c r="Q150" s="219">
        <v>0</v>
      </c>
      <c r="R150" s="219">
        <f>Q150*H150</f>
        <v>0</v>
      </c>
      <c r="S150" s="219">
        <v>0</v>
      </c>
      <c r="T150" s="22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1" t="s">
        <v>151</v>
      </c>
      <c r="AT150" s="221" t="s">
        <v>138</v>
      </c>
      <c r="AU150" s="221" t="s">
        <v>83</v>
      </c>
      <c r="AY150" s="17" t="s">
        <v>137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7" t="s">
        <v>81</v>
      </c>
      <c r="BK150" s="222">
        <f>ROUND(I150*H150,2)</f>
        <v>0</v>
      </c>
      <c r="BL150" s="17" t="s">
        <v>151</v>
      </c>
      <c r="BM150" s="221" t="s">
        <v>1241</v>
      </c>
    </row>
    <row r="151" spans="1:65" s="2" customFormat="1" ht="24.15" customHeight="1">
      <c r="A151" s="38"/>
      <c r="B151" s="39"/>
      <c r="C151" s="210" t="s">
        <v>244</v>
      </c>
      <c r="D151" s="210" t="s">
        <v>138</v>
      </c>
      <c r="E151" s="211" t="s">
        <v>1027</v>
      </c>
      <c r="F151" s="212" t="s">
        <v>1028</v>
      </c>
      <c r="G151" s="213" t="s">
        <v>196</v>
      </c>
      <c r="H151" s="214">
        <v>19</v>
      </c>
      <c r="I151" s="215"/>
      <c r="J151" s="216">
        <f>ROUND(I151*H151,2)</f>
        <v>0</v>
      </c>
      <c r="K151" s="212" t="s">
        <v>950</v>
      </c>
      <c r="L151" s="44"/>
      <c r="M151" s="217" t="s">
        <v>1</v>
      </c>
      <c r="N151" s="218" t="s">
        <v>38</v>
      </c>
      <c r="O151" s="91"/>
      <c r="P151" s="219">
        <f>O151*H151</f>
        <v>0</v>
      </c>
      <c r="Q151" s="219">
        <v>0</v>
      </c>
      <c r="R151" s="219">
        <f>Q151*H151</f>
        <v>0</v>
      </c>
      <c r="S151" s="219">
        <v>0</v>
      </c>
      <c r="T151" s="22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1" t="s">
        <v>151</v>
      </c>
      <c r="AT151" s="221" t="s">
        <v>138</v>
      </c>
      <c r="AU151" s="221" t="s">
        <v>83</v>
      </c>
      <c r="AY151" s="17" t="s">
        <v>137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7" t="s">
        <v>81</v>
      </c>
      <c r="BK151" s="222">
        <f>ROUND(I151*H151,2)</f>
        <v>0</v>
      </c>
      <c r="BL151" s="17" t="s">
        <v>151</v>
      </c>
      <c r="BM151" s="221" t="s">
        <v>1242</v>
      </c>
    </row>
    <row r="152" spans="1:65" s="2" customFormat="1" ht="37.8" customHeight="1">
      <c r="A152" s="38"/>
      <c r="B152" s="39"/>
      <c r="C152" s="210" t="s">
        <v>250</v>
      </c>
      <c r="D152" s="210" t="s">
        <v>138</v>
      </c>
      <c r="E152" s="211" t="s">
        <v>1030</v>
      </c>
      <c r="F152" s="212" t="s">
        <v>1031</v>
      </c>
      <c r="G152" s="213" t="s">
        <v>328</v>
      </c>
      <c r="H152" s="214">
        <v>1085.63</v>
      </c>
      <c r="I152" s="215"/>
      <c r="J152" s="216">
        <f>ROUND(I152*H152,2)</f>
        <v>0</v>
      </c>
      <c r="K152" s="212" t="s">
        <v>950</v>
      </c>
      <c r="L152" s="44"/>
      <c r="M152" s="217" t="s">
        <v>1</v>
      </c>
      <c r="N152" s="218" t="s">
        <v>38</v>
      </c>
      <c r="O152" s="91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1" t="s">
        <v>151</v>
      </c>
      <c r="AT152" s="221" t="s">
        <v>138</v>
      </c>
      <c r="AU152" s="221" t="s">
        <v>83</v>
      </c>
      <c r="AY152" s="17" t="s">
        <v>137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7" t="s">
        <v>81</v>
      </c>
      <c r="BK152" s="222">
        <f>ROUND(I152*H152,2)</f>
        <v>0</v>
      </c>
      <c r="BL152" s="17" t="s">
        <v>151</v>
      </c>
      <c r="BM152" s="221" t="s">
        <v>1243</v>
      </c>
    </row>
    <row r="153" spans="1:65" s="2" customFormat="1" ht="37.8" customHeight="1">
      <c r="A153" s="38"/>
      <c r="B153" s="39"/>
      <c r="C153" s="210" t="s">
        <v>258</v>
      </c>
      <c r="D153" s="210" t="s">
        <v>138</v>
      </c>
      <c r="E153" s="211" t="s">
        <v>332</v>
      </c>
      <c r="F153" s="212" t="s">
        <v>1033</v>
      </c>
      <c r="G153" s="213" t="s">
        <v>328</v>
      </c>
      <c r="H153" s="214">
        <v>118.97</v>
      </c>
      <c r="I153" s="215"/>
      <c r="J153" s="216">
        <f>ROUND(I153*H153,2)</f>
        <v>0</v>
      </c>
      <c r="K153" s="212" t="s">
        <v>950</v>
      </c>
      <c r="L153" s="44"/>
      <c r="M153" s="217" t="s">
        <v>1</v>
      </c>
      <c r="N153" s="218" t="s">
        <v>38</v>
      </c>
      <c r="O153" s="91"/>
      <c r="P153" s="219">
        <f>O153*H153</f>
        <v>0</v>
      </c>
      <c r="Q153" s="219">
        <v>0</v>
      </c>
      <c r="R153" s="219">
        <f>Q153*H153</f>
        <v>0</v>
      </c>
      <c r="S153" s="219">
        <v>0</v>
      </c>
      <c r="T153" s="22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1" t="s">
        <v>151</v>
      </c>
      <c r="AT153" s="221" t="s">
        <v>138</v>
      </c>
      <c r="AU153" s="221" t="s">
        <v>83</v>
      </c>
      <c r="AY153" s="17" t="s">
        <v>137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7" t="s">
        <v>81</v>
      </c>
      <c r="BK153" s="222">
        <f>ROUND(I153*H153,2)</f>
        <v>0</v>
      </c>
      <c r="BL153" s="17" t="s">
        <v>151</v>
      </c>
      <c r="BM153" s="221" t="s">
        <v>1244</v>
      </c>
    </row>
    <row r="154" spans="1:65" s="2" customFormat="1" ht="37.8" customHeight="1">
      <c r="A154" s="38"/>
      <c r="B154" s="39"/>
      <c r="C154" s="210" t="s">
        <v>266</v>
      </c>
      <c r="D154" s="210" t="s">
        <v>138</v>
      </c>
      <c r="E154" s="211" t="s">
        <v>335</v>
      </c>
      <c r="F154" s="212" t="s">
        <v>1035</v>
      </c>
      <c r="G154" s="213" t="s">
        <v>328</v>
      </c>
      <c r="H154" s="214">
        <v>2379.4</v>
      </c>
      <c r="I154" s="215"/>
      <c r="J154" s="216">
        <f>ROUND(I154*H154,2)</f>
        <v>0</v>
      </c>
      <c r="K154" s="212" t="s">
        <v>950</v>
      </c>
      <c r="L154" s="44"/>
      <c r="M154" s="217" t="s">
        <v>1</v>
      </c>
      <c r="N154" s="218" t="s">
        <v>38</v>
      </c>
      <c r="O154" s="91"/>
      <c r="P154" s="219">
        <f>O154*H154</f>
        <v>0</v>
      </c>
      <c r="Q154" s="219">
        <v>0</v>
      </c>
      <c r="R154" s="219">
        <f>Q154*H154</f>
        <v>0</v>
      </c>
      <c r="S154" s="219">
        <v>0</v>
      </c>
      <c r="T154" s="220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1" t="s">
        <v>151</v>
      </c>
      <c r="AT154" s="221" t="s">
        <v>138</v>
      </c>
      <c r="AU154" s="221" t="s">
        <v>83</v>
      </c>
      <c r="AY154" s="17" t="s">
        <v>137</v>
      </c>
      <c r="BE154" s="222">
        <f>IF(N154="základní",J154,0)</f>
        <v>0</v>
      </c>
      <c r="BF154" s="222">
        <f>IF(N154="snížená",J154,0)</f>
        <v>0</v>
      </c>
      <c r="BG154" s="222">
        <f>IF(N154="zákl. přenesená",J154,0)</f>
        <v>0</v>
      </c>
      <c r="BH154" s="222">
        <f>IF(N154="sníž. přenesená",J154,0)</f>
        <v>0</v>
      </c>
      <c r="BI154" s="222">
        <f>IF(N154="nulová",J154,0)</f>
        <v>0</v>
      </c>
      <c r="BJ154" s="17" t="s">
        <v>81</v>
      </c>
      <c r="BK154" s="222">
        <f>ROUND(I154*H154,2)</f>
        <v>0</v>
      </c>
      <c r="BL154" s="17" t="s">
        <v>151</v>
      </c>
      <c r="BM154" s="221" t="s">
        <v>1245</v>
      </c>
    </row>
    <row r="155" spans="1:65" s="2" customFormat="1" ht="24.15" customHeight="1">
      <c r="A155" s="38"/>
      <c r="B155" s="39"/>
      <c r="C155" s="210" t="s">
        <v>275</v>
      </c>
      <c r="D155" s="210" t="s">
        <v>138</v>
      </c>
      <c r="E155" s="211" t="s">
        <v>1037</v>
      </c>
      <c r="F155" s="212" t="s">
        <v>1038</v>
      </c>
      <c r="G155" s="213" t="s">
        <v>328</v>
      </c>
      <c r="H155" s="214">
        <v>394.45</v>
      </c>
      <c r="I155" s="215"/>
      <c r="J155" s="216">
        <f>ROUND(I155*H155,2)</f>
        <v>0</v>
      </c>
      <c r="K155" s="212" t="s">
        <v>950</v>
      </c>
      <c r="L155" s="44"/>
      <c r="M155" s="217" t="s">
        <v>1</v>
      </c>
      <c r="N155" s="218" t="s">
        <v>38</v>
      </c>
      <c r="O155" s="91"/>
      <c r="P155" s="219">
        <f>O155*H155</f>
        <v>0</v>
      </c>
      <c r="Q155" s="219">
        <v>0</v>
      </c>
      <c r="R155" s="219">
        <f>Q155*H155</f>
        <v>0</v>
      </c>
      <c r="S155" s="219">
        <v>0</v>
      </c>
      <c r="T155" s="22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1" t="s">
        <v>151</v>
      </c>
      <c r="AT155" s="221" t="s">
        <v>138</v>
      </c>
      <c r="AU155" s="221" t="s">
        <v>83</v>
      </c>
      <c r="AY155" s="17" t="s">
        <v>137</v>
      </c>
      <c r="BE155" s="222">
        <f>IF(N155="základní",J155,0)</f>
        <v>0</v>
      </c>
      <c r="BF155" s="222">
        <f>IF(N155="snížená",J155,0)</f>
        <v>0</v>
      </c>
      <c r="BG155" s="222">
        <f>IF(N155="zákl. přenesená",J155,0)</f>
        <v>0</v>
      </c>
      <c r="BH155" s="222">
        <f>IF(N155="sníž. přenesená",J155,0)</f>
        <v>0</v>
      </c>
      <c r="BI155" s="222">
        <f>IF(N155="nulová",J155,0)</f>
        <v>0</v>
      </c>
      <c r="BJ155" s="17" t="s">
        <v>81</v>
      </c>
      <c r="BK155" s="222">
        <f>ROUND(I155*H155,2)</f>
        <v>0</v>
      </c>
      <c r="BL155" s="17" t="s">
        <v>151</v>
      </c>
      <c r="BM155" s="221" t="s">
        <v>1246</v>
      </c>
    </row>
    <row r="156" spans="1:65" s="2" customFormat="1" ht="24.15" customHeight="1">
      <c r="A156" s="38"/>
      <c r="B156" s="39"/>
      <c r="C156" s="210" t="s">
        <v>281</v>
      </c>
      <c r="D156" s="210" t="s">
        <v>138</v>
      </c>
      <c r="E156" s="211" t="s">
        <v>1247</v>
      </c>
      <c r="F156" s="212" t="s">
        <v>1248</v>
      </c>
      <c r="G156" s="213" t="s">
        <v>328</v>
      </c>
      <c r="H156" s="214">
        <v>308.05</v>
      </c>
      <c r="I156" s="215"/>
      <c r="J156" s="216">
        <f>ROUND(I156*H156,2)</f>
        <v>0</v>
      </c>
      <c r="K156" s="212" t="s">
        <v>950</v>
      </c>
      <c r="L156" s="44"/>
      <c r="M156" s="217" t="s">
        <v>1</v>
      </c>
      <c r="N156" s="218" t="s">
        <v>38</v>
      </c>
      <c r="O156" s="91"/>
      <c r="P156" s="219">
        <f>O156*H156</f>
        <v>0</v>
      </c>
      <c r="Q156" s="219">
        <v>0</v>
      </c>
      <c r="R156" s="219">
        <f>Q156*H156</f>
        <v>0</v>
      </c>
      <c r="S156" s="219">
        <v>0</v>
      </c>
      <c r="T156" s="22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1" t="s">
        <v>151</v>
      </c>
      <c r="AT156" s="221" t="s">
        <v>138</v>
      </c>
      <c r="AU156" s="221" t="s">
        <v>83</v>
      </c>
      <c r="AY156" s="17" t="s">
        <v>137</v>
      </c>
      <c r="BE156" s="222">
        <f>IF(N156="základní",J156,0)</f>
        <v>0</v>
      </c>
      <c r="BF156" s="222">
        <f>IF(N156="snížená",J156,0)</f>
        <v>0</v>
      </c>
      <c r="BG156" s="222">
        <f>IF(N156="zákl. přenesená",J156,0)</f>
        <v>0</v>
      </c>
      <c r="BH156" s="222">
        <f>IF(N156="sníž. přenesená",J156,0)</f>
        <v>0</v>
      </c>
      <c r="BI156" s="222">
        <f>IF(N156="nulová",J156,0)</f>
        <v>0</v>
      </c>
      <c r="BJ156" s="17" t="s">
        <v>81</v>
      </c>
      <c r="BK156" s="222">
        <f>ROUND(I156*H156,2)</f>
        <v>0</v>
      </c>
      <c r="BL156" s="17" t="s">
        <v>151</v>
      </c>
      <c r="BM156" s="221" t="s">
        <v>1249</v>
      </c>
    </row>
    <row r="157" spans="1:65" s="2" customFormat="1" ht="33" customHeight="1">
      <c r="A157" s="38"/>
      <c r="B157" s="39"/>
      <c r="C157" s="210" t="s">
        <v>291</v>
      </c>
      <c r="D157" s="210" t="s">
        <v>138</v>
      </c>
      <c r="E157" s="211" t="s">
        <v>1040</v>
      </c>
      <c r="F157" s="212" t="s">
        <v>1041</v>
      </c>
      <c r="G157" s="213" t="s">
        <v>342</v>
      </c>
      <c r="H157" s="214">
        <v>214.146</v>
      </c>
      <c r="I157" s="215"/>
      <c r="J157" s="216">
        <f>ROUND(I157*H157,2)</f>
        <v>0</v>
      </c>
      <c r="K157" s="212" t="s">
        <v>950</v>
      </c>
      <c r="L157" s="44"/>
      <c r="M157" s="217" t="s">
        <v>1</v>
      </c>
      <c r="N157" s="218" t="s">
        <v>38</v>
      </c>
      <c r="O157" s="91"/>
      <c r="P157" s="219">
        <f>O157*H157</f>
        <v>0</v>
      </c>
      <c r="Q157" s="219">
        <v>0</v>
      </c>
      <c r="R157" s="219">
        <f>Q157*H157</f>
        <v>0</v>
      </c>
      <c r="S157" s="219">
        <v>0</v>
      </c>
      <c r="T157" s="22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1" t="s">
        <v>151</v>
      </c>
      <c r="AT157" s="221" t="s">
        <v>138</v>
      </c>
      <c r="AU157" s="221" t="s">
        <v>83</v>
      </c>
      <c r="AY157" s="17" t="s">
        <v>137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7" t="s">
        <v>81</v>
      </c>
      <c r="BK157" s="222">
        <f>ROUND(I157*H157,2)</f>
        <v>0</v>
      </c>
      <c r="BL157" s="17" t="s">
        <v>151</v>
      </c>
      <c r="BM157" s="221" t="s">
        <v>1250</v>
      </c>
    </row>
    <row r="158" spans="1:65" s="2" customFormat="1" ht="16.5" customHeight="1">
      <c r="A158" s="38"/>
      <c r="B158" s="39"/>
      <c r="C158" s="210" t="s">
        <v>295</v>
      </c>
      <c r="D158" s="210" t="s">
        <v>138</v>
      </c>
      <c r="E158" s="211" t="s">
        <v>344</v>
      </c>
      <c r="F158" s="212" t="s">
        <v>345</v>
      </c>
      <c r="G158" s="213" t="s">
        <v>328</v>
      </c>
      <c r="H158" s="214">
        <v>691.18</v>
      </c>
      <c r="I158" s="215"/>
      <c r="J158" s="216">
        <f>ROUND(I158*H158,2)</f>
        <v>0</v>
      </c>
      <c r="K158" s="212" t="s">
        <v>950</v>
      </c>
      <c r="L158" s="44"/>
      <c r="M158" s="217" t="s">
        <v>1</v>
      </c>
      <c r="N158" s="218" t="s">
        <v>38</v>
      </c>
      <c r="O158" s="91"/>
      <c r="P158" s="219">
        <f>O158*H158</f>
        <v>0</v>
      </c>
      <c r="Q158" s="219">
        <v>0</v>
      </c>
      <c r="R158" s="219">
        <f>Q158*H158</f>
        <v>0</v>
      </c>
      <c r="S158" s="219">
        <v>0</v>
      </c>
      <c r="T158" s="22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21" t="s">
        <v>151</v>
      </c>
      <c r="AT158" s="221" t="s">
        <v>138</v>
      </c>
      <c r="AU158" s="221" t="s">
        <v>83</v>
      </c>
      <c r="AY158" s="17" t="s">
        <v>137</v>
      </c>
      <c r="BE158" s="222">
        <f>IF(N158="základní",J158,0)</f>
        <v>0</v>
      </c>
      <c r="BF158" s="222">
        <f>IF(N158="snížená",J158,0)</f>
        <v>0</v>
      </c>
      <c r="BG158" s="222">
        <f>IF(N158="zákl. přenesená",J158,0)</f>
        <v>0</v>
      </c>
      <c r="BH158" s="222">
        <f>IF(N158="sníž. přenesená",J158,0)</f>
        <v>0</v>
      </c>
      <c r="BI158" s="222">
        <f>IF(N158="nulová",J158,0)</f>
        <v>0</v>
      </c>
      <c r="BJ158" s="17" t="s">
        <v>81</v>
      </c>
      <c r="BK158" s="222">
        <f>ROUND(I158*H158,2)</f>
        <v>0</v>
      </c>
      <c r="BL158" s="17" t="s">
        <v>151</v>
      </c>
      <c r="BM158" s="221" t="s">
        <v>1251</v>
      </c>
    </row>
    <row r="159" spans="1:65" s="2" customFormat="1" ht="24.15" customHeight="1">
      <c r="A159" s="38"/>
      <c r="B159" s="39"/>
      <c r="C159" s="210" t="s">
        <v>301</v>
      </c>
      <c r="D159" s="210" t="s">
        <v>138</v>
      </c>
      <c r="E159" s="211" t="s">
        <v>1051</v>
      </c>
      <c r="F159" s="212" t="s">
        <v>1052</v>
      </c>
      <c r="G159" s="213" t="s">
        <v>342</v>
      </c>
      <c r="H159" s="214">
        <v>0.64</v>
      </c>
      <c r="I159" s="215"/>
      <c r="J159" s="216">
        <f>ROUND(I159*H159,2)</f>
        <v>0</v>
      </c>
      <c r="K159" s="212" t="s">
        <v>1</v>
      </c>
      <c r="L159" s="44"/>
      <c r="M159" s="217" t="s">
        <v>1</v>
      </c>
      <c r="N159" s="218" t="s">
        <v>38</v>
      </c>
      <c r="O159" s="91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1" t="s">
        <v>151</v>
      </c>
      <c r="AT159" s="221" t="s">
        <v>138</v>
      </c>
      <c r="AU159" s="221" t="s">
        <v>83</v>
      </c>
      <c r="AY159" s="17" t="s">
        <v>137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7" t="s">
        <v>81</v>
      </c>
      <c r="BK159" s="222">
        <f>ROUND(I159*H159,2)</f>
        <v>0</v>
      </c>
      <c r="BL159" s="17" t="s">
        <v>151</v>
      </c>
      <c r="BM159" s="221" t="s">
        <v>1252</v>
      </c>
    </row>
    <row r="160" spans="1:51" s="12" customFormat="1" ht="12">
      <c r="A160" s="12"/>
      <c r="B160" s="223"/>
      <c r="C160" s="224"/>
      <c r="D160" s="225" t="s">
        <v>198</v>
      </c>
      <c r="E160" s="226" t="s">
        <v>1</v>
      </c>
      <c r="F160" s="227" t="s">
        <v>1054</v>
      </c>
      <c r="G160" s="224"/>
      <c r="H160" s="228">
        <v>0.28</v>
      </c>
      <c r="I160" s="229"/>
      <c r="J160" s="224"/>
      <c r="K160" s="224"/>
      <c r="L160" s="230"/>
      <c r="M160" s="231"/>
      <c r="N160" s="232"/>
      <c r="O160" s="232"/>
      <c r="P160" s="232"/>
      <c r="Q160" s="232"/>
      <c r="R160" s="232"/>
      <c r="S160" s="232"/>
      <c r="T160" s="233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234" t="s">
        <v>198</v>
      </c>
      <c r="AU160" s="234" t="s">
        <v>83</v>
      </c>
      <c r="AV160" s="12" t="s">
        <v>83</v>
      </c>
      <c r="AW160" s="12" t="s">
        <v>30</v>
      </c>
      <c r="AX160" s="12" t="s">
        <v>73</v>
      </c>
      <c r="AY160" s="234" t="s">
        <v>137</v>
      </c>
    </row>
    <row r="161" spans="1:51" s="12" customFormat="1" ht="12">
      <c r="A161" s="12"/>
      <c r="B161" s="223"/>
      <c r="C161" s="224"/>
      <c r="D161" s="225" t="s">
        <v>198</v>
      </c>
      <c r="E161" s="226" t="s">
        <v>1</v>
      </c>
      <c r="F161" s="227" t="s">
        <v>1055</v>
      </c>
      <c r="G161" s="224"/>
      <c r="H161" s="228">
        <v>0.24</v>
      </c>
      <c r="I161" s="229"/>
      <c r="J161" s="224"/>
      <c r="K161" s="224"/>
      <c r="L161" s="230"/>
      <c r="M161" s="231"/>
      <c r="N161" s="232"/>
      <c r="O161" s="232"/>
      <c r="P161" s="232"/>
      <c r="Q161" s="232"/>
      <c r="R161" s="232"/>
      <c r="S161" s="232"/>
      <c r="T161" s="233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T161" s="234" t="s">
        <v>198</v>
      </c>
      <c r="AU161" s="234" t="s">
        <v>83</v>
      </c>
      <c r="AV161" s="12" t="s">
        <v>83</v>
      </c>
      <c r="AW161" s="12" t="s">
        <v>30</v>
      </c>
      <c r="AX161" s="12" t="s">
        <v>73</v>
      </c>
      <c r="AY161" s="234" t="s">
        <v>137</v>
      </c>
    </row>
    <row r="162" spans="1:51" s="12" customFormat="1" ht="12">
      <c r="A162" s="12"/>
      <c r="B162" s="223"/>
      <c r="C162" s="224"/>
      <c r="D162" s="225" t="s">
        <v>198</v>
      </c>
      <c r="E162" s="226" t="s">
        <v>1</v>
      </c>
      <c r="F162" s="227" t="s">
        <v>1056</v>
      </c>
      <c r="G162" s="224"/>
      <c r="H162" s="228">
        <v>0.12</v>
      </c>
      <c r="I162" s="229"/>
      <c r="J162" s="224"/>
      <c r="K162" s="224"/>
      <c r="L162" s="230"/>
      <c r="M162" s="231"/>
      <c r="N162" s="232"/>
      <c r="O162" s="232"/>
      <c r="P162" s="232"/>
      <c r="Q162" s="232"/>
      <c r="R162" s="232"/>
      <c r="S162" s="232"/>
      <c r="T162" s="233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T162" s="234" t="s">
        <v>198</v>
      </c>
      <c r="AU162" s="234" t="s">
        <v>83</v>
      </c>
      <c r="AV162" s="12" t="s">
        <v>83</v>
      </c>
      <c r="AW162" s="12" t="s">
        <v>30</v>
      </c>
      <c r="AX162" s="12" t="s">
        <v>73</v>
      </c>
      <c r="AY162" s="234" t="s">
        <v>137</v>
      </c>
    </row>
    <row r="163" spans="1:51" s="14" customFormat="1" ht="12">
      <c r="A163" s="14"/>
      <c r="B163" s="245"/>
      <c r="C163" s="246"/>
      <c r="D163" s="225" t="s">
        <v>198</v>
      </c>
      <c r="E163" s="247" t="s">
        <v>1</v>
      </c>
      <c r="F163" s="248" t="s">
        <v>239</v>
      </c>
      <c r="G163" s="246"/>
      <c r="H163" s="249">
        <v>0.64</v>
      </c>
      <c r="I163" s="250"/>
      <c r="J163" s="246"/>
      <c r="K163" s="246"/>
      <c r="L163" s="251"/>
      <c r="M163" s="252"/>
      <c r="N163" s="253"/>
      <c r="O163" s="253"/>
      <c r="P163" s="253"/>
      <c r="Q163" s="253"/>
      <c r="R163" s="253"/>
      <c r="S163" s="253"/>
      <c r="T163" s="25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5" t="s">
        <v>198</v>
      </c>
      <c r="AU163" s="255" t="s">
        <v>83</v>
      </c>
      <c r="AV163" s="14" t="s">
        <v>151</v>
      </c>
      <c r="AW163" s="14" t="s">
        <v>30</v>
      </c>
      <c r="AX163" s="14" t="s">
        <v>81</v>
      </c>
      <c r="AY163" s="255" t="s">
        <v>137</v>
      </c>
    </row>
    <row r="164" spans="1:65" s="2" customFormat="1" ht="24.15" customHeight="1">
      <c r="A164" s="38"/>
      <c r="B164" s="39"/>
      <c r="C164" s="210" t="s">
        <v>306</v>
      </c>
      <c r="D164" s="210" t="s">
        <v>138</v>
      </c>
      <c r="E164" s="211" t="s">
        <v>1057</v>
      </c>
      <c r="F164" s="212" t="s">
        <v>1058</v>
      </c>
      <c r="G164" s="213" t="s">
        <v>196</v>
      </c>
      <c r="H164" s="214">
        <v>7</v>
      </c>
      <c r="I164" s="215"/>
      <c r="J164" s="216">
        <f>ROUND(I164*H164,2)</f>
        <v>0</v>
      </c>
      <c r="K164" s="212" t="s">
        <v>1</v>
      </c>
      <c r="L164" s="44"/>
      <c r="M164" s="217" t="s">
        <v>1</v>
      </c>
      <c r="N164" s="218" t="s">
        <v>38</v>
      </c>
      <c r="O164" s="91"/>
      <c r="P164" s="219">
        <f>O164*H164</f>
        <v>0</v>
      </c>
      <c r="Q164" s="219">
        <v>0</v>
      </c>
      <c r="R164" s="219">
        <f>Q164*H164</f>
        <v>0</v>
      </c>
      <c r="S164" s="219">
        <v>0</v>
      </c>
      <c r="T164" s="22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1" t="s">
        <v>151</v>
      </c>
      <c r="AT164" s="221" t="s">
        <v>138</v>
      </c>
      <c r="AU164" s="221" t="s">
        <v>83</v>
      </c>
      <c r="AY164" s="17" t="s">
        <v>137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7" t="s">
        <v>81</v>
      </c>
      <c r="BK164" s="222">
        <f>ROUND(I164*H164,2)</f>
        <v>0</v>
      </c>
      <c r="BL164" s="17" t="s">
        <v>151</v>
      </c>
      <c r="BM164" s="221" t="s">
        <v>1253</v>
      </c>
    </row>
    <row r="165" spans="1:51" s="12" customFormat="1" ht="12">
      <c r="A165" s="12"/>
      <c r="B165" s="223"/>
      <c r="C165" s="224"/>
      <c r="D165" s="225" t="s">
        <v>198</v>
      </c>
      <c r="E165" s="226" t="s">
        <v>1</v>
      </c>
      <c r="F165" s="227" t="s">
        <v>929</v>
      </c>
      <c r="G165" s="224"/>
      <c r="H165" s="228">
        <v>7</v>
      </c>
      <c r="I165" s="229"/>
      <c r="J165" s="224"/>
      <c r="K165" s="224"/>
      <c r="L165" s="230"/>
      <c r="M165" s="231"/>
      <c r="N165" s="232"/>
      <c r="O165" s="232"/>
      <c r="P165" s="232"/>
      <c r="Q165" s="232"/>
      <c r="R165" s="232"/>
      <c r="S165" s="232"/>
      <c r="T165" s="233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T165" s="234" t="s">
        <v>198</v>
      </c>
      <c r="AU165" s="234" t="s">
        <v>83</v>
      </c>
      <c r="AV165" s="12" t="s">
        <v>83</v>
      </c>
      <c r="AW165" s="12" t="s">
        <v>30</v>
      </c>
      <c r="AX165" s="12" t="s">
        <v>81</v>
      </c>
      <c r="AY165" s="234" t="s">
        <v>137</v>
      </c>
    </row>
    <row r="166" spans="1:65" s="2" customFormat="1" ht="24.15" customHeight="1">
      <c r="A166" s="38"/>
      <c r="B166" s="39"/>
      <c r="C166" s="210" t="s">
        <v>312</v>
      </c>
      <c r="D166" s="210" t="s">
        <v>138</v>
      </c>
      <c r="E166" s="211" t="s">
        <v>1060</v>
      </c>
      <c r="F166" s="212" t="s">
        <v>1061</v>
      </c>
      <c r="G166" s="213" t="s">
        <v>196</v>
      </c>
      <c r="H166" s="214">
        <v>3</v>
      </c>
      <c r="I166" s="215"/>
      <c r="J166" s="216">
        <f>ROUND(I166*H166,2)</f>
        <v>0</v>
      </c>
      <c r="K166" s="212" t="s">
        <v>1</v>
      </c>
      <c r="L166" s="44"/>
      <c r="M166" s="217" t="s">
        <v>1</v>
      </c>
      <c r="N166" s="218" t="s">
        <v>38</v>
      </c>
      <c r="O166" s="91"/>
      <c r="P166" s="219">
        <f>O166*H166</f>
        <v>0</v>
      </c>
      <c r="Q166" s="219">
        <v>0</v>
      </c>
      <c r="R166" s="219">
        <f>Q166*H166</f>
        <v>0</v>
      </c>
      <c r="S166" s="219">
        <v>0</v>
      </c>
      <c r="T166" s="22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1" t="s">
        <v>151</v>
      </c>
      <c r="AT166" s="221" t="s">
        <v>138</v>
      </c>
      <c r="AU166" s="221" t="s">
        <v>83</v>
      </c>
      <c r="AY166" s="17" t="s">
        <v>137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7" t="s">
        <v>81</v>
      </c>
      <c r="BK166" s="222">
        <f>ROUND(I166*H166,2)</f>
        <v>0</v>
      </c>
      <c r="BL166" s="17" t="s">
        <v>151</v>
      </c>
      <c r="BM166" s="221" t="s">
        <v>1254</v>
      </c>
    </row>
    <row r="167" spans="1:51" s="12" customFormat="1" ht="12">
      <c r="A167" s="12"/>
      <c r="B167" s="223"/>
      <c r="C167" s="224"/>
      <c r="D167" s="225" t="s">
        <v>198</v>
      </c>
      <c r="E167" s="226" t="s">
        <v>1</v>
      </c>
      <c r="F167" s="227" t="s">
        <v>935</v>
      </c>
      <c r="G167" s="224"/>
      <c r="H167" s="228">
        <v>3</v>
      </c>
      <c r="I167" s="229"/>
      <c r="J167" s="224"/>
      <c r="K167" s="224"/>
      <c r="L167" s="230"/>
      <c r="M167" s="231"/>
      <c r="N167" s="232"/>
      <c r="O167" s="232"/>
      <c r="P167" s="232"/>
      <c r="Q167" s="232"/>
      <c r="R167" s="232"/>
      <c r="S167" s="232"/>
      <c r="T167" s="233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T167" s="234" t="s">
        <v>198</v>
      </c>
      <c r="AU167" s="234" t="s">
        <v>83</v>
      </c>
      <c r="AV167" s="12" t="s">
        <v>83</v>
      </c>
      <c r="AW167" s="12" t="s">
        <v>30</v>
      </c>
      <c r="AX167" s="12" t="s">
        <v>81</v>
      </c>
      <c r="AY167" s="234" t="s">
        <v>137</v>
      </c>
    </row>
    <row r="168" spans="1:65" s="2" customFormat="1" ht="24.15" customHeight="1">
      <c r="A168" s="38"/>
      <c r="B168" s="39"/>
      <c r="C168" s="210" t="s">
        <v>568</v>
      </c>
      <c r="D168" s="210" t="s">
        <v>138</v>
      </c>
      <c r="E168" s="211" t="s">
        <v>1063</v>
      </c>
      <c r="F168" s="212" t="s">
        <v>1064</v>
      </c>
      <c r="G168" s="213" t="s">
        <v>196</v>
      </c>
      <c r="H168" s="214">
        <v>1</v>
      </c>
      <c r="I168" s="215"/>
      <c r="J168" s="216">
        <f>ROUND(I168*H168,2)</f>
        <v>0</v>
      </c>
      <c r="K168" s="212" t="s">
        <v>1</v>
      </c>
      <c r="L168" s="44"/>
      <c r="M168" s="217" t="s">
        <v>1</v>
      </c>
      <c r="N168" s="218" t="s">
        <v>38</v>
      </c>
      <c r="O168" s="91"/>
      <c r="P168" s="219">
        <f>O168*H168</f>
        <v>0</v>
      </c>
      <c r="Q168" s="219">
        <v>0</v>
      </c>
      <c r="R168" s="219">
        <f>Q168*H168</f>
        <v>0</v>
      </c>
      <c r="S168" s="219">
        <v>0</v>
      </c>
      <c r="T168" s="22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1" t="s">
        <v>151</v>
      </c>
      <c r="AT168" s="221" t="s">
        <v>138</v>
      </c>
      <c r="AU168" s="221" t="s">
        <v>83</v>
      </c>
      <c r="AY168" s="17" t="s">
        <v>137</v>
      </c>
      <c r="BE168" s="222">
        <f>IF(N168="základní",J168,0)</f>
        <v>0</v>
      </c>
      <c r="BF168" s="222">
        <f>IF(N168="snížená",J168,0)</f>
        <v>0</v>
      </c>
      <c r="BG168" s="222">
        <f>IF(N168="zákl. přenesená",J168,0)</f>
        <v>0</v>
      </c>
      <c r="BH168" s="222">
        <f>IF(N168="sníž. přenesená",J168,0)</f>
        <v>0</v>
      </c>
      <c r="BI168" s="222">
        <f>IF(N168="nulová",J168,0)</f>
        <v>0</v>
      </c>
      <c r="BJ168" s="17" t="s">
        <v>81</v>
      </c>
      <c r="BK168" s="222">
        <f>ROUND(I168*H168,2)</f>
        <v>0</v>
      </c>
      <c r="BL168" s="17" t="s">
        <v>151</v>
      </c>
      <c r="BM168" s="221" t="s">
        <v>1255</v>
      </c>
    </row>
    <row r="169" spans="1:51" s="12" customFormat="1" ht="12">
      <c r="A169" s="12"/>
      <c r="B169" s="223"/>
      <c r="C169" s="224"/>
      <c r="D169" s="225" t="s">
        <v>198</v>
      </c>
      <c r="E169" s="226" t="s">
        <v>1</v>
      </c>
      <c r="F169" s="227" t="s">
        <v>937</v>
      </c>
      <c r="G169" s="224"/>
      <c r="H169" s="228">
        <v>1</v>
      </c>
      <c r="I169" s="229"/>
      <c r="J169" s="224"/>
      <c r="K169" s="224"/>
      <c r="L169" s="230"/>
      <c r="M169" s="231"/>
      <c r="N169" s="232"/>
      <c r="O169" s="232"/>
      <c r="P169" s="232"/>
      <c r="Q169" s="232"/>
      <c r="R169" s="232"/>
      <c r="S169" s="232"/>
      <c r="T169" s="233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T169" s="234" t="s">
        <v>198</v>
      </c>
      <c r="AU169" s="234" t="s">
        <v>83</v>
      </c>
      <c r="AV169" s="12" t="s">
        <v>83</v>
      </c>
      <c r="AW169" s="12" t="s">
        <v>30</v>
      </c>
      <c r="AX169" s="12" t="s">
        <v>81</v>
      </c>
      <c r="AY169" s="234" t="s">
        <v>137</v>
      </c>
    </row>
    <row r="170" spans="1:65" s="2" customFormat="1" ht="33" customHeight="1">
      <c r="A170" s="38"/>
      <c r="B170" s="39"/>
      <c r="C170" s="210" t="s">
        <v>398</v>
      </c>
      <c r="D170" s="210" t="s">
        <v>138</v>
      </c>
      <c r="E170" s="211" t="s">
        <v>1256</v>
      </c>
      <c r="F170" s="212" t="s">
        <v>1257</v>
      </c>
      <c r="G170" s="213" t="s">
        <v>365</v>
      </c>
      <c r="H170" s="214">
        <v>240</v>
      </c>
      <c r="I170" s="215"/>
      <c r="J170" s="216">
        <f>ROUND(I170*H170,2)</f>
        <v>0</v>
      </c>
      <c r="K170" s="212" t="s">
        <v>950</v>
      </c>
      <c r="L170" s="44"/>
      <c r="M170" s="217" t="s">
        <v>1</v>
      </c>
      <c r="N170" s="218" t="s">
        <v>38</v>
      </c>
      <c r="O170" s="91"/>
      <c r="P170" s="219">
        <f>O170*H170</f>
        <v>0</v>
      </c>
      <c r="Q170" s="219">
        <v>0</v>
      </c>
      <c r="R170" s="219">
        <f>Q170*H170</f>
        <v>0</v>
      </c>
      <c r="S170" s="219">
        <v>0</v>
      </c>
      <c r="T170" s="22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1" t="s">
        <v>151</v>
      </c>
      <c r="AT170" s="221" t="s">
        <v>138</v>
      </c>
      <c r="AU170" s="221" t="s">
        <v>83</v>
      </c>
      <c r="AY170" s="17" t="s">
        <v>137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7" t="s">
        <v>81</v>
      </c>
      <c r="BK170" s="222">
        <f>ROUND(I170*H170,2)</f>
        <v>0</v>
      </c>
      <c r="BL170" s="17" t="s">
        <v>151</v>
      </c>
      <c r="BM170" s="221" t="s">
        <v>1258</v>
      </c>
    </row>
    <row r="171" spans="1:65" s="2" customFormat="1" ht="24.15" customHeight="1">
      <c r="A171" s="38"/>
      <c r="B171" s="39"/>
      <c r="C171" s="210" t="s">
        <v>576</v>
      </c>
      <c r="D171" s="210" t="s">
        <v>138</v>
      </c>
      <c r="E171" s="211" t="s">
        <v>1069</v>
      </c>
      <c r="F171" s="212" t="s">
        <v>1070</v>
      </c>
      <c r="G171" s="213" t="s">
        <v>365</v>
      </c>
      <c r="H171" s="214">
        <v>240</v>
      </c>
      <c r="I171" s="215"/>
      <c r="J171" s="216">
        <f>ROUND(I171*H171,2)</f>
        <v>0</v>
      </c>
      <c r="K171" s="212" t="s">
        <v>950</v>
      </c>
      <c r="L171" s="44"/>
      <c r="M171" s="217" t="s">
        <v>1</v>
      </c>
      <c r="N171" s="218" t="s">
        <v>38</v>
      </c>
      <c r="O171" s="91"/>
      <c r="P171" s="219">
        <f>O171*H171</f>
        <v>0</v>
      </c>
      <c r="Q171" s="219">
        <v>0</v>
      </c>
      <c r="R171" s="219">
        <f>Q171*H171</f>
        <v>0</v>
      </c>
      <c r="S171" s="219">
        <v>0</v>
      </c>
      <c r="T171" s="22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1" t="s">
        <v>151</v>
      </c>
      <c r="AT171" s="221" t="s">
        <v>138</v>
      </c>
      <c r="AU171" s="221" t="s">
        <v>83</v>
      </c>
      <c r="AY171" s="17" t="s">
        <v>137</v>
      </c>
      <c r="BE171" s="222">
        <f>IF(N171="základní",J171,0)</f>
        <v>0</v>
      </c>
      <c r="BF171" s="222">
        <f>IF(N171="snížená",J171,0)</f>
        <v>0</v>
      </c>
      <c r="BG171" s="222">
        <f>IF(N171="zákl. přenesená",J171,0)</f>
        <v>0</v>
      </c>
      <c r="BH171" s="222">
        <f>IF(N171="sníž. přenesená",J171,0)</f>
        <v>0</v>
      </c>
      <c r="BI171" s="222">
        <f>IF(N171="nulová",J171,0)</f>
        <v>0</v>
      </c>
      <c r="BJ171" s="17" t="s">
        <v>81</v>
      </c>
      <c r="BK171" s="222">
        <f>ROUND(I171*H171,2)</f>
        <v>0</v>
      </c>
      <c r="BL171" s="17" t="s">
        <v>151</v>
      </c>
      <c r="BM171" s="221" t="s">
        <v>1259</v>
      </c>
    </row>
    <row r="172" spans="1:65" s="2" customFormat="1" ht="16.5" customHeight="1">
      <c r="A172" s="38"/>
      <c r="B172" s="39"/>
      <c r="C172" s="269" t="s">
        <v>412</v>
      </c>
      <c r="D172" s="269" t="s">
        <v>348</v>
      </c>
      <c r="E172" s="270" t="s">
        <v>1072</v>
      </c>
      <c r="F172" s="271" t="s">
        <v>1073</v>
      </c>
      <c r="G172" s="272" t="s">
        <v>517</v>
      </c>
      <c r="H172" s="273">
        <v>7.2</v>
      </c>
      <c r="I172" s="274"/>
      <c r="J172" s="275">
        <f>ROUND(I172*H172,2)</f>
        <v>0</v>
      </c>
      <c r="K172" s="271" t="s">
        <v>950</v>
      </c>
      <c r="L172" s="276"/>
      <c r="M172" s="277" t="s">
        <v>1</v>
      </c>
      <c r="N172" s="278" t="s">
        <v>38</v>
      </c>
      <c r="O172" s="91"/>
      <c r="P172" s="219">
        <f>O172*H172</f>
        <v>0</v>
      </c>
      <c r="Q172" s="219">
        <v>0.001</v>
      </c>
      <c r="R172" s="219">
        <f>Q172*H172</f>
        <v>0.007200000000000001</v>
      </c>
      <c r="S172" s="219">
        <v>0</v>
      </c>
      <c r="T172" s="22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1" t="s">
        <v>166</v>
      </c>
      <c r="AT172" s="221" t="s">
        <v>348</v>
      </c>
      <c r="AU172" s="221" t="s">
        <v>83</v>
      </c>
      <c r="AY172" s="17" t="s">
        <v>137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7" t="s">
        <v>81</v>
      </c>
      <c r="BK172" s="222">
        <f>ROUND(I172*H172,2)</f>
        <v>0</v>
      </c>
      <c r="BL172" s="17" t="s">
        <v>151</v>
      </c>
      <c r="BM172" s="221" t="s">
        <v>1260</v>
      </c>
    </row>
    <row r="173" spans="1:65" s="2" customFormat="1" ht="24.15" customHeight="1">
      <c r="A173" s="38"/>
      <c r="B173" s="39"/>
      <c r="C173" s="210" t="s">
        <v>585</v>
      </c>
      <c r="D173" s="210" t="s">
        <v>138</v>
      </c>
      <c r="E173" s="211" t="s">
        <v>1261</v>
      </c>
      <c r="F173" s="212" t="s">
        <v>1262</v>
      </c>
      <c r="G173" s="213" t="s">
        <v>365</v>
      </c>
      <c r="H173" s="214">
        <v>192</v>
      </c>
      <c r="I173" s="215"/>
      <c r="J173" s="216">
        <f>ROUND(I173*H173,2)</f>
        <v>0</v>
      </c>
      <c r="K173" s="212" t="s">
        <v>950</v>
      </c>
      <c r="L173" s="44"/>
      <c r="M173" s="217" t="s">
        <v>1</v>
      </c>
      <c r="N173" s="218" t="s">
        <v>38</v>
      </c>
      <c r="O173" s="91"/>
      <c r="P173" s="219">
        <f>O173*H173</f>
        <v>0</v>
      </c>
      <c r="Q173" s="219">
        <v>0</v>
      </c>
      <c r="R173" s="219">
        <f>Q173*H173</f>
        <v>0</v>
      </c>
      <c r="S173" s="219">
        <v>0</v>
      </c>
      <c r="T173" s="22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1" t="s">
        <v>151</v>
      </c>
      <c r="AT173" s="221" t="s">
        <v>138</v>
      </c>
      <c r="AU173" s="221" t="s">
        <v>83</v>
      </c>
      <c r="AY173" s="17" t="s">
        <v>137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7" t="s">
        <v>81</v>
      </c>
      <c r="BK173" s="222">
        <f>ROUND(I173*H173,2)</f>
        <v>0</v>
      </c>
      <c r="BL173" s="17" t="s">
        <v>151</v>
      </c>
      <c r="BM173" s="221" t="s">
        <v>1263</v>
      </c>
    </row>
    <row r="174" spans="1:65" s="2" customFormat="1" ht="16.5" customHeight="1">
      <c r="A174" s="38"/>
      <c r="B174" s="39"/>
      <c r="C174" s="269" t="s">
        <v>417</v>
      </c>
      <c r="D174" s="269" t="s">
        <v>348</v>
      </c>
      <c r="E174" s="270" t="s">
        <v>1264</v>
      </c>
      <c r="F174" s="271" t="s">
        <v>1265</v>
      </c>
      <c r="G174" s="272" t="s">
        <v>517</v>
      </c>
      <c r="H174" s="273">
        <v>5.76</v>
      </c>
      <c r="I174" s="274"/>
      <c r="J174" s="275">
        <f>ROUND(I174*H174,2)</f>
        <v>0</v>
      </c>
      <c r="K174" s="271" t="s">
        <v>950</v>
      </c>
      <c r="L174" s="276"/>
      <c r="M174" s="277" t="s">
        <v>1</v>
      </c>
      <c r="N174" s="278" t="s">
        <v>38</v>
      </c>
      <c r="O174" s="91"/>
      <c r="P174" s="219">
        <f>O174*H174</f>
        <v>0</v>
      </c>
      <c r="Q174" s="219">
        <v>0.001</v>
      </c>
      <c r="R174" s="219">
        <f>Q174*H174</f>
        <v>0.0057599999999999995</v>
      </c>
      <c r="S174" s="219">
        <v>0</v>
      </c>
      <c r="T174" s="22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1" t="s">
        <v>166</v>
      </c>
      <c r="AT174" s="221" t="s">
        <v>348</v>
      </c>
      <c r="AU174" s="221" t="s">
        <v>83</v>
      </c>
      <c r="AY174" s="17" t="s">
        <v>137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7" t="s">
        <v>81</v>
      </c>
      <c r="BK174" s="222">
        <f>ROUND(I174*H174,2)</f>
        <v>0</v>
      </c>
      <c r="BL174" s="17" t="s">
        <v>151</v>
      </c>
      <c r="BM174" s="221" t="s">
        <v>1266</v>
      </c>
    </row>
    <row r="175" spans="1:65" s="2" customFormat="1" ht="24.15" customHeight="1">
      <c r="A175" s="38"/>
      <c r="B175" s="39"/>
      <c r="C175" s="210" t="s">
        <v>593</v>
      </c>
      <c r="D175" s="210" t="s">
        <v>138</v>
      </c>
      <c r="E175" s="211" t="s">
        <v>1075</v>
      </c>
      <c r="F175" s="212" t="s">
        <v>1076</v>
      </c>
      <c r="G175" s="213" t="s">
        <v>365</v>
      </c>
      <c r="H175" s="214">
        <v>240</v>
      </c>
      <c r="I175" s="215"/>
      <c r="J175" s="216">
        <f>ROUND(I175*H175,2)</f>
        <v>0</v>
      </c>
      <c r="K175" s="212" t="s">
        <v>950</v>
      </c>
      <c r="L175" s="44"/>
      <c r="M175" s="217" t="s">
        <v>1</v>
      </c>
      <c r="N175" s="218" t="s">
        <v>38</v>
      </c>
      <c r="O175" s="91"/>
      <c r="P175" s="219">
        <f>O175*H175</f>
        <v>0</v>
      </c>
      <c r="Q175" s="219">
        <v>0</v>
      </c>
      <c r="R175" s="219">
        <f>Q175*H175</f>
        <v>0</v>
      </c>
      <c r="S175" s="219">
        <v>0</v>
      </c>
      <c r="T175" s="22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1" t="s">
        <v>151</v>
      </c>
      <c r="AT175" s="221" t="s">
        <v>138</v>
      </c>
      <c r="AU175" s="221" t="s">
        <v>83</v>
      </c>
      <c r="AY175" s="17" t="s">
        <v>137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7" t="s">
        <v>81</v>
      </c>
      <c r="BK175" s="222">
        <f>ROUND(I175*H175,2)</f>
        <v>0</v>
      </c>
      <c r="BL175" s="17" t="s">
        <v>151</v>
      </c>
      <c r="BM175" s="221" t="s">
        <v>1267</v>
      </c>
    </row>
    <row r="176" spans="1:65" s="2" customFormat="1" ht="24.15" customHeight="1">
      <c r="A176" s="38"/>
      <c r="B176" s="39"/>
      <c r="C176" s="210" t="s">
        <v>423</v>
      </c>
      <c r="D176" s="210" t="s">
        <v>138</v>
      </c>
      <c r="E176" s="211" t="s">
        <v>1268</v>
      </c>
      <c r="F176" s="212" t="s">
        <v>1269</v>
      </c>
      <c r="G176" s="213" t="s">
        <v>365</v>
      </c>
      <c r="H176" s="214">
        <v>192</v>
      </c>
      <c r="I176" s="215"/>
      <c r="J176" s="216">
        <f>ROUND(I176*H176,2)</f>
        <v>0</v>
      </c>
      <c r="K176" s="212" t="s">
        <v>950</v>
      </c>
      <c r="L176" s="44"/>
      <c r="M176" s="217" t="s">
        <v>1</v>
      </c>
      <c r="N176" s="218" t="s">
        <v>38</v>
      </c>
      <c r="O176" s="91"/>
      <c r="P176" s="219">
        <f>O176*H176</f>
        <v>0</v>
      </c>
      <c r="Q176" s="219">
        <v>0</v>
      </c>
      <c r="R176" s="219">
        <f>Q176*H176</f>
        <v>0</v>
      </c>
      <c r="S176" s="219">
        <v>0</v>
      </c>
      <c r="T176" s="22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21" t="s">
        <v>151</v>
      </c>
      <c r="AT176" s="221" t="s">
        <v>138</v>
      </c>
      <c r="AU176" s="221" t="s">
        <v>83</v>
      </c>
      <c r="AY176" s="17" t="s">
        <v>137</v>
      </c>
      <c r="BE176" s="222">
        <f>IF(N176="základní",J176,0)</f>
        <v>0</v>
      </c>
      <c r="BF176" s="222">
        <f>IF(N176="snížená",J176,0)</f>
        <v>0</v>
      </c>
      <c r="BG176" s="222">
        <f>IF(N176="zákl. přenesená",J176,0)</f>
        <v>0</v>
      </c>
      <c r="BH176" s="222">
        <f>IF(N176="sníž. přenesená",J176,0)</f>
        <v>0</v>
      </c>
      <c r="BI176" s="222">
        <f>IF(N176="nulová",J176,0)</f>
        <v>0</v>
      </c>
      <c r="BJ176" s="17" t="s">
        <v>81</v>
      </c>
      <c r="BK176" s="222">
        <f>ROUND(I176*H176,2)</f>
        <v>0</v>
      </c>
      <c r="BL176" s="17" t="s">
        <v>151</v>
      </c>
      <c r="BM176" s="221" t="s">
        <v>1270</v>
      </c>
    </row>
    <row r="177" spans="1:65" s="2" customFormat="1" ht="24.15" customHeight="1">
      <c r="A177" s="38"/>
      <c r="B177" s="39"/>
      <c r="C177" s="210" t="s">
        <v>602</v>
      </c>
      <c r="D177" s="210" t="s">
        <v>138</v>
      </c>
      <c r="E177" s="211" t="s">
        <v>1271</v>
      </c>
      <c r="F177" s="212" t="s">
        <v>1272</v>
      </c>
      <c r="G177" s="213" t="s">
        <v>365</v>
      </c>
      <c r="H177" s="214">
        <v>192</v>
      </c>
      <c r="I177" s="215"/>
      <c r="J177" s="216">
        <f>ROUND(I177*H177,2)</f>
        <v>0</v>
      </c>
      <c r="K177" s="212" t="s">
        <v>950</v>
      </c>
      <c r="L177" s="44"/>
      <c r="M177" s="217" t="s">
        <v>1</v>
      </c>
      <c r="N177" s="218" t="s">
        <v>38</v>
      </c>
      <c r="O177" s="91"/>
      <c r="P177" s="219">
        <f>O177*H177</f>
        <v>0</v>
      </c>
      <c r="Q177" s="219">
        <v>0</v>
      </c>
      <c r="R177" s="219">
        <f>Q177*H177</f>
        <v>0</v>
      </c>
      <c r="S177" s="219">
        <v>0</v>
      </c>
      <c r="T177" s="22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1" t="s">
        <v>151</v>
      </c>
      <c r="AT177" s="221" t="s">
        <v>138</v>
      </c>
      <c r="AU177" s="221" t="s">
        <v>83</v>
      </c>
      <c r="AY177" s="17" t="s">
        <v>137</v>
      </c>
      <c r="BE177" s="222">
        <f>IF(N177="základní",J177,0)</f>
        <v>0</v>
      </c>
      <c r="BF177" s="222">
        <f>IF(N177="snížená",J177,0)</f>
        <v>0</v>
      </c>
      <c r="BG177" s="222">
        <f>IF(N177="zákl. přenesená",J177,0)</f>
        <v>0</v>
      </c>
      <c r="BH177" s="222">
        <f>IF(N177="sníž. přenesená",J177,0)</f>
        <v>0</v>
      </c>
      <c r="BI177" s="222">
        <f>IF(N177="nulová",J177,0)</f>
        <v>0</v>
      </c>
      <c r="BJ177" s="17" t="s">
        <v>81</v>
      </c>
      <c r="BK177" s="222">
        <f>ROUND(I177*H177,2)</f>
        <v>0</v>
      </c>
      <c r="BL177" s="17" t="s">
        <v>151</v>
      </c>
      <c r="BM177" s="221" t="s">
        <v>1273</v>
      </c>
    </row>
    <row r="178" spans="1:65" s="2" customFormat="1" ht="21.75" customHeight="1">
      <c r="A178" s="38"/>
      <c r="B178" s="39"/>
      <c r="C178" s="210" t="s">
        <v>428</v>
      </c>
      <c r="D178" s="210" t="s">
        <v>138</v>
      </c>
      <c r="E178" s="211" t="s">
        <v>1107</v>
      </c>
      <c r="F178" s="212" t="s">
        <v>1108</v>
      </c>
      <c r="G178" s="213" t="s">
        <v>365</v>
      </c>
      <c r="H178" s="214">
        <v>240</v>
      </c>
      <c r="I178" s="215"/>
      <c r="J178" s="216">
        <f>ROUND(I178*H178,2)</f>
        <v>0</v>
      </c>
      <c r="K178" s="212" t="s">
        <v>950</v>
      </c>
      <c r="L178" s="44"/>
      <c r="M178" s="217" t="s">
        <v>1</v>
      </c>
      <c r="N178" s="218" t="s">
        <v>38</v>
      </c>
      <c r="O178" s="91"/>
      <c r="P178" s="219">
        <f>O178*H178</f>
        <v>0</v>
      </c>
      <c r="Q178" s="219">
        <v>0</v>
      </c>
      <c r="R178" s="219">
        <f>Q178*H178</f>
        <v>0</v>
      </c>
      <c r="S178" s="219">
        <v>0</v>
      </c>
      <c r="T178" s="22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1" t="s">
        <v>151</v>
      </c>
      <c r="AT178" s="221" t="s">
        <v>138</v>
      </c>
      <c r="AU178" s="221" t="s">
        <v>83</v>
      </c>
      <c r="AY178" s="17" t="s">
        <v>137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7" t="s">
        <v>81</v>
      </c>
      <c r="BK178" s="222">
        <f>ROUND(I178*H178,2)</f>
        <v>0</v>
      </c>
      <c r="BL178" s="17" t="s">
        <v>151</v>
      </c>
      <c r="BM178" s="221" t="s">
        <v>1274</v>
      </c>
    </row>
    <row r="179" spans="1:65" s="2" customFormat="1" ht="21.75" customHeight="1">
      <c r="A179" s="38"/>
      <c r="B179" s="39"/>
      <c r="C179" s="210" t="s">
        <v>611</v>
      </c>
      <c r="D179" s="210" t="s">
        <v>138</v>
      </c>
      <c r="E179" s="211" t="s">
        <v>1275</v>
      </c>
      <c r="F179" s="212" t="s">
        <v>1276</v>
      </c>
      <c r="G179" s="213" t="s">
        <v>365</v>
      </c>
      <c r="H179" s="214">
        <v>192</v>
      </c>
      <c r="I179" s="215"/>
      <c r="J179" s="216">
        <f>ROUND(I179*H179,2)</f>
        <v>0</v>
      </c>
      <c r="K179" s="212" t="s">
        <v>950</v>
      </c>
      <c r="L179" s="44"/>
      <c r="M179" s="217" t="s">
        <v>1</v>
      </c>
      <c r="N179" s="218" t="s">
        <v>38</v>
      </c>
      <c r="O179" s="91"/>
      <c r="P179" s="219">
        <f>O179*H179</f>
        <v>0</v>
      </c>
      <c r="Q179" s="219">
        <v>0</v>
      </c>
      <c r="R179" s="219">
        <f>Q179*H179</f>
        <v>0</v>
      </c>
      <c r="S179" s="219">
        <v>0</v>
      </c>
      <c r="T179" s="220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1" t="s">
        <v>151</v>
      </c>
      <c r="AT179" s="221" t="s">
        <v>138</v>
      </c>
      <c r="AU179" s="221" t="s">
        <v>83</v>
      </c>
      <c r="AY179" s="17" t="s">
        <v>137</v>
      </c>
      <c r="BE179" s="222">
        <f>IF(N179="základní",J179,0)</f>
        <v>0</v>
      </c>
      <c r="BF179" s="222">
        <f>IF(N179="snížená",J179,0)</f>
        <v>0</v>
      </c>
      <c r="BG179" s="222">
        <f>IF(N179="zákl. přenesená",J179,0)</f>
        <v>0</v>
      </c>
      <c r="BH179" s="222">
        <f>IF(N179="sníž. přenesená",J179,0)</f>
        <v>0</v>
      </c>
      <c r="BI179" s="222">
        <f>IF(N179="nulová",J179,0)</f>
        <v>0</v>
      </c>
      <c r="BJ179" s="17" t="s">
        <v>81</v>
      </c>
      <c r="BK179" s="222">
        <f>ROUND(I179*H179,2)</f>
        <v>0</v>
      </c>
      <c r="BL179" s="17" t="s">
        <v>151</v>
      </c>
      <c r="BM179" s="221" t="s">
        <v>1277</v>
      </c>
    </row>
    <row r="180" spans="1:65" s="2" customFormat="1" ht="16.5" customHeight="1">
      <c r="A180" s="38"/>
      <c r="B180" s="39"/>
      <c r="C180" s="210" t="s">
        <v>521</v>
      </c>
      <c r="D180" s="210" t="s">
        <v>138</v>
      </c>
      <c r="E180" s="211" t="s">
        <v>538</v>
      </c>
      <c r="F180" s="212" t="s">
        <v>539</v>
      </c>
      <c r="G180" s="213" t="s">
        <v>328</v>
      </c>
      <c r="H180" s="214">
        <v>12.96</v>
      </c>
      <c r="I180" s="215"/>
      <c r="J180" s="216">
        <f>ROUND(I180*H180,2)</f>
        <v>0</v>
      </c>
      <c r="K180" s="212" t="s">
        <v>950</v>
      </c>
      <c r="L180" s="44"/>
      <c r="M180" s="217" t="s">
        <v>1</v>
      </c>
      <c r="N180" s="218" t="s">
        <v>38</v>
      </c>
      <c r="O180" s="91"/>
      <c r="P180" s="219">
        <f>O180*H180</f>
        <v>0</v>
      </c>
      <c r="Q180" s="219">
        <v>0</v>
      </c>
      <c r="R180" s="219">
        <f>Q180*H180</f>
        <v>0</v>
      </c>
      <c r="S180" s="219">
        <v>0</v>
      </c>
      <c r="T180" s="22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1" t="s">
        <v>151</v>
      </c>
      <c r="AT180" s="221" t="s">
        <v>138</v>
      </c>
      <c r="AU180" s="221" t="s">
        <v>83</v>
      </c>
      <c r="AY180" s="17" t="s">
        <v>137</v>
      </c>
      <c r="BE180" s="222">
        <f>IF(N180="základní",J180,0)</f>
        <v>0</v>
      </c>
      <c r="BF180" s="222">
        <f>IF(N180="snížená",J180,0)</f>
        <v>0</v>
      </c>
      <c r="BG180" s="222">
        <f>IF(N180="zákl. přenesená",J180,0)</f>
        <v>0</v>
      </c>
      <c r="BH180" s="222">
        <f>IF(N180="sníž. přenesená",J180,0)</f>
        <v>0</v>
      </c>
      <c r="BI180" s="222">
        <f>IF(N180="nulová",J180,0)</f>
        <v>0</v>
      </c>
      <c r="BJ180" s="17" t="s">
        <v>81</v>
      </c>
      <c r="BK180" s="222">
        <f>ROUND(I180*H180,2)</f>
        <v>0</v>
      </c>
      <c r="BL180" s="17" t="s">
        <v>151</v>
      </c>
      <c r="BM180" s="221" t="s">
        <v>1278</v>
      </c>
    </row>
    <row r="181" spans="1:65" s="2" customFormat="1" ht="21.75" customHeight="1">
      <c r="A181" s="38"/>
      <c r="B181" s="39"/>
      <c r="C181" s="210" t="s">
        <v>620</v>
      </c>
      <c r="D181" s="210" t="s">
        <v>138</v>
      </c>
      <c r="E181" s="211" t="s">
        <v>542</v>
      </c>
      <c r="F181" s="212" t="s">
        <v>543</v>
      </c>
      <c r="G181" s="213" t="s">
        <v>328</v>
      </c>
      <c r="H181" s="214">
        <v>12.96</v>
      </c>
      <c r="I181" s="215"/>
      <c r="J181" s="216">
        <f>ROUND(I181*H181,2)</f>
        <v>0</v>
      </c>
      <c r="K181" s="212" t="s">
        <v>950</v>
      </c>
      <c r="L181" s="44"/>
      <c r="M181" s="217" t="s">
        <v>1</v>
      </c>
      <c r="N181" s="218" t="s">
        <v>38</v>
      </c>
      <c r="O181" s="91"/>
      <c r="P181" s="219">
        <f>O181*H181</f>
        <v>0</v>
      </c>
      <c r="Q181" s="219">
        <v>0</v>
      </c>
      <c r="R181" s="219">
        <f>Q181*H181</f>
        <v>0</v>
      </c>
      <c r="S181" s="219">
        <v>0</v>
      </c>
      <c r="T181" s="22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1" t="s">
        <v>151</v>
      </c>
      <c r="AT181" s="221" t="s">
        <v>138</v>
      </c>
      <c r="AU181" s="221" t="s">
        <v>83</v>
      </c>
      <c r="AY181" s="17" t="s">
        <v>137</v>
      </c>
      <c r="BE181" s="222">
        <f>IF(N181="základní",J181,0)</f>
        <v>0</v>
      </c>
      <c r="BF181" s="222">
        <f>IF(N181="snížená",J181,0)</f>
        <v>0</v>
      </c>
      <c r="BG181" s="222">
        <f>IF(N181="zákl. přenesená",J181,0)</f>
        <v>0</v>
      </c>
      <c r="BH181" s="222">
        <f>IF(N181="sníž. přenesená",J181,0)</f>
        <v>0</v>
      </c>
      <c r="BI181" s="222">
        <f>IF(N181="nulová",J181,0)</f>
        <v>0</v>
      </c>
      <c r="BJ181" s="17" t="s">
        <v>81</v>
      </c>
      <c r="BK181" s="222">
        <f>ROUND(I181*H181,2)</f>
        <v>0</v>
      </c>
      <c r="BL181" s="17" t="s">
        <v>151</v>
      </c>
      <c r="BM181" s="221" t="s">
        <v>1279</v>
      </c>
    </row>
    <row r="182" spans="1:65" s="2" customFormat="1" ht="24.15" customHeight="1">
      <c r="A182" s="38"/>
      <c r="B182" s="39"/>
      <c r="C182" s="210" t="s">
        <v>525</v>
      </c>
      <c r="D182" s="210" t="s">
        <v>138</v>
      </c>
      <c r="E182" s="211" t="s">
        <v>1112</v>
      </c>
      <c r="F182" s="212" t="s">
        <v>1113</v>
      </c>
      <c r="G182" s="213" t="s">
        <v>328</v>
      </c>
      <c r="H182" s="214">
        <v>12.96</v>
      </c>
      <c r="I182" s="215"/>
      <c r="J182" s="216">
        <f>ROUND(I182*H182,2)</f>
        <v>0</v>
      </c>
      <c r="K182" s="212" t="s">
        <v>950</v>
      </c>
      <c r="L182" s="44"/>
      <c r="M182" s="217" t="s">
        <v>1</v>
      </c>
      <c r="N182" s="218" t="s">
        <v>38</v>
      </c>
      <c r="O182" s="91"/>
      <c r="P182" s="219">
        <f>O182*H182</f>
        <v>0</v>
      </c>
      <c r="Q182" s="219">
        <v>0</v>
      </c>
      <c r="R182" s="219">
        <f>Q182*H182</f>
        <v>0</v>
      </c>
      <c r="S182" s="219">
        <v>0</v>
      </c>
      <c r="T182" s="22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1" t="s">
        <v>151</v>
      </c>
      <c r="AT182" s="221" t="s">
        <v>138</v>
      </c>
      <c r="AU182" s="221" t="s">
        <v>83</v>
      </c>
      <c r="AY182" s="17" t="s">
        <v>137</v>
      </c>
      <c r="BE182" s="222">
        <f>IF(N182="základní",J182,0)</f>
        <v>0</v>
      </c>
      <c r="BF182" s="222">
        <f>IF(N182="snížená",J182,0)</f>
        <v>0</v>
      </c>
      <c r="BG182" s="222">
        <f>IF(N182="zákl. přenesená",J182,0)</f>
        <v>0</v>
      </c>
      <c r="BH182" s="222">
        <f>IF(N182="sníž. přenesená",J182,0)</f>
        <v>0</v>
      </c>
      <c r="BI182" s="222">
        <f>IF(N182="nulová",J182,0)</f>
        <v>0</v>
      </c>
      <c r="BJ182" s="17" t="s">
        <v>81</v>
      </c>
      <c r="BK182" s="222">
        <f>ROUND(I182*H182,2)</f>
        <v>0</v>
      </c>
      <c r="BL182" s="17" t="s">
        <v>151</v>
      </c>
      <c r="BM182" s="221" t="s">
        <v>1280</v>
      </c>
    </row>
    <row r="183" spans="1:63" s="11" customFormat="1" ht="22.8" customHeight="1">
      <c r="A183" s="11"/>
      <c r="B183" s="196"/>
      <c r="C183" s="197"/>
      <c r="D183" s="198" t="s">
        <v>72</v>
      </c>
      <c r="E183" s="267" t="s">
        <v>151</v>
      </c>
      <c r="F183" s="267" t="s">
        <v>401</v>
      </c>
      <c r="G183" s="197"/>
      <c r="H183" s="197"/>
      <c r="I183" s="200"/>
      <c r="J183" s="268">
        <f>BK183</f>
        <v>0</v>
      </c>
      <c r="K183" s="197"/>
      <c r="L183" s="202"/>
      <c r="M183" s="203"/>
      <c r="N183" s="204"/>
      <c r="O183" s="204"/>
      <c r="P183" s="205">
        <f>SUM(P184:P192)</f>
        <v>0</v>
      </c>
      <c r="Q183" s="204"/>
      <c r="R183" s="205">
        <f>SUM(R184:R192)</f>
        <v>960.053336</v>
      </c>
      <c r="S183" s="204"/>
      <c r="T183" s="206">
        <f>SUM(T184:T192)</f>
        <v>0</v>
      </c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R183" s="207" t="s">
        <v>81</v>
      </c>
      <c r="AT183" s="208" t="s">
        <v>72</v>
      </c>
      <c r="AU183" s="208" t="s">
        <v>81</v>
      </c>
      <c r="AY183" s="207" t="s">
        <v>137</v>
      </c>
      <c r="BK183" s="209">
        <f>SUM(BK184:BK192)</f>
        <v>0</v>
      </c>
    </row>
    <row r="184" spans="1:65" s="2" customFormat="1" ht="24.15" customHeight="1">
      <c r="A184" s="38"/>
      <c r="B184" s="39"/>
      <c r="C184" s="210" t="s">
        <v>630</v>
      </c>
      <c r="D184" s="210" t="s">
        <v>138</v>
      </c>
      <c r="E184" s="211" t="s">
        <v>1128</v>
      </c>
      <c r="F184" s="212" t="s">
        <v>1129</v>
      </c>
      <c r="G184" s="213" t="s">
        <v>328</v>
      </c>
      <c r="H184" s="214">
        <v>209.45</v>
      </c>
      <c r="I184" s="215"/>
      <c r="J184" s="216">
        <f>ROUND(I184*H184,2)</f>
        <v>0</v>
      </c>
      <c r="K184" s="212" t="s">
        <v>950</v>
      </c>
      <c r="L184" s="44"/>
      <c r="M184" s="217" t="s">
        <v>1</v>
      </c>
      <c r="N184" s="218" t="s">
        <v>38</v>
      </c>
      <c r="O184" s="91"/>
      <c r="P184" s="219">
        <f>O184*H184</f>
        <v>0</v>
      </c>
      <c r="Q184" s="219">
        <v>2.43408</v>
      </c>
      <c r="R184" s="219">
        <f>Q184*H184</f>
        <v>509.81805599999996</v>
      </c>
      <c r="S184" s="219">
        <v>0</v>
      </c>
      <c r="T184" s="22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1" t="s">
        <v>151</v>
      </c>
      <c r="AT184" s="221" t="s">
        <v>138</v>
      </c>
      <c r="AU184" s="221" t="s">
        <v>83</v>
      </c>
      <c r="AY184" s="17" t="s">
        <v>137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7" t="s">
        <v>81</v>
      </c>
      <c r="BK184" s="222">
        <f>ROUND(I184*H184,2)</f>
        <v>0</v>
      </c>
      <c r="BL184" s="17" t="s">
        <v>151</v>
      </c>
      <c r="BM184" s="221" t="s">
        <v>1281</v>
      </c>
    </row>
    <row r="185" spans="1:65" s="2" customFormat="1" ht="24.15" customHeight="1">
      <c r="A185" s="38"/>
      <c r="B185" s="39"/>
      <c r="C185" s="210" t="s">
        <v>528</v>
      </c>
      <c r="D185" s="210" t="s">
        <v>138</v>
      </c>
      <c r="E185" s="211" t="s">
        <v>1131</v>
      </c>
      <c r="F185" s="212" t="s">
        <v>1132</v>
      </c>
      <c r="G185" s="213" t="s">
        <v>328</v>
      </c>
      <c r="H185" s="214">
        <v>189.2</v>
      </c>
      <c r="I185" s="215"/>
      <c r="J185" s="216">
        <f>ROUND(I185*H185,2)</f>
        <v>0</v>
      </c>
      <c r="K185" s="212" t="s">
        <v>1</v>
      </c>
      <c r="L185" s="44"/>
      <c r="M185" s="217" t="s">
        <v>1</v>
      </c>
      <c r="N185" s="218" t="s">
        <v>38</v>
      </c>
      <c r="O185" s="91"/>
      <c r="P185" s="219">
        <f>O185*H185</f>
        <v>0</v>
      </c>
      <c r="Q185" s="219">
        <v>2.32</v>
      </c>
      <c r="R185" s="219">
        <f>Q185*H185</f>
        <v>438.94399999999996</v>
      </c>
      <c r="S185" s="219">
        <v>0</v>
      </c>
      <c r="T185" s="22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21" t="s">
        <v>151</v>
      </c>
      <c r="AT185" s="221" t="s">
        <v>138</v>
      </c>
      <c r="AU185" s="221" t="s">
        <v>83</v>
      </c>
      <c r="AY185" s="17" t="s">
        <v>137</v>
      </c>
      <c r="BE185" s="222">
        <f>IF(N185="základní",J185,0)</f>
        <v>0</v>
      </c>
      <c r="BF185" s="222">
        <f>IF(N185="snížená",J185,0)</f>
        <v>0</v>
      </c>
      <c r="BG185" s="222">
        <f>IF(N185="zákl. přenesená",J185,0)</f>
        <v>0</v>
      </c>
      <c r="BH185" s="222">
        <f>IF(N185="sníž. přenesená",J185,0)</f>
        <v>0</v>
      </c>
      <c r="BI185" s="222">
        <f>IF(N185="nulová",J185,0)</f>
        <v>0</v>
      </c>
      <c r="BJ185" s="17" t="s">
        <v>81</v>
      </c>
      <c r="BK185" s="222">
        <f>ROUND(I185*H185,2)</f>
        <v>0</v>
      </c>
      <c r="BL185" s="17" t="s">
        <v>151</v>
      </c>
      <c r="BM185" s="221" t="s">
        <v>1282</v>
      </c>
    </row>
    <row r="186" spans="1:51" s="13" customFormat="1" ht="12">
      <c r="A186" s="13"/>
      <c r="B186" s="235"/>
      <c r="C186" s="236"/>
      <c r="D186" s="225" t="s">
        <v>198</v>
      </c>
      <c r="E186" s="237" t="s">
        <v>1</v>
      </c>
      <c r="F186" s="238" t="s">
        <v>1283</v>
      </c>
      <c r="G186" s="236"/>
      <c r="H186" s="237" t="s">
        <v>1</v>
      </c>
      <c r="I186" s="239"/>
      <c r="J186" s="236"/>
      <c r="K186" s="236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198</v>
      </c>
      <c r="AU186" s="244" t="s">
        <v>83</v>
      </c>
      <c r="AV186" s="13" t="s">
        <v>81</v>
      </c>
      <c r="AW186" s="13" t="s">
        <v>30</v>
      </c>
      <c r="AX186" s="13" t="s">
        <v>73</v>
      </c>
      <c r="AY186" s="244" t="s">
        <v>137</v>
      </c>
    </row>
    <row r="187" spans="1:51" s="12" customFormat="1" ht="12">
      <c r="A187" s="12"/>
      <c r="B187" s="223"/>
      <c r="C187" s="224"/>
      <c r="D187" s="225" t="s">
        <v>198</v>
      </c>
      <c r="E187" s="226" t="s">
        <v>1</v>
      </c>
      <c r="F187" s="227" t="s">
        <v>1284</v>
      </c>
      <c r="G187" s="224"/>
      <c r="H187" s="228">
        <v>189.2</v>
      </c>
      <c r="I187" s="229"/>
      <c r="J187" s="224"/>
      <c r="K187" s="224"/>
      <c r="L187" s="230"/>
      <c r="M187" s="231"/>
      <c r="N187" s="232"/>
      <c r="O187" s="232"/>
      <c r="P187" s="232"/>
      <c r="Q187" s="232"/>
      <c r="R187" s="232"/>
      <c r="S187" s="232"/>
      <c r="T187" s="233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T187" s="234" t="s">
        <v>198</v>
      </c>
      <c r="AU187" s="234" t="s">
        <v>83</v>
      </c>
      <c r="AV187" s="12" t="s">
        <v>83</v>
      </c>
      <c r="AW187" s="12" t="s">
        <v>30</v>
      </c>
      <c r="AX187" s="12" t="s">
        <v>81</v>
      </c>
      <c r="AY187" s="234" t="s">
        <v>137</v>
      </c>
    </row>
    <row r="188" spans="1:65" s="2" customFormat="1" ht="24.15" customHeight="1">
      <c r="A188" s="38"/>
      <c r="B188" s="39"/>
      <c r="C188" s="210" t="s">
        <v>641</v>
      </c>
      <c r="D188" s="210" t="s">
        <v>138</v>
      </c>
      <c r="E188" s="211" t="s">
        <v>1136</v>
      </c>
      <c r="F188" s="212" t="s">
        <v>1137</v>
      </c>
      <c r="G188" s="213" t="s">
        <v>365</v>
      </c>
      <c r="H188" s="214">
        <v>233.2</v>
      </c>
      <c r="I188" s="215"/>
      <c r="J188" s="216">
        <f>ROUND(I188*H188,2)</f>
        <v>0</v>
      </c>
      <c r="K188" s="212" t="s">
        <v>950</v>
      </c>
      <c r="L188" s="44"/>
      <c r="M188" s="217" t="s">
        <v>1</v>
      </c>
      <c r="N188" s="218" t="s">
        <v>38</v>
      </c>
      <c r="O188" s="91"/>
      <c r="P188" s="219">
        <f>O188*H188</f>
        <v>0</v>
      </c>
      <c r="Q188" s="219">
        <v>0</v>
      </c>
      <c r="R188" s="219">
        <f>Q188*H188</f>
        <v>0</v>
      </c>
      <c r="S188" s="219">
        <v>0</v>
      </c>
      <c r="T188" s="22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1" t="s">
        <v>151</v>
      </c>
      <c r="AT188" s="221" t="s">
        <v>138</v>
      </c>
      <c r="AU188" s="221" t="s">
        <v>83</v>
      </c>
      <c r="AY188" s="17" t="s">
        <v>137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7" t="s">
        <v>81</v>
      </c>
      <c r="BK188" s="222">
        <f>ROUND(I188*H188,2)</f>
        <v>0</v>
      </c>
      <c r="BL188" s="17" t="s">
        <v>151</v>
      </c>
      <c r="BM188" s="221" t="s">
        <v>1285</v>
      </c>
    </row>
    <row r="189" spans="1:65" s="2" customFormat="1" ht="24.15" customHeight="1">
      <c r="A189" s="38"/>
      <c r="B189" s="39"/>
      <c r="C189" s="210" t="s">
        <v>532</v>
      </c>
      <c r="D189" s="210" t="s">
        <v>138</v>
      </c>
      <c r="E189" s="211" t="s">
        <v>1139</v>
      </c>
      <c r="F189" s="212" t="s">
        <v>1140</v>
      </c>
      <c r="G189" s="213" t="s">
        <v>365</v>
      </c>
      <c r="H189" s="214">
        <v>136.4</v>
      </c>
      <c r="I189" s="215"/>
      <c r="J189" s="216">
        <f>ROUND(I189*H189,2)</f>
        <v>0</v>
      </c>
      <c r="K189" s="212" t="s">
        <v>1</v>
      </c>
      <c r="L189" s="44"/>
      <c r="M189" s="217" t="s">
        <v>1</v>
      </c>
      <c r="N189" s="218" t="s">
        <v>38</v>
      </c>
      <c r="O189" s="91"/>
      <c r="P189" s="219">
        <f>O189*H189</f>
        <v>0</v>
      </c>
      <c r="Q189" s="219">
        <v>0</v>
      </c>
      <c r="R189" s="219">
        <f>Q189*H189</f>
        <v>0</v>
      </c>
      <c r="S189" s="219">
        <v>0</v>
      </c>
      <c r="T189" s="22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1" t="s">
        <v>151</v>
      </c>
      <c r="AT189" s="221" t="s">
        <v>138</v>
      </c>
      <c r="AU189" s="221" t="s">
        <v>83</v>
      </c>
      <c r="AY189" s="17" t="s">
        <v>137</v>
      </c>
      <c r="BE189" s="222">
        <f>IF(N189="základní",J189,0)</f>
        <v>0</v>
      </c>
      <c r="BF189" s="222">
        <f>IF(N189="snížená",J189,0)</f>
        <v>0</v>
      </c>
      <c r="BG189" s="222">
        <f>IF(N189="zákl. přenesená",J189,0)</f>
        <v>0</v>
      </c>
      <c r="BH189" s="222">
        <f>IF(N189="sníž. přenesená",J189,0)</f>
        <v>0</v>
      </c>
      <c r="BI189" s="222">
        <f>IF(N189="nulová",J189,0)</f>
        <v>0</v>
      </c>
      <c r="BJ189" s="17" t="s">
        <v>81</v>
      </c>
      <c r="BK189" s="222">
        <f>ROUND(I189*H189,2)</f>
        <v>0</v>
      </c>
      <c r="BL189" s="17" t="s">
        <v>151</v>
      </c>
      <c r="BM189" s="221" t="s">
        <v>1286</v>
      </c>
    </row>
    <row r="190" spans="1:51" s="13" customFormat="1" ht="12">
      <c r="A190" s="13"/>
      <c r="B190" s="235"/>
      <c r="C190" s="236"/>
      <c r="D190" s="225" t="s">
        <v>198</v>
      </c>
      <c r="E190" s="237" t="s">
        <v>1</v>
      </c>
      <c r="F190" s="238" t="s">
        <v>1283</v>
      </c>
      <c r="G190" s="236"/>
      <c r="H190" s="237" t="s">
        <v>1</v>
      </c>
      <c r="I190" s="239"/>
      <c r="J190" s="236"/>
      <c r="K190" s="236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198</v>
      </c>
      <c r="AU190" s="244" t="s">
        <v>83</v>
      </c>
      <c r="AV190" s="13" t="s">
        <v>81</v>
      </c>
      <c r="AW190" s="13" t="s">
        <v>30</v>
      </c>
      <c r="AX190" s="13" t="s">
        <v>73</v>
      </c>
      <c r="AY190" s="244" t="s">
        <v>137</v>
      </c>
    </row>
    <row r="191" spans="1:51" s="12" customFormat="1" ht="12">
      <c r="A191" s="12"/>
      <c r="B191" s="223"/>
      <c r="C191" s="224"/>
      <c r="D191" s="225" t="s">
        <v>198</v>
      </c>
      <c r="E191" s="226" t="s">
        <v>1</v>
      </c>
      <c r="F191" s="227" t="s">
        <v>1287</v>
      </c>
      <c r="G191" s="224"/>
      <c r="H191" s="228">
        <v>136.4</v>
      </c>
      <c r="I191" s="229"/>
      <c r="J191" s="224"/>
      <c r="K191" s="224"/>
      <c r="L191" s="230"/>
      <c r="M191" s="231"/>
      <c r="N191" s="232"/>
      <c r="O191" s="232"/>
      <c r="P191" s="232"/>
      <c r="Q191" s="232"/>
      <c r="R191" s="232"/>
      <c r="S191" s="232"/>
      <c r="T191" s="233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T191" s="234" t="s">
        <v>198</v>
      </c>
      <c r="AU191" s="234" t="s">
        <v>83</v>
      </c>
      <c r="AV191" s="12" t="s">
        <v>83</v>
      </c>
      <c r="AW191" s="12" t="s">
        <v>30</v>
      </c>
      <c r="AX191" s="12" t="s">
        <v>81</v>
      </c>
      <c r="AY191" s="234" t="s">
        <v>137</v>
      </c>
    </row>
    <row r="192" spans="1:65" s="2" customFormat="1" ht="24.15" customHeight="1">
      <c r="A192" s="38"/>
      <c r="B192" s="39"/>
      <c r="C192" s="210" t="s">
        <v>652</v>
      </c>
      <c r="D192" s="210" t="s">
        <v>138</v>
      </c>
      <c r="E192" s="211" t="s">
        <v>1143</v>
      </c>
      <c r="F192" s="212" t="s">
        <v>1144</v>
      </c>
      <c r="G192" s="213" t="s">
        <v>328</v>
      </c>
      <c r="H192" s="214">
        <v>6.11</v>
      </c>
      <c r="I192" s="215"/>
      <c r="J192" s="216">
        <f>ROUND(I192*H192,2)</f>
        <v>0</v>
      </c>
      <c r="K192" s="212" t="s">
        <v>950</v>
      </c>
      <c r="L192" s="44"/>
      <c r="M192" s="217" t="s">
        <v>1</v>
      </c>
      <c r="N192" s="218" t="s">
        <v>38</v>
      </c>
      <c r="O192" s="91"/>
      <c r="P192" s="219">
        <f>O192*H192</f>
        <v>0</v>
      </c>
      <c r="Q192" s="219">
        <v>1.848</v>
      </c>
      <c r="R192" s="219">
        <f>Q192*H192</f>
        <v>11.29128</v>
      </c>
      <c r="S192" s="219">
        <v>0</v>
      </c>
      <c r="T192" s="22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1" t="s">
        <v>151</v>
      </c>
      <c r="AT192" s="221" t="s">
        <v>138</v>
      </c>
      <c r="AU192" s="221" t="s">
        <v>83</v>
      </c>
      <c r="AY192" s="17" t="s">
        <v>137</v>
      </c>
      <c r="BE192" s="222">
        <f>IF(N192="základní",J192,0)</f>
        <v>0</v>
      </c>
      <c r="BF192" s="222">
        <f>IF(N192="snížená",J192,0)</f>
        <v>0</v>
      </c>
      <c r="BG192" s="222">
        <f>IF(N192="zákl. přenesená",J192,0)</f>
        <v>0</v>
      </c>
      <c r="BH192" s="222">
        <f>IF(N192="sníž. přenesená",J192,0)</f>
        <v>0</v>
      </c>
      <c r="BI192" s="222">
        <f>IF(N192="nulová",J192,0)</f>
        <v>0</v>
      </c>
      <c r="BJ192" s="17" t="s">
        <v>81</v>
      </c>
      <c r="BK192" s="222">
        <f>ROUND(I192*H192,2)</f>
        <v>0</v>
      </c>
      <c r="BL192" s="17" t="s">
        <v>151</v>
      </c>
      <c r="BM192" s="221" t="s">
        <v>1288</v>
      </c>
    </row>
    <row r="193" spans="1:63" s="11" customFormat="1" ht="22.8" customHeight="1">
      <c r="A193" s="11"/>
      <c r="B193" s="196"/>
      <c r="C193" s="197"/>
      <c r="D193" s="198" t="s">
        <v>72</v>
      </c>
      <c r="E193" s="267" t="s">
        <v>136</v>
      </c>
      <c r="F193" s="267" t="s">
        <v>1146</v>
      </c>
      <c r="G193" s="197"/>
      <c r="H193" s="197"/>
      <c r="I193" s="200"/>
      <c r="J193" s="268">
        <f>BK193</f>
        <v>0</v>
      </c>
      <c r="K193" s="197"/>
      <c r="L193" s="202"/>
      <c r="M193" s="203"/>
      <c r="N193" s="204"/>
      <c r="O193" s="204"/>
      <c r="P193" s="205">
        <f>P194</f>
        <v>0</v>
      </c>
      <c r="Q193" s="204"/>
      <c r="R193" s="205">
        <f>R194</f>
        <v>0</v>
      </c>
      <c r="S193" s="204"/>
      <c r="T193" s="206">
        <f>T194</f>
        <v>0</v>
      </c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R193" s="207" t="s">
        <v>81</v>
      </c>
      <c r="AT193" s="208" t="s">
        <v>72</v>
      </c>
      <c r="AU193" s="208" t="s">
        <v>81</v>
      </c>
      <c r="AY193" s="207" t="s">
        <v>137</v>
      </c>
      <c r="BK193" s="209">
        <f>BK194</f>
        <v>0</v>
      </c>
    </row>
    <row r="194" spans="1:65" s="2" customFormat="1" ht="24.15" customHeight="1">
      <c r="A194" s="38"/>
      <c r="B194" s="39"/>
      <c r="C194" s="210" t="s">
        <v>536</v>
      </c>
      <c r="D194" s="210" t="s">
        <v>138</v>
      </c>
      <c r="E194" s="211" t="s">
        <v>1147</v>
      </c>
      <c r="F194" s="212" t="s">
        <v>1148</v>
      </c>
      <c r="G194" s="213" t="s">
        <v>365</v>
      </c>
      <c r="H194" s="214">
        <v>280</v>
      </c>
      <c r="I194" s="215"/>
      <c r="J194" s="216">
        <f>ROUND(I194*H194,2)</f>
        <v>0</v>
      </c>
      <c r="K194" s="212" t="s">
        <v>950</v>
      </c>
      <c r="L194" s="44"/>
      <c r="M194" s="217" t="s">
        <v>1</v>
      </c>
      <c r="N194" s="218" t="s">
        <v>38</v>
      </c>
      <c r="O194" s="91"/>
      <c r="P194" s="219">
        <f>O194*H194</f>
        <v>0</v>
      </c>
      <c r="Q194" s="219">
        <v>0</v>
      </c>
      <c r="R194" s="219">
        <f>Q194*H194</f>
        <v>0</v>
      </c>
      <c r="S194" s="219">
        <v>0</v>
      </c>
      <c r="T194" s="22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1" t="s">
        <v>151</v>
      </c>
      <c r="AT194" s="221" t="s">
        <v>138</v>
      </c>
      <c r="AU194" s="221" t="s">
        <v>83</v>
      </c>
      <c r="AY194" s="17" t="s">
        <v>137</v>
      </c>
      <c r="BE194" s="222">
        <f>IF(N194="základní",J194,0)</f>
        <v>0</v>
      </c>
      <c r="BF194" s="222">
        <f>IF(N194="snížená",J194,0)</f>
        <v>0</v>
      </c>
      <c r="BG194" s="222">
        <f>IF(N194="zákl. přenesená",J194,0)</f>
        <v>0</v>
      </c>
      <c r="BH194" s="222">
        <f>IF(N194="sníž. přenesená",J194,0)</f>
        <v>0</v>
      </c>
      <c r="BI194" s="222">
        <f>IF(N194="nulová",J194,0)</f>
        <v>0</v>
      </c>
      <c r="BJ194" s="17" t="s">
        <v>81</v>
      </c>
      <c r="BK194" s="222">
        <f>ROUND(I194*H194,2)</f>
        <v>0</v>
      </c>
      <c r="BL194" s="17" t="s">
        <v>151</v>
      </c>
      <c r="BM194" s="221" t="s">
        <v>1289</v>
      </c>
    </row>
    <row r="195" spans="1:63" s="11" customFormat="1" ht="22.8" customHeight="1">
      <c r="A195" s="11"/>
      <c r="B195" s="196"/>
      <c r="C195" s="197"/>
      <c r="D195" s="198" t="s">
        <v>72</v>
      </c>
      <c r="E195" s="267" t="s">
        <v>170</v>
      </c>
      <c r="F195" s="267" t="s">
        <v>683</v>
      </c>
      <c r="G195" s="197"/>
      <c r="H195" s="197"/>
      <c r="I195" s="200"/>
      <c r="J195" s="268">
        <f>BK195</f>
        <v>0</v>
      </c>
      <c r="K195" s="197"/>
      <c r="L195" s="202"/>
      <c r="M195" s="203"/>
      <c r="N195" s="204"/>
      <c r="O195" s="204"/>
      <c r="P195" s="205">
        <f>P196</f>
        <v>0</v>
      </c>
      <c r="Q195" s="204"/>
      <c r="R195" s="205">
        <f>R196</f>
        <v>0.5712</v>
      </c>
      <c r="S195" s="204"/>
      <c r="T195" s="206">
        <f>T196</f>
        <v>0</v>
      </c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R195" s="207" t="s">
        <v>81</v>
      </c>
      <c r="AT195" s="208" t="s">
        <v>72</v>
      </c>
      <c r="AU195" s="208" t="s">
        <v>81</v>
      </c>
      <c r="AY195" s="207" t="s">
        <v>137</v>
      </c>
      <c r="BK195" s="209">
        <f>BK196</f>
        <v>0</v>
      </c>
    </row>
    <row r="196" spans="1:65" s="2" customFormat="1" ht="24.15" customHeight="1">
      <c r="A196" s="38"/>
      <c r="B196" s="39"/>
      <c r="C196" s="210" t="s">
        <v>659</v>
      </c>
      <c r="D196" s="210" t="s">
        <v>138</v>
      </c>
      <c r="E196" s="211" t="s">
        <v>1181</v>
      </c>
      <c r="F196" s="212" t="s">
        <v>1182</v>
      </c>
      <c r="G196" s="213" t="s">
        <v>365</v>
      </c>
      <c r="H196" s="214">
        <v>560</v>
      </c>
      <c r="I196" s="215"/>
      <c r="J196" s="216">
        <f>ROUND(I196*H196,2)</f>
        <v>0</v>
      </c>
      <c r="K196" s="212" t="s">
        <v>950</v>
      </c>
      <c r="L196" s="44"/>
      <c r="M196" s="217" t="s">
        <v>1</v>
      </c>
      <c r="N196" s="218" t="s">
        <v>38</v>
      </c>
      <c r="O196" s="91"/>
      <c r="P196" s="219">
        <f>O196*H196</f>
        <v>0</v>
      </c>
      <c r="Q196" s="219">
        <v>0.00102</v>
      </c>
      <c r="R196" s="219">
        <f>Q196*H196</f>
        <v>0.5712</v>
      </c>
      <c r="S196" s="219">
        <v>0</v>
      </c>
      <c r="T196" s="22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1" t="s">
        <v>151</v>
      </c>
      <c r="AT196" s="221" t="s">
        <v>138</v>
      </c>
      <c r="AU196" s="221" t="s">
        <v>83</v>
      </c>
      <c r="AY196" s="17" t="s">
        <v>137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7" t="s">
        <v>81</v>
      </c>
      <c r="BK196" s="222">
        <f>ROUND(I196*H196,2)</f>
        <v>0</v>
      </c>
      <c r="BL196" s="17" t="s">
        <v>151</v>
      </c>
      <c r="BM196" s="221" t="s">
        <v>1290</v>
      </c>
    </row>
    <row r="197" spans="1:63" s="11" customFormat="1" ht="22.8" customHeight="1">
      <c r="A197" s="11"/>
      <c r="B197" s="196"/>
      <c r="C197" s="197"/>
      <c r="D197" s="198" t="s">
        <v>72</v>
      </c>
      <c r="E197" s="267" t="s">
        <v>848</v>
      </c>
      <c r="F197" s="267" t="s">
        <v>849</v>
      </c>
      <c r="G197" s="197"/>
      <c r="H197" s="197"/>
      <c r="I197" s="200"/>
      <c r="J197" s="268">
        <f>BK197</f>
        <v>0</v>
      </c>
      <c r="K197" s="197"/>
      <c r="L197" s="202"/>
      <c r="M197" s="203"/>
      <c r="N197" s="204"/>
      <c r="O197" s="204"/>
      <c r="P197" s="205">
        <f>SUM(P198:P201)</f>
        <v>0</v>
      </c>
      <c r="Q197" s="204"/>
      <c r="R197" s="205">
        <f>SUM(R198:R201)</f>
        <v>0</v>
      </c>
      <c r="S197" s="204"/>
      <c r="T197" s="206">
        <f>SUM(T198:T201)</f>
        <v>0</v>
      </c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R197" s="207" t="s">
        <v>81</v>
      </c>
      <c r="AT197" s="208" t="s">
        <v>72</v>
      </c>
      <c r="AU197" s="208" t="s">
        <v>81</v>
      </c>
      <c r="AY197" s="207" t="s">
        <v>137</v>
      </c>
      <c r="BK197" s="209">
        <f>SUM(BK198:BK201)</f>
        <v>0</v>
      </c>
    </row>
    <row r="198" spans="1:65" s="2" customFormat="1" ht="37.8" customHeight="1">
      <c r="A198" s="38"/>
      <c r="B198" s="39"/>
      <c r="C198" s="210" t="s">
        <v>540</v>
      </c>
      <c r="D198" s="210" t="s">
        <v>138</v>
      </c>
      <c r="E198" s="211" t="s">
        <v>1188</v>
      </c>
      <c r="F198" s="212" t="s">
        <v>1189</v>
      </c>
      <c r="G198" s="213" t="s">
        <v>342</v>
      </c>
      <c r="H198" s="214">
        <v>0.192</v>
      </c>
      <c r="I198" s="215"/>
      <c r="J198" s="216">
        <f>ROUND(I198*H198,2)</f>
        <v>0</v>
      </c>
      <c r="K198" s="212" t="s">
        <v>950</v>
      </c>
      <c r="L198" s="44"/>
      <c r="M198" s="217" t="s">
        <v>1</v>
      </c>
      <c r="N198" s="218" t="s">
        <v>38</v>
      </c>
      <c r="O198" s="91"/>
      <c r="P198" s="219">
        <f>O198*H198</f>
        <v>0</v>
      </c>
      <c r="Q198" s="219">
        <v>0</v>
      </c>
      <c r="R198" s="219">
        <f>Q198*H198</f>
        <v>0</v>
      </c>
      <c r="S198" s="219">
        <v>0</v>
      </c>
      <c r="T198" s="22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1" t="s">
        <v>151</v>
      </c>
      <c r="AT198" s="221" t="s">
        <v>138</v>
      </c>
      <c r="AU198" s="221" t="s">
        <v>83</v>
      </c>
      <c r="AY198" s="17" t="s">
        <v>137</v>
      </c>
      <c r="BE198" s="222">
        <f>IF(N198="základní",J198,0)</f>
        <v>0</v>
      </c>
      <c r="BF198" s="222">
        <f>IF(N198="snížená",J198,0)</f>
        <v>0</v>
      </c>
      <c r="BG198" s="222">
        <f>IF(N198="zákl. přenesená",J198,0)</f>
        <v>0</v>
      </c>
      <c r="BH198" s="222">
        <f>IF(N198="sníž. přenesená",J198,0)</f>
        <v>0</v>
      </c>
      <c r="BI198" s="222">
        <f>IF(N198="nulová",J198,0)</f>
        <v>0</v>
      </c>
      <c r="BJ198" s="17" t="s">
        <v>81</v>
      </c>
      <c r="BK198" s="222">
        <f>ROUND(I198*H198,2)</f>
        <v>0</v>
      </c>
      <c r="BL198" s="17" t="s">
        <v>151</v>
      </c>
      <c r="BM198" s="221" t="s">
        <v>1291</v>
      </c>
    </row>
    <row r="199" spans="1:65" s="2" customFormat="1" ht="44.25" customHeight="1">
      <c r="A199" s="38"/>
      <c r="B199" s="39"/>
      <c r="C199" s="210" t="s">
        <v>668</v>
      </c>
      <c r="D199" s="210" t="s">
        <v>138</v>
      </c>
      <c r="E199" s="211" t="s">
        <v>1191</v>
      </c>
      <c r="F199" s="212" t="s">
        <v>1192</v>
      </c>
      <c r="G199" s="213" t="s">
        <v>342</v>
      </c>
      <c r="H199" s="214">
        <v>34.8</v>
      </c>
      <c r="I199" s="215"/>
      <c r="J199" s="216">
        <f>ROUND(I199*H199,2)</f>
        <v>0</v>
      </c>
      <c r="K199" s="212" t="s">
        <v>950</v>
      </c>
      <c r="L199" s="44"/>
      <c r="M199" s="217" t="s">
        <v>1</v>
      </c>
      <c r="N199" s="218" t="s">
        <v>38</v>
      </c>
      <c r="O199" s="91"/>
      <c r="P199" s="219">
        <f>O199*H199</f>
        <v>0</v>
      </c>
      <c r="Q199" s="219">
        <v>0</v>
      </c>
      <c r="R199" s="219">
        <f>Q199*H199</f>
        <v>0</v>
      </c>
      <c r="S199" s="219">
        <v>0</v>
      </c>
      <c r="T199" s="22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1" t="s">
        <v>151</v>
      </c>
      <c r="AT199" s="221" t="s">
        <v>138</v>
      </c>
      <c r="AU199" s="221" t="s">
        <v>83</v>
      </c>
      <c r="AY199" s="17" t="s">
        <v>137</v>
      </c>
      <c r="BE199" s="222">
        <f>IF(N199="základní",J199,0)</f>
        <v>0</v>
      </c>
      <c r="BF199" s="222">
        <f>IF(N199="snížená",J199,0)</f>
        <v>0</v>
      </c>
      <c r="BG199" s="222">
        <f>IF(N199="zákl. přenesená",J199,0)</f>
        <v>0</v>
      </c>
      <c r="BH199" s="222">
        <f>IF(N199="sníž. přenesená",J199,0)</f>
        <v>0</v>
      </c>
      <c r="BI199" s="222">
        <f>IF(N199="nulová",J199,0)</f>
        <v>0</v>
      </c>
      <c r="BJ199" s="17" t="s">
        <v>81</v>
      </c>
      <c r="BK199" s="222">
        <f>ROUND(I199*H199,2)</f>
        <v>0</v>
      </c>
      <c r="BL199" s="17" t="s">
        <v>151</v>
      </c>
      <c r="BM199" s="221" t="s">
        <v>1292</v>
      </c>
    </row>
    <row r="200" spans="1:65" s="2" customFormat="1" ht="24.15" customHeight="1">
      <c r="A200" s="38"/>
      <c r="B200" s="39"/>
      <c r="C200" s="210" t="s">
        <v>544</v>
      </c>
      <c r="D200" s="210" t="s">
        <v>138</v>
      </c>
      <c r="E200" s="211" t="s">
        <v>1194</v>
      </c>
      <c r="F200" s="212" t="s">
        <v>1195</v>
      </c>
      <c r="G200" s="213" t="s">
        <v>342</v>
      </c>
      <c r="H200" s="214">
        <v>34.992</v>
      </c>
      <c r="I200" s="215"/>
      <c r="J200" s="216">
        <f>ROUND(I200*H200,2)</f>
        <v>0</v>
      </c>
      <c r="K200" s="212" t="s">
        <v>950</v>
      </c>
      <c r="L200" s="44"/>
      <c r="M200" s="217" t="s">
        <v>1</v>
      </c>
      <c r="N200" s="218" t="s">
        <v>38</v>
      </c>
      <c r="O200" s="91"/>
      <c r="P200" s="219">
        <f>O200*H200</f>
        <v>0</v>
      </c>
      <c r="Q200" s="219">
        <v>0</v>
      </c>
      <c r="R200" s="219">
        <f>Q200*H200</f>
        <v>0</v>
      </c>
      <c r="S200" s="219">
        <v>0</v>
      </c>
      <c r="T200" s="22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1" t="s">
        <v>151</v>
      </c>
      <c r="AT200" s="221" t="s">
        <v>138</v>
      </c>
      <c r="AU200" s="221" t="s">
        <v>83</v>
      </c>
      <c r="AY200" s="17" t="s">
        <v>137</v>
      </c>
      <c r="BE200" s="222">
        <f>IF(N200="základní",J200,0)</f>
        <v>0</v>
      </c>
      <c r="BF200" s="222">
        <f>IF(N200="snížená",J200,0)</f>
        <v>0</v>
      </c>
      <c r="BG200" s="222">
        <f>IF(N200="zákl. přenesená",J200,0)</f>
        <v>0</v>
      </c>
      <c r="BH200" s="222">
        <f>IF(N200="sníž. přenesená",J200,0)</f>
        <v>0</v>
      </c>
      <c r="BI200" s="222">
        <f>IF(N200="nulová",J200,0)</f>
        <v>0</v>
      </c>
      <c r="BJ200" s="17" t="s">
        <v>81</v>
      </c>
      <c r="BK200" s="222">
        <f>ROUND(I200*H200,2)</f>
        <v>0</v>
      </c>
      <c r="BL200" s="17" t="s">
        <v>151</v>
      </c>
      <c r="BM200" s="221" t="s">
        <v>1293</v>
      </c>
    </row>
    <row r="201" spans="1:65" s="2" customFormat="1" ht="24.15" customHeight="1">
      <c r="A201" s="38"/>
      <c r="B201" s="39"/>
      <c r="C201" s="210" t="s">
        <v>675</v>
      </c>
      <c r="D201" s="210" t="s">
        <v>138</v>
      </c>
      <c r="E201" s="211" t="s">
        <v>1197</v>
      </c>
      <c r="F201" s="212" t="s">
        <v>1198</v>
      </c>
      <c r="G201" s="213" t="s">
        <v>342</v>
      </c>
      <c r="H201" s="214">
        <v>1014.768</v>
      </c>
      <c r="I201" s="215"/>
      <c r="J201" s="216">
        <f>ROUND(I201*H201,2)</f>
        <v>0</v>
      </c>
      <c r="K201" s="212" t="s">
        <v>950</v>
      </c>
      <c r="L201" s="44"/>
      <c r="M201" s="217" t="s">
        <v>1</v>
      </c>
      <c r="N201" s="218" t="s">
        <v>38</v>
      </c>
      <c r="O201" s="91"/>
      <c r="P201" s="219">
        <f>O201*H201</f>
        <v>0</v>
      </c>
      <c r="Q201" s="219">
        <v>0</v>
      </c>
      <c r="R201" s="219">
        <f>Q201*H201</f>
        <v>0</v>
      </c>
      <c r="S201" s="219">
        <v>0</v>
      </c>
      <c r="T201" s="22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1" t="s">
        <v>151</v>
      </c>
      <c r="AT201" s="221" t="s">
        <v>138</v>
      </c>
      <c r="AU201" s="221" t="s">
        <v>83</v>
      </c>
      <c r="AY201" s="17" t="s">
        <v>137</v>
      </c>
      <c r="BE201" s="222">
        <f>IF(N201="základní",J201,0)</f>
        <v>0</v>
      </c>
      <c r="BF201" s="222">
        <f>IF(N201="snížená",J201,0)</f>
        <v>0</v>
      </c>
      <c r="BG201" s="222">
        <f>IF(N201="zákl. přenesená",J201,0)</f>
        <v>0</v>
      </c>
      <c r="BH201" s="222">
        <f>IF(N201="sníž. přenesená",J201,0)</f>
        <v>0</v>
      </c>
      <c r="BI201" s="222">
        <f>IF(N201="nulová",J201,0)</f>
        <v>0</v>
      </c>
      <c r="BJ201" s="17" t="s">
        <v>81</v>
      </c>
      <c r="BK201" s="222">
        <f>ROUND(I201*H201,2)</f>
        <v>0</v>
      </c>
      <c r="BL201" s="17" t="s">
        <v>151</v>
      </c>
      <c r="BM201" s="221" t="s">
        <v>1294</v>
      </c>
    </row>
    <row r="202" spans="1:63" s="11" customFormat="1" ht="22.8" customHeight="1">
      <c r="A202" s="11"/>
      <c r="B202" s="196"/>
      <c r="C202" s="197"/>
      <c r="D202" s="198" t="s">
        <v>72</v>
      </c>
      <c r="E202" s="267" t="s">
        <v>424</v>
      </c>
      <c r="F202" s="267" t="s">
        <v>425</v>
      </c>
      <c r="G202" s="197"/>
      <c r="H202" s="197"/>
      <c r="I202" s="200"/>
      <c r="J202" s="268">
        <f>BK202</f>
        <v>0</v>
      </c>
      <c r="K202" s="197"/>
      <c r="L202" s="202"/>
      <c r="M202" s="203"/>
      <c r="N202" s="204"/>
      <c r="O202" s="204"/>
      <c r="P202" s="205">
        <f>P203</f>
        <v>0</v>
      </c>
      <c r="Q202" s="204"/>
      <c r="R202" s="205">
        <f>R203</f>
        <v>0</v>
      </c>
      <c r="S202" s="204"/>
      <c r="T202" s="206">
        <f>T203</f>
        <v>0</v>
      </c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R202" s="207" t="s">
        <v>81</v>
      </c>
      <c r="AT202" s="208" t="s">
        <v>72</v>
      </c>
      <c r="AU202" s="208" t="s">
        <v>81</v>
      </c>
      <c r="AY202" s="207" t="s">
        <v>137</v>
      </c>
      <c r="BK202" s="209">
        <f>BK203</f>
        <v>0</v>
      </c>
    </row>
    <row r="203" spans="1:65" s="2" customFormat="1" ht="16.5" customHeight="1">
      <c r="A203" s="38"/>
      <c r="B203" s="39"/>
      <c r="C203" s="210" t="s">
        <v>547</v>
      </c>
      <c r="D203" s="210" t="s">
        <v>138</v>
      </c>
      <c r="E203" s="211" t="s">
        <v>1200</v>
      </c>
      <c r="F203" s="212" t="s">
        <v>1201</v>
      </c>
      <c r="G203" s="213" t="s">
        <v>342</v>
      </c>
      <c r="H203" s="214">
        <v>960.637</v>
      </c>
      <c r="I203" s="215"/>
      <c r="J203" s="216">
        <f>ROUND(I203*H203,2)</f>
        <v>0</v>
      </c>
      <c r="K203" s="212" t="s">
        <v>950</v>
      </c>
      <c r="L203" s="44"/>
      <c r="M203" s="256" t="s">
        <v>1</v>
      </c>
      <c r="N203" s="257" t="s">
        <v>38</v>
      </c>
      <c r="O203" s="258"/>
      <c r="P203" s="259">
        <f>O203*H203</f>
        <v>0</v>
      </c>
      <c r="Q203" s="259">
        <v>0</v>
      </c>
      <c r="R203" s="259">
        <f>Q203*H203</f>
        <v>0</v>
      </c>
      <c r="S203" s="259">
        <v>0</v>
      </c>
      <c r="T203" s="26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1" t="s">
        <v>151</v>
      </c>
      <c r="AT203" s="221" t="s">
        <v>138</v>
      </c>
      <c r="AU203" s="221" t="s">
        <v>83</v>
      </c>
      <c r="AY203" s="17" t="s">
        <v>137</v>
      </c>
      <c r="BE203" s="222">
        <f>IF(N203="základní",J203,0)</f>
        <v>0</v>
      </c>
      <c r="BF203" s="222">
        <f>IF(N203="snížená",J203,0)</f>
        <v>0</v>
      </c>
      <c r="BG203" s="222">
        <f>IF(N203="zákl. přenesená",J203,0)</f>
        <v>0</v>
      </c>
      <c r="BH203" s="222">
        <f>IF(N203="sníž. přenesená",J203,0)</f>
        <v>0</v>
      </c>
      <c r="BI203" s="222">
        <f>IF(N203="nulová",J203,0)</f>
        <v>0</v>
      </c>
      <c r="BJ203" s="17" t="s">
        <v>81</v>
      </c>
      <c r="BK203" s="222">
        <f>ROUND(I203*H203,2)</f>
        <v>0</v>
      </c>
      <c r="BL203" s="17" t="s">
        <v>151</v>
      </c>
      <c r="BM203" s="221" t="s">
        <v>1295</v>
      </c>
    </row>
    <row r="204" spans="1:31" s="2" customFormat="1" ht="6.95" customHeight="1">
      <c r="A204" s="38"/>
      <c r="B204" s="66"/>
      <c r="C204" s="67"/>
      <c r="D204" s="67"/>
      <c r="E204" s="67"/>
      <c r="F204" s="67"/>
      <c r="G204" s="67"/>
      <c r="H204" s="67"/>
      <c r="I204" s="67"/>
      <c r="J204" s="67"/>
      <c r="K204" s="67"/>
      <c r="L204" s="44"/>
      <c r="M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</row>
  </sheetData>
  <sheetProtection password="CC35" sheet="1" objects="1" scenarios="1" formatColumns="0" formatRows="0" autoFilter="0"/>
  <autoFilter ref="C122:K20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102</v>
      </c>
      <c r="AZ2" s="279" t="s">
        <v>929</v>
      </c>
      <c r="BA2" s="279" t="s">
        <v>930</v>
      </c>
      <c r="BB2" s="279" t="s">
        <v>196</v>
      </c>
      <c r="BC2" s="279" t="s">
        <v>162</v>
      </c>
      <c r="BD2" s="279" t="s">
        <v>83</v>
      </c>
    </row>
    <row r="3" spans="2:5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83</v>
      </c>
      <c r="AZ3" s="279" t="s">
        <v>931</v>
      </c>
      <c r="BA3" s="279" t="s">
        <v>932</v>
      </c>
      <c r="BB3" s="279" t="s">
        <v>196</v>
      </c>
      <c r="BC3" s="279" t="s">
        <v>147</v>
      </c>
      <c r="BD3" s="279" t="s">
        <v>83</v>
      </c>
    </row>
    <row r="4" spans="2:56" s="1" customFormat="1" ht="24.95" customHeight="1">
      <c r="B4" s="20"/>
      <c r="D4" s="138" t="s">
        <v>103</v>
      </c>
      <c r="L4" s="20"/>
      <c r="M4" s="139" t="s">
        <v>10</v>
      </c>
      <c r="AT4" s="17" t="s">
        <v>4</v>
      </c>
      <c r="AZ4" s="279" t="s">
        <v>935</v>
      </c>
      <c r="BA4" s="279" t="s">
        <v>1296</v>
      </c>
      <c r="BB4" s="279" t="s">
        <v>196</v>
      </c>
      <c r="BC4" s="279" t="s">
        <v>147</v>
      </c>
      <c r="BD4" s="279" t="s">
        <v>83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Modernizace silnice II/315 Hrádek - Ústí nad Orlicí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104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30" customHeight="1">
      <c r="A9" s="38"/>
      <c r="B9" s="44"/>
      <c r="C9" s="38"/>
      <c r="D9" s="38"/>
      <c r="E9" s="142" t="s">
        <v>1297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28. 9. 2021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106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107</v>
      </c>
      <c r="F15" s="38"/>
      <c r="G15" s="38"/>
      <c r="H15" s="38"/>
      <c r="I15" s="140" t="s">
        <v>26</v>
      </c>
      <c r="J15" s="143" t="s">
        <v>108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25</v>
      </c>
      <c r="J20" s="143" t="s">
        <v>109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110</v>
      </c>
      <c r="F21" s="38"/>
      <c r="G21" s="38"/>
      <c r="H21" s="38"/>
      <c r="I21" s="140" t="s">
        <v>26</v>
      </c>
      <c r="J21" s="143" t="s">
        <v>111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31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21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32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33</v>
      </c>
      <c r="E30" s="38"/>
      <c r="F30" s="38"/>
      <c r="G30" s="38"/>
      <c r="H30" s="38"/>
      <c r="I30" s="38"/>
      <c r="J30" s="15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35</v>
      </c>
      <c r="G32" s="38"/>
      <c r="H32" s="38"/>
      <c r="I32" s="152" t="s">
        <v>34</v>
      </c>
      <c r="J32" s="152" t="s">
        <v>36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37</v>
      </c>
      <c r="E33" s="140" t="s">
        <v>38</v>
      </c>
      <c r="F33" s="154">
        <f>ROUND((SUM(BE123:BE199)),2)</f>
        <v>0</v>
      </c>
      <c r="G33" s="38"/>
      <c r="H33" s="38"/>
      <c r="I33" s="155">
        <v>0.21</v>
      </c>
      <c r="J33" s="154">
        <f>ROUND(((SUM(BE123:BE199))*I33),2)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39</v>
      </c>
      <c r="F34" s="154">
        <f>ROUND((SUM(BF123:BF199)),2)</f>
        <v>0</v>
      </c>
      <c r="G34" s="38"/>
      <c r="H34" s="38"/>
      <c r="I34" s="155">
        <v>0.15</v>
      </c>
      <c r="J34" s="154">
        <f>ROUND(((SUM(BF123:BF199))*I34),2)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40</v>
      </c>
      <c r="F35" s="154">
        <f>ROUND((SUM(BG123:BG199)),2)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41</v>
      </c>
      <c r="F36" s="154">
        <f>ROUND((SUM(BH123:BH199)),2)</f>
        <v>0</v>
      </c>
      <c r="G36" s="38"/>
      <c r="H36" s="38"/>
      <c r="I36" s="155">
        <v>0.15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42</v>
      </c>
      <c r="F37" s="154">
        <f>ROUND((SUM(BI123:BI199)),2)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43</v>
      </c>
      <c r="E39" s="158"/>
      <c r="F39" s="158"/>
      <c r="G39" s="159" t="s">
        <v>44</v>
      </c>
      <c r="H39" s="160" t="s">
        <v>45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46</v>
      </c>
      <c r="E50" s="164"/>
      <c r="F50" s="164"/>
      <c r="G50" s="163" t="s">
        <v>47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48</v>
      </c>
      <c r="E61" s="166"/>
      <c r="F61" s="167" t="s">
        <v>49</v>
      </c>
      <c r="G61" s="165" t="s">
        <v>48</v>
      </c>
      <c r="H61" s="166"/>
      <c r="I61" s="166"/>
      <c r="J61" s="168" t="s">
        <v>49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50</v>
      </c>
      <c r="E65" s="169"/>
      <c r="F65" s="169"/>
      <c r="G65" s="163" t="s">
        <v>51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48</v>
      </c>
      <c r="E76" s="166"/>
      <c r="F76" s="167" t="s">
        <v>49</v>
      </c>
      <c r="G76" s="165" t="s">
        <v>48</v>
      </c>
      <c r="H76" s="166"/>
      <c r="I76" s="166"/>
      <c r="J76" s="168" t="s">
        <v>49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Modernizace silnice II/315 Hrádek - Ústí nad Orlicí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104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30" customHeight="1">
      <c r="A87" s="38"/>
      <c r="B87" s="39"/>
      <c r="C87" s="40"/>
      <c r="D87" s="40"/>
      <c r="E87" s="76" t="str">
        <f>E9</f>
        <v>SO 303 - Protierozní opatření na Tiché Orlici v km 25,239 - 25,380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32" t="s">
        <v>22</v>
      </c>
      <c r="J89" s="79" t="str">
        <f>IF(J12="","",J12)</f>
        <v>28. 9. 2021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Pardubický kraj</v>
      </c>
      <c r="G91" s="40"/>
      <c r="H91" s="40"/>
      <c r="I91" s="32" t="s">
        <v>29</v>
      </c>
      <c r="J91" s="36" t="str">
        <f>E21</f>
        <v xml:space="preserve">Golik VH, s. r. o. 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31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113</v>
      </c>
      <c r="D94" s="176"/>
      <c r="E94" s="176"/>
      <c r="F94" s="176"/>
      <c r="G94" s="176"/>
      <c r="H94" s="176"/>
      <c r="I94" s="176"/>
      <c r="J94" s="177" t="s">
        <v>114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115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116</v>
      </c>
    </row>
    <row r="97" spans="1:31" s="9" customFormat="1" ht="24.95" customHeight="1">
      <c r="A97" s="9"/>
      <c r="B97" s="179"/>
      <c r="C97" s="180"/>
      <c r="D97" s="181" t="s">
        <v>317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5" customFormat="1" ht="19.9" customHeight="1">
      <c r="A98" s="15"/>
      <c r="B98" s="261"/>
      <c r="C98" s="262"/>
      <c r="D98" s="263" t="s">
        <v>318</v>
      </c>
      <c r="E98" s="264"/>
      <c r="F98" s="264"/>
      <c r="G98" s="264"/>
      <c r="H98" s="264"/>
      <c r="I98" s="264"/>
      <c r="J98" s="265">
        <f>J125</f>
        <v>0</v>
      </c>
      <c r="K98" s="262"/>
      <c r="L98" s="266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</row>
    <row r="99" spans="1:31" s="15" customFormat="1" ht="19.9" customHeight="1">
      <c r="A99" s="15"/>
      <c r="B99" s="261"/>
      <c r="C99" s="262"/>
      <c r="D99" s="263" t="s">
        <v>321</v>
      </c>
      <c r="E99" s="264"/>
      <c r="F99" s="264"/>
      <c r="G99" s="264"/>
      <c r="H99" s="264"/>
      <c r="I99" s="264"/>
      <c r="J99" s="265">
        <f>J176</f>
        <v>0</v>
      </c>
      <c r="K99" s="262"/>
      <c r="L99" s="266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</row>
    <row r="100" spans="1:31" s="15" customFormat="1" ht="19.9" customHeight="1">
      <c r="A100" s="15"/>
      <c r="B100" s="261"/>
      <c r="C100" s="262"/>
      <c r="D100" s="263" t="s">
        <v>942</v>
      </c>
      <c r="E100" s="264"/>
      <c r="F100" s="264"/>
      <c r="G100" s="264"/>
      <c r="H100" s="264"/>
      <c r="I100" s="264"/>
      <c r="J100" s="265">
        <f>J185</f>
        <v>0</v>
      </c>
      <c r="K100" s="262"/>
      <c r="L100" s="266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</row>
    <row r="101" spans="1:31" s="15" customFormat="1" ht="19.9" customHeight="1">
      <c r="A101" s="15"/>
      <c r="B101" s="261"/>
      <c r="C101" s="262"/>
      <c r="D101" s="263" t="s">
        <v>944</v>
      </c>
      <c r="E101" s="264"/>
      <c r="F101" s="264"/>
      <c r="G101" s="264"/>
      <c r="H101" s="264"/>
      <c r="I101" s="264"/>
      <c r="J101" s="265">
        <f>J190</f>
        <v>0</v>
      </c>
      <c r="K101" s="262"/>
      <c r="L101" s="266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</row>
    <row r="102" spans="1:31" s="15" customFormat="1" ht="19.9" customHeight="1">
      <c r="A102" s="15"/>
      <c r="B102" s="261"/>
      <c r="C102" s="262"/>
      <c r="D102" s="263" t="s">
        <v>945</v>
      </c>
      <c r="E102" s="264"/>
      <c r="F102" s="264"/>
      <c r="G102" s="264"/>
      <c r="H102" s="264"/>
      <c r="I102" s="264"/>
      <c r="J102" s="265">
        <f>J193</f>
        <v>0</v>
      </c>
      <c r="K102" s="262"/>
      <c r="L102" s="266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</row>
    <row r="103" spans="1:31" s="15" customFormat="1" ht="19.9" customHeight="1">
      <c r="A103" s="15"/>
      <c r="B103" s="261"/>
      <c r="C103" s="262"/>
      <c r="D103" s="263" t="s">
        <v>322</v>
      </c>
      <c r="E103" s="264"/>
      <c r="F103" s="264"/>
      <c r="G103" s="264"/>
      <c r="H103" s="264"/>
      <c r="I103" s="264"/>
      <c r="J103" s="265">
        <f>J198</f>
        <v>0</v>
      </c>
      <c r="K103" s="262"/>
      <c r="L103" s="266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123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4" t="str">
        <f>E7</f>
        <v>Modernizace silnice II/315 Hrádek - Ústí nad Orlicí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104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30" customHeight="1">
      <c r="A115" s="38"/>
      <c r="B115" s="39"/>
      <c r="C115" s="40"/>
      <c r="D115" s="40"/>
      <c r="E115" s="76" t="str">
        <f>E9</f>
        <v>SO 303 - Protierozní opatření na Tiché Orlici v km 25,239 - 25,380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 xml:space="preserve"> </v>
      </c>
      <c r="G117" s="40"/>
      <c r="H117" s="40"/>
      <c r="I117" s="32" t="s">
        <v>22</v>
      </c>
      <c r="J117" s="79" t="str">
        <f>IF(J12="","",J12)</f>
        <v>28. 9. 2021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>Pardubický kraj</v>
      </c>
      <c r="G119" s="40"/>
      <c r="H119" s="40"/>
      <c r="I119" s="32" t="s">
        <v>29</v>
      </c>
      <c r="J119" s="36" t="str">
        <f>E21</f>
        <v xml:space="preserve">Golik VH, s. r. o.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27</v>
      </c>
      <c r="D120" s="40"/>
      <c r="E120" s="40"/>
      <c r="F120" s="27" t="str">
        <f>IF(E18="","",E18)</f>
        <v>Vyplň údaj</v>
      </c>
      <c r="G120" s="40"/>
      <c r="H120" s="40"/>
      <c r="I120" s="32" t="s">
        <v>31</v>
      </c>
      <c r="J120" s="36" t="str">
        <f>E24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0" customFormat="1" ht="29.25" customHeight="1">
      <c r="A122" s="185"/>
      <c r="B122" s="186"/>
      <c r="C122" s="187" t="s">
        <v>124</v>
      </c>
      <c r="D122" s="188" t="s">
        <v>58</v>
      </c>
      <c r="E122" s="188" t="s">
        <v>54</v>
      </c>
      <c r="F122" s="188" t="s">
        <v>55</v>
      </c>
      <c r="G122" s="188" t="s">
        <v>125</v>
      </c>
      <c r="H122" s="188" t="s">
        <v>126</v>
      </c>
      <c r="I122" s="188" t="s">
        <v>127</v>
      </c>
      <c r="J122" s="188" t="s">
        <v>114</v>
      </c>
      <c r="K122" s="189" t="s">
        <v>128</v>
      </c>
      <c r="L122" s="190"/>
      <c r="M122" s="100" t="s">
        <v>1</v>
      </c>
      <c r="N122" s="101" t="s">
        <v>37</v>
      </c>
      <c r="O122" s="101" t="s">
        <v>129</v>
      </c>
      <c r="P122" s="101" t="s">
        <v>130</v>
      </c>
      <c r="Q122" s="101" t="s">
        <v>131</v>
      </c>
      <c r="R122" s="101" t="s">
        <v>132</v>
      </c>
      <c r="S122" s="101" t="s">
        <v>133</v>
      </c>
      <c r="T122" s="102" t="s">
        <v>134</v>
      </c>
      <c r="U122" s="185"/>
      <c r="V122" s="185"/>
      <c r="W122" s="185"/>
      <c r="X122" s="185"/>
      <c r="Y122" s="185"/>
      <c r="Z122" s="185"/>
      <c r="AA122" s="185"/>
      <c r="AB122" s="185"/>
      <c r="AC122" s="185"/>
      <c r="AD122" s="185"/>
      <c r="AE122" s="185"/>
    </row>
    <row r="123" spans="1:63" s="2" customFormat="1" ht="22.8" customHeight="1">
      <c r="A123" s="38"/>
      <c r="B123" s="39"/>
      <c r="C123" s="107" t="s">
        <v>135</v>
      </c>
      <c r="D123" s="40"/>
      <c r="E123" s="40"/>
      <c r="F123" s="40"/>
      <c r="G123" s="40"/>
      <c r="H123" s="40"/>
      <c r="I123" s="40"/>
      <c r="J123" s="191">
        <f>BK123</f>
        <v>0</v>
      </c>
      <c r="K123" s="40"/>
      <c r="L123" s="44"/>
      <c r="M123" s="103"/>
      <c r="N123" s="192"/>
      <c r="O123" s="104"/>
      <c r="P123" s="193">
        <f>P124</f>
        <v>0</v>
      </c>
      <c r="Q123" s="104"/>
      <c r="R123" s="193">
        <f>R124</f>
        <v>3079.4079522</v>
      </c>
      <c r="S123" s="104"/>
      <c r="T123" s="194">
        <f>T124</f>
        <v>96.1932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72</v>
      </c>
      <c r="AU123" s="17" t="s">
        <v>116</v>
      </c>
      <c r="BK123" s="195">
        <f>BK124</f>
        <v>0</v>
      </c>
    </row>
    <row r="124" spans="1:63" s="11" customFormat="1" ht="25.9" customHeight="1">
      <c r="A124" s="11"/>
      <c r="B124" s="196"/>
      <c r="C124" s="197"/>
      <c r="D124" s="198" t="s">
        <v>72</v>
      </c>
      <c r="E124" s="199" t="s">
        <v>323</v>
      </c>
      <c r="F124" s="199" t="s">
        <v>324</v>
      </c>
      <c r="G124" s="197"/>
      <c r="H124" s="197"/>
      <c r="I124" s="200"/>
      <c r="J124" s="201">
        <f>BK124</f>
        <v>0</v>
      </c>
      <c r="K124" s="197"/>
      <c r="L124" s="202"/>
      <c r="M124" s="203"/>
      <c r="N124" s="204"/>
      <c r="O124" s="204"/>
      <c r="P124" s="205">
        <f>P125+P176+P185+P190+P193+P198</f>
        <v>0</v>
      </c>
      <c r="Q124" s="204"/>
      <c r="R124" s="205">
        <f>R125+R176+R185+R190+R193+R198</f>
        <v>3079.4079522</v>
      </c>
      <c r="S124" s="204"/>
      <c r="T124" s="206">
        <f>T125+T176+T185+T190+T193+T198</f>
        <v>96.1932</v>
      </c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R124" s="207" t="s">
        <v>81</v>
      </c>
      <c r="AT124" s="208" t="s">
        <v>72</v>
      </c>
      <c r="AU124" s="208" t="s">
        <v>73</v>
      </c>
      <c r="AY124" s="207" t="s">
        <v>137</v>
      </c>
      <c r="BK124" s="209">
        <f>BK125+BK176+BK185+BK190+BK193+BK198</f>
        <v>0</v>
      </c>
    </row>
    <row r="125" spans="1:63" s="11" customFormat="1" ht="22.8" customHeight="1">
      <c r="A125" s="11"/>
      <c r="B125" s="196"/>
      <c r="C125" s="197"/>
      <c r="D125" s="198" t="s">
        <v>72</v>
      </c>
      <c r="E125" s="267" t="s">
        <v>81</v>
      </c>
      <c r="F125" s="267" t="s">
        <v>325</v>
      </c>
      <c r="G125" s="197"/>
      <c r="H125" s="197"/>
      <c r="I125" s="200"/>
      <c r="J125" s="268">
        <f>BK125</f>
        <v>0</v>
      </c>
      <c r="K125" s="197"/>
      <c r="L125" s="202"/>
      <c r="M125" s="203"/>
      <c r="N125" s="204"/>
      <c r="O125" s="204"/>
      <c r="P125" s="205">
        <f>SUM(P126:P175)</f>
        <v>0</v>
      </c>
      <c r="Q125" s="204"/>
      <c r="R125" s="205">
        <f>SUM(R126:R175)</f>
        <v>201.82504</v>
      </c>
      <c r="S125" s="204"/>
      <c r="T125" s="206">
        <f>SUM(T126:T175)</f>
        <v>96.1932</v>
      </c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R125" s="207" t="s">
        <v>81</v>
      </c>
      <c r="AT125" s="208" t="s">
        <v>72</v>
      </c>
      <c r="AU125" s="208" t="s">
        <v>81</v>
      </c>
      <c r="AY125" s="207" t="s">
        <v>137</v>
      </c>
      <c r="BK125" s="209">
        <f>SUM(BK126:BK175)</f>
        <v>0</v>
      </c>
    </row>
    <row r="126" spans="1:65" s="2" customFormat="1" ht="24.15" customHeight="1">
      <c r="A126" s="38"/>
      <c r="B126" s="39"/>
      <c r="C126" s="210" t="s">
        <v>81</v>
      </c>
      <c r="D126" s="210" t="s">
        <v>138</v>
      </c>
      <c r="E126" s="211" t="s">
        <v>948</v>
      </c>
      <c r="F126" s="212" t="s">
        <v>949</v>
      </c>
      <c r="G126" s="213" t="s">
        <v>196</v>
      </c>
      <c r="H126" s="214">
        <v>7</v>
      </c>
      <c r="I126" s="215"/>
      <c r="J126" s="216">
        <f>ROUND(I126*H126,2)</f>
        <v>0</v>
      </c>
      <c r="K126" s="212" t="s">
        <v>950</v>
      </c>
      <c r="L126" s="44"/>
      <c r="M126" s="217" t="s">
        <v>1</v>
      </c>
      <c r="N126" s="218" t="s">
        <v>38</v>
      </c>
      <c r="O126" s="91"/>
      <c r="P126" s="219">
        <f>O126*H126</f>
        <v>0</v>
      </c>
      <c r="Q126" s="219">
        <v>0</v>
      </c>
      <c r="R126" s="219">
        <f>Q126*H126</f>
        <v>0</v>
      </c>
      <c r="S126" s="219">
        <v>0</v>
      </c>
      <c r="T126" s="220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1" t="s">
        <v>151</v>
      </c>
      <c r="AT126" s="221" t="s">
        <v>138</v>
      </c>
      <c r="AU126" s="221" t="s">
        <v>83</v>
      </c>
      <c r="AY126" s="17" t="s">
        <v>137</v>
      </c>
      <c r="BE126" s="222">
        <f>IF(N126="základní",J126,0)</f>
        <v>0</v>
      </c>
      <c r="BF126" s="222">
        <f>IF(N126="snížená",J126,0)</f>
        <v>0</v>
      </c>
      <c r="BG126" s="222">
        <f>IF(N126="zákl. přenesená",J126,0)</f>
        <v>0</v>
      </c>
      <c r="BH126" s="222">
        <f>IF(N126="sníž. přenesená",J126,0)</f>
        <v>0</v>
      </c>
      <c r="BI126" s="222">
        <f>IF(N126="nulová",J126,0)</f>
        <v>0</v>
      </c>
      <c r="BJ126" s="17" t="s">
        <v>81</v>
      </c>
      <c r="BK126" s="222">
        <f>ROUND(I126*H126,2)</f>
        <v>0</v>
      </c>
      <c r="BL126" s="17" t="s">
        <v>151</v>
      </c>
      <c r="BM126" s="221" t="s">
        <v>1298</v>
      </c>
    </row>
    <row r="127" spans="1:65" s="2" customFormat="1" ht="24.15" customHeight="1">
      <c r="A127" s="38"/>
      <c r="B127" s="39"/>
      <c r="C127" s="210" t="s">
        <v>83</v>
      </c>
      <c r="D127" s="210" t="s">
        <v>138</v>
      </c>
      <c r="E127" s="211" t="s">
        <v>952</v>
      </c>
      <c r="F127" s="212" t="s">
        <v>953</v>
      </c>
      <c r="G127" s="213" t="s">
        <v>196</v>
      </c>
      <c r="H127" s="214">
        <v>3</v>
      </c>
      <c r="I127" s="215"/>
      <c r="J127" s="216">
        <f>ROUND(I127*H127,2)</f>
        <v>0</v>
      </c>
      <c r="K127" s="212" t="s">
        <v>950</v>
      </c>
      <c r="L127" s="44"/>
      <c r="M127" s="217" t="s">
        <v>1</v>
      </c>
      <c r="N127" s="218" t="s">
        <v>38</v>
      </c>
      <c r="O127" s="91"/>
      <c r="P127" s="219">
        <f>O127*H127</f>
        <v>0</v>
      </c>
      <c r="Q127" s="219">
        <v>0</v>
      </c>
      <c r="R127" s="219">
        <f>Q127*H127</f>
        <v>0</v>
      </c>
      <c r="S127" s="219">
        <v>0</v>
      </c>
      <c r="T127" s="22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1" t="s">
        <v>151</v>
      </c>
      <c r="AT127" s="221" t="s">
        <v>138</v>
      </c>
      <c r="AU127" s="221" t="s">
        <v>83</v>
      </c>
      <c r="AY127" s="17" t="s">
        <v>137</v>
      </c>
      <c r="BE127" s="222">
        <f>IF(N127="základní",J127,0)</f>
        <v>0</v>
      </c>
      <c r="BF127" s="222">
        <f>IF(N127="snížená",J127,0)</f>
        <v>0</v>
      </c>
      <c r="BG127" s="222">
        <f>IF(N127="zákl. přenesená",J127,0)</f>
        <v>0</v>
      </c>
      <c r="BH127" s="222">
        <f>IF(N127="sníž. přenesená",J127,0)</f>
        <v>0</v>
      </c>
      <c r="BI127" s="222">
        <f>IF(N127="nulová",J127,0)</f>
        <v>0</v>
      </c>
      <c r="BJ127" s="17" t="s">
        <v>81</v>
      </c>
      <c r="BK127" s="222">
        <f>ROUND(I127*H127,2)</f>
        <v>0</v>
      </c>
      <c r="BL127" s="17" t="s">
        <v>151</v>
      </c>
      <c r="BM127" s="221" t="s">
        <v>1299</v>
      </c>
    </row>
    <row r="128" spans="1:65" s="2" customFormat="1" ht="24.15" customHeight="1">
      <c r="A128" s="38"/>
      <c r="B128" s="39"/>
      <c r="C128" s="210" t="s">
        <v>147</v>
      </c>
      <c r="D128" s="210" t="s">
        <v>138</v>
      </c>
      <c r="E128" s="211" t="s">
        <v>958</v>
      </c>
      <c r="F128" s="212" t="s">
        <v>959</v>
      </c>
      <c r="G128" s="213" t="s">
        <v>196</v>
      </c>
      <c r="H128" s="214">
        <v>7</v>
      </c>
      <c r="I128" s="215"/>
      <c r="J128" s="216">
        <f>ROUND(I128*H128,2)</f>
        <v>0</v>
      </c>
      <c r="K128" s="212" t="s">
        <v>950</v>
      </c>
      <c r="L128" s="44"/>
      <c r="M128" s="217" t="s">
        <v>1</v>
      </c>
      <c r="N128" s="218" t="s">
        <v>38</v>
      </c>
      <c r="O128" s="91"/>
      <c r="P128" s="219">
        <f>O128*H128</f>
        <v>0</v>
      </c>
      <c r="Q128" s="219">
        <v>0</v>
      </c>
      <c r="R128" s="219">
        <f>Q128*H128</f>
        <v>0</v>
      </c>
      <c r="S128" s="219">
        <v>0</v>
      </c>
      <c r="T128" s="220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1" t="s">
        <v>151</v>
      </c>
      <c r="AT128" s="221" t="s">
        <v>138</v>
      </c>
      <c r="AU128" s="221" t="s">
        <v>83</v>
      </c>
      <c r="AY128" s="17" t="s">
        <v>137</v>
      </c>
      <c r="BE128" s="222">
        <f>IF(N128="základní",J128,0)</f>
        <v>0</v>
      </c>
      <c r="BF128" s="222">
        <f>IF(N128="snížená",J128,0)</f>
        <v>0</v>
      </c>
      <c r="BG128" s="222">
        <f>IF(N128="zákl. přenesená",J128,0)</f>
        <v>0</v>
      </c>
      <c r="BH128" s="222">
        <f>IF(N128="sníž. přenesená",J128,0)</f>
        <v>0</v>
      </c>
      <c r="BI128" s="222">
        <f>IF(N128="nulová",J128,0)</f>
        <v>0</v>
      </c>
      <c r="BJ128" s="17" t="s">
        <v>81</v>
      </c>
      <c r="BK128" s="222">
        <f>ROUND(I128*H128,2)</f>
        <v>0</v>
      </c>
      <c r="BL128" s="17" t="s">
        <v>151</v>
      </c>
      <c r="BM128" s="221" t="s">
        <v>1300</v>
      </c>
    </row>
    <row r="129" spans="1:65" s="2" customFormat="1" ht="24.15" customHeight="1">
      <c r="A129" s="38"/>
      <c r="B129" s="39"/>
      <c r="C129" s="210" t="s">
        <v>151</v>
      </c>
      <c r="D129" s="210" t="s">
        <v>138</v>
      </c>
      <c r="E129" s="211" t="s">
        <v>961</v>
      </c>
      <c r="F129" s="212" t="s">
        <v>962</v>
      </c>
      <c r="G129" s="213" t="s">
        <v>196</v>
      </c>
      <c r="H129" s="214">
        <v>3</v>
      </c>
      <c r="I129" s="215"/>
      <c r="J129" s="216">
        <f>ROUND(I129*H129,2)</f>
        <v>0</v>
      </c>
      <c r="K129" s="212" t="s">
        <v>950</v>
      </c>
      <c r="L129" s="44"/>
      <c r="M129" s="217" t="s">
        <v>1</v>
      </c>
      <c r="N129" s="218" t="s">
        <v>38</v>
      </c>
      <c r="O129" s="91"/>
      <c r="P129" s="219">
        <f>O129*H129</f>
        <v>0</v>
      </c>
      <c r="Q129" s="219">
        <v>0</v>
      </c>
      <c r="R129" s="219">
        <f>Q129*H129</f>
        <v>0</v>
      </c>
      <c r="S129" s="219">
        <v>0</v>
      </c>
      <c r="T129" s="22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1" t="s">
        <v>151</v>
      </c>
      <c r="AT129" s="221" t="s">
        <v>138</v>
      </c>
      <c r="AU129" s="221" t="s">
        <v>83</v>
      </c>
      <c r="AY129" s="17" t="s">
        <v>137</v>
      </c>
      <c r="BE129" s="222">
        <f>IF(N129="základní",J129,0)</f>
        <v>0</v>
      </c>
      <c r="BF129" s="222">
        <f>IF(N129="snížená",J129,0)</f>
        <v>0</v>
      </c>
      <c r="BG129" s="222">
        <f>IF(N129="zákl. přenesená",J129,0)</f>
        <v>0</v>
      </c>
      <c r="BH129" s="222">
        <f>IF(N129="sníž. přenesená",J129,0)</f>
        <v>0</v>
      </c>
      <c r="BI129" s="222">
        <f>IF(N129="nulová",J129,0)</f>
        <v>0</v>
      </c>
      <c r="BJ129" s="17" t="s">
        <v>81</v>
      </c>
      <c r="BK129" s="222">
        <f>ROUND(I129*H129,2)</f>
        <v>0</v>
      </c>
      <c r="BL129" s="17" t="s">
        <v>151</v>
      </c>
      <c r="BM129" s="221" t="s">
        <v>1301</v>
      </c>
    </row>
    <row r="130" spans="1:65" s="2" customFormat="1" ht="33" customHeight="1">
      <c r="A130" s="38"/>
      <c r="B130" s="39"/>
      <c r="C130" s="210" t="s">
        <v>136</v>
      </c>
      <c r="D130" s="210" t="s">
        <v>138</v>
      </c>
      <c r="E130" s="211" t="s">
        <v>967</v>
      </c>
      <c r="F130" s="212" t="s">
        <v>968</v>
      </c>
      <c r="G130" s="213" t="s">
        <v>196</v>
      </c>
      <c r="H130" s="214">
        <v>7</v>
      </c>
      <c r="I130" s="215"/>
      <c r="J130" s="216">
        <f>ROUND(I130*H130,2)</f>
        <v>0</v>
      </c>
      <c r="K130" s="212" t="s">
        <v>950</v>
      </c>
      <c r="L130" s="44"/>
      <c r="M130" s="217" t="s">
        <v>1</v>
      </c>
      <c r="N130" s="218" t="s">
        <v>38</v>
      </c>
      <c r="O130" s="91"/>
      <c r="P130" s="219">
        <f>O130*H130</f>
        <v>0</v>
      </c>
      <c r="Q130" s="219">
        <v>0</v>
      </c>
      <c r="R130" s="219">
        <f>Q130*H130</f>
        <v>0</v>
      </c>
      <c r="S130" s="219">
        <v>0</v>
      </c>
      <c r="T130" s="22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1" t="s">
        <v>151</v>
      </c>
      <c r="AT130" s="221" t="s">
        <v>138</v>
      </c>
      <c r="AU130" s="221" t="s">
        <v>83</v>
      </c>
      <c r="AY130" s="17" t="s">
        <v>137</v>
      </c>
      <c r="BE130" s="222">
        <f>IF(N130="základní",J130,0)</f>
        <v>0</v>
      </c>
      <c r="BF130" s="222">
        <f>IF(N130="snížená",J130,0)</f>
        <v>0</v>
      </c>
      <c r="BG130" s="222">
        <f>IF(N130="zákl. přenesená",J130,0)</f>
        <v>0</v>
      </c>
      <c r="BH130" s="222">
        <f>IF(N130="sníž. přenesená",J130,0)</f>
        <v>0</v>
      </c>
      <c r="BI130" s="222">
        <f>IF(N130="nulová",J130,0)</f>
        <v>0</v>
      </c>
      <c r="BJ130" s="17" t="s">
        <v>81</v>
      </c>
      <c r="BK130" s="222">
        <f>ROUND(I130*H130,2)</f>
        <v>0</v>
      </c>
      <c r="BL130" s="17" t="s">
        <v>151</v>
      </c>
      <c r="BM130" s="221" t="s">
        <v>1302</v>
      </c>
    </row>
    <row r="131" spans="1:65" s="2" customFormat="1" ht="33" customHeight="1">
      <c r="A131" s="38"/>
      <c r="B131" s="39"/>
      <c r="C131" s="210" t="s">
        <v>158</v>
      </c>
      <c r="D131" s="210" t="s">
        <v>138</v>
      </c>
      <c r="E131" s="211" t="s">
        <v>970</v>
      </c>
      <c r="F131" s="212" t="s">
        <v>971</v>
      </c>
      <c r="G131" s="213" t="s">
        <v>196</v>
      </c>
      <c r="H131" s="214">
        <v>3</v>
      </c>
      <c r="I131" s="215"/>
      <c r="J131" s="216">
        <f>ROUND(I131*H131,2)</f>
        <v>0</v>
      </c>
      <c r="K131" s="212" t="s">
        <v>950</v>
      </c>
      <c r="L131" s="44"/>
      <c r="M131" s="217" t="s">
        <v>1</v>
      </c>
      <c r="N131" s="218" t="s">
        <v>38</v>
      </c>
      <c r="O131" s="91"/>
      <c r="P131" s="219">
        <f>O131*H131</f>
        <v>0</v>
      </c>
      <c r="Q131" s="219">
        <v>0</v>
      </c>
      <c r="R131" s="219">
        <f>Q131*H131</f>
        <v>0</v>
      </c>
      <c r="S131" s="219">
        <v>0</v>
      </c>
      <c r="T131" s="22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1" t="s">
        <v>151</v>
      </c>
      <c r="AT131" s="221" t="s">
        <v>138</v>
      </c>
      <c r="AU131" s="221" t="s">
        <v>83</v>
      </c>
      <c r="AY131" s="17" t="s">
        <v>137</v>
      </c>
      <c r="BE131" s="222">
        <f>IF(N131="základní",J131,0)</f>
        <v>0</v>
      </c>
      <c r="BF131" s="222">
        <f>IF(N131="snížená",J131,0)</f>
        <v>0</v>
      </c>
      <c r="BG131" s="222">
        <f>IF(N131="zákl. přenesená",J131,0)</f>
        <v>0</v>
      </c>
      <c r="BH131" s="222">
        <f>IF(N131="sníž. přenesená",J131,0)</f>
        <v>0</v>
      </c>
      <c r="BI131" s="222">
        <f>IF(N131="nulová",J131,0)</f>
        <v>0</v>
      </c>
      <c r="BJ131" s="17" t="s">
        <v>81</v>
      </c>
      <c r="BK131" s="222">
        <f>ROUND(I131*H131,2)</f>
        <v>0</v>
      </c>
      <c r="BL131" s="17" t="s">
        <v>151</v>
      </c>
      <c r="BM131" s="221" t="s">
        <v>1303</v>
      </c>
    </row>
    <row r="132" spans="1:65" s="2" customFormat="1" ht="33" customHeight="1">
      <c r="A132" s="38"/>
      <c r="B132" s="39"/>
      <c r="C132" s="210" t="s">
        <v>162</v>
      </c>
      <c r="D132" s="210" t="s">
        <v>138</v>
      </c>
      <c r="E132" s="211" t="s">
        <v>1304</v>
      </c>
      <c r="F132" s="212" t="s">
        <v>1305</v>
      </c>
      <c r="G132" s="213" t="s">
        <v>365</v>
      </c>
      <c r="H132" s="214">
        <v>24</v>
      </c>
      <c r="I132" s="215"/>
      <c r="J132" s="216">
        <f>ROUND(I132*H132,2)</f>
        <v>0</v>
      </c>
      <c r="K132" s="212" t="s">
        <v>950</v>
      </c>
      <c r="L132" s="44"/>
      <c r="M132" s="217" t="s">
        <v>1</v>
      </c>
      <c r="N132" s="218" t="s">
        <v>38</v>
      </c>
      <c r="O132" s="91"/>
      <c r="P132" s="219">
        <f>O132*H132</f>
        <v>0</v>
      </c>
      <c r="Q132" s="219">
        <v>0</v>
      </c>
      <c r="R132" s="219">
        <f>Q132*H132</f>
        <v>0</v>
      </c>
      <c r="S132" s="219">
        <v>0.425</v>
      </c>
      <c r="T132" s="220">
        <f>S132*H132</f>
        <v>10.2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1" t="s">
        <v>151</v>
      </c>
      <c r="AT132" s="221" t="s">
        <v>138</v>
      </c>
      <c r="AU132" s="221" t="s">
        <v>83</v>
      </c>
      <c r="AY132" s="17" t="s">
        <v>137</v>
      </c>
      <c r="BE132" s="222">
        <f>IF(N132="základní",J132,0)</f>
        <v>0</v>
      </c>
      <c r="BF132" s="222">
        <f>IF(N132="snížená",J132,0)</f>
        <v>0</v>
      </c>
      <c r="BG132" s="222">
        <f>IF(N132="zákl. přenesená",J132,0)</f>
        <v>0</v>
      </c>
      <c r="BH132" s="222">
        <f>IF(N132="sníž. přenesená",J132,0)</f>
        <v>0</v>
      </c>
      <c r="BI132" s="222">
        <f>IF(N132="nulová",J132,0)</f>
        <v>0</v>
      </c>
      <c r="BJ132" s="17" t="s">
        <v>81</v>
      </c>
      <c r="BK132" s="222">
        <f>ROUND(I132*H132,2)</f>
        <v>0</v>
      </c>
      <c r="BL132" s="17" t="s">
        <v>151</v>
      </c>
      <c r="BM132" s="221" t="s">
        <v>1306</v>
      </c>
    </row>
    <row r="133" spans="1:65" s="2" customFormat="1" ht="33" customHeight="1">
      <c r="A133" s="38"/>
      <c r="B133" s="39"/>
      <c r="C133" s="210" t="s">
        <v>166</v>
      </c>
      <c r="D133" s="210" t="s">
        <v>138</v>
      </c>
      <c r="E133" s="211" t="s">
        <v>976</v>
      </c>
      <c r="F133" s="212" t="s">
        <v>977</v>
      </c>
      <c r="G133" s="213" t="s">
        <v>365</v>
      </c>
      <c r="H133" s="214">
        <v>280</v>
      </c>
      <c r="I133" s="215"/>
      <c r="J133" s="216">
        <f>ROUND(I133*H133,2)</f>
        <v>0</v>
      </c>
      <c r="K133" s="212" t="s">
        <v>950</v>
      </c>
      <c r="L133" s="44"/>
      <c r="M133" s="217" t="s">
        <v>1</v>
      </c>
      <c r="N133" s="218" t="s">
        <v>38</v>
      </c>
      <c r="O133" s="91"/>
      <c r="P133" s="219">
        <f>O133*H133</f>
        <v>0</v>
      </c>
      <c r="Q133" s="219">
        <v>0</v>
      </c>
      <c r="R133" s="219">
        <f>Q133*H133</f>
        <v>0</v>
      </c>
      <c r="S133" s="219">
        <v>0.29</v>
      </c>
      <c r="T133" s="220">
        <f>S133*H133</f>
        <v>81.19999999999999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1" t="s">
        <v>151</v>
      </c>
      <c r="AT133" s="221" t="s">
        <v>138</v>
      </c>
      <c r="AU133" s="221" t="s">
        <v>83</v>
      </c>
      <c r="AY133" s="17" t="s">
        <v>137</v>
      </c>
      <c r="BE133" s="222">
        <f>IF(N133="základní",J133,0)</f>
        <v>0</v>
      </c>
      <c r="BF133" s="222">
        <f>IF(N133="snížená",J133,0)</f>
        <v>0</v>
      </c>
      <c r="BG133" s="222">
        <f>IF(N133="zákl. přenesená",J133,0)</f>
        <v>0</v>
      </c>
      <c r="BH133" s="222">
        <f>IF(N133="sníž. přenesená",J133,0)</f>
        <v>0</v>
      </c>
      <c r="BI133" s="222">
        <f>IF(N133="nulová",J133,0)</f>
        <v>0</v>
      </c>
      <c r="BJ133" s="17" t="s">
        <v>81</v>
      </c>
      <c r="BK133" s="222">
        <f>ROUND(I133*H133,2)</f>
        <v>0</v>
      </c>
      <c r="BL133" s="17" t="s">
        <v>151</v>
      </c>
      <c r="BM133" s="221" t="s">
        <v>1307</v>
      </c>
    </row>
    <row r="134" spans="1:65" s="2" customFormat="1" ht="24.15" customHeight="1">
      <c r="A134" s="38"/>
      <c r="B134" s="39"/>
      <c r="C134" s="210" t="s">
        <v>170</v>
      </c>
      <c r="D134" s="210" t="s">
        <v>138</v>
      </c>
      <c r="E134" s="211" t="s">
        <v>1308</v>
      </c>
      <c r="F134" s="212" t="s">
        <v>1309</v>
      </c>
      <c r="G134" s="213" t="s">
        <v>365</v>
      </c>
      <c r="H134" s="214">
        <v>24</v>
      </c>
      <c r="I134" s="215"/>
      <c r="J134" s="216">
        <f>ROUND(I134*H134,2)</f>
        <v>0</v>
      </c>
      <c r="K134" s="212" t="s">
        <v>950</v>
      </c>
      <c r="L134" s="44"/>
      <c r="M134" s="217" t="s">
        <v>1</v>
      </c>
      <c r="N134" s="218" t="s">
        <v>38</v>
      </c>
      <c r="O134" s="91"/>
      <c r="P134" s="219">
        <f>O134*H134</f>
        <v>0</v>
      </c>
      <c r="Q134" s="219">
        <v>0</v>
      </c>
      <c r="R134" s="219">
        <f>Q134*H134</f>
        <v>0</v>
      </c>
      <c r="S134" s="219">
        <v>0.18</v>
      </c>
      <c r="T134" s="220">
        <f>S134*H134</f>
        <v>4.32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1" t="s">
        <v>151</v>
      </c>
      <c r="AT134" s="221" t="s">
        <v>138</v>
      </c>
      <c r="AU134" s="221" t="s">
        <v>83</v>
      </c>
      <c r="AY134" s="17" t="s">
        <v>137</v>
      </c>
      <c r="BE134" s="222">
        <f>IF(N134="základní",J134,0)</f>
        <v>0</v>
      </c>
      <c r="BF134" s="222">
        <f>IF(N134="snížená",J134,0)</f>
        <v>0</v>
      </c>
      <c r="BG134" s="222">
        <f>IF(N134="zákl. přenesená",J134,0)</f>
        <v>0</v>
      </c>
      <c r="BH134" s="222">
        <f>IF(N134="sníž. přenesená",J134,0)</f>
        <v>0</v>
      </c>
      <c r="BI134" s="222">
        <f>IF(N134="nulová",J134,0)</f>
        <v>0</v>
      </c>
      <c r="BJ134" s="17" t="s">
        <v>81</v>
      </c>
      <c r="BK134" s="222">
        <f>ROUND(I134*H134,2)</f>
        <v>0</v>
      </c>
      <c r="BL134" s="17" t="s">
        <v>151</v>
      </c>
      <c r="BM134" s="221" t="s">
        <v>1310</v>
      </c>
    </row>
    <row r="135" spans="1:65" s="2" customFormat="1" ht="16.5" customHeight="1">
      <c r="A135" s="38"/>
      <c r="B135" s="39"/>
      <c r="C135" s="210" t="s">
        <v>174</v>
      </c>
      <c r="D135" s="210" t="s">
        <v>138</v>
      </c>
      <c r="E135" s="211" t="s">
        <v>979</v>
      </c>
      <c r="F135" s="212" t="s">
        <v>980</v>
      </c>
      <c r="G135" s="213" t="s">
        <v>365</v>
      </c>
      <c r="H135" s="214">
        <v>591.5</v>
      </c>
      <c r="I135" s="215"/>
      <c r="J135" s="216">
        <f>ROUND(I135*H135,2)</f>
        <v>0</v>
      </c>
      <c r="K135" s="212" t="s">
        <v>950</v>
      </c>
      <c r="L135" s="44"/>
      <c r="M135" s="217" t="s">
        <v>1</v>
      </c>
      <c r="N135" s="218" t="s">
        <v>38</v>
      </c>
      <c r="O135" s="91"/>
      <c r="P135" s="219">
        <f>O135*H135</f>
        <v>0</v>
      </c>
      <c r="Q135" s="219">
        <v>0</v>
      </c>
      <c r="R135" s="219">
        <f>Q135*H135</f>
        <v>0</v>
      </c>
      <c r="S135" s="219">
        <v>0.0008</v>
      </c>
      <c r="T135" s="220">
        <f>S135*H135</f>
        <v>0.4732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21" t="s">
        <v>151</v>
      </c>
      <c r="AT135" s="221" t="s">
        <v>138</v>
      </c>
      <c r="AU135" s="221" t="s">
        <v>83</v>
      </c>
      <c r="AY135" s="17" t="s">
        <v>137</v>
      </c>
      <c r="BE135" s="222">
        <f>IF(N135="základní",J135,0)</f>
        <v>0</v>
      </c>
      <c r="BF135" s="222">
        <f>IF(N135="snížená",J135,0)</f>
        <v>0</v>
      </c>
      <c r="BG135" s="222">
        <f>IF(N135="zákl. přenesená",J135,0)</f>
        <v>0</v>
      </c>
      <c r="BH135" s="222">
        <f>IF(N135="sníž. přenesená",J135,0)</f>
        <v>0</v>
      </c>
      <c r="BI135" s="222">
        <f>IF(N135="nulová",J135,0)</f>
        <v>0</v>
      </c>
      <c r="BJ135" s="17" t="s">
        <v>81</v>
      </c>
      <c r="BK135" s="222">
        <f>ROUND(I135*H135,2)</f>
        <v>0</v>
      </c>
      <c r="BL135" s="17" t="s">
        <v>151</v>
      </c>
      <c r="BM135" s="221" t="s">
        <v>1311</v>
      </c>
    </row>
    <row r="136" spans="1:65" s="2" customFormat="1" ht="24.15" customHeight="1">
      <c r="A136" s="38"/>
      <c r="B136" s="39"/>
      <c r="C136" s="210" t="s">
        <v>178</v>
      </c>
      <c r="D136" s="210" t="s">
        <v>138</v>
      </c>
      <c r="E136" s="211" t="s">
        <v>982</v>
      </c>
      <c r="F136" s="212" t="s">
        <v>983</v>
      </c>
      <c r="G136" s="213" t="s">
        <v>365</v>
      </c>
      <c r="H136" s="214">
        <v>2368.5</v>
      </c>
      <c r="I136" s="215"/>
      <c r="J136" s="216">
        <f>ROUND(I136*H136,2)</f>
        <v>0</v>
      </c>
      <c r="K136" s="212" t="s">
        <v>950</v>
      </c>
      <c r="L136" s="44"/>
      <c r="M136" s="217" t="s">
        <v>1</v>
      </c>
      <c r="N136" s="218" t="s">
        <v>38</v>
      </c>
      <c r="O136" s="91"/>
      <c r="P136" s="219">
        <f>O136*H136</f>
        <v>0</v>
      </c>
      <c r="Q136" s="219">
        <v>0</v>
      </c>
      <c r="R136" s="219">
        <f>Q136*H136</f>
        <v>0</v>
      </c>
      <c r="S136" s="219">
        <v>0</v>
      </c>
      <c r="T136" s="22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1" t="s">
        <v>151</v>
      </c>
      <c r="AT136" s="221" t="s">
        <v>138</v>
      </c>
      <c r="AU136" s="221" t="s">
        <v>83</v>
      </c>
      <c r="AY136" s="17" t="s">
        <v>137</v>
      </c>
      <c r="BE136" s="222">
        <f>IF(N136="základní",J136,0)</f>
        <v>0</v>
      </c>
      <c r="BF136" s="222">
        <f>IF(N136="snížená",J136,0)</f>
        <v>0</v>
      </c>
      <c r="BG136" s="222">
        <f>IF(N136="zákl. přenesená",J136,0)</f>
        <v>0</v>
      </c>
      <c r="BH136" s="222">
        <f>IF(N136="sníž. přenesená",J136,0)</f>
        <v>0</v>
      </c>
      <c r="BI136" s="222">
        <f>IF(N136="nulová",J136,0)</f>
        <v>0</v>
      </c>
      <c r="BJ136" s="17" t="s">
        <v>81</v>
      </c>
      <c r="BK136" s="222">
        <f>ROUND(I136*H136,2)</f>
        <v>0</v>
      </c>
      <c r="BL136" s="17" t="s">
        <v>151</v>
      </c>
      <c r="BM136" s="221" t="s">
        <v>1312</v>
      </c>
    </row>
    <row r="137" spans="1:65" s="2" customFormat="1" ht="33" customHeight="1">
      <c r="A137" s="38"/>
      <c r="B137" s="39"/>
      <c r="C137" s="210" t="s">
        <v>182</v>
      </c>
      <c r="D137" s="210" t="s">
        <v>138</v>
      </c>
      <c r="E137" s="211" t="s">
        <v>985</v>
      </c>
      <c r="F137" s="212" t="s">
        <v>986</v>
      </c>
      <c r="G137" s="213" t="s">
        <v>328</v>
      </c>
      <c r="H137" s="214">
        <v>1053.16</v>
      </c>
      <c r="I137" s="215"/>
      <c r="J137" s="216">
        <f>ROUND(I137*H137,2)</f>
        <v>0</v>
      </c>
      <c r="K137" s="212" t="s">
        <v>950</v>
      </c>
      <c r="L137" s="44"/>
      <c r="M137" s="217" t="s">
        <v>1</v>
      </c>
      <c r="N137" s="218" t="s">
        <v>38</v>
      </c>
      <c r="O137" s="91"/>
      <c r="P137" s="219">
        <f>O137*H137</f>
        <v>0</v>
      </c>
      <c r="Q137" s="219">
        <v>0</v>
      </c>
      <c r="R137" s="219">
        <f>Q137*H137</f>
        <v>0</v>
      </c>
      <c r="S137" s="219">
        <v>0</v>
      </c>
      <c r="T137" s="22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1" t="s">
        <v>151</v>
      </c>
      <c r="AT137" s="221" t="s">
        <v>138</v>
      </c>
      <c r="AU137" s="221" t="s">
        <v>83</v>
      </c>
      <c r="AY137" s="17" t="s">
        <v>137</v>
      </c>
      <c r="BE137" s="222">
        <f>IF(N137="základní",J137,0)</f>
        <v>0</v>
      </c>
      <c r="BF137" s="222">
        <f>IF(N137="snížená",J137,0)</f>
        <v>0</v>
      </c>
      <c r="BG137" s="222">
        <f>IF(N137="zákl. přenesená",J137,0)</f>
        <v>0</v>
      </c>
      <c r="BH137" s="222">
        <f>IF(N137="sníž. přenesená",J137,0)</f>
        <v>0</v>
      </c>
      <c r="BI137" s="222">
        <f>IF(N137="nulová",J137,0)</f>
        <v>0</v>
      </c>
      <c r="BJ137" s="17" t="s">
        <v>81</v>
      </c>
      <c r="BK137" s="222">
        <f>ROUND(I137*H137,2)</f>
        <v>0</v>
      </c>
      <c r="BL137" s="17" t="s">
        <v>151</v>
      </c>
      <c r="BM137" s="221" t="s">
        <v>1313</v>
      </c>
    </row>
    <row r="138" spans="1:65" s="2" customFormat="1" ht="37.8" customHeight="1">
      <c r="A138" s="38"/>
      <c r="B138" s="39"/>
      <c r="C138" s="210" t="s">
        <v>186</v>
      </c>
      <c r="D138" s="210" t="s">
        <v>138</v>
      </c>
      <c r="E138" s="211" t="s">
        <v>1314</v>
      </c>
      <c r="F138" s="212" t="s">
        <v>1315</v>
      </c>
      <c r="G138" s="213" t="s">
        <v>328</v>
      </c>
      <c r="H138" s="214">
        <v>338.7</v>
      </c>
      <c r="I138" s="215"/>
      <c r="J138" s="216">
        <f>ROUND(I138*H138,2)</f>
        <v>0</v>
      </c>
      <c r="K138" s="212" t="s">
        <v>950</v>
      </c>
      <c r="L138" s="44"/>
      <c r="M138" s="217" t="s">
        <v>1</v>
      </c>
      <c r="N138" s="218" t="s">
        <v>38</v>
      </c>
      <c r="O138" s="91"/>
      <c r="P138" s="219">
        <f>O138*H138</f>
        <v>0</v>
      </c>
      <c r="Q138" s="219">
        <v>0</v>
      </c>
      <c r="R138" s="219">
        <f>Q138*H138</f>
        <v>0</v>
      </c>
      <c r="S138" s="219">
        <v>0</v>
      </c>
      <c r="T138" s="22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1" t="s">
        <v>151</v>
      </c>
      <c r="AT138" s="221" t="s">
        <v>138</v>
      </c>
      <c r="AU138" s="221" t="s">
        <v>83</v>
      </c>
      <c r="AY138" s="17" t="s">
        <v>137</v>
      </c>
      <c r="BE138" s="222">
        <f>IF(N138="základní",J138,0)</f>
        <v>0</v>
      </c>
      <c r="BF138" s="222">
        <f>IF(N138="snížená",J138,0)</f>
        <v>0</v>
      </c>
      <c r="BG138" s="222">
        <f>IF(N138="zákl. přenesená",J138,0)</f>
        <v>0</v>
      </c>
      <c r="BH138" s="222">
        <f>IF(N138="sníž. přenesená",J138,0)</f>
        <v>0</v>
      </c>
      <c r="BI138" s="222">
        <f>IF(N138="nulová",J138,0)</f>
        <v>0</v>
      </c>
      <c r="BJ138" s="17" t="s">
        <v>81</v>
      </c>
      <c r="BK138" s="222">
        <f>ROUND(I138*H138,2)</f>
        <v>0</v>
      </c>
      <c r="BL138" s="17" t="s">
        <v>151</v>
      </c>
      <c r="BM138" s="221" t="s">
        <v>1316</v>
      </c>
    </row>
    <row r="139" spans="1:65" s="2" customFormat="1" ht="24.15" customHeight="1">
      <c r="A139" s="38"/>
      <c r="B139" s="39"/>
      <c r="C139" s="210" t="s">
        <v>190</v>
      </c>
      <c r="D139" s="210" t="s">
        <v>138</v>
      </c>
      <c r="E139" s="211" t="s">
        <v>994</v>
      </c>
      <c r="F139" s="212" t="s">
        <v>995</v>
      </c>
      <c r="G139" s="213" t="s">
        <v>196</v>
      </c>
      <c r="H139" s="214">
        <v>7</v>
      </c>
      <c r="I139" s="215"/>
      <c r="J139" s="216">
        <f>ROUND(I139*H139,2)</f>
        <v>0</v>
      </c>
      <c r="K139" s="212" t="s">
        <v>950</v>
      </c>
      <c r="L139" s="44"/>
      <c r="M139" s="217" t="s">
        <v>1</v>
      </c>
      <c r="N139" s="218" t="s">
        <v>38</v>
      </c>
      <c r="O139" s="91"/>
      <c r="P139" s="219">
        <f>O139*H139</f>
        <v>0</v>
      </c>
      <c r="Q139" s="219">
        <v>0</v>
      </c>
      <c r="R139" s="219">
        <f>Q139*H139</f>
        <v>0</v>
      </c>
      <c r="S139" s="219">
        <v>0</v>
      </c>
      <c r="T139" s="22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1" t="s">
        <v>151</v>
      </c>
      <c r="AT139" s="221" t="s">
        <v>138</v>
      </c>
      <c r="AU139" s="221" t="s">
        <v>83</v>
      </c>
      <c r="AY139" s="17" t="s">
        <v>137</v>
      </c>
      <c r="BE139" s="222">
        <f>IF(N139="základní",J139,0)</f>
        <v>0</v>
      </c>
      <c r="BF139" s="222">
        <f>IF(N139="snížená",J139,0)</f>
        <v>0</v>
      </c>
      <c r="BG139" s="222">
        <f>IF(N139="zákl. přenesená",J139,0)</f>
        <v>0</v>
      </c>
      <c r="BH139" s="222">
        <f>IF(N139="sníž. přenesená",J139,0)</f>
        <v>0</v>
      </c>
      <c r="BI139" s="222">
        <f>IF(N139="nulová",J139,0)</f>
        <v>0</v>
      </c>
      <c r="BJ139" s="17" t="s">
        <v>81</v>
      </c>
      <c r="BK139" s="222">
        <f>ROUND(I139*H139,2)</f>
        <v>0</v>
      </c>
      <c r="BL139" s="17" t="s">
        <v>151</v>
      </c>
      <c r="BM139" s="221" t="s">
        <v>1317</v>
      </c>
    </row>
    <row r="140" spans="1:65" s="2" customFormat="1" ht="24.15" customHeight="1">
      <c r="A140" s="38"/>
      <c r="B140" s="39"/>
      <c r="C140" s="210" t="s">
        <v>8</v>
      </c>
      <c r="D140" s="210" t="s">
        <v>138</v>
      </c>
      <c r="E140" s="211" t="s">
        <v>997</v>
      </c>
      <c r="F140" s="212" t="s">
        <v>998</v>
      </c>
      <c r="G140" s="213" t="s">
        <v>196</v>
      </c>
      <c r="H140" s="214">
        <v>3</v>
      </c>
      <c r="I140" s="215"/>
      <c r="J140" s="216">
        <f>ROUND(I140*H140,2)</f>
        <v>0</v>
      </c>
      <c r="K140" s="212" t="s">
        <v>950</v>
      </c>
      <c r="L140" s="44"/>
      <c r="M140" s="217" t="s">
        <v>1</v>
      </c>
      <c r="N140" s="218" t="s">
        <v>38</v>
      </c>
      <c r="O140" s="91"/>
      <c r="P140" s="219">
        <f>O140*H140</f>
        <v>0</v>
      </c>
      <c r="Q140" s="219">
        <v>0</v>
      </c>
      <c r="R140" s="219">
        <f>Q140*H140</f>
        <v>0</v>
      </c>
      <c r="S140" s="219">
        <v>0</v>
      </c>
      <c r="T140" s="22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1" t="s">
        <v>151</v>
      </c>
      <c r="AT140" s="221" t="s">
        <v>138</v>
      </c>
      <c r="AU140" s="221" t="s">
        <v>83</v>
      </c>
      <c r="AY140" s="17" t="s">
        <v>137</v>
      </c>
      <c r="BE140" s="222">
        <f>IF(N140="základní",J140,0)</f>
        <v>0</v>
      </c>
      <c r="BF140" s="222">
        <f>IF(N140="snížená",J140,0)</f>
        <v>0</v>
      </c>
      <c r="BG140" s="222">
        <f>IF(N140="zákl. přenesená",J140,0)</f>
        <v>0</v>
      </c>
      <c r="BH140" s="222">
        <f>IF(N140="sníž. přenesená",J140,0)</f>
        <v>0</v>
      </c>
      <c r="BI140" s="222">
        <f>IF(N140="nulová",J140,0)</f>
        <v>0</v>
      </c>
      <c r="BJ140" s="17" t="s">
        <v>81</v>
      </c>
      <c r="BK140" s="222">
        <f>ROUND(I140*H140,2)</f>
        <v>0</v>
      </c>
      <c r="BL140" s="17" t="s">
        <v>151</v>
      </c>
      <c r="BM140" s="221" t="s">
        <v>1318</v>
      </c>
    </row>
    <row r="141" spans="1:65" s="2" customFormat="1" ht="24.15" customHeight="1">
      <c r="A141" s="38"/>
      <c r="B141" s="39"/>
      <c r="C141" s="210" t="s">
        <v>200</v>
      </c>
      <c r="D141" s="210" t="s">
        <v>138</v>
      </c>
      <c r="E141" s="211" t="s">
        <v>1003</v>
      </c>
      <c r="F141" s="212" t="s">
        <v>1004</v>
      </c>
      <c r="G141" s="213" t="s">
        <v>196</v>
      </c>
      <c r="H141" s="214">
        <v>7</v>
      </c>
      <c r="I141" s="215"/>
      <c r="J141" s="216">
        <f>ROUND(I141*H141,2)</f>
        <v>0</v>
      </c>
      <c r="K141" s="212" t="s">
        <v>950</v>
      </c>
      <c r="L141" s="44"/>
      <c r="M141" s="217" t="s">
        <v>1</v>
      </c>
      <c r="N141" s="218" t="s">
        <v>38</v>
      </c>
      <c r="O141" s="91"/>
      <c r="P141" s="219">
        <f>O141*H141</f>
        <v>0</v>
      </c>
      <c r="Q141" s="219">
        <v>0</v>
      </c>
      <c r="R141" s="219">
        <f>Q141*H141</f>
        <v>0</v>
      </c>
      <c r="S141" s="219">
        <v>0</v>
      </c>
      <c r="T141" s="22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1" t="s">
        <v>151</v>
      </c>
      <c r="AT141" s="221" t="s">
        <v>138</v>
      </c>
      <c r="AU141" s="221" t="s">
        <v>83</v>
      </c>
      <c r="AY141" s="17" t="s">
        <v>137</v>
      </c>
      <c r="BE141" s="222">
        <f>IF(N141="základní",J141,0)</f>
        <v>0</v>
      </c>
      <c r="BF141" s="222">
        <f>IF(N141="snížená",J141,0)</f>
        <v>0</v>
      </c>
      <c r="BG141" s="222">
        <f>IF(N141="zákl. přenesená",J141,0)</f>
        <v>0</v>
      </c>
      <c r="BH141" s="222">
        <f>IF(N141="sníž. přenesená",J141,0)</f>
        <v>0</v>
      </c>
      <c r="BI141" s="222">
        <f>IF(N141="nulová",J141,0)</f>
        <v>0</v>
      </c>
      <c r="BJ141" s="17" t="s">
        <v>81</v>
      </c>
      <c r="BK141" s="222">
        <f>ROUND(I141*H141,2)</f>
        <v>0</v>
      </c>
      <c r="BL141" s="17" t="s">
        <v>151</v>
      </c>
      <c r="BM141" s="221" t="s">
        <v>1319</v>
      </c>
    </row>
    <row r="142" spans="1:65" s="2" customFormat="1" ht="24.15" customHeight="1">
      <c r="A142" s="38"/>
      <c r="B142" s="39"/>
      <c r="C142" s="210" t="s">
        <v>204</v>
      </c>
      <c r="D142" s="210" t="s">
        <v>138</v>
      </c>
      <c r="E142" s="211" t="s">
        <v>1006</v>
      </c>
      <c r="F142" s="212" t="s">
        <v>1007</v>
      </c>
      <c r="G142" s="213" t="s">
        <v>196</v>
      </c>
      <c r="H142" s="214">
        <v>3</v>
      </c>
      <c r="I142" s="215"/>
      <c r="J142" s="216">
        <f>ROUND(I142*H142,2)</f>
        <v>0</v>
      </c>
      <c r="K142" s="212" t="s">
        <v>950</v>
      </c>
      <c r="L142" s="44"/>
      <c r="M142" s="217" t="s">
        <v>1</v>
      </c>
      <c r="N142" s="218" t="s">
        <v>38</v>
      </c>
      <c r="O142" s="91"/>
      <c r="P142" s="219">
        <f>O142*H142</f>
        <v>0</v>
      </c>
      <c r="Q142" s="219">
        <v>0</v>
      </c>
      <c r="R142" s="219">
        <f>Q142*H142</f>
        <v>0</v>
      </c>
      <c r="S142" s="219">
        <v>0</v>
      </c>
      <c r="T142" s="220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1" t="s">
        <v>151</v>
      </c>
      <c r="AT142" s="221" t="s">
        <v>138</v>
      </c>
      <c r="AU142" s="221" t="s">
        <v>83</v>
      </c>
      <c r="AY142" s="17" t="s">
        <v>137</v>
      </c>
      <c r="BE142" s="222">
        <f>IF(N142="základní",J142,0)</f>
        <v>0</v>
      </c>
      <c r="BF142" s="222">
        <f>IF(N142="snížená",J142,0)</f>
        <v>0</v>
      </c>
      <c r="BG142" s="222">
        <f>IF(N142="zákl. přenesená",J142,0)</f>
        <v>0</v>
      </c>
      <c r="BH142" s="222">
        <f>IF(N142="sníž. přenesená",J142,0)</f>
        <v>0</v>
      </c>
      <c r="BI142" s="222">
        <f>IF(N142="nulová",J142,0)</f>
        <v>0</v>
      </c>
      <c r="BJ142" s="17" t="s">
        <v>81</v>
      </c>
      <c r="BK142" s="222">
        <f>ROUND(I142*H142,2)</f>
        <v>0</v>
      </c>
      <c r="BL142" s="17" t="s">
        <v>151</v>
      </c>
      <c r="BM142" s="221" t="s">
        <v>1320</v>
      </c>
    </row>
    <row r="143" spans="1:65" s="2" customFormat="1" ht="33" customHeight="1">
      <c r="A143" s="38"/>
      <c r="B143" s="39"/>
      <c r="C143" s="210" t="s">
        <v>208</v>
      </c>
      <c r="D143" s="210" t="s">
        <v>138</v>
      </c>
      <c r="E143" s="211" t="s">
        <v>1012</v>
      </c>
      <c r="F143" s="212" t="s">
        <v>1013</v>
      </c>
      <c r="G143" s="213" t="s">
        <v>196</v>
      </c>
      <c r="H143" s="214">
        <v>133</v>
      </c>
      <c r="I143" s="215"/>
      <c r="J143" s="216">
        <f>ROUND(I143*H143,2)</f>
        <v>0</v>
      </c>
      <c r="K143" s="212" t="s">
        <v>950</v>
      </c>
      <c r="L143" s="44"/>
      <c r="M143" s="217" t="s">
        <v>1</v>
      </c>
      <c r="N143" s="218" t="s">
        <v>38</v>
      </c>
      <c r="O143" s="91"/>
      <c r="P143" s="219">
        <f>O143*H143</f>
        <v>0</v>
      </c>
      <c r="Q143" s="219">
        <v>0</v>
      </c>
      <c r="R143" s="219">
        <f>Q143*H143</f>
        <v>0</v>
      </c>
      <c r="S143" s="219">
        <v>0</v>
      </c>
      <c r="T143" s="22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1" t="s">
        <v>151</v>
      </c>
      <c r="AT143" s="221" t="s">
        <v>138</v>
      </c>
      <c r="AU143" s="221" t="s">
        <v>83</v>
      </c>
      <c r="AY143" s="17" t="s">
        <v>137</v>
      </c>
      <c r="BE143" s="222">
        <f>IF(N143="základní",J143,0)</f>
        <v>0</v>
      </c>
      <c r="BF143" s="222">
        <f>IF(N143="snížená",J143,0)</f>
        <v>0</v>
      </c>
      <c r="BG143" s="222">
        <f>IF(N143="zákl. přenesená",J143,0)</f>
        <v>0</v>
      </c>
      <c r="BH143" s="222">
        <f>IF(N143="sníž. přenesená",J143,0)</f>
        <v>0</v>
      </c>
      <c r="BI143" s="222">
        <f>IF(N143="nulová",J143,0)</f>
        <v>0</v>
      </c>
      <c r="BJ143" s="17" t="s">
        <v>81</v>
      </c>
      <c r="BK143" s="222">
        <f>ROUND(I143*H143,2)</f>
        <v>0</v>
      </c>
      <c r="BL143" s="17" t="s">
        <v>151</v>
      </c>
      <c r="BM143" s="221" t="s">
        <v>1321</v>
      </c>
    </row>
    <row r="144" spans="1:65" s="2" customFormat="1" ht="33" customHeight="1">
      <c r="A144" s="38"/>
      <c r="B144" s="39"/>
      <c r="C144" s="210" t="s">
        <v>212</v>
      </c>
      <c r="D144" s="210" t="s">
        <v>138</v>
      </c>
      <c r="E144" s="211" t="s">
        <v>1015</v>
      </c>
      <c r="F144" s="212" t="s">
        <v>1016</v>
      </c>
      <c r="G144" s="213" t="s">
        <v>196</v>
      </c>
      <c r="H144" s="214">
        <v>57</v>
      </c>
      <c r="I144" s="215"/>
      <c r="J144" s="216">
        <f>ROUND(I144*H144,2)</f>
        <v>0</v>
      </c>
      <c r="K144" s="212" t="s">
        <v>950</v>
      </c>
      <c r="L144" s="44"/>
      <c r="M144" s="217" t="s">
        <v>1</v>
      </c>
      <c r="N144" s="218" t="s">
        <v>38</v>
      </c>
      <c r="O144" s="91"/>
      <c r="P144" s="219">
        <f>O144*H144</f>
        <v>0</v>
      </c>
      <c r="Q144" s="219">
        <v>0</v>
      </c>
      <c r="R144" s="219">
        <f>Q144*H144</f>
        <v>0</v>
      </c>
      <c r="S144" s="219">
        <v>0</v>
      </c>
      <c r="T144" s="220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1" t="s">
        <v>151</v>
      </c>
      <c r="AT144" s="221" t="s">
        <v>138</v>
      </c>
      <c r="AU144" s="221" t="s">
        <v>83</v>
      </c>
      <c r="AY144" s="17" t="s">
        <v>137</v>
      </c>
      <c r="BE144" s="222">
        <f>IF(N144="základní",J144,0)</f>
        <v>0</v>
      </c>
      <c r="BF144" s="222">
        <f>IF(N144="snížená",J144,0)</f>
        <v>0</v>
      </c>
      <c r="BG144" s="222">
        <f>IF(N144="zákl. přenesená",J144,0)</f>
        <v>0</v>
      </c>
      <c r="BH144" s="222">
        <f>IF(N144="sníž. přenesená",J144,0)</f>
        <v>0</v>
      </c>
      <c r="BI144" s="222">
        <f>IF(N144="nulová",J144,0)</f>
        <v>0</v>
      </c>
      <c r="BJ144" s="17" t="s">
        <v>81</v>
      </c>
      <c r="BK144" s="222">
        <f>ROUND(I144*H144,2)</f>
        <v>0</v>
      </c>
      <c r="BL144" s="17" t="s">
        <v>151</v>
      </c>
      <c r="BM144" s="221" t="s">
        <v>1322</v>
      </c>
    </row>
    <row r="145" spans="1:65" s="2" customFormat="1" ht="24.15" customHeight="1">
      <c r="A145" s="38"/>
      <c r="B145" s="39"/>
      <c r="C145" s="210" t="s">
        <v>216</v>
      </c>
      <c r="D145" s="210" t="s">
        <v>138</v>
      </c>
      <c r="E145" s="211" t="s">
        <v>1021</v>
      </c>
      <c r="F145" s="212" t="s">
        <v>1022</v>
      </c>
      <c r="G145" s="213" t="s">
        <v>196</v>
      </c>
      <c r="H145" s="214">
        <v>133</v>
      </c>
      <c r="I145" s="215"/>
      <c r="J145" s="216">
        <f>ROUND(I145*H145,2)</f>
        <v>0</v>
      </c>
      <c r="K145" s="212" t="s">
        <v>950</v>
      </c>
      <c r="L145" s="44"/>
      <c r="M145" s="217" t="s">
        <v>1</v>
      </c>
      <c r="N145" s="218" t="s">
        <v>38</v>
      </c>
      <c r="O145" s="91"/>
      <c r="P145" s="219">
        <f>O145*H145</f>
        <v>0</v>
      </c>
      <c r="Q145" s="219">
        <v>0</v>
      </c>
      <c r="R145" s="219">
        <f>Q145*H145</f>
        <v>0</v>
      </c>
      <c r="S145" s="219">
        <v>0</v>
      </c>
      <c r="T145" s="22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1" t="s">
        <v>151</v>
      </c>
      <c r="AT145" s="221" t="s">
        <v>138</v>
      </c>
      <c r="AU145" s="221" t="s">
        <v>83</v>
      </c>
      <c r="AY145" s="17" t="s">
        <v>137</v>
      </c>
      <c r="BE145" s="222">
        <f>IF(N145="základní",J145,0)</f>
        <v>0</v>
      </c>
      <c r="BF145" s="222">
        <f>IF(N145="snížená",J145,0)</f>
        <v>0</v>
      </c>
      <c r="BG145" s="222">
        <f>IF(N145="zákl. přenesená",J145,0)</f>
        <v>0</v>
      </c>
      <c r="BH145" s="222">
        <f>IF(N145="sníž. přenesená",J145,0)</f>
        <v>0</v>
      </c>
      <c r="BI145" s="222">
        <f>IF(N145="nulová",J145,0)</f>
        <v>0</v>
      </c>
      <c r="BJ145" s="17" t="s">
        <v>81</v>
      </c>
      <c r="BK145" s="222">
        <f>ROUND(I145*H145,2)</f>
        <v>0</v>
      </c>
      <c r="BL145" s="17" t="s">
        <v>151</v>
      </c>
      <c r="BM145" s="221" t="s">
        <v>1323</v>
      </c>
    </row>
    <row r="146" spans="1:65" s="2" customFormat="1" ht="24.15" customHeight="1">
      <c r="A146" s="38"/>
      <c r="B146" s="39"/>
      <c r="C146" s="210" t="s">
        <v>7</v>
      </c>
      <c r="D146" s="210" t="s">
        <v>138</v>
      </c>
      <c r="E146" s="211" t="s">
        <v>1024</v>
      </c>
      <c r="F146" s="212" t="s">
        <v>1025</v>
      </c>
      <c r="G146" s="213" t="s">
        <v>196</v>
      </c>
      <c r="H146" s="214">
        <v>57</v>
      </c>
      <c r="I146" s="215"/>
      <c r="J146" s="216">
        <f>ROUND(I146*H146,2)</f>
        <v>0</v>
      </c>
      <c r="K146" s="212" t="s">
        <v>950</v>
      </c>
      <c r="L146" s="44"/>
      <c r="M146" s="217" t="s">
        <v>1</v>
      </c>
      <c r="N146" s="218" t="s">
        <v>38</v>
      </c>
      <c r="O146" s="91"/>
      <c r="P146" s="219">
        <f>O146*H146</f>
        <v>0</v>
      </c>
      <c r="Q146" s="219">
        <v>0</v>
      </c>
      <c r="R146" s="219">
        <f>Q146*H146</f>
        <v>0</v>
      </c>
      <c r="S146" s="219">
        <v>0</v>
      </c>
      <c r="T146" s="22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1" t="s">
        <v>151</v>
      </c>
      <c r="AT146" s="221" t="s">
        <v>138</v>
      </c>
      <c r="AU146" s="221" t="s">
        <v>83</v>
      </c>
      <c r="AY146" s="17" t="s">
        <v>137</v>
      </c>
      <c r="BE146" s="222">
        <f>IF(N146="základní",J146,0)</f>
        <v>0</v>
      </c>
      <c r="BF146" s="222">
        <f>IF(N146="snížená",J146,0)</f>
        <v>0</v>
      </c>
      <c r="BG146" s="222">
        <f>IF(N146="zákl. přenesená",J146,0)</f>
        <v>0</v>
      </c>
      <c r="BH146" s="222">
        <f>IF(N146="sníž. přenesená",J146,0)</f>
        <v>0</v>
      </c>
      <c r="BI146" s="222">
        <f>IF(N146="nulová",J146,0)</f>
        <v>0</v>
      </c>
      <c r="BJ146" s="17" t="s">
        <v>81</v>
      </c>
      <c r="BK146" s="222">
        <f>ROUND(I146*H146,2)</f>
        <v>0</v>
      </c>
      <c r="BL146" s="17" t="s">
        <v>151</v>
      </c>
      <c r="BM146" s="221" t="s">
        <v>1324</v>
      </c>
    </row>
    <row r="147" spans="1:65" s="2" customFormat="1" ht="37.8" customHeight="1">
      <c r="A147" s="38"/>
      <c r="B147" s="39"/>
      <c r="C147" s="210" t="s">
        <v>223</v>
      </c>
      <c r="D147" s="210" t="s">
        <v>138</v>
      </c>
      <c r="E147" s="211" t="s">
        <v>1030</v>
      </c>
      <c r="F147" s="212" t="s">
        <v>1031</v>
      </c>
      <c r="G147" s="213" t="s">
        <v>328</v>
      </c>
      <c r="H147" s="214">
        <v>3674.85</v>
      </c>
      <c r="I147" s="215"/>
      <c r="J147" s="216">
        <f>ROUND(I147*H147,2)</f>
        <v>0</v>
      </c>
      <c r="K147" s="212" t="s">
        <v>950</v>
      </c>
      <c r="L147" s="44"/>
      <c r="M147" s="217" t="s">
        <v>1</v>
      </c>
      <c r="N147" s="218" t="s">
        <v>38</v>
      </c>
      <c r="O147" s="91"/>
      <c r="P147" s="219">
        <f>O147*H147</f>
        <v>0</v>
      </c>
      <c r="Q147" s="219">
        <v>0</v>
      </c>
      <c r="R147" s="219">
        <f>Q147*H147</f>
        <v>0</v>
      </c>
      <c r="S147" s="219">
        <v>0</v>
      </c>
      <c r="T147" s="22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1" t="s">
        <v>151</v>
      </c>
      <c r="AT147" s="221" t="s">
        <v>138</v>
      </c>
      <c r="AU147" s="221" t="s">
        <v>83</v>
      </c>
      <c r="AY147" s="17" t="s">
        <v>137</v>
      </c>
      <c r="BE147" s="222">
        <f>IF(N147="základní",J147,0)</f>
        <v>0</v>
      </c>
      <c r="BF147" s="222">
        <f>IF(N147="snížená",J147,0)</f>
        <v>0</v>
      </c>
      <c r="BG147" s="222">
        <f>IF(N147="zákl. přenesená",J147,0)</f>
        <v>0</v>
      </c>
      <c r="BH147" s="222">
        <f>IF(N147="sníž. přenesená",J147,0)</f>
        <v>0</v>
      </c>
      <c r="BI147" s="222">
        <f>IF(N147="nulová",J147,0)</f>
        <v>0</v>
      </c>
      <c r="BJ147" s="17" t="s">
        <v>81</v>
      </c>
      <c r="BK147" s="222">
        <f>ROUND(I147*H147,2)</f>
        <v>0</v>
      </c>
      <c r="BL147" s="17" t="s">
        <v>151</v>
      </c>
      <c r="BM147" s="221" t="s">
        <v>1325</v>
      </c>
    </row>
    <row r="148" spans="1:65" s="2" customFormat="1" ht="37.8" customHeight="1">
      <c r="A148" s="38"/>
      <c r="B148" s="39"/>
      <c r="C148" s="210" t="s">
        <v>227</v>
      </c>
      <c r="D148" s="210" t="s">
        <v>138</v>
      </c>
      <c r="E148" s="211" t="s">
        <v>1326</v>
      </c>
      <c r="F148" s="212" t="s">
        <v>1327</v>
      </c>
      <c r="G148" s="213" t="s">
        <v>328</v>
      </c>
      <c r="H148" s="214">
        <v>147.2</v>
      </c>
      <c r="I148" s="215"/>
      <c r="J148" s="216">
        <f>ROUND(I148*H148,2)</f>
        <v>0</v>
      </c>
      <c r="K148" s="212" t="s">
        <v>950</v>
      </c>
      <c r="L148" s="44"/>
      <c r="M148" s="217" t="s">
        <v>1</v>
      </c>
      <c r="N148" s="218" t="s">
        <v>38</v>
      </c>
      <c r="O148" s="91"/>
      <c r="P148" s="219">
        <f>O148*H148</f>
        <v>0</v>
      </c>
      <c r="Q148" s="219">
        <v>0</v>
      </c>
      <c r="R148" s="219">
        <f>Q148*H148</f>
        <v>0</v>
      </c>
      <c r="S148" s="219">
        <v>0</v>
      </c>
      <c r="T148" s="22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1" t="s">
        <v>151</v>
      </c>
      <c r="AT148" s="221" t="s">
        <v>138</v>
      </c>
      <c r="AU148" s="221" t="s">
        <v>83</v>
      </c>
      <c r="AY148" s="17" t="s">
        <v>137</v>
      </c>
      <c r="BE148" s="222">
        <f>IF(N148="základní",J148,0)</f>
        <v>0</v>
      </c>
      <c r="BF148" s="222">
        <f>IF(N148="snížená",J148,0)</f>
        <v>0</v>
      </c>
      <c r="BG148" s="222">
        <f>IF(N148="zákl. přenesená",J148,0)</f>
        <v>0</v>
      </c>
      <c r="BH148" s="222">
        <f>IF(N148="sníž. přenesená",J148,0)</f>
        <v>0</v>
      </c>
      <c r="BI148" s="222">
        <f>IF(N148="nulová",J148,0)</f>
        <v>0</v>
      </c>
      <c r="BJ148" s="17" t="s">
        <v>81</v>
      </c>
      <c r="BK148" s="222">
        <f>ROUND(I148*H148,2)</f>
        <v>0</v>
      </c>
      <c r="BL148" s="17" t="s">
        <v>151</v>
      </c>
      <c r="BM148" s="221" t="s">
        <v>1328</v>
      </c>
    </row>
    <row r="149" spans="1:65" s="2" customFormat="1" ht="37.8" customHeight="1">
      <c r="A149" s="38"/>
      <c r="B149" s="39"/>
      <c r="C149" s="210" t="s">
        <v>233</v>
      </c>
      <c r="D149" s="210" t="s">
        <v>138</v>
      </c>
      <c r="E149" s="211" t="s">
        <v>332</v>
      </c>
      <c r="F149" s="212" t="s">
        <v>1033</v>
      </c>
      <c r="G149" s="213" t="s">
        <v>328</v>
      </c>
      <c r="H149" s="214">
        <v>36.8</v>
      </c>
      <c r="I149" s="215"/>
      <c r="J149" s="216">
        <f>ROUND(I149*H149,2)</f>
        <v>0</v>
      </c>
      <c r="K149" s="212" t="s">
        <v>950</v>
      </c>
      <c r="L149" s="44"/>
      <c r="M149" s="217" t="s">
        <v>1</v>
      </c>
      <c r="N149" s="218" t="s">
        <v>38</v>
      </c>
      <c r="O149" s="91"/>
      <c r="P149" s="219">
        <f>O149*H149</f>
        <v>0</v>
      </c>
      <c r="Q149" s="219">
        <v>0</v>
      </c>
      <c r="R149" s="219">
        <f>Q149*H149</f>
        <v>0</v>
      </c>
      <c r="S149" s="219">
        <v>0</v>
      </c>
      <c r="T149" s="22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1" t="s">
        <v>151</v>
      </c>
      <c r="AT149" s="221" t="s">
        <v>138</v>
      </c>
      <c r="AU149" s="221" t="s">
        <v>83</v>
      </c>
      <c r="AY149" s="17" t="s">
        <v>137</v>
      </c>
      <c r="BE149" s="222">
        <f>IF(N149="základní",J149,0)</f>
        <v>0</v>
      </c>
      <c r="BF149" s="222">
        <f>IF(N149="snížená",J149,0)</f>
        <v>0</v>
      </c>
      <c r="BG149" s="222">
        <f>IF(N149="zákl. přenesená",J149,0)</f>
        <v>0</v>
      </c>
      <c r="BH149" s="222">
        <f>IF(N149="sníž. přenesená",J149,0)</f>
        <v>0</v>
      </c>
      <c r="BI149" s="222">
        <f>IF(N149="nulová",J149,0)</f>
        <v>0</v>
      </c>
      <c r="BJ149" s="17" t="s">
        <v>81</v>
      </c>
      <c r="BK149" s="222">
        <f>ROUND(I149*H149,2)</f>
        <v>0</v>
      </c>
      <c r="BL149" s="17" t="s">
        <v>151</v>
      </c>
      <c r="BM149" s="221" t="s">
        <v>1329</v>
      </c>
    </row>
    <row r="150" spans="1:65" s="2" customFormat="1" ht="24.15" customHeight="1">
      <c r="A150" s="38"/>
      <c r="B150" s="39"/>
      <c r="C150" s="210" t="s">
        <v>240</v>
      </c>
      <c r="D150" s="210" t="s">
        <v>138</v>
      </c>
      <c r="E150" s="211" t="s">
        <v>1037</v>
      </c>
      <c r="F150" s="212" t="s">
        <v>1038</v>
      </c>
      <c r="G150" s="213" t="s">
        <v>328</v>
      </c>
      <c r="H150" s="214">
        <v>1993.29</v>
      </c>
      <c r="I150" s="215"/>
      <c r="J150" s="216">
        <f>ROUND(I150*H150,2)</f>
        <v>0</v>
      </c>
      <c r="K150" s="212" t="s">
        <v>950</v>
      </c>
      <c r="L150" s="44"/>
      <c r="M150" s="217" t="s">
        <v>1</v>
      </c>
      <c r="N150" s="218" t="s">
        <v>38</v>
      </c>
      <c r="O150" s="91"/>
      <c r="P150" s="219">
        <f>O150*H150</f>
        <v>0</v>
      </c>
      <c r="Q150" s="219">
        <v>0</v>
      </c>
      <c r="R150" s="219">
        <f>Q150*H150</f>
        <v>0</v>
      </c>
      <c r="S150" s="219">
        <v>0</v>
      </c>
      <c r="T150" s="22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1" t="s">
        <v>151</v>
      </c>
      <c r="AT150" s="221" t="s">
        <v>138</v>
      </c>
      <c r="AU150" s="221" t="s">
        <v>83</v>
      </c>
      <c r="AY150" s="17" t="s">
        <v>137</v>
      </c>
      <c r="BE150" s="222">
        <f>IF(N150="základní",J150,0)</f>
        <v>0</v>
      </c>
      <c r="BF150" s="222">
        <f>IF(N150="snížená",J150,0)</f>
        <v>0</v>
      </c>
      <c r="BG150" s="222">
        <f>IF(N150="zákl. přenesená",J150,0)</f>
        <v>0</v>
      </c>
      <c r="BH150" s="222">
        <f>IF(N150="sníž. přenesená",J150,0)</f>
        <v>0</v>
      </c>
      <c r="BI150" s="222">
        <f>IF(N150="nulová",J150,0)</f>
        <v>0</v>
      </c>
      <c r="BJ150" s="17" t="s">
        <v>81</v>
      </c>
      <c r="BK150" s="222">
        <f>ROUND(I150*H150,2)</f>
        <v>0</v>
      </c>
      <c r="BL150" s="17" t="s">
        <v>151</v>
      </c>
      <c r="BM150" s="221" t="s">
        <v>1330</v>
      </c>
    </row>
    <row r="151" spans="1:65" s="2" customFormat="1" ht="24.15" customHeight="1">
      <c r="A151" s="38"/>
      <c r="B151" s="39"/>
      <c r="C151" s="210" t="s">
        <v>244</v>
      </c>
      <c r="D151" s="210" t="s">
        <v>138</v>
      </c>
      <c r="E151" s="211" t="s">
        <v>1247</v>
      </c>
      <c r="F151" s="212" t="s">
        <v>1248</v>
      </c>
      <c r="G151" s="213" t="s">
        <v>328</v>
      </c>
      <c r="H151" s="214">
        <v>1685.79</v>
      </c>
      <c r="I151" s="215"/>
      <c r="J151" s="216">
        <f>ROUND(I151*H151,2)</f>
        <v>0</v>
      </c>
      <c r="K151" s="212" t="s">
        <v>950</v>
      </c>
      <c r="L151" s="44"/>
      <c r="M151" s="217" t="s">
        <v>1</v>
      </c>
      <c r="N151" s="218" t="s">
        <v>38</v>
      </c>
      <c r="O151" s="91"/>
      <c r="P151" s="219">
        <f>O151*H151</f>
        <v>0</v>
      </c>
      <c r="Q151" s="219">
        <v>0</v>
      </c>
      <c r="R151" s="219">
        <f>Q151*H151</f>
        <v>0</v>
      </c>
      <c r="S151" s="219">
        <v>0</v>
      </c>
      <c r="T151" s="220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1" t="s">
        <v>151</v>
      </c>
      <c r="AT151" s="221" t="s">
        <v>138</v>
      </c>
      <c r="AU151" s="221" t="s">
        <v>83</v>
      </c>
      <c r="AY151" s="17" t="s">
        <v>137</v>
      </c>
      <c r="BE151" s="222">
        <f>IF(N151="základní",J151,0)</f>
        <v>0</v>
      </c>
      <c r="BF151" s="222">
        <f>IF(N151="snížená",J151,0)</f>
        <v>0</v>
      </c>
      <c r="BG151" s="222">
        <f>IF(N151="zákl. přenesená",J151,0)</f>
        <v>0</v>
      </c>
      <c r="BH151" s="222">
        <f>IF(N151="sníž. přenesená",J151,0)</f>
        <v>0</v>
      </c>
      <c r="BI151" s="222">
        <f>IF(N151="nulová",J151,0)</f>
        <v>0</v>
      </c>
      <c r="BJ151" s="17" t="s">
        <v>81</v>
      </c>
      <c r="BK151" s="222">
        <f>ROUND(I151*H151,2)</f>
        <v>0</v>
      </c>
      <c r="BL151" s="17" t="s">
        <v>151</v>
      </c>
      <c r="BM151" s="221" t="s">
        <v>1331</v>
      </c>
    </row>
    <row r="152" spans="1:65" s="2" customFormat="1" ht="16.5" customHeight="1">
      <c r="A152" s="38"/>
      <c r="B152" s="39"/>
      <c r="C152" s="210" t="s">
        <v>250</v>
      </c>
      <c r="D152" s="210" t="s">
        <v>138</v>
      </c>
      <c r="E152" s="211" t="s">
        <v>344</v>
      </c>
      <c r="F152" s="212" t="s">
        <v>345</v>
      </c>
      <c r="G152" s="213" t="s">
        <v>328</v>
      </c>
      <c r="H152" s="214">
        <v>1681.56</v>
      </c>
      <c r="I152" s="215"/>
      <c r="J152" s="216">
        <f>ROUND(I152*H152,2)</f>
        <v>0</v>
      </c>
      <c r="K152" s="212" t="s">
        <v>950</v>
      </c>
      <c r="L152" s="44"/>
      <c r="M152" s="217" t="s">
        <v>1</v>
      </c>
      <c r="N152" s="218" t="s">
        <v>38</v>
      </c>
      <c r="O152" s="91"/>
      <c r="P152" s="219">
        <f>O152*H152</f>
        <v>0</v>
      </c>
      <c r="Q152" s="219">
        <v>0</v>
      </c>
      <c r="R152" s="219">
        <f>Q152*H152</f>
        <v>0</v>
      </c>
      <c r="S152" s="219">
        <v>0</v>
      </c>
      <c r="T152" s="22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1" t="s">
        <v>151</v>
      </c>
      <c r="AT152" s="221" t="s">
        <v>138</v>
      </c>
      <c r="AU152" s="221" t="s">
        <v>83</v>
      </c>
      <c r="AY152" s="17" t="s">
        <v>137</v>
      </c>
      <c r="BE152" s="222">
        <f>IF(N152="základní",J152,0)</f>
        <v>0</v>
      </c>
      <c r="BF152" s="222">
        <f>IF(N152="snížená",J152,0)</f>
        <v>0</v>
      </c>
      <c r="BG152" s="222">
        <f>IF(N152="zákl. přenesená",J152,0)</f>
        <v>0</v>
      </c>
      <c r="BH152" s="222">
        <f>IF(N152="sníž. přenesená",J152,0)</f>
        <v>0</v>
      </c>
      <c r="BI152" s="222">
        <f>IF(N152="nulová",J152,0)</f>
        <v>0</v>
      </c>
      <c r="BJ152" s="17" t="s">
        <v>81</v>
      </c>
      <c r="BK152" s="222">
        <f>ROUND(I152*H152,2)</f>
        <v>0</v>
      </c>
      <c r="BL152" s="17" t="s">
        <v>151</v>
      </c>
      <c r="BM152" s="221" t="s">
        <v>1332</v>
      </c>
    </row>
    <row r="153" spans="1:65" s="2" customFormat="1" ht="24.15" customHeight="1">
      <c r="A153" s="38"/>
      <c r="B153" s="39"/>
      <c r="C153" s="210" t="s">
        <v>258</v>
      </c>
      <c r="D153" s="210" t="s">
        <v>138</v>
      </c>
      <c r="E153" s="211" t="s">
        <v>1051</v>
      </c>
      <c r="F153" s="212" t="s">
        <v>1052</v>
      </c>
      <c r="G153" s="213" t="s">
        <v>342</v>
      </c>
      <c r="H153" s="214">
        <v>0.52</v>
      </c>
      <c r="I153" s="215"/>
      <c r="J153" s="216">
        <f>ROUND(I153*H153,2)</f>
        <v>0</v>
      </c>
      <c r="K153" s="212" t="s">
        <v>1</v>
      </c>
      <c r="L153" s="44"/>
      <c r="M153" s="217" t="s">
        <v>1</v>
      </c>
      <c r="N153" s="218" t="s">
        <v>38</v>
      </c>
      <c r="O153" s="91"/>
      <c r="P153" s="219">
        <f>O153*H153</f>
        <v>0</v>
      </c>
      <c r="Q153" s="219">
        <v>0</v>
      </c>
      <c r="R153" s="219">
        <f>Q153*H153</f>
        <v>0</v>
      </c>
      <c r="S153" s="219">
        <v>0</v>
      </c>
      <c r="T153" s="220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1" t="s">
        <v>151</v>
      </c>
      <c r="AT153" s="221" t="s">
        <v>138</v>
      </c>
      <c r="AU153" s="221" t="s">
        <v>83</v>
      </c>
      <c r="AY153" s="17" t="s">
        <v>137</v>
      </c>
      <c r="BE153" s="222">
        <f>IF(N153="základní",J153,0)</f>
        <v>0</v>
      </c>
      <c r="BF153" s="222">
        <f>IF(N153="snížená",J153,0)</f>
        <v>0</v>
      </c>
      <c r="BG153" s="222">
        <f>IF(N153="zákl. přenesená",J153,0)</f>
        <v>0</v>
      </c>
      <c r="BH153" s="222">
        <f>IF(N153="sníž. přenesená",J153,0)</f>
        <v>0</v>
      </c>
      <c r="BI153" s="222">
        <f>IF(N153="nulová",J153,0)</f>
        <v>0</v>
      </c>
      <c r="BJ153" s="17" t="s">
        <v>81</v>
      </c>
      <c r="BK153" s="222">
        <f>ROUND(I153*H153,2)</f>
        <v>0</v>
      </c>
      <c r="BL153" s="17" t="s">
        <v>151</v>
      </c>
      <c r="BM153" s="221" t="s">
        <v>1333</v>
      </c>
    </row>
    <row r="154" spans="1:51" s="12" customFormat="1" ht="12">
      <c r="A154" s="12"/>
      <c r="B154" s="223"/>
      <c r="C154" s="224"/>
      <c r="D154" s="225" t="s">
        <v>198</v>
      </c>
      <c r="E154" s="226" t="s">
        <v>1</v>
      </c>
      <c r="F154" s="227" t="s">
        <v>1054</v>
      </c>
      <c r="G154" s="224"/>
      <c r="H154" s="228">
        <v>0.28</v>
      </c>
      <c r="I154" s="229"/>
      <c r="J154" s="224"/>
      <c r="K154" s="224"/>
      <c r="L154" s="230"/>
      <c r="M154" s="231"/>
      <c r="N154" s="232"/>
      <c r="O154" s="232"/>
      <c r="P154" s="232"/>
      <c r="Q154" s="232"/>
      <c r="R154" s="232"/>
      <c r="S154" s="232"/>
      <c r="T154" s="233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T154" s="234" t="s">
        <v>198</v>
      </c>
      <c r="AU154" s="234" t="s">
        <v>83</v>
      </c>
      <c r="AV154" s="12" t="s">
        <v>83</v>
      </c>
      <c r="AW154" s="12" t="s">
        <v>30</v>
      </c>
      <c r="AX154" s="12" t="s">
        <v>73</v>
      </c>
      <c r="AY154" s="234" t="s">
        <v>137</v>
      </c>
    </row>
    <row r="155" spans="1:51" s="12" customFormat="1" ht="12">
      <c r="A155" s="12"/>
      <c r="B155" s="223"/>
      <c r="C155" s="224"/>
      <c r="D155" s="225" t="s">
        <v>198</v>
      </c>
      <c r="E155" s="226" t="s">
        <v>1</v>
      </c>
      <c r="F155" s="227" t="s">
        <v>1055</v>
      </c>
      <c r="G155" s="224"/>
      <c r="H155" s="228">
        <v>0.24</v>
      </c>
      <c r="I155" s="229"/>
      <c r="J155" s="224"/>
      <c r="K155" s="224"/>
      <c r="L155" s="230"/>
      <c r="M155" s="231"/>
      <c r="N155" s="232"/>
      <c r="O155" s="232"/>
      <c r="P155" s="232"/>
      <c r="Q155" s="232"/>
      <c r="R155" s="232"/>
      <c r="S155" s="232"/>
      <c r="T155" s="233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T155" s="234" t="s">
        <v>198</v>
      </c>
      <c r="AU155" s="234" t="s">
        <v>83</v>
      </c>
      <c r="AV155" s="12" t="s">
        <v>83</v>
      </c>
      <c r="AW155" s="12" t="s">
        <v>30</v>
      </c>
      <c r="AX155" s="12" t="s">
        <v>73</v>
      </c>
      <c r="AY155" s="234" t="s">
        <v>137</v>
      </c>
    </row>
    <row r="156" spans="1:51" s="14" customFormat="1" ht="12">
      <c r="A156" s="14"/>
      <c r="B156" s="245"/>
      <c r="C156" s="246"/>
      <c r="D156" s="225" t="s">
        <v>198</v>
      </c>
      <c r="E156" s="247" t="s">
        <v>1</v>
      </c>
      <c r="F156" s="248" t="s">
        <v>239</v>
      </c>
      <c r="G156" s="246"/>
      <c r="H156" s="249">
        <v>0.52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198</v>
      </c>
      <c r="AU156" s="255" t="s">
        <v>83</v>
      </c>
      <c r="AV156" s="14" t="s">
        <v>151</v>
      </c>
      <c r="AW156" s="14" t="s">
        <v>30</v>
      </c>
      <c r="AX156" s="14" t="s">
        <v>81</v>
      </c>
      <c r="AY156" s="255" t="s">
        <v>137</v>
      </c>
    </row>
    <row r="157" spans="1:65" s="2" customFormat="1" ht="24.15" customHeight="1">
      <c r="A157" s="38"/>
      <c r="B157" s="39"/>
      <c r="C157" s="210" t="s">
        <v>266</v>
      </c>
      <c r="D157" s="210" t="s">
        <v>138</v>
      </c>
      <c r="E157" s="211" t="s">
        <v>1057</v>
      </c>
      <c r="F157" s="212" t="s">
        <v>1058</v>
      </c>
      <c r="G157" s="213" t="s">
        <v>196</v>
      </c>
      <c r="H157" s="214">
        <v>7</v>
      </c>
      <c r="I157" s="215"/>
      <c r="J157" s="216">
        <f>ROUND(I157*H157,2)</f>
        <v>0</v>
      </c>
      <c r="K157" s="212" t="s">
        <v>1</v>
      </c>
      <c r="L157" s="44"/>
      <c r="M157" s="217" t="s">
        <v>1</v>
      </c>
      <c r="N157" s="218" t="s">
        <v>38</v>
      </c>
      <c r="O157" s="91"/>
      <c r="P157" s="219">
        <f>O157*H157</f>
        <v>0</v>
      </c>
      <c r="Q157" s="219">
        <v>0</v>
      </c>
      <c r="R157" s="219">
        <f>Q157*H157</f>
        <v>0</v>
      </c>
      <c r="S157" s="219">
        <v>0</v>
      </c>
      <c r="T157" s="22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1" t="s">
        <v>151</v>
      </c>
      <c r="AT157" s="221" t="s">
        <v>138</v>
      </c>
      <c r="AU157" s="221" t="s">
        <v>83</v>
      </c>
      <c r="AY157" s="17" t="s">
        <v>137</v>
      </c>
      <c r="BE157" s="222">
        <f>IF(N157="základní",J157,0)</f>
        <v>0</v>
      </c>
      <c r="BF157" s="222">
        <f>IF(N157="snížená",J157,0)</f>
        <v>0</v>
      </c>
      <c r="BG157" s="222">
        <f>IF(N157="zákl. přenesená",J157,0)</f>
        <v>0</v>
      </c>
      <c r="BH157" s="222">
        <f>IF(N157="sníž. přenesená",J157,0)</f>
        <v>0</v>
      </c>
      <c r="BI157" s="222">
        <f>IF(N157="nulová",J157,0)</f>
        <v>0</v>
      </c>
      <c r="BJ157" s="17" t="s">
        <v>81</v>
      </c>
      <c r="BK157" s="222">
        <f>ROUND(I157*H157,2)</f>
        <v>0</v>
      </c>
      <c r="BL157" s="17" t="s">
        <v>151</v>
      </c>
      <c r="BM157" s="221" t="s">
        <v>1334</v>
      </c>
    </row>
    <row r="158" spans="1:51" s="12" customFormat="1" ht="12">
      <c r="A158" s="12"/>
      <c r="B158" s="223"/>
      <c r="C158" s="224"/>
      <c r="D158" s="225" t="s">
        <v>198</v>
      </c>
      <c r="E158" s="226" t="s">
        <v>1</v>
      </c>
      <c r="F158" s="227" t="s">
        <v>929</v>
      </c>
      <c r="G158" s="224"/>
      <c r="H158" s="228">
        <v>7</v>
      </c>
      <c r="I158" s="229"/>
      <c r="J158" s="224"/>
      <c r="K158" s="224"/>
      <c r="L158" s="230"/>
      <c r="M158" s="231"/>
      <c r="N158" s="232"/>
      <c r="O158" s="232"/>
      <c r="P158" s="232"/>
      <c r="Q158" s="232"/>
      <c r="R158" s="232"/>
      <c r="S158" s="232"/>
      <c r="T158" s="233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T158" s="234" t="s">
        <v>198</v>
      </c>
      <c r="AU158" s="234" t="s">
        <v>83</v>
      </c>
      <c r="AV158" s="12" t="s">
        <v>83</v>
      </c>
      <c r="AW158" s="12" t="s">
        <v>30</v>
      </c>
      <c r="AX158" s="12" t="s">
        <v>81</v>
      </c>
      <c r="AY158" s="234" t="s">
        <v>137</v>
      </c>
    </row>
    <row r="159" spans="1:65" s="2" customFormat="1" ht="24.15" customHeight="1">
      <c r="A159" s="38"/>
      <c r="B159" s="39"/>
      <c r="C159" s="210" t="s">
        <v>275</v>
      </c>
      <c r="D159" s="210" t="s">
        <v>138</v>
      </c>
      <c r="E159" s="211" t="s">
        <v>1060</v>
      </c>
      <c r="F159" s="212" t="s">
        <v>1061</v>
      </c>
      <c r="G159" s="213" t="s">
        <v>196</v>
      </c>
      <c r="H159" s="214">
        <v>3</v>
      </c>
      <c r="I159" s="215"/>
      <c r="J159" s="216">
        <f>ROUND(I159*H159,2)</f>
        <v>0</v>
      </c>
      <c r="K159" s="212" t="s">
        <v>1</v>
      </c>
      <c r="L159" s="44"/>
      <c r="M159" s="217" t="s">
        <v>1</v>
      </c>
      <c r="N159" s="218" t="s">
        <v>38</v>
      </c>
      <c r="O159" s="91"/>
      <c r="P159" s="219">
        <f>O159*H159</f>
        <v>0</v>
      </c>
      <c r="Q159" s="219">
        <v>0</v>
      </c>
      <c r="R159" s="219">
        <f>Q159*H159</f>
        <v>0</v>
      </c>
      <c r="S159" s="219">
        <v>0</v>
      </c>
      <c r="T159" s="22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1" t="s">
        <v>151</v>
      </c>
      <c r="AT159" s="221" t="s">
        <v>138</v>
      </c>
      <c r="AU159" s="221" t="s">
        <v>83</v>
      </c>
      <c r="AY159" s="17" t="s">
        <v>137</v>
      </c>
      <c r="BE159" s="222">
        <f>IF(N159="základní",J159,0)</f>
        <v>0</v>
      </c>
      <c r="BF159" s="222">
        <f>IF(N159="snížená",J159,0)</f>
        <v>0</v>
      </c>
      <c r="BG159" s="222">
        <f>IF(N159="zákl. přenesená",J159,0)</f>
        <v>0</v>
      </c>
      <c r="BH159" s="222">
        <f>IF(N159="sníž. přenesená",J159,0)</f>
        <v>0</v>
      </c>
      <c r="BI159" s="222">
        <f>IF(N159="nulová",J159,0)</f>
        <v>0</v>
      </c>
      <c r="BJ159" s="17" t="s">
        <v>81</v>
      </c>
      <c r="BK159" s="222">
        <f>ROUND(I159*H159,2)</f>
        <v>0</v>
      </c>
      <c r="BL159" s="17" t="s">
        <v>151</v>
      </c>
      <c r="BM159" s="221" t="s">
        <v>1335</v>
      </c>
    </row>
    <row r="160" spans="1:51" s="12" customFormat="1" ht="12">
      <c r="A160" s="12"/>
      <c r="B160" s="223"/>
      <c r="C160" s="224"/>
      <c r="D160" s="225" t="s">
        <v>198</v>
      </c>
      <c r="E160" s="226" t="s">
        <v>1</v>
      </c>
      <c r="F160" s="227" t="s">
        <v>935</v>
      </c>
      <c r="G160" s="224"/>
      <c r="H160" s="228">
        <v>3</v>
      </c>
      <c r="I160" s="229"/>
      <c r="J160" s="224"/>
      <c r="K160" s="224"/>
      <c r="L160" s="230"/>
      <c r="M160" s="231"/>
      <c r="N160" s="232"/>
      <c r="O160" s="232"/>
      <c r="P160" s="232"/>
      <c r="Q160" s="232"/>
      <c r="R160" s="232"/>
      <c r="S160" s="232"/>
      <c r="T160" s="233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T160" s="234" t="s">
        <v>198</v>
      </c>
      <c r="AU160" s="234" t="s">
        <v>83</v>
      </c>
      <c r="AV160" s="12" t="s">
        <v>83</v>
      </c>
      <c r="AW160" s="12" t="s">
        <v>30</v>
      </c>
      <c r="AX160" s="12" t="s">
        <v>81</v>
      </c>
      <c r="AY160" s="234" t="s">
        <v>137</v>
      </c>
    </row>
    <row r="161" spans="1:65" s="2" customFormat="1" ht="33" customHeight="1">
      <c r="A161" s="38"/>
      <c r="B161" s="39"/>
      <c r="C161" s="210" t="s">
        <v>281</v>
      </c>
      <c r="D161" s="210" t="s">
        <v>138</v>
      </c>
      <c r="E161" s="211" t="s">
        <v>1336</v>
      </c>
      <c r="F161" s="212" t="s">
        <v>1257</v>
      </c>
      <c r="G161" s="213" t="s">
        <v>365</v>
      </c>
      <c r="H161" s="214">
        <v>730</v>
      </c>
      <c r="I161" s="215"/>
      <c r="J161" s="216">
        <f>ROUND(I161*H161,2)</f>
        <v>0</v>
      </c>
      <c r="K161" s="212" t="s">
        <v>950</v>
      </c>
      <c r="L161" s="44"/>
      <c r="M161" s="217" t="s">
        <v>1</v>
      </c>
      <c r="N161" s="218" t="s">
        <v>38</v>
      </c>
      <c r="O161" s="91"/>
      <c r="P161" s="219">
        <f>O161*H161</f>
        <v>0</v>
      </c>
      <c r="Q161" s="219">
        <v>0</v>
      </c>
      <c r="R161" s="219">
        <f>Q161*H161</f>
        <v>0</v>
      </c>
      <c r="S161" s="219">
        <v>0</v>
      </c>
      <c r="T161" s="22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1" t="s">
        <v>151</v>
      </c>
      <c r="AT161" s="221" t="s">
        <v>138</v>
      </c>
      <c r="AU161" s="221" t="s">
        <v>83</v>
      </c>
      <c r="AY161" s="17" t="s">
        <v>137</v>
      </c>
      <c r="BE161" s="222">
        <f>IF(N161="základní",J161,0)</f>
        <v>0</v>
      </c>
      <c r="BF161" s="222">
        <f>IF(N161="snížená",J161,0)</f>
        <v>0</v>
      </c>
      <c r="BG161" s="222">
        <f>IF(N161="zákl. přenesená",J161,0)</f>
        <v>0</v>
      </c>
      <c r="BH161" s="222">
        <f>IF(N161="sníž. přenesená",J161,0)</f>
        <v>0</v>
      </c>
      <c r="BI161" s="222">
        <f>IF(N161="nulová",J161,0)</f>
        <v>0</v>
      </c>
      <c r="BJ161" s="17" t="s">
        <v>81</v>
      </c>
      <c r="BK161" s="222">
        <f>ROUND(I161*H161,2)</f>
        <v>0</v>
      </c>
      <c r="BL161" s="17" t="s">
        <v>151</v>
      </c>
      <c r="BM161" s="221" t="s">
        <v>1337</v>
      </c>
    </row>
    <row r="162" spans="1:65" s="2" customFormat="1" ht="33" customHeight="1">
      <c r="A162" s="38"/>
      <c r="B162" s="39"/>
      <c r="C162" s="210" t="s">
        <v>291</v>
      </c>
      <c r="D162" s="210" t="s">
        <v>138</v>
      </c>
      <c r="E162" s="211" t="s">
        <v>1338</v>
      </c>
      <c r="F162" s="212" t="s">
        <v>1257</v>
      </c>
      <c r="G162" s="213" t="s">
        <v>365</v>
      </c>
      <c r="H162" s="214">
        <v>1840</v>
      </c>
      <c r="I162" s="215"/>
      <c r="J162" s="216">
        <f>ROUND(I162*H162,2)</f>
        <v>0</v>
      </c>
      <c r="K162" s="212" t="s">
        <v>950</v>
      </c>
      <c r="L162" s="44"/>
      <c r="M162" s="217" t="s">
        <v>1</v>
      </c>
      <c r="N162" s="218" t="s">
        <v>38</v>
      </c>
      <c r="O162" s="91"/>
      <c r="P162" s="219">
        <f>O162*H162</f>
        <v>0</v>
      </c>
      <c r="Q162" s="219">
        <v>0</v>
      </c>
      <c r="R162" s="219">
        <f>Q162*H162</f>
        <v>0</v>
      </c>
      <c r="S162" s="219">
        <v>0</v>
      </c>
      <c r="T162" s="22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21" t="s">
        <v>151</v>
      </c>
      <c r="AT162" s="221" t="s">
        <v>138</v>
      </c>
      <c r="AU162" s="221" t="s">
        <v>83</v>
      </c>
      <c r="AY162" s="17" t="s">
        <v>137</v>
      </c>
      <c r="BE162" s="222">
        <f>IF(N162="základní",J162,0)</f>
        <v>0</v>
      </c>
      <c r="BF162" s="222">
        <f>IF(N162="snížená",J162,0)</f>
        <v>0</v>
      </c>
      <c r="BG162" s="222">
        <f>IF(N162="zákl. přenesená",J162,0)</f>
        <v>0</v>
      </c>
      <c r="BH162" s="222">
        <f>IF(N162="sníž. přenesená",J162,0)</f>
        <v>0</v>
      </c>
      <c r="BI162" s="222">
        <f>IF(N162="nulová",J162,0)</f>
        <v>0</v>
      </c>
      <c r="BJ162" s="17" t="s">
        <v>81</v>
      </c>
      <c r="BK162" s="222">
        <f>ROUND(I162*H162,2)</f>
        <v>0</v>
      </c>
      <c r="BL162" s="17" t="s">
        <v>151</v>
      </c>
      <c r="BM162" s="221" t="s">
        <v>1339</v>
      </c>
    </row>
    <row r="163" spans="1:65" s="2" customFormat="1" ht="24.15" customHeight="1">
      <c r="A163" s="38"/>
      <c r="B163" s="39"/>
      <c r="C163" s="210" t="s">
        <v>295</v>
      </c>
      <c r="D163" s="210" t="s">
        <v>138</v>
      </c>
      <c r="E163" s="211" t="s">
        <v>1340</v>
      </c>
      <c r="F163" s="212" t="s">
        <v>1341</v>
      </c>
      <c r="G163" s="213" t="s">
        <v>365</v>
      </c>
      <c r="H163" s="214">
        <v>730</v>
      </c>
      <c r="I163" s="215"/>
      <c r="J163" s="216">
        <f>ROUND(I163*H163,2)</f>
        <v>0</v>
      </c>
      <c r="K163" s="212" t="s">
        <v>950</v>
      </c>
      <c r="L163" s="44"/>
      <c r="M163" s="217" t="s">
        <v>1</v>
      </c>
      <c r="N163" s="218" t="s">
        <v>38</v>
      </c>
      <c r="O163" s="91"/>
      <c r="P163" s="219">
        <f>O163*H163</f>
        <v>0</v>
      </c>
      <c r="Q163" s="219">
        <v>0</v>
      </c>
      <c r="R163" s="219">
        <f>Q163*H163</f>
        <v>0</v>
      </c>
      <c r="S163" s="219">
        <v>0</v>
      </c>
      <c r="T163" s="22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1" t="s">
        <v>151</v>
      </c>
      <c r="AT163" s="221" t="s">
        <v>138</v>
      </c>
      <c r="AU163" s="221" t="s">
        <v>83</v>
      </c>
      <c r="AY163" s="17" t="s">
        <v>137</v>
      </c>
      <c r="BE163" s="222">
        <f>IF(N163="základní",J163,0)</f>
        <v>0</v>
      </c>
      <c r="BF163" s="222">
        <f>IF(N163="snížená",J163,0)</f>
        <v>0</v>
      </c>
      <c r="BG163" s="222">
        <f>IF(N163="zákl. přenesená",J163,0)</f>
        <v>0</v>
      </c>
      <c r="BH163" s="222">
        <f>IF(N163="sníž. přenesená",J163,0)</f>
        <v>0</v>
      </c>
      <c r="BI163" s="222">
        <f>IF(N163="nulová",J163,0)</f>
        <v>0</v>
      </c>
      <c r="BJ163" s="17" t="s">
        <v>81</v>
      </c>
      <c r="BK163" s="222">
        <f>ROUND(I163*H163,2)</f>
        <v>0</v>
      </c>
      <c r="BL163" s="17" t="s">
        <v>151</v>
      </c>
      <c r="BM163" s="221" t="s">
        <v>1342</v>
      </c>
    </row>
    <row r="164" spans="1:65" s="2" customFormat="1" ht="16.5" customHeight="1">
      <c r="A164" s="38"/>
      <c r="B164" s="39"/>
      <c r="C164" s="269" t="s">
        <v>301</v>
      </c>
      <c r="D164" s="269" t="s">
        <v>348</v>
      </c>
      <c r="E164" s="270" t="s">
        <v>1072</v>
      </c>
      <c r="F164" s="271" t="s">
        <v>1073</v>
      </c>
      <c r="G164" s="272" t="s">
        <v>517</v>
      </c>
      <c r="H164" s="273">
        <v>21.9</v>
      </c>
      <c r="I164" s="274"/>
      <c r="J164" s="275">
        <f>ROUND(I164*H164,2)</f>
        <v>0</v>
      </c>
      <c r="K164" s="271" t="s">
        <v>950</v>
      </c>
      <c r="L164" s="276"/>
      <c r="M164" s="277" t="s">
        <v>1</v>
      </c>
      <c r="N164" s="278" t="s">
        <v>38</v>
      </c>
      <c r="O164" s="91"/>
      <c r="P164" s="219">
        <f>O164*H164</f>
        <v>0</v>
      </c>
      <c r="Q164" s="219">
        <v>0.001</v>
      </c>
      <c r="R164" s="219">
        <f>Q164*H164</f>
        <v>0.0219</v>
      </c>
      <c r="S164" s="219">
        <v>0</v>
      </c>
      <c r="T164" s="220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1" t="s">
        <v>166</v>
      </c>
      <c r="AT164" s="221" t="s">
        <v>348</v>
      </c>
      <c r="AU164" s="221" t="s">
        <v>83</v>
      </c>
      <c r="AY164" s="17" t="s">
        <v>137</v>
      </c>
      <c r="BE164" s="222">
        <f>IF(N164="základní",J164,0)</f>
        <v>0</v>
      </c>
      <c r="BF164" s="222">
        <f>IF(N164="snížená",J164,0)</f>
        <v>0</v>
      </c>
      <c r="BG164" s="222">
        <f>IF(N164="zákl. přenesená",J164,0)</f>
        <v>0</v>
      </c>
      <c r="BH164" s="222">
        <f>IF(N164="sníž. přenesená",J164,0)</f>
        <v>0</v>
      </c>
      <c r="BI164" s="222">
        <f>IF(N164="nulová",J164,0)</f>
        <v>0</v>
      </c>
      <c r="BJ164" s="17" t="s">
        <v>81</v>
      </c>
      <c r="BK164" s="222">
        <f>ROUND(I164*H164,2)</f>
        <v>0</v>
      </c>
      <c r="BL164" s="17" t="s">
        <v>151</v>
      </c>
      <c r="BM164" s="221" t="s">
        <v>1343</v>
      </c>
    </row>
    <row r="165" spans="1:65" s="2" customFormat="1" ht="24.15" customHeight="1">
      <c r="A165" s="38"/>
      <c r="B165" s="39"/>
      <c r="C165" s="210" t="s">
        <v>306</v>
      </c>
      <c r="D165" s="210" t="s">
        <v>138</v>
      </c>
      <c r="E165" s="211" t="s">
        <v>1344</v>
      </c>
      <c r="F165" s="212" t="s">
        <v>1345</v>
      </c>
      <c r="G165" s="213" t="s">
        <v>365</v>
      </c>
      <c r="H165" s="214">
        <v>1438</v>
      </c>
      <c r="I165" s="215"/>
      <c r="J165" s="216">
        <f>ROUND(I165*H165,2)</f>
        <v>0</v>
      </c>
      <c r="K165" s="212" t="s">
        <v>950</v>
      </c>
      <c r="L165" s="44"/>
      <c r="M165" s="217" t="s">
        <v>1</v>
      </c>
      <c r="N165" s="218" t="s">
        <v>38</v>
      </c>
      <c r="O165" s="91"/>
      <c r="P165" s="219">
        <f>O165*H165</f>
        <v>0</v>
      </c>
      <c r="Q165" s="219">
        <v>0</v>
      </c>
      <c r="R165" s="219">
        <f>Q165*H165</f>
        <v>0</v>
      </c>
      <c r="S165" s="219">
        <v>0</v>
      </c>
      <c r="T165" s="220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1" t="s">
        <v>151</v>
      </c>
      <c r="AT165" s="221" t="s">
        <v>138</v>
      </c>
      <c r="AU165" s="221" t="s">
        <v>83</v>
      </c>
      <c r="AY165" s="17" t="s">
        <v>137</v>
      </c>
      <c r="BE165" s="222">
        <f>IF(N165="základní",J165,0)</f>
        <v>0</v>
      </c>
      <c r="BF165" s="222">
        <f>IF(N165="snížená",J165,0)</f>
        <v>0</v>
      </c>
      <c r="BG165" s="222">
        <f>IF(N165="zákl. přenesená",J165,0)</f>
        <v>0</v>
      </c>
      <c r="BH165" s="222">
        <f>IF(N165="sníž. přenesená",J165,0)</f>
        <v>0</v>
      </c>
      <c r="BI165" s="222">
        <f>IF(N165="nulová",J165,0)</f>
        <v>0</v>
      </c>
      <c r="BJ165" s="17" t="s">
        <v>81</v>
      </c>
      <c r="BK165" s="222">
        <f>ROUND(I165*H165,2)</f>
        <v>0</v>
      </c>
      <c r="BL165" s="17" t="s">
        <v>151</v>
      </c>
      <c r="BM165" s="221" t="s">
        <v>1346</v>
      </c>
    </row>
    <row r="166" spans="1:65" s="2" customFormat="1" ht="16.5" customHeight="1">
      <c r="A166" s="38"/>
      <c r="B166" s="39"/>
      <c r="C166" s="269" t="s">
        <v>312</v>
      </c>
      <c r="D166" s="269" t="s">
        <v>348</v>
      </c>
      <c r="E166" s="270" t="s">
        <v>1264</v>
      </c>
      <c r="F166" s="271" t="s">
        <v>1265</v>
      </c>
      <c r="G166" s="272" t="s">
        <v>517</v>
      </c>
      <c r="H166" s="273">
        <v>43.14</v>
      </c>
      <c r="I166" s="274"/>
      <c r="J166" s="275">
        <f>ROUND(I166*H166,2)</f>
        <v>0</v>
      </c>
      <c r="K166" s="271" t="s">
        <v>950</v>
      </c>
      <c r="L166" s="276"/>
      <c r="M166" s="277" t="s">
        <v>1</v>
      </c>
      <c r="N166" s="278" t="s">
        <v>38</v>
      </c>
      <c r="O166" s="91"/>
      <c r="P166" s="219">
        <f>O166*H166</f>
        <v>0</v>
      </c>
      <c r="Q166" s="219">
        <v>0.001</v>
      </c>
      <c r="R166" s="219">
        <f>Q166*H166</f>
        <v>0.043140000000000005</v>
      </c>
      <c r="S166" s="219">
        <v>0</v>
      </c>
      <c r="T166" s="22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21" t="s">
        <v>166</v>
      </c>
      <c r="AT166" s="221" t="s">
        <v>348</v>
      </c>
      <c r="AU166" s="221" t="s">
        <v>83</v>
      </c>
      <c r="AY166" s="17" t="s">
        <v>137</v>
      </c>
      <c r="BE166" s="222">
        <f>IF(N166="základní",J166,0)</f>
        <v>0</v>
      </c>
      <c r="BF166" s="222">
        <f>IF(N166="snížená",J166,0)</f>
        <v>0</v>
      </c>
      <c r="BG166" s="222">
        <f>IF(N166="zákl. přenesená",J166,0)</f>
        <v>0</v>
      </c>
      <c r="BH166" s="222">
        <f>IF(N166="sníž. přenesená",J166,0)</f>
        <v>0</v>
      </c>
      <c r="BI166" s="222">
        <f>IF(N166="nulová",J166,0)</f>
        <v>0</v>
      </c>
      <c r="BJ166" s="17" t="s">
        <v>81</v>
      </c>
      <c r="BK166" s="222">
        <f>ROUND(I166*H166,2)</f>
        <v>0</v>
      </c>
      <c r="BL166" s="17" t="s">
        <v>151</v>
      </c>
      <c r="BM166" s="221" t="s">
        <v>1347</v>
      </c>
    </row>
    <row r="167" spans="1:65" s="2" customFormat="1" ht="24.15" customHeight="1">
      <c r="A167" s="38"/>
      <c r="B167" s="39"/>
      <c r="C167" s="210" t="s">
        <v>568</v>
      </c>
      <c r="D167" s="210" t="s">
        <v>138</v>
      </c>
      <c r="E167" s="211" t="s">
        <v>1075</v>
      </c>
      <c r="F167" s="212" t="s">
        <v>1076</v>
      </c>
      <c r="G167" s="213" t="s">
        <v>365</v>
      </c>
      <c r="H167" s="214">
        <v>730</v>
      </c>
      <c r="I167" s="215"/>
      <c r="J167" s="216">
        <f>ROUND(I167*H167,2)</f>
        <v>0</v>
      </c>
      <c r="K167" s="212" t="s">
        <v>950</v>
      </c>
      <c r="L167" s="44"/>
      <c r="M167" s="217" t="s">
        <v>1</v>
      </c>
      <c r="N167" s="218" t="s">
        <v>38</v>
      </c>
      <c r="O167" s="91"/>
      <c r="P167" s="219">
        <f>O167*H167</f>
        <v>0</v>
      </c>
      <c r="Q167" s="219">
        <v>0</v>
      </c>
      <c r="R167" s="219">
        <f>Q167*H167</f>
        <v>0</v>
      </c>
      <c r="S167" s="219">
        <v>0</v>
      </c>
      <c r="T167" s="220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1" t="s">
        <v>151</v>
      </c>
      <c r="AT167" s="221" t="s">
        <v>138</v>
      </c>
      <c r="AU167" s="221" t="s">
        <v>83</v>
      </c>
      <c r="AY167" s="17" t="s">
        <v>137</v>
      </c>
      <c r="BE167" s="222">
        <f>IF(N167="základní",J167,0)</f>
        <v>0</v>
      </c>
      <c r="BF167" s="222">
        <f>IF(N167="snížená",J167,0)</f>
        <v>0</v>
      </c>
      <c r="BG167" s="222">
        <f>IF(N167="zákl. přenesená",J167,0)</f>
        <v>0</v>
      </c>
      <c r="BH167" s="222">
        <f>IF(N167="sníž. přenesená",J167,0)</f>
        <v>0</v>
      </c>
      <c r="BI167" s="222">
        <f>IF(N167="nulová",J167,0)</f>
        <v>0</v>
      </c>
      <c r="BJ167" s="17" t="s">
        <v>81</v>
      </c>
      <c r="BK167" s="222">
        <f>ROUND(I167*H167,2)</f>
        <v>0</v>
      </c>
      <c r="BL167" s="17" t="s">
        <v>151</v>
      </c>
      <c r="BM167" s="221" t="s">
        <v>1348</v>
      </c>
    </row>
    <row r="168" spans="1:65" s="2" customFormat="1" ht="24.15" customHeight="1">
      <c r="A168" s="38"/>
      <c r="B168" s="39"/>
      <c r="C168" s="210" t="s">
        <v>398</v>
      </c>
      <c r="D168" s="210" t="s">
        <v>138</v>
      </c>
      <c r="E168" s="211" t="s">
        <v>1268</v>
      </c>
      <c r="F168" s="212" t="s">
        <v>1269</v>
      </c>
      <c r="G168" s="213" t="s">
        <v>365</v>
      </c>
      <c r="H168" s="214">
        <v>1438</v>
      </c>
      <c r="I168" s="215"/>
      <c r="J168" s="216">
        <f>ROUND(I168*H168,2)</f>
        <v>0</v>
      </c>
      <c r="K168" s="212" t="s">
        <v>950</v>
      </c>
      <c r="L168" s="44"/>
      <c r="M168" s="217" t="s">
        <v>1</v>
      </c>
      <c r="N168" s="218" t="s">
        <v>38</v>
      </c>
      <c r="O168" s="91"/>
      <c r="P168" s="219">
        <f>O168*H168</f>
        <v>0</v>
      </c>
      <c r="Q168" s="219">
        <v>0</v>
      </c>
      <c r="R168" s="219">
        <f>Q168*H168</f>
        <v>0</v>
      </c>
      <c r="S168" s="219">
        <v>0</v>
      </c>
      <c r="T168" s="22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21" t="s">
        <v>151</v>
      </c>
      <c r="AT168" s="221" t="s">
        <v>138</v>
      </c>
      <c r="AU168" s="221" t="s">
        <v>83</v>
      </c>
      <c r="AY168" s="17" t="s">
        <v>137</v>
      </c>
      <c r="BE168" s="222">
        <f>IF(N168="základní",J168,0)</f>
        <v>0</v>
      </c>
      <c r="BF168" s="222">
        <f>IF(N168="snížená",J168,0)</f>
        <v>0</v>
      </c>
      <c r="BG168" s="222">
        <f>IF(N168="zákl. přenesená",J168,0)</f>
        <v>0</v>
      </c>
      <c r="BH168" s="222">
        <f>IF(N168="sníž. přenesená",J168,0)</f>
        <v>0</v>
      </c>
      <c r="BI168" s="222">
        <f>IF(N168="nulová",J168,0)</f>
        <v>0</v>
      </c>
      <c r="BJ168" s="17" t="s">
        <v>81</v>
      </c>
      <c r="BK168" s="222">
        <f>ROUND(I168*H168,2)</f>
        <v>0</v>
      </c>
      <c r="BL168" s="17" t="s">
        <v>151</v>
      </c>
      <c r="BM168" s="221" t="s">
        <v>1349</v>
      </c>
    </row>
    <row r="169" spans="1:65" s="2" customFormat="1" ht="24.15" customHeight="1">
      <c r="A169" s="38"/>
      <c r="B169" s="39"/>
      <c r="C169" s="210" t="s">
        <v>576</v>
      </c>
      <c r="D169" s="210" t="s">
        <v>138</v>
      </c>
      <c r="E169" s="211" t="s">
        <v>530</v>
      </c>
      <c r="F169" s="212" t="s">
        <v>531</v>
      </c>
      <c r="G169" s="213" t="s">
        <v>365</v>
      </c>
      <c r="H169" s="214">
        <v>1438</v>
      </c>
      <c r="I169" s="215"/>
      <c r="J169" s="216">
        <f>ROUND(I169*H169,2)</f>
        <v>0</v>
      </c>
      <c r="K169" s="212" t="s">
        <v>950</v>
      </c>
      <c r="L169" s="44"/>
      <c r="M169" s="217" t="s">
        <v>1</v>
      </c>
      <c r="N169" s="218" t="s">
        <v>38</v>
      </c>
      <c r="O169" s="91"/>
      <c r="P169" s="219">
        <f>O169*H169</f>
        <v>0</v>
      </c>
      <c r="Q169" s="219">
        <v>0</v>
      </c>
      <c r="R169" s="219">
        <f>Q169*H169</f>
        <v>0</v>
      </c>
      <c r="S169" s="219">
        <v>0</v>
      </c>
      <c r="T169" s="22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1" t="s">
        <v>151</v>
      </c>
      <c r="AT169" s="221" t="s">
        <v>138</v>
      </c>
      <c r="AU169" s="221" t="s">
        <v>83</v>
      </c>
      <c r="AY169" s="17" t="s">
        <v>137</v>
      </c>
      <c r="BE169" s="222">
        <f>IF(N169="základní",J169,0)</f>
        <v>0</v>
      </c>
      <c r="BF169" s="222">
        <f>IF(N169="snížená",J169,0)</f>
        <v>0</v>
      </c>
      <c r="BG169" s="222">
        <f>IF(N169="zákl. přenesená",J169,0)</f>
        <v>0</v>
      </c>
      <c r="BH169" s="222">
        <f>IF(N169="sníž. přenesená",J169,0)</f>
        <v>0</v>
      </c>
      <c r="BI169" s="222">
        <f>IF(N169="nulová",J169,0)</f>
        <v>0</v>
      </c>
      <c r="BJ169" s="17" t="s">
        <v>81</v>
      </c>
      <c r="BK169" s="222">
        <f>ROUND(I169*H169,2)</f>
        <v>0</v>
      </c>
      <c r="BL169" s="17" t="s">
        <v>151</v>
      </c>
      <c r="BM169" s="221" t="s">
        <v>1350</v>
      </c>
    </row>
    <row r="170" spans="1:65" s="2" customFormat="1" ht="16.5" customHeight="1">
      <c r="A170" s="38"/>
      <c r="B170" s="39"/>
      <c r="C170" s="269" t="s">
        <v>412</v>
      </c>
      <c r="D170" s="269" t="s">
        <v>348</v>
      </c>
      <c r="E170" s="270" t="s">
        <v>534</v>
      </c>
      <c r="F170" s="271" t="s">
        <v>535</v>
      </c>
      <c r="G170" s="272" t="s">
        <v>342</v>
      </c>
      <c r="H170" s="273">
        <v>201.76</v>
      </c>
      <c r="I170" s="274"/>
      <c r="J170" s="275">
        <f>ROUND(I170*H170,2)</f>
        <v>0</v>
      </c>
      <c r="K170" s="271" t="s">
        <v>950</v>
      </c>
      <c r="L170" s="276"/>
      <c r="M170" s="277" t="s">
        <v>1</v>
      </c>
      <c r="N170" s="278" t="s">
        <v>38</v>
      </c>
      <c r="O170" s="91"/>
      <c r="P170" s="219">
        <f>O170*H170</f>
        <v>0</v>
      </c>
      <c r="Q170" s="219">
        <v>1</v>
      </c>
      <c r="R170" s="219">
        <f>Q170*H170</f>
        <v>201.76</v>
      </c>
      <c r="S170" s="219">
        <v>0</v>
      </c>
      <c r="T170" s="22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21" t="s">
        <v>166</v>
      </c>
      <c r="AT170" s="221" t="s">
        <v>348</v>
      </c>
      <c r="AU170" s="221" t="s">
        <v>83</v>
      </c>
      <c r="AY170" s="17" t="s">
        <v>137</v>
      </c>
      <c r="BE170" s="222">
        <f>IF(N170="základní",J170,0)</f>
        <v>0</v>
      </c>
      <c r="BF170" s="222">
        <f>IF(N170="snížená",J170,0)</f>
        <v>0</v>
      </c>
      <c r="BG170" s="222">
        <f>IF(N170="zákl. přenesená",J170,0)</f>
        <v>0</v>
      </c>
      <c r="BH170" s="222">
        <f>IF(N170="sníž. přenesená",J170,0)</f>
        <v>0</v>
      </c>
      <c r="BI170" s="222">
        <f>IF(N170="nulová",J170,0)</f>
        <v>0</v>
      </c>
      <c r="BJ170" s="17" t="s">
        <v>81</v>
      </c>
      <c r="BK170" s="222">
        <f>ROUND(I170*H170,2)</f>
        <v>0</v>
      </c>
      <c r="BL170" s="17" t="s">
        <v>151</v>
      </c>
      <c r="BM170" s="221" t="s">
        <v>1351</v>
      </c>
    </row>
    <row r="171" spans="1:65" s="2" customFormat="1" ht="21.75" customHeight="1">
      <c r="A171" s="38"/>
      <c r="B171" s="39"/>
      <c r="C171" s="210" t="s">
        <v>585</v>
      </c>
      <c r="D171" s="210" t="s">
        <v>138</v>
      </c>
      <c r="E171" s="211" t="s">
        <v>1107</v>
      </c>
      <c r="F171" s="212" t="s">
        <v>1108</v>
      </c>
      <c r="G171" s="213" t="s">
        <v>365</v>
      </c>
      <c r="H171" s="214">
        <v>730</v>
      </c>
      <c r="I171" s="215"/>
      <c r="J171" s="216">
        <f>ROUND(I171*H171,2)</f>
        <v>0</v>
      </c>
      <c r="K171" s="212" t="s">
        <v>950</v>
      </c>
      <c r="L171" s="44"/>
      <c r="M171" s="217" t="s">
        <v>1</v>
      </c>
      <c r="N171" s="218" t="s">
        <v>38</v>
      </c>
      <c r="O171" s="91"/>
      <c r="P171" s="219">
        <f>O171*H171</f>
        <v>0</v>
      </c>
      <c r="Q171" s="219">
        <v>0</v>
      </c>
      <c r="R171" s="219">
        <f>Q171*H171</f>
        <v>0</v>
      </c>
      <c r="S171" s="219">
        <v>0</v>
      </c>
      <c r="T171" s="22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1" t="s">
        <v>151</v>
      </c>
      <c r="AT171" s="221" t="s">
        <v>138</v>
      </c>
      <c r="AU171" s="221" t="s">
        <v>83</v>
      </c>
      <c r="AY171" s="17" t="s">
        <v>137</v>
      </c>
      <c r="BE171" s="222">
        <f>IF(N171="základní",J171,0)</f>
        <v>0</v>
      </c>
      <c r="BF171" s="222">
        <f>IF(N171="snížená",J171,0)</f>
        <v>0</v>
      </c>
      <c r="BG171" s="222">
        <f>IF(N171="zákl. přenesená",J171,0)</f>
        <v>0</v>
      </c>
      <c r="BH171" s="222">
        <f>IF(N171="sníž. přenesená",J171,0)</f>
        <v>0</v>
      </c>
      <c r="BI171" s="222">
        <f>IF(N171="nulová",J171,0)</f>
        <v>0</v>
      </c>
      <c r="BJ171" s="17" t="s">
        <v>81</v>
      </c>
      <c r="BK171" s="222">
        <f>ROUND(I171*H171,2)</f>
        <v>0</v>
      </c>
      <c r="BL171" s="17" t="s">
        <v>151</v>
      </c>
      <c r="BM171" s="221" t="s">
        <v>1352</v>
      </c>
    </row>
    <row r="172" spans="1:65" s="2" customFormat="1" ht="21.75" customHeight="1">
      <c r="A172" s="38"/>
      <c r="B172" s="39"/>
      <c r="C172" s="210" t="s">
        <v>417</v>
      </c>
      <c r="D172" s="210" t="s">
        <v>138</v>
      </c>
      <c r="E172" s="211" t="s">
        <v>1275</v>
      </c>
      <c r="F172" s="212" t="s">
        <v>1276</v>
      </c>
      <c r="G172" s="213" t="s">
        <v>365</v>
      </c>
      <c r="H172" s="214">
        <v>1438</v>
      </c>
      <c r="I172" s="215"/>
      <c r="J172" s="216">
        <f>ROUND(I172*H172,2)</f>
        <v>0</v>
      </c>
      <c r="K172" s="212" t="s">
        <v>950</v>
      </c>
      <c r="L172" s="44"/>
      <c r="M172" s="217" t="s">
        <v>1</v>
      </c>
      <c r="N172" s="218" t="s">
        <v>38</v>
      </c>
      <c r="O172" s="91"/>
      <c r="P172" s="219">
        <f>O172*H172</f>
        <v>0</v>
      </c>
      <c r="Q172" s="219">
        <v>0</v>
      </c>
      <c r="R172" s="219">
        <f>Q172*H172</f>
        <v>0</v>
      </c>
      <c r="S172" s="219">
        <v>0</v>
      </c>
      <c r="T172" s="22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1" t="s">
        <v>151</v>
      </c>
      <c r="AT172" s="221" t="s">
        <v>138</v>
      </c>
      <c r="AU172" s="221" t="s">
        <v>83</v>
      </c>
      <c r="AY172" s="17" t="s">
        <v>137</v>
      </c>
      <c r="BE172" s="222">
        <f>IF(N172="základní",J172,0)</f>
        <v>0</v>
      </c>
      <c r="BF172" s="222">
        <f>IF(N172="snížená",J172,0)</f>
        <v>0</v>
      </c>
      <c r="BG172" s="222">
        <f>IF(N172="zákl. přenesená",J172,0)</f>
        <v>0</v>
      </c>
      <c r="BH172" s="222">
        <f>IF(N172="sníž. přenesená",J172,0)</f>
        <v>0</v>
      </c>
      <c r="BI172" s="222">
        <f>IF(N172="nulová",J172,0)</f>
        <v>0</v>
      </c>
      <c r="BJ172" s="17" t="s">
        <v>81</v>
      </c>
      <c r="BK172" s="222">
        <f>ROUND(I172*H172,2)</f>
        <v>0</v>
      </c>
      <c r="BL172" s="17" t="s">
        <v>151</v>
      </c>
      <c r="BM172" s="221" t="s">
        <v>1353</v>
      </c>
    </row>
    <row r="173" spans="1:65" s="2" customFormat="1" ht="16.5" customHeight="1">
      <c r="A173" s="38"/>
      <c r="B173" s="39"/>
      <c r="C173" s="210" t="s">
        <v>593</v>
      </c>
      <c r="D173" s="210" t="s">
        <v>138</v>
      </c>
      <c r="E173" s="211" t="s">
        <v>538</v>
      </c>
      <c r="F173" s="212" t="s">
        <v>539</v>
      </c>
      <c r="G173" s="213" t="s">
        <v>328</v>
      </c>
      <c r="H173" s="214">
        <v>65.04</v>
      </c>
      <c r="I173" s="215"/>
      <c r="J173" s="216">
        <f>ROUND(I173*H173,2)</f>
        <v>0</v>
      </c>
      <c r="K173" s="212" t="s">
        <v>950</v>
      </c>
      <c r="L173" s="44"/>
      <c r="M173" s="217" t="s">
        <v>1</v>
      </c>
      <c r="N173" s="218" t="s">
        <v>38</v>
      </c>
      <c r="O173" s="91"/>
      <c r="P173" s="219">
        <f>O173*H173</f>
        <v>0</v>
      </c>
      <c r="Q173" s="219">
        <v>0</v>
      </c>
      <c r="R173" s="219">
        <f>Q173*H173</f>
        <v>0</v>
      </c>
      <c r="S173" s="219">
        <v>0</v>
      </c>
      <c r="T173" s="22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1" t="s">
        <v>151</v>
      </c>
      <c r="AT173" s="221" t="s">
        <v>138</v>
      </c>
      <c r="AU173" s="221" t="s">
        <v>83</v>
      </c>
      <c r="AY173" s="17" t="s">
        <v>137</v>
      </c>
      <c r="BE173" s="222">
        <f>IF(N173="základní",J173,0)</f>
        <v>0</v>
      </c>
      <c r="BF173" s="222">
        <f>IF(N173="snížená",J173,0)</f>
        <v>0</v>
      </c>
      <c r="BG173" s="222">
        <f>IF(N173="zákl. přenesená",J173,0)</f>
        <v>0</v>
      </c>
      <c r="BH173" s="222">
        <f>IF(N173="sníž. přenesená",J173,0)</f>
        <v>0</v>
      </c>
      <c r="BI173" s="222">
        <f>IF(N173="nulová",J173,0)</f>
        <v>0</v>
      </c>
      <c r="BJ173" s="17" t="s">
        <v>81</v>
      </c>
      <c r="BK173" s="222">
        <f>ROUND(I173*H173,2)</f>
        <v>0</v>
      </c>
      <c r="BL173" s="17" t="s">
        <v>151</v>
      </c>
      <c r="BM173" s="221" t="s">
        <v>1354</v>
      </c>
    </row>
    <row r="174" spans="1:65" s="2" customFormat="1" ht="21.75" customHeight="1">
      <c r="A174" s="38"/>
      <c r="B174" s="39"/>
      <c r="C174" s="210" t="s">
        <v>423</v>
      </c>
      <c r="D174" s="210" t="s">
        <v>138</v>
      </c>
      <c r="E174" s="211" t="s">
        <v>542</v>
      </c>
      <c r="F174" s="212" t="s">
        <v>543</v>
      </c>
      <c r="G174" s="213" t="s">
        <v>328</v>
      </c>
      <c r="H174" s="214">
        <v>65.04</v>
      </c>
      <c r="I174" s="215"/>
      <c r="J174" s="216">
        <f>ROUND(I174*H174,2)</f>
        <v>0</v>
      </c>
      <c r="K174" s="212" t="s">
        <v>950</v>
      </c>
      <c r="L174" s="44"/>
      <c r="M174" s="217" t="s">
        <v>1</v>
      </c>
      <c r="N174" s="218" t="s">
        <v>38</v>
      </c>
      <c r="O174" s="91"/>
      <c r="P174" s="219">
        <f>O174*H174</f>
        <v>0</v>
      </c>
      <c r="Q174" s="219">
        <v>0</v>
      </c>
      <c r="R174" s="219">
        <f>Q174*H174</f>
        <v>0</v>
      </c>
      <c r="S174" s="219">
        <v>0</v>
      </c>
      <c r="T174" s="22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21" t="s">
        <v>151</v>
      </c>
      <c r="AT174" s="221" t="s">
        <v>138</v>
      </c>
      <c r="AU174" s="221" t="s">
        <v>83</v>
      </c>
      <c r="AY174" s="17" t="s">
        <v>137</v>
      </c>
      <c r="BE174" s="222">
        <f>IF(N174="základní",J174,0)</f>
        <v>0</v>
      </c>
      <c r="BF174" s="222">
        <f>IF(N174="snížená",J174,0)</f>
        <v>0</v>
      </c>
      <c r="BG174" s="222">
        <f>IF(N174="zákl. přenesená",J174,0)</f>
        <v>0</v>
      </c>
      <c r="BH174" s="222">
        <f>IF(N174="sníž. přenesená",J174,0)</f>
        <v>0</v>
      </c>
      <c r="BI174" s="222">
        <f>IF(N174="nulová",J174,0)</f>
        <v>0</v>
      </c>
      <c r="BJ174" s="17" t="s">
        <v>81</v>
      </c>
      <c r="BK174" s="222">
        <f>ROUND(I174*H174,2)</f>
        <v>0</v>
      </c>
      <c r="BL174" s="17" t="s">
        <v>151</v>
      </c>
      <c r="BM174" s="221" t="s">
        <v>1355</v>
      </c>
    </row>
    <row r="175" spans="1:65" s="2" customFormat="1" ht="24.15" customHeight="1">
      <c r="A175" s="38"/>
      <c r="B175" s="39"/>
      <c r="C175" s="210" t="s">
        <v>602</v>
      </c>
      <c r="D175" s="210" t="s">
        <v>138</v>
      </c>
      <c r="E175" s="211" t="s">
        <v>1112</v>
      </c>
      <c r="F175" s="212" t="s">
        <v>1113</v>
      </c>
      <c r="G175" s="213" t="s">
        <v>328</v>
      </c>
      <c r="H175" s="214">
        <v>65.04</v>
      </c>
      <c r="I175" s="215"/>
      <c r="J175" s="216">
        <f>ROUND(I175*H175,2)</f>
        <v>0</v>
      </c>
      <c r="K175" s="212" t="s">
        <v>950</v>
      </c>
      <c r="L175" s="44"/>
      <c r="M175" s="217" t="s">
        <v>1</v>
      </c>
      <c r="N175" s="218" t="s">
        <v>38</v>
      </c>
      <c r="O175" s="91"/>
      <c r="P175" s="219">
        <f>O175*H175</f>
        <v>0</v>
      </c>
      <c r="Q175" s="219">
        <v>0</v>
      </c>
      <c r="R175" s="219">
        <f>Q175*H175</f>
        <v>0</v>
      </c>
      <c r="S175" s="219">
        <v>0</v>
      </c>
      <c r="T175" s="22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1" t="s">
        <v>151</v>
      </c>
      <c r="AT175" s="221" t="s">
        <v>138</v>
      </c>
      <c r="AU175" s="221" t="s">
        <v>83</v>
      </c>
      <c r="AY175" s="17" t="s">
        <v>137</v>
      </c>
      <c r="BE175" s="222">
        <f>IF(N175="základní",J175,0)</f>
        <v>0</v>
      </c>
      <c r="BF175" s="222">
        <f>IF(N175="snížená",J175,0)</f>
        <v>0</v>
      </c>
      <c r="BG175" s="222">
        <f>IF(N175="zákl. přenesená",J175,0)</f>
        <v>0</v>
      </c>
      <c r="BH175" s="222">
        <f>IF(N175="sníž. přenesená",J175,0)</f>
        <v>0</v>
      </c>
      <c r="BI175" s="222">
        <f>IF(N175="nulová",J175,0)</f>
        <v>0</v>
      </c>
      <c r="BJ175" s="17" t="s">
        <v>81</v>
      </c>
      <c r="BK175" s="222">
        <f>ROUND(I175*H175,2)</f>
        <v>0</v>
      </c>
      <c r="BL175" s="17" t="s">
        <v>151</v>
      </c>
      <c r="BM175" s="221" t="s">
        <v>1356</v>
      </c>
    </row>
    <row r="176" spans="1:63" s="11" customFormat="1" ht="22.8" customHeight="1">
      <c r="A176" s="11"/>
      <c r="B176" s="196"/>
      <c r="C176" s="197"/>
      <c r="D176" s="198" t="s">
        <v>72</v>
      </c>
      <c r="E176" s="267" t="s">
        <v>151</v>
      </c>
      <c r="F176" s="267" t="s">
        <v>401</v>
      </c>
      <c r="G176" s="197"/>
      <c r="H176" s="197"/>
      <c r="I176" s="200"/>
      <c r="J176" s="268">
        <f>BK176</f>
        <v>0</v>
      </c>
      <c r="K176" s="197"/>
      <c r="L176" s="202"/>
      <c r="M176" s="203"/>
      <c r="N176" s="204"/>
      <c r="O176" s="204"/>
      <c r="P176" s="205">
        <f>SUM(P177:P184)</f>
        <v>0</v>
      </c>
      <c r="Q176" s="204"/>
      <c r="R176" s="205">
        <f>SUM(R177:R184)</f>
        <v>2865.0537072</v>
      </c>
      <c r="S176" s="204"/>
      <c r="T176" s="206">
        <f>SUM(T177:T184)</f>
        <v>0</v>
      </c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R176" s="207" t="s">
        <v>81</v>
      </c>
      <c r="AT176" s="208" t="s">
        <v>72</v>
      </c>
      <c r="AU176" s="208" t="s">
        <v>81</v>
      </c>
      <c r="AY176" s="207" t="s">
        <v>137</v>
      </c>
      <c r="BK176" s="209">
        <f>SUM(BK177:BK184)</f>
        <v>0</v>
      </c>
    </row>
    <row r="177" spans="1:65" s="2" customFormat="1" ht="24.15" customHeight="1">
      <c r="A177" s="38"/>
      <c r="B177" s="39"/>
      <c r="C177" s="210" t="s">
        <v>428</v>
      </c>
      <c r="D177" s="210" t="s">
        <v>138</v>
      </c>
      <c r="E177" s="211" t="s">
        <v>1128</v>
      </c>
      <c r="F177" s="212" t="s">
        <v>1129</v>
      </c>
      <c r="G177" s="213" t="s">
        <v>328</v>
      </c>
      <c r="H177" s="214">
        <v>637.34</v>
      </c>
      <c r="I177" s="215"/>
      <c r="J177" s="216">
        <f>ROUND(I177*H177,2)</f>
        <v>0</v>
      </c>
      <c r="K177" s="212" t="s">
        <v>950</v>
      </c>
      <c r="L177" s="44"/>
      <c r="M177" s="217" t="s">
        <v>1</v>
      </c>
      <c r="N177" s="218" t="s">
        <v>38</v>
      </c>
      <c r="O177" s="91"/>
      <c r="P177" s="219">
        <f>O177*H177</f>
        <v>0</v>
      </c>
      <c r="Q177" s="219">
        <v>2.43408</v>
      </c>
      <c r="R177" s="219">
        <f>Q177*H177</f>
        <v>1551.3365472</v>
      </c>
      <c r="S177" s="219">
        <v>0</v>
      </c>
      <c r="T177" s="22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1" t="s">
        <v>151</v>
      </c>
      <c r="AT177" s="221" t="s">
        <v>138</v>
      </c>
      <c r="AU177" s="221" t="s">
        <v>83</v>
      </c>
      <c r="AY177" s="17" t="s">
        <v>137</v>
      </c>
      <c r="BE177" s="222">
        <f>IF(N177="základní",J177,0)</f>
        <v>0</v>
      </c>
      <c r="BF177" s="222">
        <f>IF(N177="snížená",J177,0)</f>
        <v>0</v>
      </c>
      <c r="BG177" s="222">
        <f>IF(N177="zákl. přenesená",J177,0)</f>
        <v>0</v>
      </c>
      <c r="BH177" s="222">
        <f>IF(N177="sníž. přenesená",J177,0)</f>
        <v>0</v>
      </c>
      <c r="BI177" s="222">
        <f>IF(N177="nulová",J177,0)</f>
        <v>0</v>
      </c>
      <c r="BJ177" s="17" t="s">
        <v>81</v>
      </c>
      <c r="BK177" s="222">
        <f>ROUND(I177*H177,2)</f>
        <v>0</v>
      </c>
      <c r="BL177" s="17" t="s">
        <v>151</v>
      </c>
      <c r="BM177" s="221" t="s">
        <v>1357</v>
      </c>
    </row>
    <row r="178" spans="1:65" s="2" customFormat="1" ht="24.15" customHeight="1">
      <c r="A178" s="38"/>
      <c r="B178" s="39"/>
      <c r="C178" s="210" t="s">
        <v>611</v>
      </c>
      <c r="D178" s="210" t="s">
        <v>138</v>
      </c>
      <c r="E178" s="211" t="s">
        <v>1131</v>
      </c>
      <c r="F178" s="212" t="s">
        <v>1132</v>
      </c>
      <c r="G178" s="213" t="s">
        <v>328</v>
      </c>
      <c r="H178" s="214">
        <v>561.96</v>
      </c>
      <c r="I178" s="215"/>
      <c r="J178" s="216">
        <f>ROUND(I178*H178,2)</f>
        <v>0</v>
      </c>
      <c r="K178" s="212" t="s">
        <v>1</v>
      </c>
      <c r="L178" s="44"/>
      <c r="M178" s="217" t="s">
        <v>1</v>
      </c>
      <c r="N178" s="218" t="s">
        <v>38</v>
      </c>
      <c r="O178" s="91"/>
      <c r="P178" s="219">
        <f>O178*H178</f>
        <v>0</v>
      </c>
      <c r="Q178" s="219">
        <v>2.32</v>
      </c>
      <c r="R178" s="219">
        <f>Q178*H178</f>
        <v>1303.7472</v>
      </c>
      <c r="S178" s="219">
        <v>0</v>
      </c>
      <c r="T178" s="22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21" t="s">
        <v>151</v>
      </c>
      <c r="AT178" s="221" t="s">
        <v>138</v>
      </c>
      <c r="AU178" s="221" t="s">
        <v>83</v>
      </c>
      <c r="AY178" s="17" t="s">
        <v>137</v>
      </c>
      <c r="BE178" s="222">
        <f>IF(N178="základní",J178,0)</f>
        <v>0</v>
      </c>
      <c r="BF178" s="222">
        <f>IF(N178="snížená",J178,0)</f>
        <v>0</v>
      </c>
      <c r="BG178" s="222">
        <f>IF(N178="zákl. přenesená",J178,0)</f>
        <v>0</v>
      </c>
      <c r="BH178" s="222">
        <f>IF(N178="sníž. přenesená",J178,0)</f>
        <v>0</v>
      </c>
      <c r="BI178" s="222">
        <f>IF(N178="nulová",J178,0)</f>
        <v>0</v>
      </c>
      <c r="BJ178" s="17" t="s">
        <v>81</v>
      </c>
      <c r="BK178" s="222">
        <f>ROUND(I178*H178,2)</f>
        <v>0</v>
      </c>
      <c r="BL178" s="17" t="s">
        <v>151</v>
      </c>
      <c r="BM178" s="221" t="s">
        <v>1358</v>
      </c>
    </row>
    <row r="179" spans="1:51" s="13" customFormat="1" ht="12">
      <c r="A179" s="13"/>
      <c r="B179" s="235"/>
      <c r="C179" s="236"/>
      <c r="D179" s="225" t="s">
        <v>198</v>
      </c>
      <c r="E179" s="237" t="s">
        <v>1</v>
      </c>
      <c r="F179" s="238" t="s">
        <v>1359</v>
      </c>
      <c r="G179" s="236"/>
      <c r="H179" s="237" t="s">
        <v>1</v>
      </c>
      <c r="I179" s="239"/>
      <c r="J179" s="236"/>
      <c r="K179" s="236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198</v>
      </c>
      <c r="AU179" s="244" t="s">
        <v>83</v>
      </c>
      <c r="AV179" s="13" t="s">
        <v>81</v>
      </c>
      <c r="AW179" s="13" t="s">
        <v>30</v>
      </c>
      <c r="AX179" s="13" t="s">
        <v>73</v>
      </c>
      <c r="AY179" s="244" t="s">
        <v>137</v>
      </c>
    </row>
    <row r="180" spans="1:51" s="12" customFormat="1" ht="12">
      <c r="A180" s="12"/>
      <c r="B180" s="223"/>
      <c r="C180" s="224"/>
      <c r="D180" s="225" t="s">
        <v>198</v>
      </c>
      <c r="E180" s="226" t="s">
        <v>1</v>
      </c>
      <c r="F180" s="227" t="s">
        <v>1360</v>
      </c>
      <c r="G180" s="224"/>
      <c r="H180" s="228">
        <v>561.96</v>
      </c>
      <c r="I180" s="229"/>
      <c r="J180" s="224"/>
      <c r="K180" s="224"/>
      <c r="L180" s="230"/>
      <c r="M180" s="231"/>
      <c r="N180" s="232"/>
      <c r="O180" s="232"/>
      <c r="P180" s="232"/>
      <c r="Q180" s="232"/>
      <c r="R180" s="232"/>
      <c r="S180" s="232"/>
      <c r="T180" s="233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T180" s="234" t="s">
        <v>198</v>
      </c>
      <c r="AU180" s="234" t="s">
        <v>83</v>
      </c>
      <c r="AV180" s="12" t="s">
        <v>83</v>
      </c>
      <c r="AW180" s="12" t="s">
        <v>30</v>
      </c>
      <c r="AX180" s="12" t="s">
        <v>81</v>
      </c>
      <c r="AY180" s="234" t="s">
        <v>137</v>
      </c>
    </row>
    <row r="181" spans="1:65" s="2" customFormat="1" ht="24.15" customHeight="1">
      <c r="A181" s="38"/>
      <c r="B181" s="39"/>
      <c r="C181" s="210" t="s">
        <v>521</v>
      </c>
      <c r="D181" s="210" t="s">
        <v>138</v>
      </c>
      <c r="E181" s="211" t="s">
        <v>1136</v>
      </c>
      <c r="F181" s="212" t="s">
        <v>1137</v>
      </c>
      <c r="G181" s="213" t="s">
        <v>365</v>
      </c>
      <c r="H181" s="214">
        <v>774</v>
      </c>
      <c r="I181" s="215"/>
      <c r="J181" s="216">
        <f>ROUND(I181*H181,2)</f>
        <v>0</v>
      </c>
      <c r="K181" s="212" t="s">
        <v>950</v>
      </c>
      <c r="L181" s="44"/>
      <c r="M181" s="217" t="s">
        <v>1</v>
      </c>
      <c r="N181" s="218" t="s">
        <v>38</v>
      </c>
      <c r="O181" s="91"/>
      <c r="P181" s="219">
        <f>O181*H181</f>
        <v>0</v>
      </c>
      <c r="Q181" s="219">
        <v>0</v>
      </c>
      <c r="R181" s="219">
        <f>Q181*H181</f>
        <v>0</v>
      </c>
      <c r="S181" s="219">
        <v>0</v>
      </c>
      <c r="T181" s="220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1" t="s">
        <v>151</v>
      </c>
      <c r="AT181" s="221" t="s">
        <v>138</v>
      </c>
      <c r="AU181" s="221" t="s">
        <v>83</v>
      </c>
      <c r="AY181" s="17" t="s">
        <v>137</v>
      </c>
      <c r="BE181" s="222">
        <f>IF(N181="základní",J181,0)</f>
        <v>0</v>
      </c>
      <c r="BF181" s="222">
        <f>IF(N181="snížená",J181,0)</f>
        <v>0</v>
      </c>
      <c r="BG181" s="222">
        <f>IF(N181="zákl. přenesená",J181,0)</f>
        <v>0</v>
      </c>
      <c r="BH181" s="222">
        <f>IF(N181="sníž. přenesená",J181,0)</f>
        <v>0</v>
      </c>
      <c r="BI181" s="222">
        <f>IF(N181="nulová",J181,0)</f>
        <v>0</v>
      </c>
      <c r="BJ181" s="17" t="s">
        <v>81</v>
      </c>
      <c r="BK181" s="222">
        <f>ROUND(I181*H181,2)</f>
        <v>0</v>
      </c>
      <c r="BL181" s="17" t="s">
        <v>151</v>
      </c>
      <c r="BM181" s="221" t="s">
        <v>1361</v>
      </c>
    </row>
    <row r="182" spans="1:65" s="2" customFormat="1" ht="24.15" customHeight="1">
      <c r="A182" s="38"/>
      <c r="B182" s="39"/>
      <c r="C182" s="210" t="s">
        <v>620</v>
      </c>
      <c r="D182" s="210" t="s">
        <v>138</v>
      </c>
      <c r="E182" s="211" t="s">
        <v>1139</v>
      </c>
      <c r="F182" s="212" t="s">
        <v>1140</v>
      </c>
      <c r="G182" s="213" t="s">
        <v>365</v>
      </c>
      <c r="H182" s="214">
        <v>399.9</v>
      </c>
      <c r="I182" s="215"/>
      <c r="J182" s="216">
        <f>ROUND(I182*H182,2)</f>
        <v>0</v>
      </c>
      <c r="K182" s="212" t="s">
        <v>1</v>
      </c>
      <c r="L182" s="44"/>
      <c r="M182" s="217" t="s">
        <v>1</v>
      </c>
      <c r="N182" s="218" t="s">
        <v>38</v>
      </c>
      <c r="O182" s="91"/>
      <c r="P182" s="219">
        <f>O182*H182</f>
        <v>0</v>
      </c>
      <c r="Q182" s="219">
        <v>0</v>
      </c>
      <c r="R182" s="219">
        <f>Q182*H182</f>
        <v>0</v>
      </c>
      <c r="S182" s="219">
        <v>0</v>
      </c>
      <c r="T182" s="22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1" t="s">
        <v>151</v>
      </c>
      <c r="AT182" s="221" t="s">
        <v>138</v>
      </c>
      <c r="AU182" s="221" t="s">
        <v>83</v>
      </c>
      <c r="AY182" s="17" t="s">
        <v>137</v>
      </c>
      <c r="BE182" s="222">
        <f>IF(N182="základní",J182,0)</f>
        <v>0</v>
      </c>
      <c r="BF182" s="222">
        <f>IF(N182="snížená",J182,0)</f>
        <v>0</v>
      </c>
      <c r="BG182" s="222">
        <f>IF(N182="zákl. přenesená",J182,0)</f>
        <v>0</v>
      </c>
      <c r="BH182" s="222">
        <f>IF(N182="sníž. přenesená",J182,0)</f>
        <v>0</v>
      </c>
      <c r="BI182" s="222">
        <f>IF(N182="nulová",J182,0)</f>
        <v>0</v>
      </c>
      <c r="BJ182" s="17" t="s">
        <v>81</v>
      </c>
      <c r="BK182" s="222">
        <f>ROUND(I182*H182,2)</f>
        <v>0</v>
      </c>
      <c r="BL182" s="17" t="s">
        <v>151</v>
      </c>
      <c r="BM182" s="221" t="s">
        <v>1362</v>
      </c>
    </row>
    <row r="183" spans="1:51" s="12" customFormat="1" ht="12">
      <c r="A183" s="12"/>
      <c r="B183" s="223"/>
      <c r="C183" s="224"/>
      <c r="D183" s="225" t="s">
        <v>198</v>
      </c>
      <c r="E183" s="226" t="s">
        <v>1</v>
      </c>
      <c r="F183" s="227" t="s">
        <v>1363</v>
      </c>
      <c r="G183" s="224"/>
      <c r="H183" s="228">
        <v>399.9</v>
      </c>
      <c r="I183" s="229"/>
      <c r="J183" s="224"/>
      <c r="K183" s="224"/>
      <c r="L183" s="230"/>
      <c r="M183" s="231"/>
      <c r="N183" s="232"/>
      <c r="O183" s="232"/>
      <c r="P183" s="232"/>
      <c r="Q183" s="232"/>
      <c r="R183" s="232"/>
      <c r="S183" s="232"/>
      <c r="T183" s="233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T183" s="234" t="s">
        <v>198</v>
      </c>
      <c r="AU183" s="234" t="s">
        <v>83</v>
      </c>
      <c r="AV183" s="12" t="s">
        <v>83</v>
      </c>
      <c r="AW183" s="12" t="s">
        <v>30</v>
      </c>
      <c r="AX183" s="12" t="s">
        <v>81</v>
      </c>
      <c r="AY183" s="234" t="s">
        <v>137</v>
      </c>
    </row>
    <row r="184" spans="1:65" s="2" customFormat="1" ht="24.15" customHeight="1">
      <c r="A184" s="38"/>
      <c r="B184" s="39"/>
      <c r="C184" s="210" t="s">
        <v>525</v>
      </c>
      <c r="D184" s="210" t="s">
        <v>138</v>
      </c>
      <c r="E184" s="211" t="s">
        <v>1143</v>
      </c>
      <c r="F184" s="212" t="s">
        <v>1144</v>
      </c>
      <c r="G184" s="213" t="s">
        <v>328</v>
      </c>
      <c r="H184" s="214">
        <v>5.395</v>
      </c>
      <c r="I184" s="215"/>
      <c r="J184" s="216">
        <f>ROUND(I184*H184,2)</f>
        <v>0</v>
      </c>
      <c r="K184" s="212" t="s">
        <v>950</v>
      </c>
      <c r="L184" s="44"/>
      <c r="M184" s="217" t="s">
        <v>1</v>
      </c>
      <c r="N184" s="218" t="s">
        <v>38</v>
      </c>
      <c r="O184" s="91"/>
      <c r="P184" s="219">
        <f>O184*H184</f>
        <v>0</v>
      </c>
      <c r="Q184" s="219">
        <v>1.848</v>
      </c>
      <c r="R184" s="219">
        <f>Q184*H184</f>
        <v>9.96996</v>
      </c>
      <c r="S184" s="219">
        <v>0</v>
      </c>
      <c r="T184" s="22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1" t="s">
        <v>151</v>
      </c>
      <c r="AT184" s="221" t="s">
        <v>138</v>
      </c>
      <c r="AU184" s="221" t="s">
        <v>83</v>
      </c>
      <c r="AY184" s="17" t="s">
        <v>137</v>
      </c>
      <c r="BE184" s="222">
        <f>IF(N184="základní",J184,0)</f>
        <v>0</v>
      </c>
      <c r="BF184" s="222">
        <f>IF(N184="snížená",J184,0)</f>
        <v>0</v>
      </c>
      <c r="BG184" s="222">
        <f>IF(N184="zákl. přenesená",J184,0)</f>
        <v>0</v>
      </c>
      <c r="BH184" s="222">
        <f>IF(N184="sníž. přenesená",J184,0)</f>
        <v>0</v>
      </c>
      <c r="BI184" s="222">
        <f>IF(N184="nulová",J184,0)</f>
        <v>0</v>
      </c>
      <c r="BJ184" s="17" t="s">
        <v>81</v>
      </c>
      <c r="BK184" s="222">
        <f>ROUND(I184*H184,2)</f>
        <v>0</v>
      </c>
      <c r="BL184" s="17" t="s">
        <v>151</v>
      </c>
      <c r="BM184" s="221" t="s">
        <v>1364</v>
      </c>
    </row>
    <row r="185" spans="1:63" s="11" customFormat="1" ht="22.8" customHeight="1">
      <c r="A185" s="11"/>
      <c r="B185" s="196"/>
      <c r="C185" s="197"/>
      <c r="D185" s="198" t="s">
        <v>72</v>
      </c>
      <c r="E185" s="267" t="s">
        <v>136</v>
      </c>
      <c r="F185" s="267" t="s">
        <v>1146</v>
      </c>
      <c r="G185" s="197"/>
      <c r="H185" s="197"/>
      <c r="I185" s="200"/>
      <c r="J185" s="268">
        <f>BK185</f>
        <v>0</v>
      </c>
      <c r="K185" s="197"/>
      <c r="L185" s="202"/>
      <c r="M185" s="203"/>
      <c r="N185" s="204"/>
      <c r="O185" s="204"/>
      <c r="P185" s="205">
        <f>SUM(P186:P189)</f>
        <v>0</v>
      </c>
      <c r="Q185" s="204"/>
      <c r="R185" s="205">
        <f>SUM(R186:R189)</f>
        <v>10.964</v>
      </c>
      <c r="S185" s="204"/>
      <c r="T185" s="206">
        <f>SUM(T186:T189)</f>
        <v>0</v>
      </c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R185" s="207" t="s">
        <v>81</v>
      </c>
      <c r="AT185" s="208" t="s">
        <v>72</v>
      </c>
      <c r="AU185" s="208" t="s">
        <v>81</v>
      </c>
      <c r="AY185" s="207" t="s">
        <v>137</v>
      </c>
      <c r="BK185" s="209">
        <f>SUM(BK186:BK189)</f>
        <v>0</v>
      </c>
    </row>
    <row r="186" spans="1:65" s="2" customFormat="1" ht="21.75" customHeight="1">
      <c r="A186" s="38"/>
      <c r="B186" s="39"/>
      <c r="C186" s="210" t="s">
        <v>630</v>
      </c>
      <c r="D186" s="210" t="s">
        <v>138</v>
      </c>
      <c r="E186" s="211" t="s">
        <v>1365</v>
      </c>
      <c r="F186" s="212" t="s">
        <v>1366</v>
      </c>
      <c r="G186" s="213" t="s">
        <v>365</v>
      </c>
      <c r="H186" s="214">
        <v>24</v>
      </c>
      <c r="I186" s="215"/>
      <c r="J186" s="216">
        <f>ROUND(I186*H186,2)</f>
        <v>0</v>
      </c>
      <c r="K186" s="212" t="s">
        <v>950</v>
      </c>
      <c r="L186" s="44"/>
      <c r="M186" s="217" t="s">
        <v>1</v>
      </c>
      <c r="N186" s="218" t="s">
        <v>38</v>
      </c>
      <c r="O186" s="91"/>
      <c r="P186" s="219">
        <f>O186*H186</f>
        <v>0</v>
      </c>
      <c r="Q186" s="219">
        <v>0</v>
      </c>
      <c r="R186" s="219">
        <f>Q186*H186</f>
        <v>0</v>
      </c>
      <c r="S186" s="219">
        <v>0</v>
      </c>
      <c r="T186" s="22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1" t="s">
        <v>151</v>
      </c>
      <c r="AT186" s="221" t="s">
        <v>138</v>
      </c>
      <c r="AU186" s="221" t="s">
        <v>83</v>
      </c>
      <c r="AY186" s="17" t="s">
        <v>137</v>
      </c>
      <c r="BE186" s="222">
        <f>IF(N186="základní",J186,0)</f>
        <v>0</v>
      </c>
      <c r="BF186" s="222">
        <f>IF(N186="snížená",J186,0)</f>
        <v>0</v>
      </c>
      <c r="BG186" s="222">
        <f>IF(N186="zákl. přenesená",J186,0)</f>
        <v>0</v>
      </c>
      <c r="BH186" s="222">
        <f>IF(N186="sníž. přenesená",J186,0)</f>
        <v>0</v>
      </c>
      <c r="BI186" s="222">
        <f>IF(N186="nulová",J186,0)</f>
        <v>0</v>
      </c>
      <c r="BJ186" s="17" t="s">
        <v>81</v>
      </c>
      <c r="BK186" s="222">
        <f>ROUND(I186*H186,2)</f>
        <v>0</v>
      </c>
      <c r="BL186" s="17" t="s">
        <v>151</v>
      </c>
      <c r="BM186" s="221" t="s">
        <v>1367</v>
      </c>
    </row>
    <row r="187" spans="1:65" s="2" customFormat="1" ht="24.15" customHeight="1">
      <c r="A187" s="38"/>
      <c r="B187" s="39"/>
      <c r="C187" s="210" t="s">
        <v>528</v>
      </c>
      <c r="D187" s="210" t="s">
        <v>138</v>
      </c>
      <c r="E187" s="211" t="s">
        <v>1147</v>
      </c>
      <c r="F187" s="212" t="s">
        <v>1148</v>
      </c>
      <c r="G187" s="213" t="s">
        <v>365</v>
      </c>
      <c r="H187" s="214">
        <v>760</v>
      </c>
      <c r="I187" s="215"/>
      <c r="J187" s="216">
        <f>ROUND(I187*H187,2)</f>
        <v>0</v>
      </c>
      <c r="K187" s="212" t="s">
        <v>950</v>
      </c>
      <c r="L187" s="44"/>
      <c r="M187" s="217" t="s">
        <v>1</v>
      </c>
      <c r="N187" s="218" t="s">
        <v>38</v>
      </c>
      <c r="O187" s="91"/>
      <c r="P187" s="219">
        <f>O187*H187</f>
        <v>0</v>
      </c>
      <c r="Q187" s="219">
        <v>0</v>
      </c>
      <c r="R187" s="219">
        <f>Q187*H187</f>
        <v>0</v>
      </c>
      <c r="S187" s="219">
        <v>0</v>
      </c>
      <c r="T187" s="22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1" t="s">
        <v>151</v>
      </c>
      <c r="AT187" s="221" t="s">
        <v>138</v>
      </c>
      <c r="AU187" s="221" t="s">
        <v>83</v>
      </c>
      <c r="AY187" s="17" t="s">
        <v>137</v>
      </c>
      <c r="BE187" s="222">
        <f>IF(N187="základní",J187,0)</f>
        <v>0</v>
      </c>
      <c r="BF187" s="222">
        <f>IF(N187="snížená",J187,0)</f>
        <v>0</v>
      </c>
      <c r="BG187" s="222">
        <f>IF(N187="zákl. přenesená",J187,0)</f>
        <v>0</v>
      </c>
      <c r="BH187" s="222">
        <f>IF(N187="sníž. přenesená",J187,0)</f>
        <v>0</v>
      </c>
      <c r="BI187" s="222">
        <f>IF(N187="nulová",J187,0)</f>
        <v>0</v>
      </c>
      <c r="BJ187" s="17" t="s">
        <v>81</v>
      </c>
      <c r="BK187" s="222">
        <f>ROUND(I187*H187,2)</f>
        <v>0</v>
      </c>
      <c r="BL187" s="17" t="s">
        <v>151</v>
      </c>
      <c r="BM187" s="221" t="s">
        <v>1368</v>
      </c>
    </row>
    <row r="188" spans="1:65" s="2" customFormat="1" ht="24.15" customHeight="1">
      <c r="A188" s="38"/>
      <c r="B188" s="39"/>
      <c r="C188" s="210" t="s">
        <v>641</v>
      </c>
      <c r="D188" s="210" t="s">
        <v>138</v>
      </c>
      <c r="E188" s="211" t="s">
        <v>1369</v>
      </c>
      <c r="F188" s="212" t="s">
        <v>1370</v>
      </c>
      <c r="G188" s="213" t="s">
        <v>365</v>
      </c>
      <c r="H188" s="214">
        <v>24</v>
      </c>
      <c r="I188" s="215"/>
      <c r="J188" s="216">
        <f>ROUND(I188*H188,2)</f>
        <v>0</v>
      </c>
      <c r="K188" s="212" t="s">
        <v>950</v>
      </c>
      <c r="L188" s="44"/>
      <c r="M188" s="217" t="s">
        <v>1</v>
      </c>
      <c r="N188" s="218" t="s">
        <v>38</v>
      </c>
      <c r="O188" s="91"/>
      <c r="P188" s="219">
        <f>O188*H188</f>
        <v>0</v>
      </c>
      <c r="Q188" s="219">
        <v>0.0835</v>
      </c>
      <c r="R188" s="219">
        <f>Q188*H188</f>
        <v>2.004</v>
      </c>
      <c r="S188" s="219">
        <v>0</v>
      </c>
      <c r="T188" s="22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1" t="s">
        <v>151</v>
      </c>
      <c r="AT188" s="221" t="s">
        <v>138</v>
      </c>
      <c r="AU188" s="221" t="s">
        <v>83</v>
      </c>
      <c r="AY188" s="17" t="s">
        <v>137</v>
      </c>
      <c r="BE188" s="222">
        <f>IF(N188="základní",J188,0)</f>
        <v>0</v>
      </c>
      <c r="BF188" s="222">
        <f>IF(N188="snížená",J188,0)</f>
        <v>0</v>
      </c>
      <c r="BG188" s="222">
        <f>IF(N188="zákl. přenesená",J188,0)</f>
        <v>0</v>
      </c>
      <c r="BH188" s="222">
        <f>IF(N188="sníž. přenesená",J188,0)</f>
        <v>0</v>
      </c>
      <c r="BI188" s="222">
        <f>IF(N188="nulová",J188,0)</f>
        <v>0</v>
      </c>
      <c r="BJ188" s="17" t="s">
        <v>81</v>
      </c>
      <c r="BK188" s="222">
        <f>ROUND(I188*H188,2)</f>
        <v>0</v>
      </c>
      <c r="BL188" s="17" t="s">
        <v>151</v>
      </c>
      <c r="BM188" s="221" t="s">
        <v>1371</v>
      </c>
    </row>
    <row r="189" spans="1:65" s="2" customFormat="1" ht="16.5" customHeight="1">
      <c r="A189" s="38"/>
      <c r="B189" s="39"/>
      <c r="C189" s="269" t="s">
        <v>532</v>
      </c>
      <c r="D189" s="269" t="s">
        <v>348</v>
      </c>
      <c r="E189" s="270" t="s">
        <v>1372</v>
      </c>
      <c r="F189" s="271" t="s">
        <v>1373</v>
      </c>
      <c r="G189" s="272" t="s">
        <v>196</v>
      </c>
      <c r="H189" s="273">
        <v>8</v>
      </c>
      <c r="I189" s="274"/>
      <c r="J189" s="275">
        <f>ROUND(I189*H189,2)</f>
        <v>0</v>
      </c>
      <c r="K189" s="271" t="s">
        <v>950</v>
      </c>
      <c r="L189" s="276"/>
      <c r="M189" s="277" t="s">
        <v>1</v>
      </c>
      <c r="N189" s="278" t="s">
        <v>38</v>
      </c>
      <c r="O189" s="91"/>
      <c r="P189" s="219">
        <f>O189*H189</f>
        <v>0</v>
      </c>
      <c r="Q189" s="219">
        <v>1.12</v>
      </c>
      <c r="R189" s="219">
        <f>Q189*H189</f>
        <v>8.96</v>
      </c>
      <c r="S189" s="219">
        <v>0</v>
      </c>
      <c r="T189" s="22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21" t="s">
        <v>166</v>
      </c>
      <c r="AT189" s="221" t="s">
        <v>348</v>
      </c>
      <c r="AU189" s="221" t="s">
        <v>83</v>
      </c>
      <c r="AY189" s="17" t="s">
        <v>137</v>
      </c>
      <c r="BE189" s="222">
        <f>IF(N189="základní",J189,0)</f>
        <v>0</v>
      </c>
      <c r="BF189" s="222">
        <f>IF(N189="snížená",J189,0)</f>
        <v>0</v>
      </c>
      <c r="BG189" s="222">
        <f>IF(N189="zákl. přenesená",J189,0)</f>
        <v>0</v>
      </c>
      <c r="BH189" s="222">
        <f>IF(N189="sníž. přenesená",J189,0)</f>
        <v>0</v>
      </c>
      <c r="BI189" s="222">
        <f>IF(N189="nulová",J189,0)</f>
        <v>0</v>
      </c>
      <c r="BJ189" s="17" t="s">
        <v>81</v>
      </c>
      <c r="BK189" s="222">
        <f>ROUND(I189*H189,2)</f>
        <v>0</v>
      </c>
      <c r="BL189" s="17" t="s">
        <v>151</v>
      </c>
      <c r="BM189" s="221" t="s">
        <v>1374</v>
      </c>
    </row>
    <row r="190" spans="1:63" s="11" customFormat="1" ht="22.8" customHeight="1">
      <c r="A190" s="11"/>
      <c r="B190" s="196"/>
      <c r="C190" s="197"/>
      <c r="D190" s="198" t="s">
        <v>72</v>
      </c>
      <c r="E190" s="267" t="s">
        <v>170</v>
      </c>
      <c r="F190" s="267" t="s">
        <v>683</v>
      </c>
      <c r="G190" s="197"/>
      <c r="H190" s="197"/>
      <c r="I190" s="200"/>
      <c r="J190" s="268">
        <f>BK190</f>
        <v>0</v>
      </c>
      <c r="K190" s="197"/>
      <c r="L190" s="202"/>
      <c r="M190" s="203"/>
      <c r="N190" s="204"/>
      <c r="O190" s="204"/>
      <c r="P190" s="205">
        <f>SUM(P191:P192)</f>
        <v>0</v>
      </c>
      <c r="Q190" s="204"/>
      <c r="R190" s="205">
        <f>SUM(R191:R192)</f>
        <v>1.5652050000000002</v>
      </c>
      <c r="S190" s="204"/>
      <c r="T190" s="206">
        <f>SUM(T191:T192)</f>
        <v>0</v>
      </c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R190" s="207" t="s">
        <v>81</v>
      </c>
      <c r="AT190" s="208" t="s">
        <v>72</v>
      </c>
      <c r="AU190" s="208" t="s">
        <v>81</v>
      </c>
      <c r="AY190" s="207" t="s">
        <v>137</v>
      </c>
      <c r="BK190" s="209">
        <f>SUM(BK191:BK192)</f>
        <v>0</v>
      </c>
    </row>
    <row r="191" spans="1:65" s="2" customFormat="1" ht="24.15" customHeight="1">
      <c r="A191" s="38"/>
      <c r="B191" s="39"/>
      <c r="C191" s="210" t="s">
        <v>652</v>
      </c>
      <c r="D191" s="210" t="s">
        <v>138</v>
      </c>
      <c r="E191" s="211" t="s">
        <v>1375</v>
      </c>
      <c r="F191" s="212" t="s">
        <v>1376</v>
      </c>
      <c r="G191" s="213" t="s">
        <v>365</v>
      </c>
      <c r="H191" s="214">
        <v>31.5</v>
      </c>
      <c r="I191" s="215"/>
      <c r="J191" s="216">
        <f>ROUND(I191*H191,2)</f>
        <v>0</v>
      </c>
      <c r="K191" s="212" t="s">
        <v>950</v>
      </c>
      <c r="L191" s="44"/>
      <c r="M191" s="217" t="s">
        <v>1</v>
      </c>
      <c r="N191" s="218" t="s">
        <v>38</v>
      </c>
      <c r="O191" s="91"/>
      <c r="P191" s="219">
        <f>O191*H191</f>
        <v>0</v>
      </c>
      <c r="Q191" s="219">
        <v>0.00047</v>
      </c>
      <c r="R191" s="219">
        <f>Q191*H191</f>
        <v>0.014804999999999999</v>
      </c>
      <c r="S191" s="219">
        <v>0</v>
      </c>
      <c r="T191" s="22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1" t="s">
        <v>151</v>
      </c>
      <c r="AT191" s="221" t="s">
        <v>138</v>
      </c>
      <c r="AU191" s="221" t="s">
        <v>83</v>
      </c>
      <c r="AY191" s="17" t="s">
        <v>137</v>
      </c>
      <c r="BE191" s="222">
        <f>IF(N191="základní",J191,0)</f>
        <v>0</v>
      </c>
      <c r="BF191" s="222">
        <f>IF(N191="snížená",J191,0)</f>
        <v>0</v>
      </c>
      <c r="BG191" s="222">
        <f>IF(N191="zákl. přenesená",J191,0)</f>
        <v>0</v>
      </c>
      <c r="BH191" s="222">
        <f>IF(N191="sníž. přenesená",J191,0)</f>
        <v>0</v>
      </c>
      <c r="BI191" s="222">
        <f>IF(N191="nulová",J191,0)</f>
        <v>0</v>
      </c>
      <c r="BJ191" s="17" t="s">
        <v>81</v>
      </c>
      <c r="BK191" s="222">
        <f>ROUND(I191*H191,2)</f>
        <v>0</v>
      </c>
      <c r="BL191" s="17" t="s">
        <v>151</v>
      </c>
      <c r="BM191" s="221" t="s">
        <v>1377</v>
      </c>
    </row>
    <row r="192" spans="1:65" s="2" customFormat="1" ht="24.15" customHeight="1">
      <c r="A192" s="38"/>
      <c r="B192" s="39"/>
      <c r="C192" s="210" t="s">
        <v>536</v>
      </c>
      <c r="D192" s="210" t="s">
        <v>138</v>
      </c>
      <c r="E192" s="211" t="s">
        <v>1181</v>
      </c>
      <c r="F192" s="212" t="s">
        <v>1182</v>
      </c>
      <c r="G192" s="213" t="s">
        <v>365</v>
      </c>
      <c r="H192" s="214">
        <v>1520</v>
      </c>
      <c r="I192" s="215"/>
      <c r="J192" s="216">
        <f>ROUND(I192*H192,2)</f>
        <v>0</v>
      </c>
      <c r="K192" s="212" t="s">
        <v>950</v>
      </c>
      <c r="L192" s="44"/>
      <c r="M192" s="217" t="s">
        <v>1</v>
      </c>
      <c r="N192" s="218" t="s">
        <v>38</v>
      </c>
      <c r="O192" s="91"/>
      <c r="P192" s="219">
        <f>O192*H192</f>
        <v>0</v>
      </c>
      <c r="Q192" s="219">
        <v>0.00102</v>
      </c>
      <c r="R192" s="219">
        <f>Q192*H192</f>
        <v>1.5504000000000002</v>
      </c>
      <c r="S192" s="219">
        <v>0</v>
      </c>
      <c r="T192" s="22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1" t="s">
        <v>151</v>
      </c>
      <c r="AT192" s="221" t="s">
        <v>138</v>
      </c>
      <c r="AU192" s="221" t="s">
        <v>83</v>
      </c>
      <c r="AY192" s="17" t="s">
        <v>137</v>
      </c>
      <c r="BE192" s="222">
        <f>IF(N192="základní",J192,0)</f>
        <v>0</v>
      </c>
      <c r="BF192" s="222">
        <f>IF(N192="snížená",J192,0)</f>
        <v>0</v>
      </c>
      <c r="BG192" s="222">
        <f>IF(N192="zákl. přenesená",J192,0)</f>
        <v>0</v>
      </c>
      <c r="BH192" s="222">
        <f>IF(N192="sníž. přenesená",J192,0)</f>
        <v>0</v>
      </c>
      <c r="BI192" s="222">
        <f>IF(N192="nulová",J192,0)</f>
        <v>0</v>
      </c>
      <c r="BJ192" s="17" t="s">
        <v>81</v>
      </c>
      <c r="BK192" s="222">
        <f>ROUND(I192*H192,2)</f>
        <v>0</v>
      </c>
      <c r="BL192" s="17" t="s">
        <v>151</v>
      </c>
      <c r="BM192" s="221" t="s">
        <v>1378</v>
      </c>
    </row>
    <row r="193" spans="1:63" s="11" customFormat="1" ht="22.8" customHeight="1">
      <c r="A193" s="11"/>
      <c r="B193" s="196"/>
      <c r="C193" s="197"/>
      <c r="D193" s="198" t="s">
        <v>72</v>
      </c>
      <c r="E193" s="267" t="s">
        <v>848</v>
      </c>
      <c r="F193" s="267" t="s">
        <v>849</v>
      </c>
      <c r="G193" s="197"/>
      <c r="H193" s="197"/>
      <c r="I193" s="200"/>
      <c r="J193" s="268">
        <f>BK193</f>
        <v>0</v>
      </c>
      <c r="K193" s="197"/>
      <c r="L193" s="202"/>
      <c r="M193" s="203"/>
      <c r="N193" s="204"/>
      <c r="O193" s="204"/>
      <c r="P193" s="205">
        <f>SUM(P194:P197)</f>
        <v>0</v>
      </c>
      <c r="Q193" s="204"/>
      <c r="R193" s="205">
        <f>SUM(R194:R197)</f>
        <v>0</v>
      </c>
      <c r="S193" s="204"/>
      <c r="T193" s="206">
        <f>SUM(T194:T197)</f>
        <v>0</v>
      </c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R193" s="207" t="s">
        <v>81</v>
      </c>
      <c r="AT193" s="208" t="s">
        <v>72</v>
      </c>
      <c r="AU193" s="208" t="s">
        <v>81</v>
      </c>
      <c r="AY193" s="207" t="s">
        <v>137</v>
      </c>
      <c r="BK193" s="209">
        <f>SUM(BK194:BK197)</f>
        <v>0</v>
      </c>
    </row>
    <row r="194" spans="1:65" s="2" customFormat="1" ht="37.8" customHeight="1">
      <c r="A194" s="38"/>
      <c r="B194" s="39"/>
      <c r="C194" s="210" t="s">
        <v>659</v>
      </c>
      <c r="D194" s="210" t="s">
        <v>138</v>
      </c>
      <c r="E194" s="211" t="s">
        <v>1188</v>
      </c>
      <c r="F194" s="212" t="s">
        <v>1189</v>
      </c>
      <c r="G194" s="213" t="s">
        <v>342</v>
      </c>
      <c r="H194" s="214">
        <v>0.48</v>
      </c>
      <c r="I194" s="215"/>
      <c r="J194" s="216">
        <f>ROUND(I194*H194,2)</f>
        <v>0</v>
      </c>
      <c r="K194" s="212" t="s">
        <v>950</v>
      </c>
      <c r="L194" s="44"/>
      <c r="M194" s="217" t="s">
        <v>1</v>
      </c>
      <c r="N194" s="218" t="s">
        <v>38</v>
      </c>
      <c r="O194" s="91"/>
      <c r="P194" s="219">
        <f>O194*H194</f>
        <v>0</v>
      </c>
      <c r="Q194" s="219">
        <v>0</v>
      </c>
      <c r="R194" s="219">
        <f>Q194*H194</f>
        <v>0</v>
      </c>
      <c r="S194" s="219">
        <v>0</v>
      </c>
      <c r="T194" s="22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21" t="s">
        <v>151</v>
      </c>
      <c r="AT194" s="221" t="s">
        <v>138</v>
      </c>
      <c r="AU194" s="221" t="s">
        <v>83</v>
      </c>
      <c r="AY194" s="17" t="s">
        <v>137</v>
      </c>
      <c r="BE194" s="222">
        <f>IF(N194="základní",J194,0)</f>
        <v>0</v>
      </c>
      <c r="BF194" s="222">
        <f>IF(N194="snížená",J194,0)</f>
        <v>0</v>
      </c>
      <c r="BG194" s="222">
        <f>IF(N194="zákl. přenesená",J194,0)</f>
        <v>0</v>
      </c>
      <c r="BH194" s="222">
        <f>IF(N194="sníž. přenesená",J194,0)</f>
        <v>0</v>
      </c>
      <c r="BI194" s="222">
        <f>IF(N194="nulová",J194,0)</f>
        <v>0</v>
      </c>
      <c r="BJ194" s="17" t="s">
        <v>81</v>
      </c>
      <c r="BK194" s="222">
        <f>ROUND(I194*H194,2)</f>
        <v>0</v>
      </c>
      <c r="BL194" s="17" t="s">
        <v>151</v>
      </c>
      <c r="BM194" s="221" t="s">
        <v>1379</v>
      </c>
    </row>
    <row r="195" spans="1:65" s="2" customFormat="1" ht="44.25" customHeight="1">
      <c r="A195" s="38"/>
      <c r="B195" s="39"/>
      <c r="C195" s="210" t="s">
        <v>540</v>
      </c>
      <c r="D195" s="210" t="s">
        <v>138</v>
      </c>
      <c r="E195" s="211" t="s">
        <v>1191</v>
      </c>
      <c r="F195" s="212" t="s">
        <v>1192</v>
      </c>
      <c r="G195" s="213" t="s">
        <v>342</v>
      </c>
      <c r="H195" s="214">
        <v>85.52</v>
      </c>
      <c r="I195" s="215"/>
      <c r="J195" s="216">
        <f>ROUND(I195*H195,2)</f>
        <v>0</v>
      </c>
      <c r="K195" s="212" t="s">
        <v>950</v>
      </c>
      <c r="L195" s="44"/>
      <c r="M195" s="217" t="s">
        <v>1</v>
      </c>
      <c r="N195" s="218" t="s">
        <v>38</v>
      </c>
      <c r="O195" s="91"/>
      <c r="P195" s="219">
        <f>O195*H195</f>
        <v>0</v>
      </c>
      <c r="Q195" s="219">
        <v>0</v>
      </c>
      <c r="R195" s="219">
        <f>Q195*H195</f>
        <v>0</v>
      </c>
      <c r="S195" s="219">
        <v>0</v>
      </c>
      <c r="T195" s="220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21" t="s">
        <v>151</v>
      </c>
      <c r="AT195" s="221" t="s">
        <v>138</v>
      </c>
      <c r="AU195" s="221" t="s">
        <v>83</v>
      </c>
      <c r="AY195" s="17" t="s">
        <v>137</v>
      </c>
      <c r="BE195" s="222">
        <f>IF(N195="základní",J195,0)</f>
        <v>0</v>
      </c>
      <c r="BF195" s="222">
        <f>IF(N195="snížená",J195,0)</f>
        <v>0</v>
      </c>
      <c r="BG195" s="222">
        <f>IF(N195="zákl. přenesená",J195,0)</f>
        <v>0</v>
      </c>
      <c r="BH195" s="222">
        <f>IF(N195="sníž. přenesená",J195,0)</f>
        <v>0</v>
      </c>
      <c r="BI195" s="222">
        <f>IF(N195="nulová",J195,0)</f>
        <v>0</v>
      </c>
      <c r="BJ195" s="17" t="s">
        <v>81</v>
      </c>
      <c r="BK195" s="222">
        <f>ROUND(I195*H195,2)</f>
        <v>0</v>
      </c>
      <c r="BL195" s="17" t="s">
        <v>151</v>
      </c>
      <c r="BM195" s="221" t="s">
        <v>1380</v>
      </c>
    </row>
    <row r="196" spans="1:65" s="2" customFormat="1" ht="24.15" customHeight="1">
      <c r="A196" s="38"/>
      <c r="B196" s="39"/>
      <c r="C196" s="210" t="s">
        <v>668</v>
      </c>
      <c r="D196" s="210" t="s">
        <v>138</v>
      </c>
      <c r="E196" s="211" t="s">
        <v>1194</v>
      </c>
      <c r="F196" s="212" t="s">
        <v>1195</v>
      </c>
      <c r="G196" s="213" t="s">
        <v>342</v>
      </c>
      <c r="H196" s="214">
        <v>86</v>
      </c>
      <c r="I196" s="215"/>
      <c r="J196" s="216">
        <f>ROUND(I196*H196,2)</f>
        <v>0</v>
      </c>
      <c r="K196" s="212" t="s">
        <v>950</v>
      </c>
      <c r="L196" s="44"/>
      <c r="M196" s="217" t="s">
        <v>1</v>
      </c>
      <c r="N196" s="218" t="s">
        <v>38</v>
      </c>
      <c r="O196" s="91"/>
      <c r="P196" s="219">
        <f>O196*H196</f>
        <v>0</v>
      </c>
      <c r="Q196" s="219">
        <v>0</v>
      </c>
      <c r="R196" s="219">
        <f>Q196*H196</f>
        <v>0</v>
      </c>
      <c r="S196" s="219">
        <v>0</v>
      </c>
      <c r="T196" s="22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1" t="s">
        <v>151</v>
      </c>
      <c r="AT196" s="221" t="s">
        <v>138</v>
      </c>
      <c r="AU196" s="221" t="s">
        <v>83</v>
      </c>
      <c r="AY196" s="17" t="s">
        <v>137</v>
      </c>
      <c r="BE196" s="222">
        <f>IF(N196="základní",J196,0)</f>
        <v>0</v>
      </c>
      <c r="BF196" s="222">
        <f>IF(N196="snížená",J196,0)</f>
        <v>0</v>
      </c>
      <c r="BG196" s="222">
        <f>IF(N196="zákl. přenesená",J196,0)</f>
        <v>0</v>
      </c>
      <c r="BH196" s="222">
        <f>IF(N196="sníž. přenesená",J196,0)</f>
        <v>0</v>
      </c>
      <c r="BI196" s="222">
        <f>IF(N196="nulová",J196,0)</f>
        <v>0</v>
      </c>
      <c r="BJ196" s="17" t="s">
        <v>81</v>
      </c>
      <c r="BK196" s="222">
        <f>ROUND(I196*H196,2)</f>
        <v>0</v>
      </c>
      <c r="BL196" s="17" t="s">
        <v>151</v>
      </c>
      <c r="BM196" s="221" t="s">
        <v>1381</v>
      </c>
    </row>
    <row r="197" spans="1:65" s="2" customFormat="1" ht="24.15" customHeight="1">
      <c r="A197" s="38"/>
      <c r="B197" s="39"/>
      <c r="C197" s="210" t="s">
        <v>544</v>
      </c>
      <c r="D197" s="210" t="s">
        <v>138</v>
      </c>
      <c r="E197" s="211" t="s">
        <v>1197</v>
      </c>
      <c r="F197" s="212" t="s">
        <v>1198</v>
      </c>
      <c r="G197" s="213" t="s">
        <v>342</v>
      </c>
      <c r="H197" s="214">
        <v>2494</v>
      </c>
      <c r="I197" s="215"/>
      <c r="J197" s="216">
        <f>ROUND(I197*H197,2)</f>
        <v>0</v>
      </c>
      <c r="K197" s="212" t="s">
        <v>950</v>
      </c>
      <c r="L197" s="44"/>
      <c r="M197" s="217" t="s">
        <v>1</v>
      </c>
      <c r="N197" s="218" t="s">
        <v>38</v>
      </c>
      <c r="O197" s="91"/>
      <c r="P197" s="219">
        <f>O197*H197</f>
        <v>0</v>
      </c>
      <c r="Q197" s="219">
        <v>0</v>
      </c>
      <c r="R197" s="219">
        <f>Q197*H197</f>
        <v>0</v>
      </c>
      <c r="S197" s="219">
        <v>0</v>
      </c>
      <c r="T197" s="22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1" t="s">
        <v>151</v>
      </c>
      <c r="AT197" s="221" t="s">
        <v>138</v>
      </c>
      <c r="AU197" s="221" t="s">
        <v>83</v>
      </c>
      <c r="AY197" s="17" t="s">
        <v>137</v>
      </c>
      <c r="BE197" s="222">
        <f>IF(N197="základní",J197,0)</f>
        <v>0</v>
      </c>
      <c r="BF197" s="222">
        <f>IF(N197="snížená",J197,0)</f>
        <v>0</v>
      </c>
      <c r="BG197" s="222">
        <f>IF(N197="zákl. přenesená",J197,0)</f>
        <v>0</v>
      </c>
      <c r="BH197" s="222">
        <f>IF(N197="sníž. přenesená",J197,0)</f>
        <v>0</v>
      </c>
      <c r="BI197" s="222">
        <f>IF(N197="nulová",J197,0)</f>
        <v>0</v>
      </c>
      <c r="BJ197" s="17" t="s">
        <v>81</v>
      </c>
      <c r="BK197" s="222">
        <f>ROUND(I197*H197,2)</f>
        <v>0</v>
      </c>
      <c r="BL197" s="17" t="s">
        <v>151</v>
      </c>
      <c r="BM197" s="221" t="s">
        <v>1382</v>
      </c>
    </row>
    <row r="198" spans="1:63" s="11" customFormat="1" ht="22.8" customHeight="1">
      <c r="A198" s="11"/>
      <c r="B198" s="196"/>
      <c r="C198" s="197"/>
      <c r="D198" s="198" t="s">
        <v>72</v>
      </c>
      <c r="E198" s="267" t="s">
        <v>424</v>
      </c>
      <c r="F198" s="267" t="s">
        <v>425</v>
      </c>
      <c r="G198" s="197"/>
      <c r="H198" s="197"/>
      <c r="I198" s="200"/>
      <c r="J198" s="268">
        <f>BK198</f>
        <v>0</v>
      </c>
      <c r="K198" s="197"/>
      <c r="L198" s="202"/>
      <c r="M198" s="203"/>
      <c r="N198" s="204"/>
      <c r="O198" s="204"/>
      <c r="P198" s="205">
        <f>P199</f>
        <v>0</v>
      </c>
      <c r="Q198" s="204"/>
      <c r="R198" s="205">
        <f>R199</f>
        <v>0</v>
      </c>
      <c r="S198" s="204"/>
      <c r="T198" s="206">
        <f>T199</f>
        <v>0</v>
      </c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R198" s="207" t="s">
        <v>81</v>
      </c>
      <c r="AT198" s="208" t="s">
        <v>72</v>
      </c>
      <c r="AU198" s="208" t="s">
        <v>81</v>
      </c>
      <c r="AY198" s="207" t="s">
        <v>137</v>
      </c>
      <c r="BK198" s="209">
        <f>BK199</f>
        <v>0</v>
      </c>
    </row>
    <row r="199" spans="1:65" s="2" customFormat="1" ht="16.5" customHeight="1">
      <c r="A199" s="38"/>
      <c r="B199" s="39"/>
      <c r="C199" s="210" t="s">
        <v>675</v>
      </c>
      <c r="D199" s="210" t="s">
        <v>138</v>
      </c>
      <c r="E199" s="211" t="s">
        <v>1200</v>
      </c>
      <c r="F199" s="212" t="s">
        <v>1201</v>
      </c>
      <c r="G199" s="213" t="s">
        <v>342</v>
      </c>
      <c r="H199" s="214">
        <v>3079.408</v>
      </c>
      <c r="I199" s="215"/>
      <c r="J199" s="216">
        <f>ROUND(I199*H199,2)</f>
        <v>0</v>
      </c>
      <c r="K199" s="212" t="s">
        <v>950</v>
      </c>
      <c r="L199" s="44"/>
      <c r="M199" s="256" t="s">
        <v>1</v>
      </c>
      <c r="N199" s="257" t="s">
        <v>38</v>
      </c>
      <c r="O199" s="258"/>
      <c r="P199" s="259">
        <f>O199*H199</f>
        <v>0</v>
      </c>
      <c r="Q199" s="259">
        <v>0</v>
      </c>
      <c r="R199" s="259">
        <f>Q199*H199</f>
        <v>0</v>
      </c>
      <c r="S199" s="259">
        <v>0</v>
      </c>
      <c r="T199" s="26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1" t="s">
        <v>151</v>
      </c>
      <c r="AT199" s="221" t="s">
        <v>138</v>
      </c>
      <c r="AU199" s="221" t="s">
        <v>83</v>
      </c>
      <c r="AY199" s="17" t="s">
        <v>137</v>
      </c>
      <c r="BE199" s="222">
        <f>IF(N199="základní",J199,0)</f>
        <v>0</v>
      </c>
      <c r="BF199" s="222">
        <f>IF(N199="snížená",J199,0)</f>
        <v>0</v>
      </c>
      <c r="BG199" s="222">
        <f>IF(N199="zákl. přenesená",J199,0)</f>
        <v>0</v>
      </c>
      <c r="BH199" s="222">
        <f>IF(N199="sníž. přenesená",J199,0)</f>
        <v>0</v>
      </c>
      <c r="BI199" s="222">
        <f>IF(N199="nulová",J199,0)</f>
        <v>0</v>
      </c>
      <c r="BJ199" s="17" t="s">
        <v>81</v>
      </c>
      <c r="BK199" s="222">
        <f>ROUND(I199*H199,2)</f>
        <v>0</v>
      </c>
      <c r="BL199" s="17" t="s">
        <v>151</v>
      </c>
      <c r="BM199" s="221" t="s">
        <v>1383</v>
      </c>
    </row>
    <row r="200" spans="1:31" s="2" customFormat="1" ht="6.95" customHeight="1">
      <c r="A200" s="38"/>
      <c r="B200" s="66"/>
      <c r="C200" s="67"/>
      <c r="D200" s="67"/>
      <c r="E200" s="67"/>
      <c r="F200" s="67"/>
      <c r="G200" s="67"/>
      <c r="H200" s="67"/>
      <c r="I200" s="67"/>
      <c r="J200" s="67"/>
      <c r="K200" s="67"/>
      <c r="L200" s="44"/>
      <c r="M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</row>
  </sheetData>
  <sheetProtection password="CC35" sheet="1" objects="1" scenarios="1" formatColumns="0" formatRows="0" autoFilter="0"/>
  <autoFilter ref="C122:K19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6"/>
      <c r="C3" s="137"/>
      <c r="D3" s="137"/>
      <c r="E3" s="137"/>
      <c r="F3" s="137"/>
      <c r="G3" s="137"/>
      <c r="H3" s="20"/>
    </row>
    <row r="4" spans="2:8" s="1" customFormat="1" ht="24.95" customHeight="1">
      <c r="B4" s="20"/>
      <c r="C4" s="138" t="s">
        <v>1384</v>
      </c>
      <c r="H4" s="20"/>
    </row>
    <row r="5" spans="2:8" s="1" customFormat="1" ht="12" customHeight="1">
      <c r="B5" s="20"/>
      <c r="C5" s="280" t="s">
        <v>13</v>
      </c>
      <c r="D5" s="147" t="s">
        <v>14</v>
      </c>
      <c r="E5" s="1"/>
      <c r="F5" s="1"/>
      <c r="H5" s="20"/>
    </row>
    <row r="6" spans="2:8" s="1" customFormat="1" ht="36.95" customHeight="1">
      <c r="B6" s="20"/>
      <c r="C6" s="281" t="s">
        <v>16</v>
      </c>
      <c r="D6" s="282" t="s">
        <v>17</v>
      </c>
      <c r="E6" s="1"/>
      <c r="F6" s="1"/>
      <c r="H6" s="20"/>
    </row>
    <row r="7" spans="2:8" s="1" customFormat="1" ht="16.5" customHeight="1">
      <c r="B7" s="20"/>
      <c r="C7" s="140" t="s">
        <v>22</v>
      </c>
      <c r="D7" s="144" t="str">
        <f>'Rekapitulace stavby'!AN8</f>
        <v>28. 9. 2021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0" customFormat="1" ht="29.25" customHeight="1">
      <c r="A9" s="185"/>
      <c r="B9" s="283"/>
      <c r="C9" s="284" t="s">
        <v>54</v>
      </c>
      <c r="D9" s="285" t="s">
        <v>55</v>
      </c>
      <c r="E9" s="285" t="s">
        <v>125</v>
      </c>
      <c r="F9" s="286" t="s">
        <v>1385</v>
      </c>
      <c r="G9" s="185"/>
      <c r="H9" s="283"/>
    </row>
    <row r="10" spans="1:8" s="2" customFormat="1" ht="26.4" customHeight="1">
      <c r="A10" s="38"/>
      <c r="B10" s="44"/>
      <c r="C10" s="287" t="s">
        <v>1386</v>
      </c>
      <c r="D10" s="287" t="s">
        <v>95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88" t="s">
        <v>1387</v>
      </c>
      <c r="D11" s="289" t="s">
        <v>1388</v>
      </c>
      <c r="E11" s="290" t="s">
        <v>365</v>
      </c>
      <c r="F11" s="291">
        <v>427.5</v>
      </c>
      <c r="G11" s="38"/>
      <c r="H11" s="44"/>
    </row>
    <row r="12" spans="1:8" s="2" customFormat="1" ht="16.8" customHeight="1">
      <c r="A12" s="38"/>
      <c r="B12" s="44"/>
      <c r="C12" s="288" t="s">
        <v>1389</v>
      </c>
      <c r="D12" s="289" t="s">
        <v>1390</v>
      </c>
      <c r="E12" s="290" t="s">
        <v>342</v>
      </c>
      <c r="F12" s="291">
        <v>0.002</v>
      </c>
      <c r="G12" s="38"/>
      <c r="H12" s="44"/>
    </row>
    <row r="13" spans="1:8" s="2" customFormat="1" ht="16.8" customHeight="1">
      <c r="A13" s="38"/>
      <c r="B13" s="44"/>
      <c r="C13" s="288" t="s">
        <v>929</v>
      </c>
      <c r="D13" s="289" t="s">
        <v>930</v>
      </c>
      <c r="E13" s="290" t="s">
        <v>196</v>
      </c>
      <c r="F13" s="291">
        <v>4</v>
      </c>
      <c r="G13" s="38"/>
      <c r="H13" s="44"/>
    </row>
    <row r="14" spans="1:8" s="2" customFormat="1" ht="16.8" customHeight="1">
      <c r="A14" s="38"/>
      <c r="B14" s="44"/>
      <c r="C14" s="292" t="s">
        <v>1391</v>
      </c>
      <c r="D14" s="38"/>
      <c r="E14" s="38"/>
      <c r="F14" s="38"/>
      <c r="G14" s="38"/>
      <c r="H14" s="44"/>
    </row>
    <row r="15" spans="1:8" s="2" customFormat="1" ht="16.8" customHeight="1">
      <c r="A15" s="38"/>
      <c r="B15" s="44"/>
      <c r="C15" s="293" t="s">
        <v>1051</v>
      </c>
      <c r="D15" s="293" t="s">
        <v>1052</v>
      </c>
      <c r="E15" s="17" t="s">
        <v>342</v>
      </c>
      <c r="F15" s="294">
        <v>1</v>
      </c>
      <c r="G15" s="38"/>
      <c r="H15" s="44"/>
    </row>
    <row r="16" spans="1:8" s="2" customFormat="1" ht="16.8" customHeight="1">
      <c r="A16" s="38"/>
      <c r="B16" s="44"/>
      <c r="C16" s="293" t="s">
        <v>1057</v>
      </c>
      <c r="D16" s="293" t="s">
        <v>1058</v>
      </c>
      <c r="E16" s="17" t="s">
        <v>196</v>
      </c>
      <c r="F16" s="294">
        <v>4</v>
      </c>
      <c r="G16" s="38"/>
      <c r="H16" s="44"/>
    </row>
    <row r="17" spans="1:8" s="2" customFormat="1" ht="16.8" customHeight="1">
      <c r="A17" s="38"/>
      <c r="B17" s="44"/>
      <c r="C17" s="288" t="s">
        <v>931</v>
      </c>
      <c r="D17" s="289" t="s">
        <v>932</v>
      </c>
      <c r="E17" s="290" t="s">
        <v>196</v>
      </c>
      <c r="F17" s="291">
        <v>6</v>
      </c>
      <c r="G17" s="38"/>
      <c r="H17" s="44"/>
    </row>
    <row r="18" spans="1:8" s="2" customFormat="1" ht="16.8" customHeight="1">
      <c r="A18" s="38"/>
      <c r="B18" s="44"/>
      <c r="C18" s="292" t="s">
        <v>1391</v>
      </c>
      <c r="D18" s="38"/>
      <c r="E18" s="38"/>
      <c r="F18" s="38"/>
      <c r="G18" s="38"/>
      <c r="H18" s="44"/>
    </row>
    <row r="19" spans="1:8" s="2" customFormat="1" ht="16.8" customHeight="1">
      <c r="A19" s="38"/>
      <c r="B19" s="44"/>
      <c r="C19" s="293" t="s">
        <v>1051</v>
      </c>
      <c r="D19" s="293" t="s">
        <v>1052</v>
      </c>
      <c r="E19" s="17" t="s">
        <v>342</v>
      </c>
      <c r="F19" s="294">
        <v>1</v>
      </c>
      <c r="G19" s="38"/>
      <c r="H19" s="44"/>
    </row>
    <row r="20" spans="1:8" s="2" customFormat="1" ht="16.8" customHeight="1">
      <c r="A20" s="38"/>
      <c r="B20" s="44"/>
      <c r="C20" s="288" t="s">
        <v>933</v>
      </c>
      <c r="D20" s="289" t="s">
        <v>934</v>
      </c>
      <c r="E20" s="290" t="s">
        <v>196</v>
      </c>
      <c r="F20" s="291">
        <v>3</v>
      </c>
      <c r="G20" s="38"/>
      <c r="H20" s="44"/>
    </row>
    <row r="21" spans="1:8" s="2" customFormat="1" ht="16.8" customHeight="1">
      <c r="A21" s="38"/>
      <c r="B21" s="44"/>
      <c r="C21" s="292" t="s">
        <v>1391</v>
      </c>
      <c r="D21" s="38"/>
      <c r="E21" s="38"/>
      <c r="F21" s="38"/>
      <c r="G21" s="38"/>
      <c r="H21" s="44"/>
    </row>
    <row r="22" spans="1:8" s="2" customFormat="1" ht="16.8" customHeight="1">
      <c r="A22" s="38"/>
      <c r="B22" s="44"/>
      <c r="C22" s="293" t="s">
        <v>1051</v>
      </c>
      <c r="D22" s="293" t="s">
        <v>1052</v>
      </c>
      <c r="E22" s="17" t="s">
        <v>342</v>
      </c>
      <c r="F22" s="294">
        <v>1</v>
      </c>
      <c r="G22" s="38"/>
      <c r="H22" s="44"/>
    </row>
    <row r="23" spans="1:8" s="2" customFormat="1" ht="16.8" customHeight="1">
      <c r="A23" s="38"/>
      <c r="B23" s="44"/>
      <c r="C23" s="288" t="s">
        <v>1392</v>
      </c>
      <c r="D23" s="289" t="s">
        <v>1393</v>
      </c>
      <c r="E23" s="290" t="s">
        <v>328</v>
      </c>
      <c r="F23" s="291">
        <v>1.65</v>
      </c>
      <c r="G23" s="38"/>
      <c r="H23" s="44"/>
    </row>
    <row r="24" spans="1:8" s="2" customFormat="1" ht="16.8" customHeight="1">
      <c r="A24" s="38"/>
      <c r="B24" s="44"/>
      <c r="C24" s="288" t="s">
        <v>1394</v>
      </c>
      <c r="D24" s="289" t="s">
        <v>1395</v>
      </c>
      <c r="E24" s="290" t="s">
        <v>365</v>
      </c>
      <c r="F24" s="291">
        <v>430.1</v>
      </c>
      <c r="G24" s="38"/>
      <c r="H24" s="44"/>
    </row>
    <row r="25" spans="1:8" s="2" customFormat="1" ht="16.8" customHeight="1">
      <c r="A25" s="38"/>
      <c r="B25" s="44"/>
      <c r="C25" s="288" t="s">
        <v>1396</v>
      </c>
      <c r="D25" s="289" t="s">
        <v>1397</v>
      </c>
      <c r="E25" s="290" t="s">
        <v>196</v>
      </c>
      <c r="F25" s="291">
        <v>4</v>
      </c>
      <c r="G25" s="38"/>
      <c r="H25" s="44"/>
    </row>
    <row r="26" spans="1:8" s="2" customFormat="1" ht="16.8" customHeight="1">
      <c r="A26" s="38"/>
      <c r="B26" s="44"/>
      <c r="C26" s="288" t="s">
        <v>935</v>
      </c>
      <c r="D26" s="289" t="s">
        <v>936</v>
      </c>
      <c r="E26" s="290" t="s">
        <v>196</v>
      </c>
      <c r="F26" s="291">
        <v>21</v>
      </c>
      <c r="G26" s="38"/>
      <c r="H26" s="44"/>
    </row>
    <row r="27" spans="1:8" s="2" customFormat="1" ht="16.8" customHeight="1">
      <c r="A27" s="38"/>
      <c r="B27" s="44"/>
      <c r="C27" s="292" t="s">
        <v>1391</v>
      </c>
      <c r="D27" s="38"/>
      <c r="E27" s="38"/>
      <c r="F27" s="38"/>
      <c r="G27" s="38"/>
      <c r="H27" s="44"/>
    </row>
    <row r="28" spans="1:8" s="2" customFormat="1" ht="16.8" customHeight="1">
      <c r="A28" s="38"/>
      <c r="B28" s="44"/>
      <c r="C28" s="293" t="s">
        <v>1060</v>
      </c>
      <c r="D28" s="293" t="s">
        <v>1061</v>
      </c>
      <c r="E28" s="17" t="s">
        <v>196</v>
      </c>
      <c r="F28" s="294">
        <v>21</v>
      </c>
      <c r="G28" s="38"/>
      <c r="H28" s="44"/>
    </row>
    <row r="29" spans="1:8" s="2" customFormat="1" ht="16.8" customHeight="1">
      <c r="A29" s="38"/>
      <c r="B29" s="44"/>
      <c r="C29" s="288" t="s">
        <v>937</v>
      </c>
      <c r="D29" s="289" t="s">
        <v>938</v>
      </c>
      <c r="E29" s="290" t="s">
        <v>196</v>
      </c>
      <c r="F29" s="291">
        <v>3</v>
      </c>
      <c r="G29" s="38"/>
      <c r="H29" s="44"/>
    </row>
    <row r="30" spans="1:8" s="2" customFormat="1" ht="16.8" customHeight="1">
      <c r="A30" s="38"/>
      <c r="B30" s="44"/>
      <c r="C30" s="292" t="s">
        <v>1391</v>
      </c>
      <c r="D30" s="38"/>
      <c r="E30" s="38"/>
      <c r="F30" s="38"/>
      <c r="G30" s="38"/>
      <c r="H30" s="44"/>
    </row>
    <row r="31" spans="1:8" s="2" customFormat="1" ht="16.8" customHeight="1">
      <c r="A31" s="38"/>
      <c r="B31" s="44"/>
      <c r="C31" s="293" t="s">
        <v>1063</v>
      </c>
      <c r="D31" s="293" t="s">
        <v>1064</v>
      </c>
      <c r="E31" s="17" t="s">
        <v>196</v>
      </c>
      <c r="F31" s="294">
        <v>3</v>
      </c>
      <c r="G31" s="38"/>
      <c r="H31" s="44"/>
    </row>
    <row r="32" spans="1:8" s="2" customFormat="1" ht="16.8" customHeight="1">
      <c r="A32" s="38"/>
      <c r="B32" s="44"/>
      <c r="C32" s="288" t="s">
        <v>1398</v>
      </c>
      <c r="D32" s="289" t="s">
        <v>1399</v>
      </c>
      <c r="E32" s="290" t="s">
        <v>365</v>
      </c>
      <c r="F32" s="291">
        <v>253.07</v>
      </c>
      <c r="G32" s="38"/>
      <c r="H32" s="44"/>
    </row>
    <row r="33" spans="1:8" s="2" customFormat="1" ht="16.8" customHeight="1">
      <c r="A33" s="38"/>
      <c r="B33" s="44"/>
      <c r="C33" s="288" t="s">
        <v>1400</v>
      </c>
      <c r="D33" s="289" t="s">
        <v>1401</v>
      </c>
      <c r="E33" s="290" t="s">
        <v>342</v>
      </c>
      <c r="F33" s="291">
        <v>73.734</v>
      </c>
      <c r="G33" s="38"/>
      <c r="H33" s="44"/>
    </row>
    <row r="34" spans="1:8" s="2" customFormat="1" ht="16.8" customHeight="1">
      <c r="A34" s="38"/>
      <c r="B34" s="44"/>
      <c r="C34" s="288" t="s">
        <v>1402</v>
      </c>
      <c r="D34" s="289" t="s">
        <v>1403</v>
      </c>
      <c r="E34" s="290" t="s">
        <v>328</v>
      </c>
      <c r="F34" s="291">
        <v>1239.35</v>
      </c>
      <c r="G34" s="38"/>
      <c r="H34" s="44"/>
    </row>
    <row r="35" spans="1:8" s="2" customFormat="1" ht="16.8" customHeight="1">
      <c r="A35" s="38"/>
      <c r="B35" s="44"/>
      <c r="C35" s="288" t="s">
        <v>1404</v>
      </c>
      <c r="D35" s="289" t="s">
        <v>1405</v>
      </c>
      <c r="E35" s="290" t="s">
        <v>365</v>
      </c>
      <c r="F35" s="291">
        <v>205</v>
      </c>
      <c r="G35" s="38"/>
      <c r="H35" s="44"/>
    </row>
    <row r="36" spans="1:8" s="2" customFormat="1" ht="16.8" customHeight="1">
      <c r="A36" s="38"/>
      <c r="B36" s="44"/>
      <c r="C36" s="288" t="s">
        <v>1406</v>
      </c>
      <c r="D36" s="289" t="s">
        <v>1407</v>
      </c>
      <c r="E36" s="290" t="s">
        <v>365</v>
      </c>
      <c r="F36" s="291">
        <v>280</v>
      </c>
      <c r="G36" s="38"/>
      <c r="H36" s="44"/>
    </row>
    <row r="37" spans="1:8" s="2" customFormat="1" ht="16.8" customHeight="1">
      <c r="A37" s="38"/>
      <c r="B37" s="44"/>
      <c r="C37" s="288" t="s">
        <v>939</v>
      </c>
      <c r="D37" s="289" t="s">
        <v>940</v>
      </c>
      <c r="E37" s="290" t="s">
        <v>196</v>
      </c>
      <c r="F37" s="291">
        <v>9</v>
      </c>
      <c r="G37" s="38"/>
      <c r="H37" s="44"/>
    </row>
    <row r="38" spans="1:8" s="2" customFormat="1" ht="16.8" customHeight="1">
      <c r="A38" s="38"/>
      <c r="B38" s="44"/>
      <c r="C38" s="293" t="s">
        <v>1</v>
      </c>
      <c r="D38" s="293" t="s">
        <v>1081</v>
      </c>
      <c r="E38" s="17" t="s">
        <v>1</v>
      </c>
      <c r="F38" s="294">
        <v>9</v>
      </c>
      <c r="G38" s="38"/>
      <c r="H38" s="44"/>
    </row>
    <row r="39" spans="1:8" s="2" customFormat="1" ht="16.8" customHeight="1">
      <c r="A39" s="38"/>
      <c r="B39" s="44"/>
      <c r="C39" s="293" t="s">
        <v>939</v>
      </c>
      <c r="D39" s="293" t="s">
        <v>239</v>
      </c>
      <c r="E39" s="17" t="s">
        <v>1</v>
      </c>
      <c r="F39" s="294">
        <v>9</v>
      </c>
      <c r="G39" s="38"/>
      <c r="H39" s="44"/>
    </row>
    <row r="40" spans="1:8" s="2" customFormat="1" ht="16.8" customHeight="1">
      <c r="A40" s="38"/>
      <c r="B40" s="44"/>
      <c r="C40" s="292" t="s">
        <v>1391</v>
      </c>
      <c r="D40" s="38"/>
      <c r="E40" s="38"/>
      <c r="F40" s="38"/>
      <c r="G40" s="38"/>
      <c r="H40" s="44"/>
    </row>
    <row r="41" spans="1:8" s="2" customFormat="1" ht="12">
      <c r="A41" s="38"/>
      <c r="B41" s="44"/>
      <c r="C41" s="293" t="s">
        <v>1078</v>
      </c>
      <c r="D41" s="293" t="s">
        <v>1079</v>
      </c>
      <c r="E41" s="17" t="s">
        <v>196</v>
      </c>
      <c r="F41" s="294">
        <v>9</v>
      </c>
      <c r="G41" s="38"/>
      <c r="H41" s="44"/>
    </row>
    <row r="42" spans="1:8" s="2" customFormat="1" ht="16.8" customHeight="1">
      <c r="A42" s="38"/>
      <c r="B42" s="44"/>
      <c r="C42" s="293" t="s">
        <v>1082</v>
      </c>
      <c r="D42" s="293" t="s">
        <v>1083</v>
      </c>
      <c r="E42" s="17" t="s">
        <v>196</v>
      </c>
      <c r="F42" s="294">
        <v>9</v>
      </c>
      <c r="G42" s="38"/>
      <c r="H42" s="44"/>
    </row>
    <row r="43" spans="1:8" s="2" customFormat="1" ht="16.8" customHeight="1">
      <c r="A43" s="38"/>
      <c r="B43" s="44"/>
      <c r="C43" s="293" t="s">
        <v>1088</v>
      </c>
      <c r="D43" s="293" t="s">
        <v>1089</v>
      </c>
      <c r="E43" s="17" t="s">
        <v>196</v>
      </c>
      <c r="F43" s="294">
        <v>27</v>
      </c>
      <c r="G43" s="38"/>
      <c r="H43" s="44"/>
    </row>
    <row r="44" spans="1:8" s="2" customFormat="1" ht="16.8" customHeight="1">
      <c r="A44" s="38"/>
      <c r="B44" s="44"/>
      <c r="C44" s="288" t="s">
        <v>1408</v>
      </c>
      <c r="D44" s="289" t="s">
        <v>1409</v>
      </c>
      <c r="E44" s="290" t="s">
        <v>328</v>
      </c>
      <c r="F44" s="291">
        <v>5.3</v>
      </c>
      <c r="G44" s="38"/>
      <c r="H44" s="44"/>
    </row>
    <row r="45" spans="1:8" s="2" customFormat="1" ht="16.8" customHeight="1">
      <c r="A45" s="38"/>
      <c r="B45" s="44"/>
      <c r="C45" s="288" t="s">
        <v>1410</v>
      </c>
      <c r="D45" s="289" t="s">
        <v>1411</v>
      </c>
      <c r="E45" s="290" t="s">
        <v>328</v>
      </c>
      <c r="F45" s="291">
        <v>354.45</v>
      </c>
      <c r="G45" s="38"/>
      <c r="H45" s="44"/>
    </row>
    <row r="46" spans="1:8" s="2" customFormat="1" ht="16.8" customHeight="1">
      <c r="A46" s="38"/>
      <c r="B46" s="44"/>
      <c r="C46" s="288" t="s">
        <v>1412</v>
      </c>
      <c r="D46" s="289" t="s">
        <v>1413</v>
      </c>
      <c r="E46" s="290" t="s">
        <v>328</v>
      </c>
      <c r="F46" s="291">
        <v>1465.15</v>
      </c>
      <c r="G46" s="38"/>
      <c r="H46" s="44"/>
    </row>
    <row r="47" spans="1:8" s="2" customFormat="1" ht="16.8" customHeight="1">
      <c r="A47" s="38"/>
      <c r="B47" s="44"/>
      <c r="C47" s="288" t="s">
        <v>1414</v>
      </c>
      <c r="D47" s="289" t="s">
        <v>1415</v>
      </c>
      <c r="E47" s="290" t="s">
        <v>328</v>
      </c>
      <c r="F47" s="291">
        <v>8.85</v>
      </c>
      <c r="G47" s="38"/>
      <c r="H47" s="44"/>
    </row>
    <row r="48" spans="1:8" s="2" customFormat="1" ht="16.8" customHeight="1">
      <c r="A48" s="38"/>
      <c r="B48" s="44"/>
      <c r="C48" s="288" t="s">
        <v>1416</v>
      </c>
      <c r="D48" s="289" t="s">
        <v>1417</v>
      </c>
      <c r="E48" s="290" t="s">
        <v>328</v>
      </c>
      <c r="F48" s="291">
        <v>585.55</v>
      </c>
      <c r="G48" s="38"/>
      <c r="H48" s="44"/>
    </row>
    <row r="49" spans="1:8" s="2" customFormat="1" ht="26.4" customHeight="1">
      <c r="A49" s="38"/>
      <c r="B49" s="44"/>
      <c r="C49" s="287" t="s">
        <v>1418</v>
      </c>
      <c r="D49" s="287" t="s">
        <v>98</v>
      </c>
      <c r="E49" s="38"/>
      <c r="F49" s="38"/>
      <c r="G49" s="38"/>
      <c r="H49" s="44"/>
    </row>
    <row r="50" spans="1:8" s="2" customFormat="1" ht="16.8" customHeight="1">
      <c r="A50" s="38"/>
      <c r="B50" s="44"/>
      <c r="C50" s="288" t="s">
        <v>929</v>
      </c>
      <c r="D50" s="289" t="s">
        <v>930</v>
      </c>
      <c r="E50" s="290" t="s">
        <v>196</v>
      </c>
      <c r="F50" s="291">
        <v>7</v>
      </c>
      <c r="G50" s="38"/>
      <c r="H50" s="44"/>
    </row>
    <row r="51" spans="1:8" s="2" customFormat="1" ht="16.8" customHeight="1">
      <c r="A51" s="38"/>
      <c r="B51" s="44"/>
      <c r="C51" s="292" t="s">
        <v>1391</v>
      </c>
      <c r="D51" s="38"/>
      <c r="E51" s="38"/>
      <c r="F51" s="38"/>
      <c r="G51" s="38"/>
      <c r="H51" s="44"/>
    </row>
    <row r="52" spans="1:8" s="2" customFormat="1" ht="16.8" customHeight="1">
      <c r="A52" s="38"/>
      <c r="B52" s="44"/>
      <c r="C52" s="293" t="s">
        <v>1051</v>
      </c>
      <c r="D52" s="293" t="s">
        <v>1052</v>
      </c>
      <c r="E52" s="17" t="s">
        <v>342</v>
      </c>
      <c r="F52" s="294">
        <v>0.64</v>
      </c>
      <c r="G52" s="38"/>
      <c r="H52" s="44"/>
    </row>
    <row r="53" spans="1:8" s="2" customFormat="1" ht="16.8" customHeight="1">
      <c r="A53" s="38"/>
      <c r="B53" s="44"/>
      <c r="C53" s="293" t="s">
        <v>1057</v>
      </c>
      <c r="D53" s="293" t="s">
        <v>1058</v>
      </c>
      <c r="E53" s="17" t="s">
        <v>196</v>
      </c>
      <c r="F53" s="294">
        <v>7</v>
      </c>
      <c r="G53" s="38"/>
      <c r="H53" s="44"/>
    </row>
    <row r="54" spans="1:8" s="2" customFormat="1" ht="16.8" customHeight="1">
      <c r="A54" s="38"/>
      <c r="B54" s="44"/>
      <c r="C54" s="288" t="s">
        <v>931</v>
      </c>
      <c r="D54" s="289" t="s">
        <v>932</v>
      </c>
      <c r="E54" s="290" t="s">
        <v>196</v>
      </c>
      <c r="F54" s="291">
        <v>3</v>
      </c>
      <c r="G54" s="38"/>
      <c r="H54" s="44"/>
    </row>
    <row r="55" spans="1:8" s="2" customFormat="1" ht="16.8" customHeight="1">
      <c r="A55" s="38"/>
      <c r="B55" s="44"/>
      <c r="C55" s="292" t="s">
        <v>1391</v>
      </c>
      <c r="D55" s="38"/>
      <c r="E55" s="38"/>
      <c r="F55" s="38"/>
      <c r="G55" s="38"/>
      <c r="H55" s="44"/>
    </row>
    <row r="56" spans="1:8" s="2" customFormat="1" ht="16.8" customHeight="1">
      <c r="A56" s="38"/>
      <c r="B56" s="44"/>
      <c r="C56" s="293" t="s">
        <v>1051</v>
      </c>
      <c r="D56" s="293" t="s">
        <v>1052</v>
      </c>
      <c r="E56" s="17" t="s">
        <v>342</v>
      </c>
      <c r="F56" s="294">
        <v>0.64</v>
      </c>
      <c r="G56" s="38"/>
      <c r="H56" s="44"/>
    </row>
    <row r="57" spans="1:8" s="2" customFormat="1" ht="16.8" customHeight="1">
      <c r="A57" s="38"/>
      <c r="B57" s="44"/>
      <c r="C57" s="288" t="s">
        <v>933</v>
      </c>
      <c r="D57" s="289" t="s">
        <v>934</v>
      </c>
      <c r="E57" s="290" t="s">
        <v>196</v>
      </c>
      <c r="F57" s="291">
        <v>1</v>
      </c>
      <c r="G57" s="38"/>
      <c r="H57" s="44"/>
    </row>
    <row r="58" spans="1:8" s="2" customFormat="1" ht="16.8" customHeight="1">
      <c r="A58" s="38"/>
      <c r="B58" s="44"/>
      <c r="C58" s="292" t="s">
        <v>1391</v>
      </c>
      <c r="D58" s="38"/>
      <c r="E58" s="38"/>
      <c r="F58" s="38"/>
      <c r="G58" s="38"/>
      <c r="H58" s="44"/>
    </row>
    <row r="59" spans="1:8" s="2" customFormat="1" ht="16.8" customHeight="1">
      <c r="A59" s="38"/>
      <c r="B59" s="44"/>
      <c r="C59" s="293" t="s">
        <v>1051</v>
      </c>
      <c r="D59" s="293" t="s">
        <v>1052</v>
      </c>
      <c r="E59" s="17" t="s">
        <v>342</v>
      </c>
      <c r="F59" s="294">
        <v>0.64</v>
      </c>
      <c r="G59" s="38"/>
      <c r="H59" s="44"/>
    </row>
    <row r="60" spans="1:8" s="2" customFormat="1" ht="16.8" customHeight="1">
      <c r="A60" s="38"/>
      <c r="B60" s="44"/>
      <c r="C60" s="288" t="s">
        <v>1419</v>
      </c>
      <c r="D60" s="289" t="s">
        <v>1420</v>
      </c>
      <c r="E60" s="290" t="s">
        <v>328</v>
      </c>
      <c r="F60" s="291">
        <v>308.05</v>
      </c>
      <c r="G60" s="38"/>
      <c r="H60" s="44"/>
    </row>
    <row r="61" spans="1:8" s="2" customFormat="1" ht="16.8" customHeight="1">
      <c r="A61" s="38"/>
      <c r="B61" s="44"/>
      <c r="C61" s="288" t="s">
        <v>1394</v>
      </c>
      <c r="D61" s="289" t="s">
        <v>1395</v>
      </c>
      <c r="E61" s="290" t="s">
        <v>365</v>
      </c>
      <c r="F61" s="291">
        <v>240</v>
      </c>
      <c r="G61" s="38"/>
      <c r="H61" s="44"/>
    </row>
    <row r="62" spans="1:8" s="2" customFormat="1" ht="16.8" customHeight="1">
      <c r="A62" s="38"/>
      <c r="B62" s="44"/>
      <c r="C62" s="288" t="s">
        <v>1396</v>
      </c>
      <c r="D62" s="289" t="s">
        <v>1397</v>
      </c>
      <c r="E62" s="290" t="s">
        <v>196</v>
      </c>
      <c r="F62" s="291">
        <v>7</v>
      </c>
      <c r="G62" s="38"/>
      <c r="H62" s="44"/>
    </row>
    <row r="63" spans="1:8" s="2" customFormat="1" ht="16.8" customHeight="1">
      <c r="A63" s="38"/>
      <c r="B63" s="44"/>
      <c r="C63" s="288" t="s">
        <v>935</v>
      </c>
      <c r="D63" s="289" t="s">
        <v>936</v>
      </c>
      <c r="E63" s="290" t="s">
        <v>196</v>
      </c>
      <c r="F63" s="291">
        <v>3</v>
      </c>
      <c r="G63" s="38"/>
      <c r="H63" s="44"/>
    </row>
    <row r="64" spans="1:8" s="2" customFormat="1" ht="16.8" customHeight="1">
      <c r="A64" s="38"/>
      <c r="B64" s="44"/>
      <c r="C64" s="292" t="s">
        <v>1391</v>
      </c>
      <c r="D64" s="38"/>
      <c r="E64" s="38"/>
      <c r="F64" s="38"/>
      <c r="G64" s="38"/>
      <c r="H64" s="44"/>
    </row>
    <row r="65" spans="1:8" s="2" customFormat="1" ht="16.8" customHeight="1">
      <c r="A65" s="38"/>
      <c r="B65" s="44"/>
      <c r="C65" s="293" t="s">
        <v>1060</v>
      </c>
      <c r="D65" s="293" t="s">
        <v>1061</v>
      </c>
      <c r="E65" s="17" t="s">
        <v>196</v>
      </c>
      <c r="F65" s="294">
        <v>3</v>
      </c>
      <c r="G65" s="38"/>
      <c r="H65" s="44"/>
    </row>
    <row r="66" spans="1:8" s="2" customFormat="1" ht="16.8" customHeight="1">
      <c r="A66" s="38"/>
      <c r="B66" s="44"/>
      <c r="C66" s="288" t="s">
        <v>937</v>
      </c>
      <c r="D66" s="289" t="s">
        <v>938</v>
      </c>
      <c r="E66" s="290" t="s">
        <v>196</v>
      </c>
      <c r="F66" s="291">
        <v>1</v>
      </c>
      <c r="G66" s="38"/>
      <c r="H66" s="44"/>
    </row>
    <row r="67" spans="1:8" s="2" customFormat="1" ht="16.8" customHeight="1">
      <c r="A67" s="38"/>
      <c r="B67" s="44"/>
      <c r="C67" s="292" t="s">
        <v>1391</v>
      </c>
      <c r="D67" s="38"/>
      <c r="E67" s="38"/>
      <c r="F67" s="38"/>
      <c r="G67" s="38"/>
      <c r="H67" s="44"/>
    </row>
    <row r="68" spans="1:8" s="2" customFormat="1" ht="16.8" customHeight="1">
      <c r="A68" s="38"/>
      <c r="B68" s="44"/>
      <c r="C68" s="293" t="s">
        <v>1063</v>
      </c>
      <c r="D68" s="293" t="s">
        <v>1064</v>
      </c>
      <c r="E68" s="17" t="s">
        <v>196</v>
      </c>
      <c r="F68" s="294">
        <v>1</v>
      </c>
      <c r="G68" s="38"/>
      <c r="H68" s="44"/>
    </row>
    <row r="69" spans="1:8" s="2" customFormat="1" ht="16.8" customHeight="1">
      <c r="A69" s="38"/>
      <c r="B69" s="44"/>
      <c r="C69" s="288" t="s">
        <v>1398</v>
      </c>
      <c r="D69" s="289" t="s">
        <v>1399</v>
      </c>
      <c r="E69" s="290" t="s">
        <v>365</v>
      </c>
      <c r="F69" s="291">
        <v>120</v>
      </c>
      <c r="G69" s="38"/>
      <c r="H69" s="44"/>
    </row>
    <row r="70" spans="1:8" s="2" customFormat="1" ht="16.8" customHeight="1">
      <c r="A70" s="38"/>
      <c r="B70" s="44"/>
      <c r="C70" s="288" t="s">
        <v>1400</v>
      </c>
      <c r="D70" s="289" t="s">
        <v>1401</v>
      </c>
      <c r="E70" s="290" t="s">
        <v>342</v>
      </c>
      <c r="F70" s="291">
        <v>34.992</v>
      </c>
      <c r="G70" s="38"/>
      <c r="H70" s="44"/>
    </row>
    <row r="71" spans="1:8" s="2" customFormat="1" ht="16.8" customHeight="1">
      <c r="A71" s="38"/>
      <c r="B71" s="44"/>
      <c r="C71" s="288" t="s">
        <v>1402</v>
      </c>
      <c r="D71" s="289" t="s">
        <v>1403</v>
      </c>
      <c r="E71" s="290" t="s">
        <v>328</v>
      </c>
      <c r="F71" s="291">
        <v>118.97</v>
      </c>
      <c r="G71" s="38"/>
      <c r="H71" s="44"/>
    </row>
    <row r="72" spans="1:8" s="2" customFormat="1" ht="16.8" customHeight="1">
      <c r="A72" s="38"/>
      <c r="B72" s="44"/>
      <c r="C72" s="288" t="s">
        <v>1404</v>
      </c>
      <c r="D72" s="289" t="s">
        <v>1405</v>
      </c>
      <c r="E72" s="290" t="s">
        <v>365</v>
      </c>
      <c r="F72" s="291">
        <v>240</v>
      </c>
      <c r="G72" s="38"/>
      <c r="H72" s="44"/>
    </row>
    <row r="73" spans="1:8" s="2" customFormat="1" ht="16.8" customHeight="1">
      <c r="A73" s="38"/>
      <c r="B73" s="44"/>
      <c r="C73" s="288" t="s">
        <v>1421</v>
      </c>
      <c r="D73" s="289" t="s">
        <v>1422</v>
      </c>
      <c r="E73" s="290" t="s">
        <v>365</v>
      </c>
      <c r="F73" s="291">
        <v>192</v>
      </c>
      <c r="G73" s="38"/>
      <c r="H73" s="44"/>
    </row>
    <row r="74" spans="1:8" s="2" customFormat="1" ht="16.8" customHeight="1">
      <c r="A74" s="38"/>
      <c r="B74" s="44"/>
      <c r="C74" s="288" t="s">
        <v>1406</v>
      </c>
      <c r="D74" s="289" t="s">
        <v>1407</v>
      </c>
      <c r="E74" s="290" t="s">
        <v>365</v>
      </c>
      <c r="F74" s="291">
        <v>446</v>
      </c>
      <c r="G74" s="38"/>
      <c r="H74" s="44"/>
    </row>
    <row r="75" spans="1:8" s="2" customFormat="1" ht="16.8" customHeight="1">
      <c r="A75" s="38"/>
      <c r="B75" s="44"/>
      <c r="C75" s="288" t="s">
        <v>1410</v>
      </c>
      <c r="D75" s="289" t="s">
        <v>1423</v>
      </c>
      <c r="E75" s="290" t="s">
        <v>328</v>
      </c>
      <c r="F75" s="291">
        <v>192.4</v>
      </c>
      <c r="G75" s="38"/>
      <c r="H75" s="44"/>
    </row>
    <row r="76" spans="1:8" s="2" customFormat="1" ht="16.8" customHeight="1">
      <c r="A76" s="38"/>
      <c r="B76" s="44"/>
      <c r="C76" s="288" t="s">
        <v>1412</v>
      </c>
      <c r="D76" s="289" t="s">
        <v>1413</v>
      </c>
      <c r="E76" s="290" t="s">
        <v>328</v>
      </c>
      <c r="F76" s="291">
        <v>528.55</v>
      </c>
      <c r="G76" s="38"/>
      <c r="H76" s="44"/>
    </row>
    <row r="77" spans="1:8" s="2" customFormat="1" ht="16.8" customHeight="1">
      <c r="A77" s="38"/>
      <c r="B77" s="44"/>
      <c r="C77" s="288" t="s">
        <v>1414</v>
      </c>
      <c r="D77" s="289" t="s">
        <v>1415</v>
      </c>
      <c r="E77" s="290" t="s">
        <v>328</v>
      </c>
      <c r="F77" s="291">
        <v>12.96</v>
      </c>
      <c r="G77" s="38"/>
      <c r="H77" s="44"/>
    </row>
    <row r="78" spans="1:8" s="2" customFormat="1" ht="16.8" customHeight="1">
      <c r="A78" s="38"/>
      <c r="B78" s="44"/>
      <c r="C78" s="288" t="s">
        <v>1424</v>
      </c>
      <c r="D78" s="289" t="s">
        <v>1425</v>
      </c>
      <c r="E78" s="290" t="s">
        <v>328</v>
      </c>
      <c r="F78" s="291">
        <v>-293.93</v>
      </c>
      <c r="G78" s="38"/>
      <c r="H78" s="44"/>
    </row>
    <row r="79" spans="1:8" s="2" customFormat="1" ht="26.4" customHeight="1">
      <c r="A79" s="38"/>
      <c r="B79" s="44"/>
      <c r="C79" s="287" t="s">
        <v>1426</v>
      </c>
      <c r="D79" s="287" t="s">
        <v>101</v>
      </c>
      <c r="E79" s="38"/>
      <c r="F79" s="38"/>
      <c r="G79" s="38"/>
      <c r="H79" s="44"/>
    </row>
    <row r="80" spans="1:8" s="2" customFormat="1" ht="16.8" customHeight="1">
      <c r="A80" s="38"/>
      <c r="B80" s="44"/>
      <c r="C80" s="288" t="s">
        <v>1427</v>
      </c>
      <c r="D80" s="289" t="s">
        <v>1428</v>
      </c>
      <c r="E80" s="290" t="s">
        <v>365</v>
      </c>
      <c r="F80" s="291">
        <v>31.5</v>
      </c>
      <c r="G80" s="38"/>
      <c r="H80" s="44"/>
    </row>
    <row r="81" spans="1:8" s="2" customFormat="1" ht="16.8" customHeight="1">
      <c r="A81" s="38"/>
      <c r="B81" s="44"/>
      <c r="C81" s="288" t="s">
        <v>929</v>
      </c>
      <c r="D81" s="289" t="s">
        <v>930</v>
      </c>
      <c r="E81" s="290" t="s">
        <v>196</v>
      </c>
      <c r="F81" s="291">
        <v>7</v>
      </c>
      <c r="G81" s="38"/>
      <c r="H81" s="44"/>
    </row>
    <row r="82" spans="1:8" s="2" customFormat="1" ht="16.8" customHeight="1">
      <c r="A82" s="38"/>
      <c r="B82" s="44"/>
      <c r="C82" s="292" t="s">
        <v>1391</v>
      </c>
      <c r="D82" s="38"/>
      <c r="E82" s="38"/>
      <c r="F82" s="38"/>
      <c r="G82" s="38"/>
      <c r="H82" s="44"/>
    </row>
    <row r="83" spans="1:8" s="2" customFormat="1" ht="16.8" customHeight="1">
      <c r="A83" s="38"/>
      <c r="B83" s="44"/>
      <c r="C83" s="293" t="s">
        <v>1051</v>
      </c>
      <c r="D83" s="293" t="s">
        <v>1052</v>
      </c>
      <c r="E83" s="17" t="s">
        <v>342</v>
      </c>
      <c r="F83" s="294">
        <v>0.52</v>
      </c>
      <c r="G83" s="38"/>
      <c r="H83" s="44"/>
    </row>
    <row r="84" spans="1:8" s="2" customFormat="1" ht="16.8" customHeight="1">
      <c r="A84" s="38"/>
      <c r="B84" s="44"/>
      <c r="C84" s="293" t="s">
        <v>1057</v>
      </c>
      <c r="D84" s="293" t="s">
        <v>1058</v>
      </c>
      <c r="E84" s="17" t="s">
        <v>196</v>
      </c>
      <c r="F84" s="294">
        <v>7</v>
      </c>
      <c r="G84" s="38"/>
      <c r="H84" s="44"/>
    </row>
    <row r="85" spans="1:8" s="2" customFormat="1" ht="16.8" customHeight="1">
      <c r="A85" s="38"/>
      <c r="B85" s="44"/>
      <c r="C85" s="288" t="s">
        <v>931</v>
      </c>
      <c r="D85" s="289" t="s">
        <v>932</v>
      </c>
      <c r="E85" s="290" t="s">
        <v>196</v>
      </c>
      <c r="F85" s="291">
        <v>3</v>
      </c>
      <c r="G85" s="38"/>
      <c r="H85" s="44"/>
    </row>
    <row r="86" spans="1:8" s="2" customFormat="1" ht="16.8" customHeight="1">
      <c r="A86" s="38"/>
      <c r="B86" s="44"/>
      <c r="C86" s="292" t="s">
        <v>1391</v>
      </c>
      <c r="D86" s="38"/>
      <c r="E86" s="38"/>
      <c r="F86" s="38"/>
      <c r="G86" s="38"/>
      <c r="H86" s="44"/>
    </row>
    <row r="87" spans="1:8" s="2" customFormat="1" ht="16.8" customHeight="1">
      <c r="A87" s="38"/>
      <c r="B87" s="44"/>
      <c r="C87" s="293" t="s">
        <v>1051</v>
      </c>
      <c r="D87" s="293" t="s">
        <v>1052</v>
      </c>
      <c r="E87" s="17" t="s">
        <v>342</v>
      </c>
      <c r="F87" s="294">
        <v>0.52</v>
      </c>
      <c r="G87" s="38"/>
      <c r="H87" s="44"/>
    </row>
    <row r="88" spans="1:8" s="2" customFormat="1" ht="16.8" customHeight="1">
      <c r="A88" s="38"/>
      <c r="B88" s="44"/>
      <c r="C88" s="288" t="s">
        <v>1419</v>
      </c>
      <c r="D88" s="289" t="s">
        <v>1420</v>
      </c>
      <c r="E88" s="290" t="s">
        <v>328</v>
      </c>
      <c r="F88" s="291">
        <v>1685.79</v>
      </c>
      <c r="G88" s="38"/>
      <c r="H88" s="44"/>
    </row>
    <row r="89" spans="1:8" s="2" customFormat="1" ht="16.8" customHeight="1">
      <c r="A89" s="38"/>
      <c r="B89" s="44"/>
      <c r="C89" s="288" t="s">
        <v>1429</v>
      </c>
      <c r="D89" s="289" t="s">
        <v>1430</v>
      </c>
      <c r="E89" s="290" t="s">
        <v>328</v>
      </c>
      <c r="F89" s="291">
        <v>126.1</v>
      </c>
      <c r="G89" s="38"/>
      <c r="H89" s="44"/>
    </row>
    <row r="90" spans="1:8" s="2" customFormat="1" ht="16.8" customHeight="1">
      <c r="A90" s="38"/>
      <c r="B90" s="44"/>
      <c r="C90" s="288" t="s">
        <v>1394</v>
      </c>
      <c r="D90" s="289" t="s">
        <v>1395</v>
      </c>
      <c r="E90" s="290" t="s">
        <v>365</v>
      </c>
      <c r="F90" s="291">
        <v>560</v>
      </c>
      <c r="G90" s="38"/>
      <c r="H90" s="44"/>
    </row>
    <row r="91" spans="1:8" s="2" customFormat="1" ht="16.8" customHeight="1">
      <c r="A91" s="38"/>
      <c r="B91" s="44"/>
      <c r="C91" s="288" t="s">
        <v>1396</v>
      </c>
      <c r="D91" s="289" t="s">
        <v>1397</v>
      </c>
      <c r="E91" s="290" t="s">
        <v>196</v>
      </c>
      <c r="F91" s="291">
        <v>7</v>
      </c>
      <c r="G91" s="38"/>
      <c r="H91" s="44"/>
    </row>
    <row r="92" spans="1:8" s="2" customFormat="1" ht="16.8" customHeight="1">
      <c r="A92" s="38"/>
      <c r="B92" s="44"/>
      <c r="C92" s="288" t="s">
        <v>935</v>
      </c>
      <c r="D92" s="289" t="s">
        <v>1296</v>
      </c>
      <c r="E92" s="290" t="s">
        <v>196</v>
      </c>
      <c r="F92" s="291">
        <v>3</v>
      </c>
      <c r="G92" s="38"/>
      <c r="H92" s="44"/>
    </row>
    <row r="93" spans="1:8" s="2" customFormat="1" ht="16.8" customHeight="1">
      <c r="A93" s="38"/>
      <c r="B93" s="44"/>
      <c r="C93" s="292" t="s">
        <v>1391</v>
      </c>
      <c r="D93" s="38"/>
      <c r="E93" s="38"/>
      <c r="F93" s="38"/>
      <c r="G93" s="38"/>
      <c r="H93" s="44"/>
    </row>
    <row r="94" spans="1:8" s="2" customFormat="1" ht="16.8" customHeight="1">
      <c r="A94" s="38"/>
      <c r="B94" s="44"/>
      <c r="C94" s="293" t="s">
        <v>1060</v>
      </c>
      <c r="D94" s="293" t="s">
        <v>1061</v>
      </c>
      <c r="E94" s="17" t="s">
        <v>196</v>
      </c>
      <c r="F94" s="294">
        <v>3</v>
      </c>
      <c r="G94" s="38"/>
      <c r="H94" s="44"/>
    </row>
    <row r="95" spans="1:8" s="2" customFormat="1" ht="16.8" customHeight="1">
      <c r="A95" s="38"/>
      <c r="B95" s="44"/>
      <c r="C95" s="288" t="s">
        <v>1398</v>
      </c>
      <c r="D95" s="289" t="s">
        <v>1399</v>
      </c>
      <c r="E95" s="290" t="s">
        <v>365</v>
      </c>
      <c r="F95" s="291">
        <v>280</v>
      </c>
      <c r="G95" s="38"/>
      <c r="H95" s="44"/>
    </row>
    <row r="96" spans="1:8" s="2" customFormat="1" ht="16.8" customHeight="1">
      <c r="A96" s="38"/>
      <c r="B96" s="44"/>
      <c r="C96" s="288" t="s">
        <v>1431</v>
      </c>
      <c r="D96" s="289" t="s">
        <v>1432</v>
      </c>
      <c r="E96" s="290" t="s">
        <v>328</v>
      </c>
      <c r="F96" s="291">
        <v>184</v>
      </c>
      <c r="G96" s="38"/>
      <c r="H96" s="44"/>
    </row>
    <row r="97" spans="1:8" s="2" customFormat="1" ht="16.8" customHeight="1">
      <c r="A97" s="38"/>
      <c r="B97" s="44"/>
      <c r="C97" s="288" t="s">
        <v>1400</v>
      </c>
      <c r="D97" s="289" t="s">
        <v>1401</v>
      </c>
      <c r="E97" s="290" t="s">
        <v>342</v>
      </c>
      <c r="F97" s="291">
        <v>86</v>
      </c>
      <c r="G97" s="38"/>
      <c r="H97" s="44"/>
    </row>
    <row r="98" spans="1:8" s="2" customFormat="1" ht="16.8" customHeight="1">
      <c r="A98" s="38"/>
      <c r="B98" s="44"/>
      <c r="C98" s="288" t="s">
        <v>1404</v>
      </c>
      <c r="D98" s="289" t="s">
        <v>1405</v>
      </c>
      <c r="E98" s="290" t="s">
        <v>365</v>
      </c>
      <c r="F98" s="291">
        <v>730</v>
      </c>
      <c r="G98" s="38"/>
      <c r="H98" s="44"/>
    </row>
    <row r="99" spans="1:8" s="2" customFormat="1" ht="16.8" customHeight="1">
      <c r="A99" s="38"/>
      <c r="B99" s="44"/>
      <c r="C99" s="288" t="s">
        <v>1421</v>
      </c>
      <c r="D99" s="289" t="s">
        <v>1422</v>
      </c>
      <c r="E99" s="290" t="s">
        <v>365</v>
      </c>
      <c r="F99" s="291">
        <v>1438</v>
      </c>
      <c r="G99" s="38"/>
      <c r="H99" s="44"/>
    </row>
    <row r="100" spans="1:8" s="2" customFormat="1" ht="16.8" customHeight="1">
      <c r="A100" s="38"/>
      <c r="B100" s="44"/>
      <c r="C100" s="288" t="s">
        <v>1433</v>
      </c>
      <c r="D100" s="289" t="s">
        <v>1434</v>
      </c>
      <c r="E100" s="290" t="s">
        <v>365</v>
      </c>
      <c r="F100" s="291">
        <v>24</v>
      </c>
      <c r="G100" s="38"/>
      <c r="H100" s="44"/>
    </row>
    <row r="101" spans="1:8" s="2" customFormat="1" ht="16.8" customHeight="1">
      <c r="A101" s="38"/>
      <c r="B101" s="44"/>
      <c r="C101" s="288" t="s">
        <v>1406</v>
      </c>
      <c r="D101" s="289" t="s">
        <v>1407</v>
      </c>
      <c r="E101" s="290" t="s">
        <v>365</v>
      </c>
      <c r="F101" s="291">
        <v>2368.5</v>
      </c>
      <c r="G101" s="38"/>
      <c r="H101" s="44"/>
    </row>
    <row r="102" spans="1:8" s="2" customFormat="1" ht="16.8" customHeight="1">
      <c r="A102" s="38"/>
      <c r="B102" s="44"/>
      <c r="C102" s="288" t="s">
        <v>1410</v>
      </c>
      <c r="D102" s="289" t="s">
        <v>1423</v>
      </c>
      <c r="E102" s="290" t="s">
        <v>328</v>
      </c>
      <c r="F102" s="291">
        <v>338.7</v>
      </c>
      <c r="G102" s="38"/>
      <c r="H102" s="44"/>
    </row>
    <row r="103" spans="1:8" s="2" customFormat="1" ht="16.8" customHeight="1">
      <c r="A103" s="38"/>
      <c r="B103" s="44"/>
      <c r="C103" s="288" t="s">
        <v>1412</v>
      </c>
      <c r="D103" s="289" t="s">
        <v>1413</v>
      </c>
      <c r="E103" s="290" t="s">
        <v>328</v>
      </c>
      <c r="F103" s="291">
        <v>1053.16</v>
      </c>
      <c r="G103" s="38"/>
      <c r="H103" s="44"/>
    </row>
    <row r="104" spans="1:8" s="2" customFormat="1" ht="16.8" customHeight="1">
      <c r="A104" s="38"/>
      <c r="B104" s="44"/>
      <c r="C104" s="288" t="s">
        <v>1414</v>
      </c>
      <c r="D104" s="289" t="s">
        <v>1415</v>
      </c>
      <c r="E104" s="290" t="s">
        <v>328</v>
      </c>
      <c r="F104" s="291">
        <v>65.04</v>
      </c>
      <c r="G104" s="38"/>
      <c r="H104" s="44"/>
    </row>
    <row r="105" spans="1:8" s="2" customFormat="1" ht="7.4" customHeight="1">
      <c r="A105" s="38"/>
      <c r="B105" s="170"/>
      <c r="C105" s="171"/>
      <c r="D105" s="171"/>
      <c r="E105" s="171"/>
      <c r="F105" s="171"/>
      <c r="G105" s="171"/>
      <c r="H105" s="44"/>
    </row>
    <row r="106" spans="1:8" s="2" customFormat="1" ht="12">
      <c r="A106" s="38"/>
      <c r="B106" s="38"/>
      <c r="C106" s="38"/>
      <c r="D106" s="38"/>
      <c r="E106" s="38"/>
      <c r="F106" s="38"/>
      <c r="G106" s="38"/>
      <c r="H106" s="38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Zajíčková</dc:creator>
  <cp:keywords/>
  <dc:description/>
  <cp:lastModifiedBy>Hana Zajíčková</cp:lastModifiedBy>
  <dcterms:created xsi:type="dcterms:W3CDTF">2021-10-27T12:13:44Z</dcterms:created>
  <dcterms:modified xsi:type="dcterms:W3CDTF">2021-10-27T12:13:59Z</dcterms:modified>
  <cp:category/>
  <cp:version/>
  <cp:contentType/>
  <cp:contentStatus/>
</cp:coreProperties>
</file>