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1_SO 001.1" sheetId="2" r:id="rId2"/>
    <sheet name="SO 001_SO 001.2" sheetId="3" r:id="rId3"/>
    <sheet name="SO 101_SO 101.1" sheetId="4" r:id="rId4"/>
    <sheet name="SO 101_SO 101.2" sheetId="5" r:id="rId5"/>
    <sheet name="SO 101_SO 101.3" sheetId="6" r:id="rId6"/>
    <sheet name="SO 101_SO 101.4" sheetId="7" r:id="rId7"/>
    <sheet name="SO 101_SO 101.5" sheetId="8" r:id="rId8"/>
    <sheet name="SO 101_SO 101.6" sheetId="9" r:id="rId9"/>
    <sheet name="SO 101_SO 101.7" sheetId="10" r:id="rId10"/>
    <sheet name="SO 101_SO 101.8" sheetId="11" r:id="rId11"/>
    <sheet name="SO 201" sheetId="12" r:id="rId12"/>
    <sheet name="SO 401" sheetId="13" r:id="rId13"/>
  </sheets>
  <definedNames/>
  <calcPr fullCalcOnLoad="1"/>
</workbook>
</file>

<file path=xl/sharedStrings.xml><?xml version="1.0" encoding="utf-8"?>
<sst xmlns="http://schemas.openxmlformats.org/spreadsheetml/2006/main" count="3760" uniqueCount="979">
  <si>
    <t>Firma: OPTIMA, spol. s r. o.</t>
  </si>
  <si>
    <t>Soupis objektů s DPH</t>
  </si>
  <si>
    <t>Stavba: II/322 (2021) - MODERNIZACE SILNICE II/322 KOMÁROV-NAPOJENÍ NA D35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</si>
  <si>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</si>
  <si>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</si>
  <si>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</si>
  <si>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</si>
  <si>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</si>
  <si>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</si>
  <si>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</si>
  <si>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</si>
  <si>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</si>
  <si>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</si>
  <si>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</si>
  <si>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</si>
  <si>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II/322 (2021)</t>
  </si>
  <si>
    <t>MODERNIZACE SILNICE II/322 KOMÁROV-NAPOJENÍ NA D35</t>
  </si>
  <si>
    <t>O</t>
  </si>
  <si>
    <t>Objekt:</t>
  </si>
  <si>
    <t>SO 001</t>
  </si>
  <si>
    <t>VŠEOBECNÉ POLOŽKY</t>
  </si>
  <si>
    <t>O1</t>
  </si>
  <si>
    <t>Rozpočet:</t>
  </si>
  <si>
    <t>0,00</t>
  </si>
  <si>
    <t>15,00</t>
  </si>
  <si>
    <t>21,00</t>
  </si>
  <si>
    <t>3</t>
  </si>
  <si>
    <t>2</t>
  </si>
  <si>
    <t>SO 001.1</t>
  </si>
  <si>
    <t>VŠEOBECNÉ POLOŽKY - Vedlejší způsobilé výdaje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</si>
  <si>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</si>
  <si>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</si>
  <si>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</si>
  <si>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</si>
  <si>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</si>
  <si>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</si>
  <si>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</si>
  <si>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</si>
  <si>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</si>
  <si>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</si>
  <si>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</si>
  <si>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</si>
  <si>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</si>
  <si>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</si>
  <si>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</si>
  <si>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</si>
  <si>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</si>
  <si>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</si>
  <si>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</si>
  <si>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</si>
  <si>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02620</t>
  </si>
  <si>
    <t/>
  </si>
  <si>
    <t>ZKOUŠENÍ KONSTRUKCÍ A PRACÍ NEZÁVISLOU ZKUŠEBNOU</t>
  </si>
  <si>
    <t>KČ</t>
  </si>
  <si>
    <t>PP</t>
  </si>
  <si>
    <t>Provedení zkoušek (zajištění všech testů potřebných pro zjištění kvality zemin náspů, výkopů), včetně dalších zkoušek požadovaných objednatelem. Nezahrnují nákl.na povinné průkazní zkoušky.</t>
  </si>
  <si>
    <t>VV</t>
  </si>
  <si>
    <t>1=1,000 [A]</t>
  </si>
  <si>
    <t>TS</t>
  </si>
  <si>
    <t>zahrnuje veškeré náklady spojené s objednatelem požadovanými zkouškami</t>
  </si>
  <si>
    <t>02710</t>
  </si>
  <si>
    <t>POMOC PRÁCE ZŘÍZ NEBO ZAJIŠŤ OBJÍŽĎKY A PŘÍSTUP CESTY</t>
  </si>
  <si>
    <t>KPL</t>
  </si>
  <si>
    <t>zajištění vydání všech potřebných rozhodnutí a stanovení pro přechodnou úpravu provozu na pozemních komunikací.</t>
  </si>
  <si>
    <t>zahrnuje veškeré náklady spojené s objednatelem požadovanými zařízeními</t>
  </si>
  <si>
    <t>02720</t>
  </si>
  <si>
    <t>POMOC PRÁCE ZŘÍZ NEBO ZAJIŠŤ REGULACI A OCHRANU DOPRAVY</t>
  </si>
  <si>
    <t>Pasportizace přilehlých objektů a objízdných tras. Specifikace dle SOD.</t>
  </si>
  <si>
    <t>02730</t>
  </si>
  <si>
    <t>POMOC PRÁCE ZŘÍZ NEBO ZAJIŠŤ OCHRANU INŽENÝRSKÝCH SÍTÍ</t>
  </si>
  <si>
    <t>Zajištění obnovy vyjádření a vytyčení veškerých stávajících inženýrských sítí (včetně úhrady za vytyčení), odpovědnost za jejich neporušení během výstavby a zpětné předání jejich správcům</t>
  </si>
  <si>
    <t>02911</t>
  </si>
  <si>
    <t>OSTATNÍ POŽADAVKY - GEODETICKÉ ZAMĚŘENÍ</t>
  </si>
  <si>
    <t>Zaměření skutečného provedení- veškerá geodetická zaměření před stavbou, v průběhu provádění a po dokončení</t>
  </si>
  <si>
    <t>2=2,000 [A]</t>
  </si>
  <si>
    <t>zahrnuje veškeré náklady spojené s objednatelem požadovanými pracemi</t>
  </si>
  <si>
    <t>02930</t>
  </si>
  <si>
    <t>OSTATNÍ POŽADAVKY - UMĚLECKÁ DÍLA</t>
  </si>
  <si>
    <t>KUS</t>
  </si>
  <si>
    <t>Pamětní deska - místo realizace projektu bude nejpozději k datu převzetí dokončené stavby objednatelem osazeno 1ks pamětní desky o rozměrech 0,3*0,4m dle pravidel IROP, provedení z odolného materiálu zajišťující životnost desky a písma min.5 let. Zahrnuje dodávku, osazení a montáž - 1ks</t>
  </si>
  <si>
    <t>zahrnuje veškeré náklady spojené s objednatelem požadovanými pracemi a díly</t>
  </si>
  <si>
    <t>7</t>
  </si>
  <si>
    <t>02940</t>
  </si>
  <si>
    <t>OSTATNÍ POŽADAVKY - VYPRACOVÁNÍ DOKUMENTACE</t>
  </si>
  <si>
    <t>Dokumentace skutečného provedení stavby (DSPS), součástí dokladů při předání dokončeného díla budou rovněž veškeré atesty, prohlášení o shodě, certifikáty na použité materiály a výrobky a protokoly o výsledcích zkoušek.  
Dle specifikace ve smlouvě o dílo.</t>
  </si>
  <si>
    <t>8</t>
  </si>
  <si>
    <t>02943</t>
  </si>
  <si>
    <t>OSTATNÍ POŽADAVKY - VYPRACOVÁNÍ RDS</t>
  </si>
  <si>
    <t>detailní zpracování propustků - výztuže</t>
  </si>
  <si>
    <t>02945</t>
  </si>
  <si>
    <t>OSTAT POŽADAVKY - GEOMETRICKÝ PLÁN</t>
  </si>
  <si>
    <t>Vypracování geometrického plánu (GP) dokončené stavby  
Pozn.:GP bude mít náležitosti stanovené zvlaštními předpisy, zejména  Vyhláškou č. 26/2007 Sb., bude ověřen oprávněným zeměměřiským inženýrem a bude potvrzen příslušným katastrálním úřadem. GP bude způsobilý k majetkovému vypořádání. GP musí být před dokončeným vyhotovením předány objednateli k odsouhlasení.  
Dle specifikace ve smlouvě o dílo.</t>
  </si>
  <si>
    <t>0.651*50000=32550,-Kč 
1=1,000 [A]</t>
  </si>
  <si>
    <t>položka zahrnuje:  
- přípravu podkladů, podání žádosti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</si>
  <si>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02946</t>
  </si>
  <si>
    <t>OSTAT POŽADAVKY - FOTODOKUMENTACE</t>
  </si>
  <si>
    <t>Prúůběžné provedení fotodokumentace během provádění stavby, po dokončení předat na CD, dle specifikace v SOD.</t>
  </si>
  <si>
    <t>položka zahrnuje: 
- fotodokumentaci zadavatelem požadovaného děje a konstrukcí v požadovaných časových intervalech 
- zadavatelem specifikované výstupy (fotografie v papírovém a digitálním formátu) v požadovaném počtu</t>
  </si>
  <si>
    <t>11</t>
  </si>
  <si>
    <t>02990</t>
  </si>
  <si>
    <t>OSTATNÍ POŽADAVKY - INFORMAČNÍ TABULE</t>
  </si>
  <si>
    <t>"Náklady na zřízení dočasné informační tabule s údaji o stavbě s textem dle vzoru objednatele/zadavatele, včetně ukotvení. Povinná publicita IROP - billboard 5,1 x 2,4m. Po ukončení stavby demontáž a likvidace. - 1 ks."  
"položka zahrnuje:  
- dodání a osazení informačních tabulí v předepsaném provedení a množství s obsahem předepsaným zadavatelem  
- veškeré nosné a upevňovací konstrukce  
- demontáž a odvoz po skončení platnosti  
- případně nutné opravy poškozených částí během platnosti."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</si>
  <si>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</si>
  <si>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12</t>
  </si>
  <si>
    <t>03720</t>
  </si>
  <si>
    <t>POMOC PRÁCE ZAJIŠŤ NEBO ZŘÍZ REGULACI A OCHRANU DOPRAVY</t>
  </si>
  <si>
    <t>zajištění požadavků vyplývajích z požadavků BOZP po dobu staveništních prací, včetně zajištění pohybu chodců.</t>
  </si>
  <si>
    <t>zahrnuje objednatelem povolené náklady na požadovaná zařízení zhotovitele</t>
  </si>
  <si>
    <t>SO 001.2</t>
  </si>
  <si>
    <t>VŠEOBECNÉ POLOŽKY - Nezpůsobilé výdaje</t>
  </si>
  <si>
    <t>01400</t>
  </si>
  <si>
    <t>POPLATKY - BANKOVNÍ ZÁRUKA</t>
  </si>
  <si>
    <t>zahrnuje jinde neuvedené poplatky související s výstavbou</t>
  </si>
  <si>
    <t>03100</t>
  </si>
  <si>
    <t>ZAŘÍZENÍ STAVENIŠTĚ - ZŘÍZENÍ, PROVOZ, DEMONTÁŽ</t>
  </si>
  <si>
    <t>Příprava zařízení staveniště, provoz a jeho odstranění, včetně případního zajištění přístupu na staveniště pro provádění prací mimo trvalý zábor stavby dle potřeb zhotovitele.</t>
  </si>
  <si>
    <t>zahrnuje objednatelem povolené náklady na pořízení (event. pronájem), provozování, udržování a likvidaci zhotovitelova zařízení</t>
  </si>
  <si>
    <t>SO 101</t>
  </si>
  <si>
    <t>SILNICE II/322</t>
  </si>
  <si>
    <t>SO 101.1</t>
  </si>
  <si>
    <t>SILNICE II/322 - Hlavní způsobilé výdaje</t>
  </si>
  <si>
    <t>014102</t>
  </si>
  <si>
    <t>POPLATKY ZA SKLÁDKU</t>
  </si>
  <si>
    <t>T</t>
  </si>
  <si>
    <t>neznečištěná zemina a kamenivo stavebním odpadem</t>
  </si>
  <si>
    <t>viz. položky 
113328  514.37*2=1 028,740 [A] 
113378  486.78*2=973,560 [B] 
122738.p 443.8*2=887,600 [C] 
123738.r  657.4*2=1 314,800 [D] 
12924   669.8*0.2*2=267,920 [E] 
13273    70.4*2=140,800 [F] 
Celkem: A+B+C+D+E+F=4 613,420 [G]</t>
  </si>
  <si>
    <t>zahrnuje veškeré poplatky provozovateli skládky související s uložením odpadu na skládce.</t>
  </si>
  <si>
    <t>02780</t>
  </si>
  <si>
    <t>POMOC PRÁCE ZŘÍZ NEBO ZAJIŠŤ ZEMNÍKY A SKLÁDKY</t>
  </si>
  <si>
    <t>veškeré práce zajištující zabezpečení mezisklády odfrézované asfaltové směsi, včetně zajištění oprávnění příslušných orgánů ochrany životního prostředí, vodoprávního úřadu a hygienickou stanicí odsouhlasených opatření pro zřízení meziskládky materiálu s obsahem dehtu</t>
  </si>
  <si>
    <t>zahrnuje veškeré náklady spojené s objednatelem požadovanými zařízeními (nezahrnuje poplatky za získanou nebo uloženou zeminu)</t>
  </si>
  <si>
    <t>Zpracování RDS na komunikaci.</t>
  </si>
  <si>
    <t>Zemní práce</t>
  </si>
  <si>
    <t>11120</t>
  </si>
  <si>
    <t>ODSTRANĚNÍ KŘOVIN</t>
  </si>
  <si>
    <t>M2</t>
  </si>
  <si>
    <t>nálet a křoviny podél komunikace</t>
  </si>
  <si>
    <t>11*2.5=27,500 [A]</t>
  </si>
  <si>
    <t>odstranění křovin a stromů do průměru 100 mm 
doprava dřevin bez ohledu na vzdálenost 
spálení na hromadách nebo štěpkování</t>
  </si>
  <si>
    <t>11130</t>
  </si>
  <si>
    <t>SEJMUTÍ DRNU</t>
  </si>
  <si>
    <t>sejmutí drnu stávajícího příkopu</t>
  </si>
  <si>
    <t>L 136+728=864,000 [A] 
P 150+450+221+192=1 013,000 [B] 
Celkem: A+B=1 877,000 [C]</t>
  </si>
  <si>
    <t>včetně vodorovné dopravy  a uložení na skládku</t>
  </si>
  <si>
    <t>11332</t>
  </si>
  <si>
    <t>ODSTRANĚNÍ PODKLADŮ ZPEVNĚNÝCH PLOCH Z KAMENIVA NESTMELENÉHO</t>
  </si>
  <si>
    <t>M3</t>
  </si>
  <si>
    <t>odkop konstrukce vozovky, odvoz na meziskládku, zpětné použití do aktivní zóny v místě nedostatku zeminy, v rozšíření</t>
  </si>
  <si>
    <t>10.79*20=215,800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</si>
  <si>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</si>
  <si>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113328</t>
  </si>
  <si>
    <t>ODSTRAN PODKL ZPEVNĚNÝCH PLOCH Z KAMENIVA NESTMEL, ODVOZ DO 20KM</t>
  </si>
  <si>
    <t>odstranění stávající ŠD, včetně dopravy na skládku</t>
  </si>
  <si>
    <t>měřeno ze situace: 
km 0,000-0,506 
3399.5*0.21=713,895 [A] 
km 0,515-0,525 
77.5*0.21=16,275 [B] 
zpětné použití do aktivní zóny 
-10.79*20=- 215,800 [C] 
Celkem: A+B+C=514,370 [D]</t>
  </si>
  <si>
    <t>113378</t>
  </si>
  <si>
    <t>ODSTRAN PODKLADU ZPEVNĚNÝCH PLOCH Z DLAŽEB KOSTEK, ODVOZ DO 20KM</t>
  </si>
  <si>
    <t>včetně lože</t>
  </si>
  <si>
    <t>měřeno ze situace: 
km 0,000-0,506 
3399.5=3 399,500 [A] 
km 0,515-0,525 
77.5=77,500 [C] 
Celkem: (A+C)*0.14=486,780 [D]</t>
  </si>
  <si>
    <t>11372</t>
  </si>
  <si>
    <t>FRÉZOVÁNÍ ZPEVNĚNÝCH PLOCH ASFALTOVÝCH</t>
  </si>
  <si>
    <t>odvoz na meziskládku pro zpětné použití</t>
  </si>
  <si>
    <t>měřeno ze situace: 
km 0,000-0,506 
3399.5=3 399,500 [A] 
Most km 0.506-0.515 
61.5=61,500 [B] 
km 0,515-0,525 
77.5=77,500 [C] 
km 0,525-0.651 
1080=1 080,000 [D] 
křižovatka s MK 
123.5=123,500 [E] 
Celkem: (A+B+C+D+E)*0.09=426,780 [F]</t>
  </si>
  <si>
    <t>Sanace v intravilanu odhad 10%, odvoz na meziskládku  - zpětné použití  
frézování podkladní vrstvy</t>
  </si>
  <si>
    <t>měřeno ze situace 
km 0,525-0.651 
1080*0.05*0.1=5,400 [D]</t>
  </si>
  <si>
    <t>12110</t>
  </si>
  <si>
    <t>SEJMUTÍ ORNICE NEBO LESNÍ PŮDY</t>
  </si>
  <si>
    <t>tl. 0,2m, včetně odvozu a rozprostření na zemědělském pozemku</t>
  </si>
  <si>
    <t>L  183+2129=2 312,000 [A] 
P  202+482+306+316=1 306,000 [B] 
Celkem: (A+B)*0.2=723,600 [C]</t>
  </si>
  <si>
    <t>položka zahrnuje sejmutí ornice bez ohledu na tloušťku vrstvy a její vodorovnou dopravu  
nezahrnuje uložení na trvalou skládku</t>
  </si>
  <si>
    <t>122738</t>
  </si>
  <si>
    <t>p</t>
  </si>
  <si>
    <t>ODKOPÁVKY A PROKOPÁVKY OBECNÉ TŘ. I, ODVOZ DO 20KM</t>
  </si>
  <si>
    <t>odkop pro příkopy a zemní těleso, včetně dopravy na skládku</t>
  </si>
  <si>
    <t>dle příčných řezů: 22.19*20=443,800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</si>
  <si>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</si>
  <si>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</t>
  </si>
  <si>
    <t>123738</t>
  </si>
  <si>
    <t>r</t>
  </si>
  <si>
    <t>ODKOP PRO SPOD STAVBU SILNIC A ŽELEZNIC TŘ. I, ODVOZ DO 20KM</t>
  </si>
  <si>
    <t>včetně dopravy na skládku, rozšíření vozovky - odkop na zemní plán  
dle příčných řezů</t>
  </si>
  <si>
    <t>32.87*20=657,400 [A]</t>
  </si>
  <si>
    <t>14</t>
  </si>
  <si>
    <t>12573</t>
  </si>
  <si>
    <t>v</t>
  </si>
  <si>
    <t>VYKOPÁVKY ZE ZEMNÍKŮ A SKLÁDEK TŘ. I</t>
  </si>
  <si>
    <t>přesun z meziskládky</t>
  </si>
  <si>
    <t>dle pol. č.11332 
10.79*20=215,800 [A] 
dle pol. č. 11372 a 11372.S 
426.78+5.4=432,180 [B] 
Celkem: A+B=647,980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</si>
  <si>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</si>
  <si>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15</t>
  </si>
  <si>
    <t>12924</t>
  </si>
  <si>
    <t>ČIŠTĚNÍ KRAJNIC OD NÁNOSU TL. DO 200MM</t>
  </si>
  <si>
    <t>odstranění stávající krajnice</t>
  </si>
  <si>
    <t>Vlevo: 58.2+269.2=327,400 [A] 
Vpravo: 79+120+86+57.4=342,400 [B] 
Celkem: A+B=669,800 [C]</t>
  </si>
  <si>
    <t>- vodorovná a svislá doprava, přemístění, přeložení, manipulace s výkopkem a uložení na skládku (bez poplatku)</t>
  </si>
  <si>
    <t>16</t>
  </si>
  <si>
    <t>13273</t>
  </si>
  <si>
    <t>HLOUBENÍ RÝH ŠÍŘ DO 2M PAŽ I NEPAŽ TŘ. I</t>
  </si>
  <si>
    <t>přípojky vpusti 
(13+10+9)*1.0*2.2=70,400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</si>
  <si>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</si>
  <si>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</t>
  </si>
  <si>
    <t>17120</t>
  </si>
  <si>
    <t>ULOŽENÍ SYPANINY DO NÁSYPŮ A NA SKLÁDKY BEZ ZHUTNĚNÍ</t>
  </si>
  <si>
    <t>viz. položky 
113328  514.37=514,370 [A] 
113378  486.78=486,780 [B] 
122738.p 443.8=443,800 [C] 
123738.r  657.4=657,400 [D] 
12924   669.8*0.2=133,960 [E] 
13273    70.4=70,400 [F] 
Celkem: A+B+C+D+E+F=2 306,710 [G]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</si>
  <si>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</si>
  <si>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</t>
  </si>
  <si>
    <t>uložení na meziskládku</t>
  </si>
  <si>
    <t>19</t>
  </si>
  <si>
    <t>17380</t>
  </si>
  <si>
    <t>ZEMNÍ KRAJNICE A DOSYPÁVKY Z NAKUPOVANÝCH MATERIÁLŮ</t>
  </si>
  <si>
    <t>MIN. PODMÍNEČNĚ VHODNÝ (ČSN 73 6133)</t>
  </si>
  <si>
    <t>Vlevo: 0.26*(71.6+400)=122,616 [A] 
Vpravo: 0.26*(76+221+104+82)=125,580 [B] 
Celkem: A+B=248,196 [C]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</si>
  <si>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</si>
  <si>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20</t>
  </si>
  <si>
    <t>17581</t>
  </si>
  <si>
    <t>OBSYP POTRUBÍ A OBJEKTŮ Z NAKUPOVANÝCH MATERIÁLŮ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</si>
  <si>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</si>
  <si>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21</t>
  </si>
  <si>
    <t>18110</t>
  </si>
  <si>
    <t>ÚPRAVA PLÁNĚ SE ZHUTNĚNÍM V HORNINĚ TŘ. I</t>
  </si>
  <si>
    <t>4409.5+2.25*498*2=6 650,500 [A]</t>
  </si>
  <si>
    <t>položka zahrnuje úpravu pláně včetně vyrovnání výškových rozdílů. Míru zhutnění určuje projekt.</t>
  </si>
  <si>
    <t>22</t>
  </si>
  <si>
    <t>18221</t>
  </si>
  <si>
    <t>ROZPROSTŘENÍ ORNICE VE SVAHU V TL DO 0,10M</t>
  </si>
  <si>
    <t>rozprostření zeminy pro provedení hydroosevu, použít vhodnou zeminu s odkopu příkopů</t>
  </si>
  <si>
    <t>násyp: 2825=2 825,000 [A]</t>
  </si>
  <si>
    <t>položka zahrnuje:  
nutné přemístění ornice z dočasných skládek vzdálených do 50m  
rozprostření ornice v předepsané tloušťce ve svahu přes 1:5</t>
  </si>
  <si>
    <t>23</t>
  </si>
  <si>
    <t>18243</t>
  </si>
  <si>
    <t>ZALOŽENÍ TRÁVNÍKU HYDROOSEVEM NA HLUŠINU</t>
  </si>
  <si>
    <t>násyp: 2825=2 825,000 [A] 
výkop: 1496=1 496,000 [B] 
Celkem: A+B=4 321,000 [C]</t>
  </si>
  <si>
    <t>Zahrnuje dodání předepsané travní směsi, hydroosev na hlušinu, zalévání, první pokosení, to vše bez ohledu na sklon terénu</t>
  </si>
  <si>
    <t>Základy</t>
  </si>
  <si>
    <t>24</t>
  </si>
  <si>
    <t>215663</t>
  </si>
  <si>
    <t>ÚPRAVA PODLOŽÍ HYDRAULICKÝMI POJIVY DO 2% HL DO 0,5M</t>
  </si>
  <si>
    <t>měřeno ze situace+ rozšíření dle vzorových listů 
Vápnění km 0,000-0,498 dl.498m 
4409.5+2.25*498*2=6 650,500 [A]</t>
  </si>
  <si>
    <t>položka zahrnuje zafrézování předepsaného množství hydraulického pojiva do podloží do hloubky do 0,5m, zhutnění  
druh hydraulického pojiva stanoví zadávací dokumentace</t>
  </si>
  <si>
    <t>25</t>
  </si>
  <si>
    <t>215669</t>
  </si>
  <si>
    <t>ÚPRAVA PODLOŽÍ HYDRAULICKÝMI POJIVY HL DO 0,5M - PŘÍPLATEK ZA DALŠÍCH 0,5%</t>
  </si>
  <si>
    <t>položka zahrnuje příplatek za 0,5% dalšího (i započatého) množství hydraulického pojiva přes 2%  
druh hydraulického pojiva stanoví zadávací dokumentace</t>
  </si>
  <si>
    <t>26</t>
  </si>
  <si>
    <t>289971</t>
  </si>
  <si>
    <t>OPLÁŠTĚNÍ (ZPEVNĚNÍ) Z GEOTEXTILIE</t>
  </si>
  <si>
    <t>SEPARAČNÍ TKANÁ GEOTEXTÍLIE (HMOTNOST MIN. 200g/m2) - TP 97  
na vrstvu zlepšenou hydraulickými pojivy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</si>
  <si>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</si>
  <si>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Komunikace</t>
  </si>
  <si>
    <t>27</t>
  </si>
  <si>
    <t>562141</t>
  </si>
  <si>
    <t>VOZOVKOVÉ VRSTVY Z MATERIÁLŮ STABIL CEMENTEM TŘ I TL DO 200MM</t>
  </si>
  <si>
    <t>vrstva místo recyklace na místě v předpolí mostu</t>
  </si>
  <si>
    <t>195+0.45*(10*2)*2=213,000 [A]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</si>
  <si>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</si>
  <si>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28</t>
  </si>
  <si>
    <t>56330</t>
  </si>
  <si>
    <t>VOZOVKOVÉ VRSTVY ZE ŠTĚRKODRTI</t>
  </si>
  <si>
    <t>doplnění vhodného materiálu pro recyklaci na místě za studena</t>
  </si>
  <si>
    <t>potřebné množství - asfaltová směs z odfrézován (mezisklády) 
5049*0.17-426.78=431,550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</si>
  <si>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</si>
  <si>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29</t>
  </si>
  <si>
    <t>56335</t>
  </si>
  <si>
    <t>VOZOVKOVÉ VRSTVY ZE ŠTĚRKODRTI TL. DO 250MM</t>
  </si>
  <si>
    <t>spodní podkladní vrstva</t>
  </si>
  <si>
    <t>měřeno ze situace+ rozšíření dle vzorových listů 
Kompl kce (bez mostu) km 0,000-0,525 dl.525m 
4576.5+1.8*525*2=6 466,500 [A]</t>
  </si>
  <si>
    <t>30</t>
  </si>
  <si>
    <t>567544</t>
  </si>
  <si>
    <t>VRST PRO OBNOVU A OPR RECYK ZA STUD CEM A ASF EM TL DO 200MM</t>
  </si>
  <si>
    <t>RS CA 0/32 tl. min 170 mm dle TP 170</t>
  </si>
  <si>
    <t>měřeno ze situace+ rozšíření dle vzorových listů 
Kompl kce (bez mostu) km 0,000-0,525 dl.525m 
4576.5+0.45*525*2=5 049,000 [A]</t>
  </si>
  <si>
    <t>- dodání materiálů předepsaných pro recyklaci za studena  
- provedení recyklace dle předepsaného technologického předpisu, zhutnění vrstvy v předepsané tloušťce  
- zřízení vrstvy bez rozlišení šířky, pokládání vrstvy po etapách  
- úpravu napojení, ukončení  
- nezahrnuje postřiky, nátěry</t>
  </si>
  <si>
    <t>31</t>
  </si>
  <si>
    <t>56962</t>
  </si>
  <si>
    <t>ZPEVNĚNÍ KRAJNIC Z RECYKLOVANÉHO MATERIÁLU TL DO 100MM</t>
  </si>
  <si>
    <t>Vlevo: 0.75*(71.6+400)=353,700 [A] 
Vpravo: 0.75*(76+221+104+82)=362,250 [B] 
Celkem: A+B=715,950 [C]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</si>
  <si>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</si>
  <si>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32</t>
  </si>
  <si>
    <t>572214</t>
  </si>
  <si>
    <t>a</t>
  </si>
  <si>
    <t>SPOJOVACÍ POSTŘIK Z MODIFIK EMULZE DO 0,5KG/M2</t>
  </si>
  <si>
    <t>na ACL</t>
  </si>
  <si>
    <t>měřeno ze situace+ rozšíření dle vzorových listů 
Kompl kce (bez mostu) km 0,000-0,525 dl.525m 
4576.5+0.1*525*2=4 681,500 [A] 
Částečná kce km 0,525-0.651 dl.126m 
1045.5=1 045,500 [B] 
KŘIŽOVATKA S III/3051 14=14,000 [C] 
KŘIŽOVATKA S MK  123=123,000 [D] 
Celkem: A+B+C+D=5 864,000 [E]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</si>
  <si>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</si>
  <si>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33</t>
  </si>
  <si>
    <t>b</t>
  </si>
  <si>
    <t>na ACP</t>
  </si>
  <si>
    <t>měřeno ze situace+ rozšíření dle vzorových listů 
Kompl kce (bez mostu) km 0,000-0,525 dl.525m 
4576.5+0.2*525*2=4 786,500 [A] 
Částečná kce km 0,525-0.651 dl.126m 
1045.5=1 045,500 [B] 
KŘIŽOVATKA S III/3051 14=14,000 [C] 
KŘIŽOVATKA S MK  123=123,000 [D] 
Celkem: A+B+C+D=5 969,000 [E]</t>
  </si>
  <si>
    <t>34</t>
  </si>
  <si>
    <t>572224</t>
  </si>
  <si>
    <t>SPOJOVACÍ POSTŘIK Z MODIFIK EMULZE DO 1,0KG/M2</t>
  </si>
  <si>
    <t>Sanace v intravilanu odhad 10%, +25% na přesahy, dle TP 115</t>
  </si>
  <si>
    <t>2x (na ACP a pod geomřížovinu) 
měřeno ze situace 
km 0,525-0.651 
1080*0.1*1.25*2=270,000 [D]</t>
  </si>
  <si>
    <t>35</t>
  </si>
  <si>
    <t>572433</t>
  </si>
  <si>
    <t>JEDNOVRSTVÝ NÁTĚR Z EMULZE DO 1,5KG/M2 S PODRCENÍM</t>
  </si>
  <si>
    <t>na recyklovanou vrstvu</t>
  </si>
  <si>
    <t>- dodání všech předepsaných materiálů pro nátěry v předepsaném množství  
- provedení dle předepsaného technologického předpisu  
- zřízení vrstvy bez rozlišení šířky, pokládání vrstvy po etapách  
- úpravu napojení, ukončení</t>
  </si>
  <si>
    <t>36</t>
  </si>
  <si>
    <t>57280A</t>
  </si>
  <si>
    <t>PROTISMYKOVÁ ÚPRAVA POVRCHU VOZOVKY ZA STUDENA</t>
  </si>
  <si>
    <t>dle TP 213  
VLEVO: km 0.520-km 0.580  
VPRAVO: km 0.510-km 0.570</t>
  </si>
  <si>
    <t>459=459,000 [A]</t>
  </si>
  <si>
    <t>- termosetové pojivo  
- zdrsňující materiál (kamenivo)  
- provedení dle předepsaného technologického předpisu  
- zřízení vrstvy bez rozlišení šířky, pokládání vrstvy po etapách</t>
  </si>
  <si>
    <t>37</t>
  </si>
  <si>
    <t>57475</t>
  </si>
  <si>
    <t>VOZOVKOVÉ VÝZTUŽNÉ VRSTVY Z GEOMŘÍŽOVINY</t>
  </si>
  <si>
    <t>měřeno ze situace 
km 0,525-0.651 
1080*0.1*1.25=135,000 [D]</t>
  </si>
  <si>
    <t>- dodání geomříže v požadované kvalitě a v množství včetně přesahů (přesahy započteny v jednotkové ceně) 
- očištění podkladu 
- pokládka geomříže dle předepsaného technologického předpisu</t>
  </si>
  <si>
    <t>38</t>
  </si>
  <si>
    <t>574B34</t>
  </si>
  <si>
    <t>ASFALTOVÝ BETON PRO OBRUSNÉ VRSTVY MODIFIK ACO 11+, 11S TL. 40MM</t>
  </si>
  <si>
    <t>Kompl kce (bez mostu) km 0,000-0,525 dl.525m 
4576.5=4 576,500 [A] 
Částečná kce km 0,525-0.651 dl.126m 
1045.5=1 045,500 [B] 
KŘIŽOVATKA S III/3051 14=14,000 [C] 
KŘIŽOVATKA S MK  123=123,000 [D] 
Celkem: A+B+C+D=5 759,000 [E]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</si>
  <si>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</si>
  <si>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39</t>
  </si>
  <si>
    <t>574D56</t>
  </si>
  <si>
    <t>ASFALTOVÝ BETON PRO LOŽNÍ VRSTVY MODIFIK ACL 16+, 16S TL. 60MM</t>
  </si>
  <si>
    <t>40</t>
  </si>
  <si>
    <t>574F46</t>
  </si>
  <si>
    <t>ASFALTOVÝ BETON PRO PODKLADNÍ VRSTVY MODIFIK ACP 16+, 16S TL. 50MM</t>
  </si>
  <si>
    <t>měřeno ze situace+ rozšíření dle vzorových listů 
Kompl kce (bez mostu) km 0,000-0,525 dl.525m 
4576.5+0.2*525*2=4 786,500 [A]</t>
  </si>
  <si>
    <t>41</t>
  </si>
  <si>
    <t>Sanace v intravilanu odhad 10%</t>
  </si>
  <si>
    <t>měřeno ze situace 
km 0,525-0.651 
1080*0.1=108,000 [D]</t>
  </si>
  <si>
    <t>42</t>
  </si>
  <si>
    <t>582611</t>
  </si>
  <si>
    <t>KRYTY Z BETON DLAŽDIC SE ZÁMKEM ŠEDÝCH TL 60MM DO LOŽE Z KAM</t>
  </si>
  <si>
    <t>dělící ostrůvek</t>
  </si>
  <si>
    <t>31.5=31,500 [B]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</si>
  <si>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</si>
  <si>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43</t>
  </si>
  <si>
    <t>587202</t>
  </si>
  <si>
    <t>PŘEDLÁŽDĚNÍ KRYTU Z DROBNÝCH KOSTEK</t>
  </si>
  <si>
    <t>Předláždění dvojřádku dlažebních kostek podél autobusových zálivů, dle požadavku SUSPK</t>
  </si>
  <si>
    <t>(47+48)*0.2=19,000 [A]</t>
  </si>
  <si>
    <t>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  
- eventuelní doplnění plochy s použitím nového materiálu se vykazuje v položce č.582</t>
  </si>
  <si>
    <t>Potrubí</t>
  </si>
  <si>
    <t>44</t>
  </si>
  <si>
    <t>87434</t>
  </si>
  <si>
    <t>POTRUBÍ Z TRUB PLASTOVÝCH ODPADNÍCH DN DO 200MM</t>
  </si>
  <si>
    <t>M</t>
  </si>
  <si>
    <t>přípojky vpusti  
13+10+9=32,000 [A]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</si>
  <si>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</si>
  <si>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45</t>
  </si>
  <si>
    <t>89712</t>
  </si>
  <si>
    <t>VPUSŤ KANALIZAČNÍ ULIČNÍ KOMPLETNÍ Z BETONOVÝCH DÍLCŮ</t>
  </si>
  <si>
    <t>3=3,000 [A]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</si>
  <si>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</si>
  <si>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Ostatní konstrukce a práce</t>
  </si>
  <si>
    <t>46</t>
  </si>
  <si>
    <t>9113A1</t>
  </si>
  <si>
    <t>SVODIDLO OCEL SILNIČ JEDNOSTR, ÚROVEŇ ZADRŽ N1, N2 - DODÁVKA A MONTÁŽ</t>
  </si>
  <si>
    <t>se spodní pásnicí</t>
  </si>
  <si>
    <t>km 0.518-0.558 P  dl. 45m N2  
45=45,000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</si>
  <si>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</si>
  <si>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47</t>
  </si>
  <si>
    <t>91228</t>
  </si>
  <si>
    <t>SMĚROVÉ SLOUPKY Z PLAST HMOT VČETNĚ ODRAZNÉHO PÁSKU</t>
  </si>
  <si>
    <t>Z11a,b 6*2+18*2+2*2+5*2=62,000 [A] 
Z11g 4=4,000 [B] 
Z11 e,f 2*2+12*2+5*2=38,000 [C] 
Celkem: A+B+C=104,000 [D]</t>
  </si>
  <si>
    <t>položka zahrnuje: 
- dodání a osazení sloupku včetně nutných zemních prací 
- vnitrostaveništní a mimostaveništní doprava 
- odrazky plastové nebo z retroreflexní fólie</t>
  </si>
  <si>
    <t>48</t>
  </si>
  <si>
    <t>91257</t>
  </si>
  <si>
    <t>ODRAŽEČE PROTI ZVĚŘI</t>
  </si>
  <si>
    <t>6*2+18*2+2*2=52,000 [A]</t>
  </si>
  <si>
    <t>položka zahrnuje dodání a montáž odražeče včetně připevňovacích dílů</t>
  </si>
  <si>
    <t>49</t>
  </si>
  <si>
    <t>91267</t>
  </si>
  <si>
    <t>ODRAZKY NA SVODIDLA</t>
  </si>
  <si>
    <t>13=13,000 [A]</t>
  </si>
  <si>
    <t>- kompletní dodávka se všemi pomocnými a doplňujícími pracemi a součástmi</t>
  </si>
  <si>
    <t>50</t>
  </si>
  <si>
    <t>914131</t>
  </si>
  <si>
    <t>DOPRAVNÍ ZNAČKY ZÁKLADNÍ VELIKOSTI OCELOVÉ FÓLIE TŘ 2 - DODÁVKA A MONTÁŽ</t>
  </si>
  <si>
    <t>B20a – 1 ks,, C4a – 2 ks,  P2 – 3 ks, P6 – 1 ks, IP6 – 2 ks, IP10b – 2 ks, IJ4c – 1 ks, IJ4b – 2 ks,  
IZ4a – 1 ks, IZ4b – 1 ks, E2b – 4 ks, Z3 (1 šipka) – 6 ks, Z4a  – 2 ks  
1+2+3+1+2+2+1+2+1+1+4+6+2=28,000 [A]</t>
  </si>
  <si>
    <t>položka zahrnuje: 
- dodávku a montáž značek v požadovaném provedení</t>
  </si>
  <si>
    <t>51</t>
  </si>
  <si>
    <t>914133</t>
  </si>
  <si>
    <t>DOPRAVNÍ ZNAČKY ZÁKLADNÍ VELIKOSTI OCELOVÉ FÓLIE TŘ 2 - DEMONTÁŽ</t>
  </si>
  <si>
    <t>odvoz na skládku SUS</t>
  </si>
  <si>
    <t>1+2+3+1+2+2+1+2+1+1+4+6+2+1=29,000 [A]</t>
  </si>
  <si>
    <t>Položka zahrnuje odstranění, demontáž a odklizení materiálu s odvozem na předepsané místo</t>
  </si>
  <si>
    <t>52</t>
  </si>
  <si>
    <t>914431</t>
  </si>
  <si>
    <t>DOPRAVNÍ ZNAČKY 100X150CM OCELOVÉ FÓLIE TŘ 2 - DODÁVKA A MONTÁŽ</t>
  </si>
  <si>
    <t>IS9c –  1, IS10c – 1  
1+1=2,000 [A]</t>
  </si>
  <si>
    <t>53</t>
  </si>
  <si>
    <t>914433</t>
  </si>
  <si>
    <t>DOPRAVNÍ ZNAČKY 100X150CM OCELOVÉ FÓLIE TŘ 2 - DEMONTÁŽ</t>
  </si>
  <si>
    <t>54</t>
  </si>
  <si>
    <t>915221</t>
  </si>
  <si>
    <t>VODOR DOPRAV ZNAČ PLASTEM STRUKTURÁLNÍ NEHLUČNÉ - DOD A POKLÁDKA</t>
  </si>
  <si>
    <t>V1a  (0,125)     0,125*(134+49+15)=24,750 [A] 
V1a  (0,125) ohraničení V13a  0,125*(49)=6,125 [B] 
V2b (3/1,5/0,125)  0,125*(425+22+15)*2/3=38,500 [C] 
V2b (1,5/1,5/0,25) 0,25*(25+15)*1/2=5,000 [D] 
V7a  0,5*4*(8)=16,000 [E] 
V13a (0,5/0,5) (15+15)*1/2=15,000 [F] 
V4 (0,25)  0,25*(65+59+19+15)=39,500 [G] 
V4 (0,5/0,5/0,25) 0,25*(50+48)*1/2=12,250 [H] 
Celkem: A+B+C+D+E+F+G+H=157,125 [I]</t>
  </si>
  <si>
    <t>položka zahrnuje: 
- dodání a pokládku nátěrového materiálu (měří se pouze natíraná plocha) 
- předznačení a reflexní úpravu</t>
  </si>
  <si>
    <t>55</t>
  </si>
  <si>
    <t>915231</t>
  </si>
  <si>
    <t>VODOR DOPRAV ZNAČ PLASTEM PROFIL ZVUČÍCÍ - DOD A POKLÁDKA</t>
  </si>
  <si>
    <t>V4 (0,25)  0,25*(494+503)=249,250 [A]</t>
  </si>
  <si>
    <t>56</t>
  </si>
  <si>
    <t>915401</t>
  </si>
  <si>
    <t>VODOROVNÉ DOPRAVNÍ ZNAČENÍ BETON PREFABRIK - DODÁVKA A POKLÁDKA</t>
  </si>
  <si>
    <t>PŘÍDLAŽBA 500*250*100</t>
  </si>
  <si>
    <t>PŘÍDLAŽBA  NOVÉ  
km 0.517-0.570 L 
64.5=64,500 [A] 
km 0.520-0.562 P 
57=57,000 [B] 
km 0.580 L - RUŠENÝ PŘECHOD 
5=5,000 [C] 
km 0.634 - PŘECHOD PRO CHODCE 
6=6,000 [D] 
Celkem: (A+B+C+D)*0.25=33,125 [E]</t>
  </si>
  <si>
    <t>zahrnuje dodávku betonových prefabrikátů a jejich osazení do předepsaného lože</t>
  </si>
  <si>
    <t>57</t>
  </si>
  <si>
    <t>915402</t>
  </si>
  <si>
    <t>VODOR DOPRAV ZNAČ BETON PREFABRIK - ODSTRANĚNÍ</t>
  </si>
  <si>
    <t>PŘÍDLAŽBA  ODSTRANĚNI 
km 0.517-0.570 L 
64.5=64,500 [A] 
km 0.520-0.562 P 
57=57,000 [B] 
km 0.580 L - RUŠENÝ PŘECHOD 
5=5,000 [C] 
km 0.634 - PŘECHOD PRO CHODCE 
6=6,000 [D] 
Celkem: (A+B+C+D)*0.25=33,125 [E]</t>
  </si>
  <si>
    <t>zahrnuje odstranění a odklizení vybouraného materiálu s odvozem na skládku</t>
  </si>
  <si>
    <t>58</t>
  </si>
  <si>
    <t>91551</t>
  </si>
  <si>
    <t>VODOROVNÉ DOPRAVNÍ ZNAČENÍ - PŘEDEM PŘIPRAVENÉ SYMBOLY</t>
  </si>
  <si>
    <t>V9b (předběžné šipky) 
5=5,000 [B]</t>
  </si>
  <si>
    <t>položka zahrnuje: 
- dodání a pokládku předepsaného symbolu 
- zahrnuje předznačení a reflexní úpravu</t>
  </si>
  <si>
    <t>59</t>
  </si>
  <si>
    <t>915641</t>
  </si>
  <si>
    <t>VODOR DOPRAV ZNAČ - KNOFLÍKY SKLENĚNÉ OBRUBNÍKOVÉ - DOD A POKLÁD</t>
  </si>
  <si>
    <t>obrubníkové odrazky do předvrtaného otvoru v obrubě ostruvků, včetně předvrtání, bíle barvy, dle TP217</t>
  </si>
  <si>
    <t>(5+5)/0.5+23/1=43,000 [A]</t>
  </si>
  <si>
    <t>zahrnuje dodávku a osazení knoflíků předepsaným způsobem</t>
  </si>
  <si>
    <t>60</t>
  </si>
  <si>
    <t>917426</t>
  </si>
  <si>
    <t>CHODNÍKOVÉ OBRUBY Z KAMENNÝCH OBRUBNÍKŮ ŠÍŘ 250MM</t>
  </si>
  <si>
    <t>KAM. OBRUBA 1000*250*300</t>
  </si>
  <si>
    <t>ostruvek: 
33=33,000 [A]</t>
  </si>
  <si>
    <t>Položka zahrnuje: 
dodání a pokládku kamenných obrubníků o rozměrech předepsaných zadávací dokumentací 
betonové lože i boční betonovou opěrku.</t>
  </si>
  <si>
    <t>61</t>
  </si>
  <si>
    <t>91781</t>
  </si>
  <si>
    <t>VÝŠKOVÁ ÚPRAVA OBRUBNÍKŮ BETONOVÝCH</t>
  </si>
  <si>
    <t>OBRUBY  výšková úprava  
km 0.517-0.570 L 
64.5=64,500 [A] 
km 0.520-0.562 P 
57=57,000 [B] 
km 0.580 L - RUŠENÝ PŘECHOD 
6=6,000 [C] 
km 0.634 - PŘECHOD PRO CHODCE 
12=12,000 [D] 
Celkem: A+B+C+D=139,500 [E]</t>
  </si>
  <si>
    <t>Položka výšková úprava obrub zahrnuje jejich vytrhání, očištění, manipulaci, nové betonové lože a osazení. Případné nutné doplnění novými obrubami se uvede v položkách 9172 až 9177.</t>
  </si>
  <si>
    <t>62</t>
  </si>
  <si>
    <t>919111</t>
  </si>
  <si>
    <t>ŘEZÁNÍ ASFALTOVÉHO KRYTU VOZOVEK TL DO 50MM</t>
  </si>
  <si>
    <t>Řezání + zálivka 
8.5+5.7+4+8=26,200 [A]</t>
  </si>
  <si>
    <t>položka zahrnuje řezání vozovkové vrstvy v předepsané tloušťce, včetně spotřeby vody</t>
  </si>
  <si>
    <t>63</t>
  </si>
  <si>
    <t>931324</t>
  </si>
  <si>
    <t>TĚSNĚNÍ DILATAČ SPAR ASF ZÁLIVKOU MODIFIK PRŮŘ DO 400MM2</t>
  </si>
  <si>
    <t>položka zahrnuje dodávku a osazení předepsaného materiálu, očištění ploch spáry před úpravou, očištění okolí spáry po úpravě 
nezahrnuje těsnící profil</t>
  </si>
  <si>
    <t>64</t>
  </si>
  <si>
    <t>935212</t>
  </si>
  <si>
    <t>PŘÍKOPOVÉ ŽLABY Z BETON TVÁRNIC ŠÍŘ DO 600MM DO BETONU TL 100MM</t>
  </si>
  <si>
    <t>km 0.507 P dl.4.5m 
4.5=4,500 [A]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</si>
  <si>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</si>
  <si>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65</t>
  </si>
  <si>
    <t>93818</t>
  </si>
  <si>
    <t>OČIŠTĚNÍ ASFALT VOZOVEK ZAMETENÍM</t>
  </si>
  <si>
    <t>měřeno ze situace 
km 0,525-0.651 
1080=1 080,000 [D]</t>
  </si>
  <si>
    <t>položka zahrnuje očištění předepsaným způsobem včetně odklizení vzniklého odpadu</t>
  </si>
  <si>
    <t>66</t>
  </si>
  <si>
    <t>96687</t>
  </si>
  <si>
    <t>VYBOURÁNÍ ULIČNÍCH VPUSTÍ KOMPLETNÍCH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</si>
  <si>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</si>
  <si>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SO 101.2</t>
  </si>
  <si>
    <t>PROPUSTKY- Hlavní způsobilé výdaje</t>
  </si>
  <si>
    <t>014101</t>
  </si>
  <si>
    <t>beton, suť</t>
  </si>
  <si>
    <t>966168 15.04*2.4=36,096 [A]</t>
  </si>
  <si>
    <t>viz. položky 
122738 180.508*2=361,016 [A]</t>
  </si>
  <si>
    <t>Položka obsahuje veškeré poplatky provozovateli skládky související s uložením odpadu na skládce.</t>
  </si>
  <si>
    <t>11524</t>
  </si>
  <si>
    <t>PŘEVEDENÍ VODY POTRUBÍM DN 400 NEBO ŽLABY R.O. DO 1,4M</t>
  </si>
  <si>
    <t>18=18,000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</si>
  <si>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</si>
  <si>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výkop 5.14*1.77*14.4=131,008 [A] 
výkop základy+ křídla: (0.8*3.3*5)*2+(1.5*1.75)*(2.5+2.5+2+1.8)=49,500 [B] 
Celkem: A+B=180,508 [C]</t>
  </si>
  <si>
    <t>viz. položky 
122738 180.508=180,508 [A]</t>
  </si>
  <si>
    <t>17481</t>
  </si>
  <si>
    <t>ZÁSYP JAM A RÝH Z NAKUPOVANÝCH MATERIÁLŮ</t>
  </si>
  <si>
    <t>zásyp zakladu a propustku: 2.93*6+1.64*13.6=39,884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</si>
  <si>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</si>
  <si>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212635</t>
  </si>
  <si>
    <t>TRATIVODY KOMPL Z TRUB Z PLAST HM DN DO 150MM, RÝHA TŘ I</t>
  </si>
  <si>
    <t>2*14.1=28,200 [A]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</si>
  <si>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</si>
  <si>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272324</t>
  </si>
  <si>
    <t>ZÁKLADY ZE ŽELEZOBETONU DO C25/30</t>
  </si>
  <si>
    <t>žb základ 1.5*0.8*(6+5)=13,200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</si>
  <si>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</si>
  <si>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272365</t>
  </si>
  <si>
    <t>VÝZTUŽ ZÁKLADŮ Z OCELI 10505, B500B</t>
  </si>
  <si>
    <t>13.2*0.15=1,980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</si>
  <si>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</si>
  <si>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Svislé konstrukce</t>
  </si>
  <si>
    <t>317325</t>
  </si>
  <si>
    <t>ŘÍMSY ZE ŽELEZOBETONU DO C30/37</t>
  </si>
  <si>
    <t>0.5*0.3*(6.4+5.2)=1,740 [A]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</si>
  <si>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</si>
  <si>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</si>
  <si>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10505, B500B</t>
  </si>
  <si>
    <t>1.74*0.25=0,435 [A]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</si>
  <si>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</si>
  <si>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Vodorovné konstrukce</t>
  </si>
  <si>
    <t>451384</t>
  </si>
  <si>
    <t>PODKL VRSTVY ZE ŽELEZOBET DO C25/30 VČET VÝZTUŽE</t>
  </si>
  <si>
    <t>podkladní beton 2*0.15*14.4=4,320 [A]</t>
  </si>
  <si>
    <t>- dodání čerstvého betonu (betonové směsi) požadované kvality, jeho uložení do požadovaného tvaru při jakékoliv hustotě výztuže, konzistenci čerstvého betonu a způsobu hutnění, ošetření a ochranu betonu  
- zhotovení nepropustného, mrazuvzdorného betonu a betonu požadované trvanlivosti a vlastností  
- užití potřebných přísad a technologií výroby betonu  
- zřízení pracovních a dilatačních spar, včetně potřebných úprav, výplně, vložek, opracování, očištění a ošetření  
- bednění požadovaných konstr. (i ztracené) s úpravou dle požadované kvality povrchu betonu  
- vytvoření kotevních čel, kapes, nálitků, a sedel  
- zřízení všech požadovaných otvorů, kapes, výklenků, prostupů, dutin, drážek a pod., vč. ztížení práce a úprav kolem nich  
- úpravy pro osazení výztuže, doplňkových konstrukcí a vybavení  
- úpravy povrchu pro položení požadované izolace, povlaků a nátěrů, případně vyspravení  
- nátěry zabraňující soudržnost betonu a bednění  
- výplň, těsnění a tmelení spar a spojů  
- opatření povrchů betonu izolací proti zemní vlhkosti v částech, kde přijdou do styku se zeminou nebo kamenivem  
- dodání betonářské výztuže v požadované kvalitě, stříhání, řezání, ohýbání a spojování do všech požadovaných tvarů (vč. armakošů) a uložení s požadovaným zajištěním polohy a krytí výztuže betonem  
- veškeré svary nebo jiné spoje výztuže  
- pomocné konstrukce a práce pro osazení a upevnění výztuže  
- úpravy výztuže pro osazení doplňkových konstrukcí  
- veškerá opatření pro zajištění soudržnosti výztuže a betonu  
- povrchovou antikorozní úpravu výztuže  
- separaci výztuže</t>
  </si>
  <si>
    <t>45852</t>
  </si>
  <si>
    <t>VÝPLŇ ZA OPĚRAMI A ZDMI Z KAMENIVA DRCENÉHO</t>
  </si>
  <si>
    <t>zásyp za opěrou 4.81*13.6=65,416 [A]</t>
  </si>
  <si>
    <t>položka zahrnuje dodávku předepsaného kameniva, mimostaveništní a vnitrostaveništní dopravu a jeho uložení  
není-li v zadávací dokumentaci uvedeno jinak, jedná se o nakupovaný materiál</t>
  </si>
  <si>
    <t>461313</t>
  </si>
  <si>
    <t>PATKY Z PROSTÉHO BETONU C16/20</t>
  </si>
  <si>
    <t>ZAJIŠTOVACÍ PRÁH</t>
  </si>
  <si>
    <t>zajištovací práh 0.3*0.5*2=0,300 [A] 
betonová deska 1.4*0.15*13.6=2,856 [B] 
Celkem: A+B=3,156 [C]</t>
  </si>
  <si>
    <t>položka zahrnuje: 
- nutné zemní práce (hloubení rýh a pod.)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</t>
  </si>
  <si>
    <t>465512</t>
  </si>
  <si>
    <t>DLAŽBY Z LOMOVÉHO KAMENE NA MC</t>
  </si>
  <si>
    <t>lomový kámen do bet: (12+5.5)*0.3=5,250 [A]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</si>
  <si>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</si>
  <si>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9111A1</t>
  </si>
  <si>
    <t>ZÁBRADLÍ SILNIČNÍ S VODOR MADLY - DODÁVKA A MONTÁŽ</t>
  </si>
  <si>
    <t>6.1+4.9=11,000 [A]</t>
  </si>
  <si>
    <t>položka zahrnuje: 
- dodání zábradlí včetně předepsané povrchové úpravy 
- osazení sloupků zaberaněním nebo osazením do betonových bloků (včetně betonových bloků a nutných zemních prací) 
- případné bednění ( trubku) betonové patky v gabionové zdi</t>
  </si>
  <si>
    <t>9111A3</t>
  </si>
  <si>
    <t>ZÁBRADLÍ SILNIČNÍ S VODOR MADLY - DEMONTÁŽ S PŘESUNEM</t>
  </si>
  <si>
    <t>6+6=12,000 [A]</t>
  </si>
  <si>
    <t>položka zahrnuje: 
- demontáž a odstranění zařízení 
- jeho odvoz na předepsané místo</t>
  </si>
  <si>
    <t>918115</t>
  </si>
  <si>
    <t>ČELA PROPUSTU Z BETONU DO C 30/37</t>
  </si>
  <si>
    <t>včetně výztuže</t>
  </si>
  <si>
    <t>0.4*1.75*6.4+0.4*1.79*5.2=8,203 [A]</t>
  </si>
  <si>
    <t>Položka zahrnuje kompletní čelo (základ, dřík, římsu) 
- dodání  čerstvého  betonu  (betonové  směsi)  požadované  kvality,  jeho  uložení  do požadovaného tvaru při jakékoliv hustotě výztuže, konzistenci čerstvého betonu a způsobu hutnění, ošetření a ochranu betonu, 
- dodání a osazení výztuže, 
- případně dokumentací předepsaný kamenný obklad,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proudů.</t>
  </si>
  <si>
    <t>91841</t>
  </si>
  <si>
    <t>PROPUSTY RÁMOVÉ 100/100</t>
  </si>
  <si>
    <t>1.0*0.9</t>
  </si>
  <si>
    <t>14.4=14,400 [A]</t>
  </si>
  <si>
    <t>Položka zahrnuje: 
- dodání a položení prefabrikovaných rámů z dokumentací předepsaných rozměrů 
- případné úpravy rámů 
Nezahrnuje podkladní vrstvy, vyrovnávací a spádový beton uvnitř rámů a na jejich povrchu, izolaci.</t>
  </si>
  <si>
    <t>966168</t>
  </si>
  <si>
    <t>BOURÁNÍ KONSTRUKCÍ ZE ŽELEZOBETONU S ODVOZEM DO 20KM</t>
  </si>
  <si>
    <t>demolice čel 0.5*6.4*2.35*2=15,040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</si>
  <si>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</si>
  <si>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96641</t>
  </si>
  <si>
    <t>BOURÁNÍ PROPUSTŮ A KANÁLŮ Z PREFABRIK RÁMŮ SVĚTLOSTI 100/100</t>
  </si>
  <si>
    <t>10=10,000 [A]</t>
  </si>
  <si>
    <t>položka zahrnuje: 
- odstranění rámů včetně případného obetonování a lože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 
- nezahrnuje bourání čel, vtokových a výtokových jímek, odstranění zábradlí</t>
  </si>
  <si>
    <t>SO 101.3</t>
  </si>
  <si>
    <t>SILNICE II/322 - Nezpůsobilé výdaje</t>
  </si>
  <si>
    <t>113188</t>
  </si>
  <si>
    <t>ODSTRANĚNÍ KRYTU ZPEVNĚNÝCH PLOCH Z DLAŽDIC, ODVOZ DO 20KM</t>
  </si>
  <si>
    <t>včetně poplatku za skladku, km 0.560P před č.p. 44</t>
  </si>
  <si>
    <t>42*0.1=4,200 [A]</t>
  </si>
  <si>
    <t>včetně poplatku za skládku, km 0.560P</t>
  </si>
  <si>
    <t>42*0.15=6,300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</si>
  <si>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</si>
  <si>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125738</t>
  </si>
  <si>
    <t>VYKOPÁVKY ZE ZEMNÍKŮ A SKLÁDEK TŘ. I, ODVOZ DO 20KM</t>
  </si>
  <si>
    <t>zemina s příměsí humusu - nákup  
km 0.560P</t>
  </si>
  <si>
    <t>42*0.25=10,500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</si>
  <si>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</si>
  <si>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18242</t>
  </si>
  <si>
    <t>ZALOŽENÍ TRÁVNÍKU HYDROOSEVEM NA ORNICI</t>
  </si>
  <si>
    <t>km 0.560P</t>
  </si>
  <si>
    <t>42=42,000 [A]</t>
  </si>
  <si>
    <t>Zahrnuje dodání předepsané travní směsi, hydroosev na ornici, zalévání, první pokosení, to vše bez ohledu na sklon terénu</t>
  </si>
  <si>
    <t>SO 101.4</t>
  </si>
  <si>
    <t>CHODNÍKY (stavbou vyvolané úpravy)- Vedlejší způsobilé výdaje</t>
  </si>
  <si>
    <t>viz. položky  
11351 0.04t/m 0.04*6=0,240 [A] 
113188 97.5*2.0=195,000 [B] 
Celkem: A+B=195,240 [C]</t>
  </si>
  <si>
    <t>viz. položky 
11130  14.4*0.15*1.9=4,104 [A] 
12273  2.16*2=4,320 [B] 
Celkem: A+B=8,424 [C]</t>
  </si>
  <si>
    <t>Km 0.634 L - Přechod pro chodce 
zeleň 6*2.4=14,400 [A]</t>
  </si>
  <si>
    <t>včetně poplatku za skladku</t>
  </si>
  <si>
    <t>km 0.520-0.570 
dl. 85.5=85,500 [A] 
Km 0.634 P - Přechod pro chodce 
dl. 6*2=12,000 [B] 
Celkem: A+B=97,500 [C]</t>
  </si>
  <si>
    <t>11351</t>
  </si>
  <si>
    <t>ODSTRANĚNÍ ZÁHONOVÝCH OBRUBNÍKŮ</t>
  </si>
  <si>
    <t>včetně odvozu na skládku</t>
  </si>
  <si>
    <t>přechod 
6=6,000 [A]</t>
  </si>
  <si>
    <t>Km 0.634 L - Přechod pro chodce 
zeleň 6*2.4*0.15=2,160 [A]</t>
  </si>
  <si>
    <t>viz. položky 
11130  14.4*0.15=2,160 [A] 
12273  2.16=2,160 [B] 
Celkem: A+B=4,320 [C]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</si>
  <si>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</si>
  <si>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chodníky</t>
  </si>
  <si>
    <t>Km 0.634 Přechod pro chodce 
4.8+3.2=8,000 [A] 
15.5=15,500 [B] 
Celkem: A+B=23,500 [C]</t>
  </si>
  <si>
    <t>18234</t>
  </si>
  <si>
    <t>ROZPROSTŘENÍ ORNICE V ROVINĚ V TL DO 0,25M</t>
  </si>
  <si>
    <t>49+44=93,000 [A]</t>
  </si>
  <si>
    <t>položka zahrnuje:  
nutné přemístění ornice z dočasných skládek vzdálených do 50m  
rozprostření ornice v předepsané tloušťce v rovině a ve svahu do 1:5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</si>
  <si>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</si>
  <si>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</si>
  <si>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</si>
  <si>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18247</t>
  </si>
  <si>
    <t>OŠETŘOVÁNÍ TRÁVNÍKU</t>
  </si>
  <si>
    <t>Zahrnuje pokosení se shrabáním, naložení shrabků na dopravní prostředek, s odvozem a se složením, to vše bez ohledu na sklon terénu 
zahrnuje nutné zalití a hnojení</t>
  </si>
  <si>
    <t>56333</t>
  </si>
  <si>
    <t>VOZOVKOVÉ VRSTVY ZE ŠTĚRKODRTI TL. DO 150MM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</si>
  <si>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</si>
  <si>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chodník</t>
  </si>
  <si>
    <t>Km 0.634 Přechod pro chodce 
15.5=15,500 [A]</t>
  </si>
  <si>
    <t>58261A</t>
  </si>
  <si>
    <t>KRYTY Z BETON DLAŽDIC SE ZÁMKEM BAREV RELIÉF TL 60MM DO LOŽE Z KAM</t>
  </si>
  <si>
    <t>reliefy</t>
  </si>
  <si>
    <t>Km 0.634 Přechod pro chodce 
4.8+3.2=8,000 [A]</t>
  </si>
  <si>
    <t>587206</t>
  </si>
  <si>
    <t>PŘEDLÁŽDĚNÍ KRYTU Z BETONOVÝCH DLAŽDIC SE ZÁMKEM</t>
  </si>
  <si>
    <t>km 0.560 L 
36=36,000 [A] 
km 0.580 L 
11.5=11,500 [B] 
Celkem: A+B=47,500 [C]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</si>
  <si>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eventuelní doplnění plochy s použitím nového materiálu se vykazuje v položce č.582</t>
  </si>
  <si>
    <t>Přidružená stavební výroba</t>
  </si>
  <si>
    <t>711117</t>
  </si>
  <si>
    <t>IZOLACE BĚŽNÝCH KONSTRUKCÍ PROTI ZEMNÍ VLHKOSTI Z PE FÓLIÍ</t>
  </si>
  <si>
    <t>Nopovova folie š. 0.5m podél podezdívek a budov</t>
  </si>
  <si>
    <t>18*0.5=9,000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</si>
  <si>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</si>
  <si>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89921</t>
  </si>
  <si>
    <t>VÝŠKOVÁ ÚPRAVA POKLOPŮ</t>
  </si>
  <si>
    <t>odhad, veškeré poklopy a šoupata budou osazena na novou výškovou úroveň</t>
  </si>
  <si>
    <t>- položka výškové úpravy zahrnuje všechny nutné práce a materiály pro zvýšení nebo snížení zařízení (včetně nutné úpravy stávajícího povrchu vozovky nebo chodníku).</t>
  </si>
  <si>
    <t>917211</t>
  </si>
  <si>
    <t>ZÁHONOVÉ OBRUBY Z BETONOVÝCH OBRUBNÍKŮ ŠÍŘ 50MM</t>
  </si>
  <si>
    <t>6=6,000 [A]</t>
  </si>
  <si>
    <t>Položka zahrnuje: 
dodání a pokládku betonových obrubníků o rozměrech předepsaných zadávací dokumentací 
betonové lože i boční betonovou opěrku.</t>
  </si>
  <si>
    <t>SO 101.5</t>
  </si>
  <si>
    <t>KÁCENÍ - Hlavní způsobilé výdaje</t>
  </si>
  <si>
    <t>112128</t>
  </si>
  <si>
    <t>KÁCENÍ STROMŮ D KMENE DO 0,9M, ODVOZ DO 20KM</t>
  </si>
  <si>
    <t>7=7,000 [A]</t>
  </si>
  <si>
    <t>Kácení stromů se měří v [ks] poražených stromů (průměr stromů se měří v místě řezu) a zahrnuje zejména: 
- poražení stromu a osekání větví 
- spálení větví na hromadách nebo štěpkování 
- dopravu a uložení kmenů, případné další práce s nimi dle pokynů zadávací dokumentace</t>
  </si>
  <si>
    <t>112228</t>
  </si>
  <si>
    <t>ODSTRANĚNÍ PAŘEZŮ D DO 0,9M, ODVOZ DO 20KM</t>
  </si>
  <si>
    <t>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</si>
  <si>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SO 101.6</t>
  </si>
  <si>
    <t>SJEZDY (stavbou vyvolané úpravy)- Vedlejší způsobilé výdaje</t>
  </si>
  <si>
    <t>viz. položky 
113328 72.46*2=144,920 [A] 
132738 72*2=144,000 [B] 
Celkem: A+B=288,920 [C]</t>
  </si>
  <si>
    <t>sjezdy</t>
  </si>
  <si>
    <t>sjezdy z recyklatu nezatrubněné 
(33.6+47.5)*0.2=16,220 [A] 
Zatrubněné sjezdy z recyklatu 
(26.2+42.6+71.8)*0.4=56,240 [B] 
Celkem: A+B=72,460 [C]</t>
  </si>
  <si>
    <t>132738</t>
  </si>
  <si>
    <t>HLOUBENÍ RÝH ŠÍŘ DO 2M PAŽ I NEPAŽ TŘ. I, ODVOZ DO 20KM</t>
  </si>
  <si>
    <t>pro zatrubněné sjezdy</t>
  </si>
  <si>
    <t>1.2*1.5*(10+20+10)=72,000 [A]</t>
  </si>
  <si>
    <t>viz. položky 
113328 72.46=72,460 [A] 
132738 72=72,000 [B] 
Celkem: A+B=144,460 [C]</t>
  </si>
  <si>
    <t>45152</t>
  </si>
  <si>
    <t>PODKLADNÍ A VÝPLŇOVÉ VRSTVY Z KAMENIVA DRCENÉHO</t>
  </si>
  <si>
    <t>vyrovnávací vrstva</t>
  </si>
  <si>
    <t>1.2*0.2*(10+10+20)=9,600 [A]</t>
  </si>
  <si>
    <t>položka zahrnuje dodávku předepsaného kameniva, mimostaveništní a vnitrostaveništní dopravu a jeho uložení 
není-li v zadávací dokumentaci uvedeno jinak, jedná se o nakupovaný materiál</t>
  </si>
  <si>
    <t>(0.4*0.5*1.2)*2*3=1,440 [A]</t>
  </si>
  <si>
    <t>56334</t>
  </si>
  <si>
    <t>VOZOVKOVÉ VRSTVY ZE ŠTĚRKODRTI TL. DO 200MM</t>
  </si>
  <si>
    <t>Zatrubněné sjezdy z recyklatu 
26.2+42.6+71.8=140,600 [A]</t>
  </si>
  <si>
    <t>56364</t>
  </si>
  <si>
    <t>VOZOVKOVÉ VRSTVY Z RECYKLOVANÉHO MATERIÁLU TL DO 200MM</t>
  </si>
  <si>
    <t>sjezdy z recyklatu nezatrubněné 
33.6+47.5=81,100 [A] 
Zatrubněné sjezdy z recyklatu 
26.2+42.6+71.8=140,600 [B] 
Celkem: A+B=221,700 [C]</t>
  </si>
  <si>
    <t>899574</t>
  </si>
  <si>
    <t>OBETONOVÁNÍ POTRUBÍ ZE ŽELEZOBETONU DO C25/30 (B30) VČETNĚ VÝZTUŽE</t>
  </si>
  <si>
    <t>KARI síť 150/150/6</t>
  </si>
  <si>
    <t>(1.2*1.0-3.14*0.28*0.28)*(10+10+20)=38,153 [C]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</si>
  <si>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</si>
  <si>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918358</t>
  </si>
  <si>
    <t>PROPUSTY Z TRUB DN 600MM</t>
  </si>
  <si>
    <t>km 0.075 L DN600 dl. 10m 
km 0.080 P DN600 dl. 10m 
km 0.490 L DN600 dl. 20m 
10+10+20=40,000 [A]</t>
  </si>
  <si>
    <t>Položka zahrnuje: 
- dodání a položení potrubí z trub z dokumentací předepsaného materiálu a předepsaného průměru 
- případné úpravy trub (zkrácení, šikmé seříznutí) 
Nezahrnuje podkladní vrstvy a obetonování.</t>
  </si>
  <si>
    <t>9185D2</t>
  </si>
  <si>
    <t>ČELA KAMENNÁ PROPUSTU Z TRUB DN DO 600MM</t>
  </si>
  <si>
    <t>3*2=6,000 [A]</t>
  </si>
  <si>
    <t>Položka zahrnuje:  
zdivo z lomového kamen na MC ve tvaru, předepsaným zadávací dokumentací  
vyspárování zdiva MC  
římsu ze železobetonu včetně výztuže, pokud je předepsaná zadávací dokumentací  
Nezahrnuje zábradlí</t>
  </si>
  <si>
    <t>SO 101.7</t>
  </si>
  <si>
    <t>POMOCNÉ DOPRAVNÍ STAVBY A OPATŘENÍ - Vedlejší způsobilé výdaje</t>
  </si>
  <si>
    <t>Kompletní zajištění a zřízení objízdních tras.  
Zpracování detailního dopravně inženýrského opatření v návaznosti na detailní harmonogram prací.</t>
  </si>
  <si>
    <t>914132</t>
  </si>
  <si>
    <t>DOPRAVNÍ ZNAČKY ZÁKLADNÍ VELIKOSTI OCELOVÉ FÓLIE TŘ 2 - MONTÁŽ S PŘEMÍSTĚNÍM</t>
  </si>
  <si>
    <t>Přechodné DZ v úseku stavby</t>
  </si>
  <si>
    <t>A15 – 4ks,  B21a – 2ks, B26 – 2ks, C4a – 1ks, C4b – 1ks, E3a – 1ks, E13 – 1ks 
4+2+2+1+1+1+1=12,000 [A]</t>
  </si>
  <si>
    <t>položka zahrnuje: 
- dopravu demontované značky z dočasné skládky 
- osazení a montáž značky na místě určeném projektem 
- nutnou opravu poškozených částí 
nezahrnuje dodávku značky</t>
  </si>
  <si>
    <t>OT</t>
  </si>
  <si>
    <t>B1 – 2ks, B20a – 2ks, B24a – 1ks, B24b – 1ks, IS11b – 10ks, IS11c – 6ks, E3a – 2ks, E9 – 9ks, E13 – 1ks 
2+2+1+1+10+6+2+9+1=34,000 [A]</t>
  </si>
  <si>
    <t>položka zahrnuje: 
- dopravu demontované značky z dočasné skládky 
- osazení a montáž značky na místě určeném projektem  
- nutnou opravu poškozených částí 
nezahrnuje dodávku značky</t>
  </si>
  <si>
    <t>914139</t>
  </si>
  <si>
    <t>DOPRAV ZNAČKY ZÁKLAD VEL OCEL FÓLIE TŘ 2 - NÁJEMNÉ</t>
  </si>
  <si>
    <t>KSDEN</t>
  </si>
  <si>
    <t>Nájemné 90 dní   
(12)*90=1 080,000 [A]</t>
  </si>
  <si>
    <t>položka zahrnuje sazbu za pronájem dopravních značek a zařízení, počet jednotek je určen jako součin počtu značek a počtu dní použití</t>
  </si>
  <si>
    <t>270 dní:  34*270=9 180,000 [A]</t>
  </si>
  <si>
    <t>914412</t>
  </si>
  <si>
    <t>DOPRAVNÍ ZNAČKY 100X150CM OCELOVÉ - MONTÁŽ S PŘEMÍSTĚNÍM</t>
  </si>
  <si>
    <t>na připojení vedlejších komunikací 
IP22 – 6ks     
6=6,000 [A]</t>
  </si>
  <si>
    <t>IP22 – 9ks, IS11a – 4ks 
9+4=13,000 [A]</t>
  </si>
  <si>
    <t>914413</t>
  </si>
  <si>
    <t>DOPRAVNÍ ZNAČKY 100X150CM OCELOVÉ - DEMONTÁŽ</t>
  </si>
  <si>
    <t>914419</t>
  </si>
  <si>
    <t>DOPRAV ZNAČKY 100X150CM OCEL - NÁJEMNÉ</t>
  </si>
  <si>
    <t>na připojení vedlejších komunikací 
IP22 – 6ks    
Nájemné 270 dni 
6*270=1 620,000 [A]</t>
  </si>
  <si>
    <t>270 dní:  13*270=3 510,000 [A]</t>
  </si>
  <si>
    <t>916112</t>
  </si>
  <si>
    <t>DOPRAV SVĚTLO VÝSTRAŽ SAMOSTATNÉ - MONTÁŽ S PŘESUNEM</t>
  </si>
  <si>
    <t>Na značku A15  4=4,000 [A]</t>
  </si>
  <si>
    <t>položka zahrnuje: 
- přemístění zařízení z dočasné skládky a jeho osazení a montáž na místě určeném projektem 
- údržbu po celou dobu trvání funkce, náhradu zničených nebo ztracených kusů, nutnou opravu poškozených částí 
- napájení z baterie včetně záložní baterie</t>
  </si>
  <si>
    <t>916113</t>
  </si>
  <si>
    <t>DOPRAV SVĚTLO VÝSTRAŽ SAMOSTATNÉ - DEMONTÁŽ</t>
  </si>
  <si>
    <t>Položka zahrnuje odstranění, demontáž a odklizení zařízení s odvozem na předepsané místo</t>
  </si>
  <si>
    <t>916119</t>
  </si>
  <si>
    <t>DOPRAV SVĚTLO VÝSTRAŽ SAMOSTATNÉ - NÁJEMNÉ</t>
  </si>
  <si>
    <t>Nájemné 90 dní  
Na značku A15  4*90=360,000 [A]</t>
  </si>
  <si>
    <t>položka zahrnuje sazbu za pronájem zařízení. Počet měrných jednotek se určí jako součin počtu zařízení a počtu dní použití.</t>
  </si>
  <si>
    <t>916122</t>
  </si>
  <si>
    <t>DOPRAV SVĚTLO VÝSTRAŽ SOUPRAVA 3KS - MONTÁŽ S PŘESUNEM</t>
  </si>
  <si>
    <t>Na značku Z2,   2=2,000 [A] 
Na značku Z3   2=2,000 [B] 
Celkem: A+B=4,000 [C]</t>
  </si>
  <si>
    <t>916123</t>
  </si>
  <si>
    <t>DOPRAV SVĚTLO VÝSTRAŽ SOUPRAVA 3KS - DEMONTÁŽ</t>
  </si>
  <si>
    <t>916129</t>
  </si>
  <si>
    <t>DOPRAV SVĚTLO VÝSTRAŽ SOUPRAVA 3KS - NÁJEMNÉ</t>
  </si>
  <si>
    <t>Nájemné 90 dní   
Na značku Z2   (2)*90=180,000 [A] 
Nájemné 270 dní 
Na značku Z3   2*270=540,000 [B] 
Celkem: A+B=720,000 [C]</t>
  </si>
  <si>
    <t>916322</t>
  </si>
  <si>
    <t>DOPRAVNÍ ZÁBRANY Z2 S FÓLIÍ TŘ 2 - MONTÁŽ S PŘESUNEM</t>
  </si>
  <si>
    <t>Z2  2=2,000 [A] 
Z3   2=2,000 [B] 
Celkem: A+B=4,000 [C]</t>
  </si>
  <si>
    <t>položka zahrnuje: 
- přemístění zařízení z dočasné skládky a jeho osazení a montáž na místě určeném projektem 
- údržbu po celou dobu trvání funkce, náhradu zničených nebo ztracených kusů, nutnou opravu poškozených částí</t>
  </si>
  <si>
    <t>916323</t>
  </si>
  <si>
    <t>DOPRAVNÍ ZÁBRANY Z2 S FÓLIÍ TŘ 2 - DEMONTÁŽ</t>
  </si>
  <si>
    <t>916329</t>
  </si>
  <si>
    <t>DOPRAVNÍ ZÁBRANY Z2 S FÓLIÍ TŘ 2 - NÁJEMNÉ</t>
  </si>
  <si>
    <t>Nájemné 90 dní 
Z2  2*90=180,000 [A] 
Nájemné 270 dní 
Z3   2*270=540,000 [B] 
Celkem: A+B=720,000 [C]</t>
  </si>
  <si>
    <t>916352</t>
  </si>
  <si>
    <t>SMĚROVACÍ DESKY Z4 OBOUSTR S FÓLIÍ TŘ 1 - MONTÁŽ S PŘESUNEM</t>
  </si>
  <si>
    <t>Z4a  16=16,000 [A]</t>
  </si>
  <si>
    <t>916353</t>
  </si>
  <si>
    <t>SMĚROVACÍ DESKY Z4 OBOUSTR S FÓLIÍ TŘ 1 - DEMONTÁŽ</t>
  </si>
  <si>
    <t>916359</t>
  </si>
  <si>
    <t>SMĚROVACÍ DESKY Z4 OBOUSTR S FÓLIÍ TŘ 1 - NÁJEMNÉ</t>
  </si>
  <si>
    <t>Nájemné 90 dní   
Z4a  16*90=1 440,000 [A]</t>
  </si>
  <si>
    <t>SO 101.8</t>
  </si>
  <si>
    <t>OPRAVA OBJÍZDNÉ TRASY - Nezpůsobilé výdaje</t>
  </si>
  <si>
    <t>572221</t>
  </si>
  <si>
    <t>SPOJOVACÍ POSTŘIK Z ASFALTU DO 1,0KG/M2</t>
  </si>
  <si>
    <t>Pouze odhad, úseky pro opravu objízdné trasy budou určeny v závislosti s aktuálním stavem vozovky po ukončení objízdné trasy a budou odsouhlaseny SÚS Pk a investorem.</t>
  </si>
  <si>
    <t>výsprava objízdné trasy: 
III/32255 (10%) 3400*4*0.1=1 360,000 [A] 
III/32256 (10%) 2200*4*0.1=880,000 [B] 
Celkem: A+B=2 240,000 [C]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</si>
  <si>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</si>
  <si>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574A21</t>
  </si>
  <si>
    <t>ASFALTOVÝ BETON PRO OBRUSNÉ VRSTVY ACO 8 TL. 30MM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</si>
  <si>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</si>
  <si>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SO 201</t>
  </si>
  <si>
    <t>MOST ev. č. 322-029 - Hlavní způsobilé výdaje</t>
  </si>
  <si>
    <t>viz. položky 
11130 100*0.15=15,000 [A] 
113328 34.02*2=68,040 [B] 
11353 33.5*0.29=9,715 [C] 
127738 51.38*2=102,760 [D] 
131738 550.13*2=1 100,260 [E] 
Celkem: A+B+C+D+E=1 295,775 [F]</t>
  </si>
  <si>
    <t>viz. položky 
966158 63*2.3=144,900 [A] 
966168 26.23*2.5=65,575 [B] 
Celkem: A+B=210,475 [C]</t>
  </si>
  <si>
    <t>02811</t>
  </si>
  <si>
    <t>PRŮZKUMNÉ PRÁCE GEOTECHNICKÉ NA POVRCHU</t>
  </si>
  <si>
    <t>Měření a přejímka základové spáry a stavební dohled</t>
  </si>
  <si>
    <t>029412</t>
  </si>
  <si>
    <t>OSTATNÍ POŽADAVKY - VYPRACOVÁNÍ MOSTNÍHO LISTU</t>
  </si>
  <si>
    <t>předání 5x v tištěné podobě</t>
  </si>
  <si>
    <t>detailní rozpracování mostu</t>
  </si>
  <si>
    <t>02953</t>
  </si>
  <si>
    <t>OSTATNÍ POŽADAVKY - HLAVNÍ MOSTNÍ PROHLÍDKA</t>
  </si>
  <si>
    <t>první hlavní prohlídka mostu, předání 5x v tištěné podobě</t>
  </si>
  <si>
    <t>položka zahrnuje :  
- úkony dle ČSN 73 6221  
- provedení hlavní mostní prohlídky oprávněnou fyzickou nebo právnickou osobou  
- vyhotovení záznamu (protokolu), který jednoznačně definuje stav mostu</t>
  </si>
  <si>
    <t>křoviny a nálet podél křídel</t>
  </si>
  <si>
    <t>3*4*2=24,000 [A]</t>
  </si>
  <si>
    <t>54+46=100,000 [A]</t>
  </si>
  <si>
    <t>ODSTRAN PODKL VOZOVEK A CHODNÍKŮ Z KAMENIVA NESTMEL, ODVOZ DO 20KM</t>
  </si>
  <si>
    <t>vč. naložení, odvozu a uložení na trvalou skládku</t>
  </si>
  <si>
    <t>(10+8)*7*0.27=34,020 [A]</t>
  </si>
  <si>
    <t>11353</t>
  </si>
  <si>
    <t>ODSTRANĚNÍ CHODNÍKOVÝCH KAMENNÝCH OBRUBNÍKŮ</t>
  </si>
  <si>
    <t>podel rims, včetně odvozu a uložení na skladku</t>
  </si>
  <si>
    <t>17+16.5=33,500 [A]</t>
  </si>
  <si>
    <t>11513</t>
  </si>
  <si>
    <t>ČERPÁNÍ VODY DO 2000 L/MIN</t>
  </si>
  <si>
    <t>HOD</t>
  </si>
  <si>
    <t>z jímek pro opěry</t>
  </si>
  <si>
    <t>2*130=260,000 [A]</t>
  </si>
  <si>
    <t>Položka čerpání vody na povrchu zahrnuje i potrubí, pohotovost záložní čerpací soupravy a zřízení čerpací jímky. Součástí položky je také následná demontáž a likvidace těchto zařízení</t>
  </si>
  <si>
    <t>11526</t>
  </si>
  <si>
    <t>PŘEVEDENÍ VODY POTRUBÍM DN 800 NEBO ŽLABY R.O. DO 2,8M</t>
  </si>
  <si>
    <t>20*2=40,000 [A]</t>
  </si>
  <si>
    <t>127738</t>
  </si>
  <si>
    <t>VYKOPÁVKY POD VODOU TŘ I</t>
  </si>
  <si>
    <t>pro zpevnění pod mostem v korytě  
odstranění zemních hrázek  
vč. naložení, odvozu a uložení na trvalou skládku</t>
  </si>
  <si>
    <t>břehy koryta (14.5+2.3*0.3)*2=30,380 [A] 
odstranění zemních hrázek 7*1.0*1.5*2=21,000 [B] 
Celkem: A+B=51,380 [C]</t>
  </si>
  <si>
    <t>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 
- hradící a štětové stěny dočasné (adekvátně platí ustanovení k pol. 1151,2)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 
 zpevněné plochy, zakrytí a pod.)</t>
  </si>
  <si>
    <t>131738</t>
  </si>
  <si>
    <t>HLOUBENÍ JAM ZAPAŽ I NEPAŽ TŘ. I</t>
  </si>
  <si>
    <t>na trvalou skládku   
vč. naložení, odvozu a uložení na skládku</t>
  </si>
  <si>
    <t>výkop pro založení mostu a křídel a přechodového klínu 19.53*14.5+18.41*14.5=550,130 [A]</t>
  </si>
  <si>
    <t>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 
- hradící a štětové stěny dočasné (adekvátně platí ustanovení k pol. 1151,2)  
- úpravu, ochranu a očištění dna, základové spáry, stěn a svahů  
- zhutnění podloží, případně i svahů vč. svahování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</t>
  </si>
  <si>
    <t>viz. položky 
11130 100*0.15=15,000 [A] 
113328 34.02*2=68,040 [B] 
127738 51.38=51,380 [C] 
131738 550.13=550,130 [D] 
Celkem: A+B+C+D=684,550 [E]</t>
  </si>
  <si>
    <t>17180</t>
  </si>
  <si>
    <t>ULOŽENÍ SYPANINY DO NÁSYPŮ Z NAKUPOVANÝCH MATERIÁLŮ</t>
  </si>
  <si>
    <t>hutnění PS 100%</t>
  </si>
  <si>
    <t>zasyp základů 3.7*(11.6+2.9*2)+0.99*11.6*2=87,348 [A] 
zasyp křídel (9.88*1.0)*4=39,520 [B] 
Celkem: A+B=126,868 [C]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</si>
  <si>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</si>
  <si>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ochranatěsnící folie (5*9.8*0.15*2)*2=29,400 [A]</t>
  </si>
  <si>
    <t>Položka zahrnuje:  
- kompletní provedení zemní konstrukce vč. výběru vhodného materiálu   
- nákup materiálu dle zadávací dokumentace  
- úprava  ukládaného  materiálu  vlhčením,  tříděním,  promícháním  nebo  vysoušením,  příp. jiné úpravy za účelem zlepšení jeho  mech. vlastností                                                                                                                                                                                     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 a ochrana případně zhutnění podloží a svahů  
- svahování, hutnění a uzavírání povrchů svahů  
- zřízení lavic na svazích a zásyp rýh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případné prohození nebo třídění materiálu.</t>
  </si>
  <si>
    <t>17750</t>
  </si>
  <si>
    <t>ZEMNÍ HRÁZKY ZE ZEMIN NEPROPUSTNÝCH</t>
  </si>
  <si>
    <t>pro převedení vodního toku</t>
  </si>
  <si>
    <t>7*1*1.5*2=21,000 [A]</t>
  </si>
  <si>
    <t>základová spára</t>
  </si>
  <si>
    <t>3.3*12*2=79,200 [A]</t>
  </si>
  <si>
    <t>Veškeré práce jsou obsaženy v textu položky včetně vyrovnání výškových rozdílů. Míru zhutnění určuje projekt.</t>
  </si>
  <si>
    <t>63.5=63,500 [A]</t>
  </si>
  <si>
    <t>Zahrnuje veškerý materiál, výrobky a polotovary, včetně mimostaveništní a vnitrostaveništní dopravy (rovněž přesuny), včetně naložení a složení, případně s uložením, první pokosení</t>
  </si>
  <si>
    <t>Zahrnuje pokosení se shrabáním, naložení shrabků na dopravní prostředek, s odvozem a se složením</t>
  </si>
  <si>
    <t>OP1 2.5*11.6=29,000 [A] 
OP2 2.5*11.6=29,000 [B] 
rezerva na dodání nezhutněné směsi 10% 0,1*(A+B)=5,800 [C] 
Celkem: A+B+C=63,800 [D]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</si>
  <si>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</si>
  <si>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63.8*0,15 t/m3=9,570 [A]</t>
  </si>
  <si>
    <t>Římsa L: 0.29*16.5=4,785 [A] 
Římsa P: 0.28*17.05=4,774 [B] 
rezerva na dodání nezhutněné směsi 10% 0,1*(A+B)=0,956 [C] 
Celkem: A+B+C=10,515 [D]</t>
  </si>
  <si>
    <t>položka zahrnuje:  
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</si>
  <si>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VÝZTUŽ ŘÍMS Z OCELI 10505</t>
  </si>
  <si>
    <t>10.515*0,25 t/m3=2,629 [A]</t>
  </si>
  <si>
    <t>Popisy prací zahrnují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74 - pol.č.74432).  
- povrchovou antikorozní úpravu výztuže,  
- separaci výztuže,  
- osazení měřících zařízení a úpravy pro ně,  
- osazení měřících skříní nebo míst pro měření bludných proudů.</t>
  </si>
  <si>
    <t>333325</t>
  </si>
  <si>
    <t>MOSTNÍ OPĚRY A KŘÍDLA ZE ŽELEZOVÉHO BETONU DO C30/37 (B37)</t>
  </si>
  <si>
    <t>OP 1 2.84*0.6*10.6=18,062 [A] 
Křídlo I. 12.8*0.4=5,120 [B] 
Křídlo II. 12.72*0.4=5,088 [C] 
OP 2 2.8*0.6*10.6=17,808 [D] 
Křídlo III. 11.83*0.4=4,732 [E] 
Křídlo IV. 12.48*0.4=4,992 [F] 
rezerva na dodání nezhutněné směsi 10% 0,1*(A+B+C+D+E+F)=5,580 [G] 
Celkem: A+B+C+D+E+F+G=61,382 [H]</t>
  </si>
  <si>
    <t>333365</t>
  </si>
  <si>
    <t>VÝZTUŽ MOSTNÍCH OPĚR A KŘÍDEL Z OCELI 10505</t>
  </si>
  <si>
    <t>61.382*0,175 t/m3=10,742 [A]</t>
  </si>
  <si>
    <t>421325</t>
  </si>
  <si>
    <t>MOSTNÍ NOSNÉ DESKOVÉ KONSTRUKCE ZE ŽELEZOBETONU C30/37</t>
  </si>
  <si>
    <t>deska+rámový roh</t>
  </si>
  <si>
    <t>4.26*8.7+0.18*10.6*2=40,878 [A] 
rezerva na dodání nezhutněné směsi 10% 0,1*A=4,088 [B] 
Celkem: A+B=44,966 [C]</t>
  </si>
  <si>
    <t>421365</t>
  </si>
  <si>
    <t>VÝZTUŽ MOSTNÍ DESKOVÉ KONSTRUKCE Z OCELI 10505</t>
  </si>
  <si>
    <t>44.966*0,25 t/m3=11,242 [A]</t>
  </si>
  <si>
    <t>43411</t>
  </si>
  <si>
    <t>SCHODIŠŤOVÉ STUPNĚ, Z DÍLCŮ BETON</t>
  </si>
  <si>
    <t>revizní schodiště dle VL4</t>
  </si>
  <si>
    <t>(0.18*0.5*1.0)*22=1,980 [A]</t>
  </si>
  <si>
    <t>- dodání dílce požadovaného tvaru a vlastností, jeho skladování, doprava a osazení do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</si>
  <si>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451311</t>
  </si>
  <si>
    <t>PODKL A VÝPLŇ VRSTVY Z PROST BET DO C8/10</t>
  </si>
  <si>
    <t>podkladní beton pod základy 0.2*3.3*12*2=15,840 [A] 
podkladní beton pod rubovou drenáž 0.36*2.21*9.8*2=15,594 [B] 
Celkem: A+B=31,434 [C]</t>
  </si>
  <si>
    <t>451314</t>
  </si>
  <si>
    <t>PODKLADNÍ A VÝPLŇOVÉ VRSTVY Z PROSTÉHO BETONU C25/30</t>
  </si>
  <si>
    <t>5.5*1.15*0.2=1,265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</si>
  <si>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</si>
  <si>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451315</t>
  </si>
  <si>
    <t>PODKLADNÍ A VÝPLŇOVÉ VRSTVY Z PROSTÉHO BETONU C30/37</t>
  </si>
  <si>
    <t>C 30/37 XF3</t>
  </si>
  <si>
    <t>svah koryta (2.31+1.85)*11.1*0.15=6,926 [A] 
opevnení svahu (6.43+10.37+6.5)*0.15=3,495 [B] 
rampové napojení (9.14+1.25)*0.14=1,455 [C] 
Celkem: A+B+C=11,876 [D]</t>
  </si>
  <si>
    <t>45747</t>
  </si>
  <si>
    <t>VYROVNÁVACÍ A SPÁD VRSTVY Z MALTY ZVLÁŠTNÍ (PLASTMALTA)</t>
  </si>
  <si>
    <t>v úžlabí NK</t>
  </si>
  <si>
    <t>drenážní žebro z polymerbetonu 8.69*0.15*0.04+0.5*0.5*0.04*2=0,072 [A]</t>
  </si>
  <si>
    <t>položka zahrnuje:  
- dodání zvláštní malty (plastmalty) předepsané kvality a její rozprostření v předepsané tloušťce a v předepsaném tvaru</t>
  </si>
  <si>
    <t>přechodová oblast   
v četně hutnění</t>
  </si>
  <si>
    <t>zasyp za opěrami 8.08*9.8*2=158,368 [A]</t>
  </si>
  <si>
    <t>Popisy prací zahrnují veškerý materiál, výrobky a polotovary, včetně mimostaveništní a vnitrostaveništní dopravy (rovněž přesuny), včetně naložení a složení, případně s uložením.</t>
  </si>
  <si>
    <t>45860</t>
  </si>
  <si>
    <t>VÝPLŇ ZA OPĚRAMI A ZDMI Z MEZEROVITÉHO BETONU</t>
  </si>
  <si>
    <t>mezerovitý beton MCB10</t>
  </si>
  <si>
    <t>3.68*9.8+3.25*9.8=67,914 [A]</t>
  </si>
  <si>
    <t>položka zahrnuje: 
- dodávku mezerovitého betonu předepsané kvality a zásyp se zhutněním včetně mimostaveništní a vnitrostaveništní dopravy</t>
  </si>
  <si>
    <t>465115</t>
  </si>
  <si>
    <t>DLAŽBY Z DÍLCŮ BETON DO C30/37 (B37)</t>
  </si>
  <si>
    <t>tl 60 mm do betonu tl.140 mm</t>
  </si>
  <si>
    <t>rampové napojení (9.14+1.25)*0.06=0,623 [A] 
rezerva na prořez 20% 0,2*A=0,125 [B] 
Celkem: A+B=0,748 [C]</t>
  </si>
  <si>
    <t>položka zahrnuje:  
- nutné zemní práce (svahování, úpravu pláně a pod.)  
- dodání dílce požadovaného tvaru a vlastností, jeho skladování, doprava a osazení do definitivní polohy, včetně komplexní technologie výroby a montáže dílců, ošetření a ochrana dílců,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  
- nezahrnuje podklad pod dlažbu, vykazuje se samostatně položkami SD 45</t>
  </si>
  <si>
    <t>kámen tl. 250 mm do bet.  150 mm vč. Spárování</t>
  </si>
  <si>
    <t>svah koryta (2.31+1.85)*11.1*0.15=6,926 [A] 
opevnení svahu za kridlama:  (6.43+10.37+6.5)*0.15=3,495 [B] 
Celkem: A+B=10,421 [C]</t>
  </si>
  <si>
    <t>- úpravu podkladu  
- zřízení spojovací vrstvy  
- zřízení lože dlažby z předepsaného materiálu  
- dodávku a uložení dlažby, ev. předlažby, do předepsaného tvaru z pohledové úpravy  
- spárování, těsnění, tmelení a vyplnění spar případně s vyklínováním  
- úprava povrchu pro odvedení srážkové vody</t>
  </si>
  <si>
    <t>82.6*2=165,200 [A]</t>
  </si>
  <si>
    <t>82.6=82,600 [A]</t>
  </si>
  <si>
    <t>575F55</t>
  </si>
  <si>
    <t>LITÝ ASFALT MA IV (OCHRANA MOSTNÍ IZOLACE) 16 TL. 40MM MODIFIK</t>
  </si>
  <si>
    <t>711111</t>
  </si>
  <si>
    <t>IZOLACE BĚŽNÝCH KONSTRUKCÍ PROTI ZEMNÍ VLHKOSTI ASFALTOVÝMI NÁTĚRY</t>
  </si>
  <si>
    <t>1xpenetrační+2xasfaltový natěr</t>
  </si>
  <si>
    <t>rub opěr a křídel (3.49+3.45)*9.8+12.48+12..7+12.8+11.8+(5*0.4)*4=92,492 [A] 
 lic opěr a křídel  (1.41+1.42)*10.6+9.96+10.7+10.6+9.2=70,458 [B] 
 základy 2.5*4+(0.76+1.5+0.8+0.83)*11.6*2=100,248 [C] 
 Celkem:3*(A+B+C)=789,594 [D]</t>
  </si>
  <si>
    <t>- výrobní dokumentaci (včetně technologického předpisu) zpracovanou v souladu se zadávací dokumentací  
- dodání  izolačního a těsnícího  materiálu  (nátěry, nástřiky,  pásy,  desky, fólie, rohože,  tmely, zálivky a pod.) včetně množství potřebného pro přesahy a pro prostřih, spojovací a kotvící materiál (např. dráty, trny, svary), podkladní a upevňovací materiál (např. rošty, lišty), krycí a ochranné vrstvy (oplechování, bandáže, nátěry, posyp, další pásy nebo fólie a pod.)  
Pozn.: Položky nezahrnují ochranné vrstvy nebo konstrukce, které se zařazují do jiných stavebních dílů, např. cementové mazaniny, cihelné přizdívky, obetonování, asfaltové vrstvy a pod.  
- očištění a ošetření podkladu, zadávací dokumentace může zahrnout i případné vyspravení  
- zřízení izolace jako kompletního povlaku, případně komplet. soustavy nebo systému podle příslušného  technolog. předpisu, včet. adhézního nátěru,  speciální úpravy povrchu izolované konstrukce a případné expanzní vložky  
- zřízení izolace i jednotlivých vrstev po etapách, včetně pracovních spár a spojů  
- u izolace pod římsou je zahrnuta izolační vložka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zřízení  okapních,  rohových,  koutových,  lemujících a dilatačních  plechů  (včetně  případného připevnění), jsou-li požadovány a není-li pro ně stanovena samostatná položka  
- ochrana izolace do doby zřízení definitivní ochranné vrstvy nebo konstrukce  
- úprava, očištění a ošetření prostoru kolem izolace  
- provedení požadovaných zkoušek.</t>
  </si>
  <si>
    <t>711112</t>
  </si>
  <si>
    <t>IZOLACE BĚŽNÝCH KONSTRUKCÍ PROTI ZEMNÍ VLHKOSTI ASFALTOVÝMI PÁSY</t>
  </si>
  <si>
    <t>rub opěr a křídel</t>
  </si>
  <si>
    <t>rub opěr a křídel (3.49+3.45)*9.8+12.48+12..7+12.8+11.8+(5*0.4)*4=92,492 [A]</t>
  </si>
  <si>
    <t>711127</t>
  </si>
  <si>
    <t>IZOLACE BĚŽN KONSTR PROTI TLAK VODĚ Z PE FÓLIÍ</t>
  </si>
  <si>
    <t>těsnící fólie v přechodové oblasti a za rubem opěr a křídel</t>
  </si>
  <si>
    <t>5.3*9.8*2=103,880 [A]</t>
  </si>
  <si>
    <t>711232</t>
  </si>
  <si>
    <t>IZOLACE ZVLÁŠT KONSTR PROTI VOL STÉK VODĚ ASFALT PÁSY</t>
  </si>
  <si>
    <t>vysokotažné pásy na překrytí spojů k-ce</t>
  </si>
  <si>
    <t>rámový roh 2*9.3*0,5=9,300 [A] 
pracovní spára 5*0.5*4=10,000 [B] 
spara mezi základem a dříkem 10.6*0.5*2+9.8*0.8*2=26,280 [C] 
Celkem: A+B+C=45,580 [D]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</si>
  <si>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</si>
  <si>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711442</t>
  </si>
  <si>
    <t>IZOLACE MOSTOVEK CELOPLOŠNÁ ASFALTOVÝMI PÁSY S PEČETÍCÍ VRSTVOU</t>
  </si>
  <si>
    <t>711502</t>
  </si>
  <si>
    <t>OCHRANA IZOLACE NA POVRCHU ASFALTOVÝMI PÁSY</t>
  </si>
  <si>
    <t>pod římsou a chodník</t>
  </si>
  <si>
    <t>0.55*(16.5+17)=18,425 [A]</t>
  </si>
  <si>
    <t>711509</t>
  </si>
  <si>
    <t>OCHRANA IZOLACE NA POVRCHU TEXTILIÍ</t>
  </si>
  <si>
    <t>2. vrstva na rub opěr a křídel, ochrana těsnící fólie</t>
  </si>
  <si>
    <t>rub opěr a křídel (3.49+3.45)*9.8+12.48+12..7+12.8+11.8+(5*0.4)*4=92,492 [A] 
 lic opěr a křídel  (1.41+1.42)*10.6+9.96+10.7+10.6+9.2=70,458 [B] 
Celkem: A+B=162,950 [C]</t>
  </si>
  <si>
    <t>78382</t>
  </si>
  <si>
    <t>NÁTĚRY BETON KONSTR TYP S2 (OS-B)</t>
  </si>
  <si>
    <t>hydrofobní impregnační nátěr - okraj NK</t>
  </si>
  <si>
    <t>0.4*8.7+0.45*8.7=7,395 [A]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</si>
  <si>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</si>
  <si>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78383</t>
  </si>
  <si>
    <t>NÁTĚRY BETON KONSTR TYP S4 (OS-C)</t>
  </si>
  <si>
    <t>hrana říms</t>
  </si>
  <si>
    <t>0.15*(16.5+17)=5,025 [A]</t>
  </si>
  <si>
    <t>78385</t>
  </si>
  <si>
    <t>NÁTĚRY BETON KONSTR TYP S6 (OS-DII)</t>
  </si>
  <si>
    <t>hydrofobní impregnační nátěr - povrch říms</t>
  </si>
  <si>
    <t>13.2+13.8=27,000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</si>
  <si>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</si>
  <si>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87533</t>
  </si>
  <si>
    <t>POTRUBÍ DREN Z TRUB PLAST DN DO 150MM</t>
  </si>
  <si>
    <t>rubová drenáž opěr a křídel</t>
  </si>
  <si>
    <t>10.6*2=21,200 [A]</t>
  </si>
  <si>
    <t>- položky pro zhotovení potrubí platí bez ohledu na sklon.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- u ocelového potrubí opláštění dle dokumentace a nutné opravy opláštění při jeho poškození</t>
  </si>
  <si>
    <t>87627</t>
  </si>
  <si>
    <t>CHRÁNIČKY Z TRUB PLASTOVÝCH DN DO 100MM</t>
  </si>
  <si>
    <t>do římsy</t>
  </si>
  <si>
    <t>17=17,000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</si>
  <si>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</si>
  <si>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ZÁBRADLÍ SILNIČNÍ S VODOR MADLY - DEMONTÁŽ</t>
  </si>
  <si>
    <t>demontáž stávajícího zábradlí, vč. naložení, odvozu a uložení na skládku</t>
  </si>
  <si>
    <t>16.5+15.5=32,000 [A]</t>
  </si>
  <si>
    <t>položka zahrnuje:  
- demontáž a odstranění zařízení  
- jeho odvoz na předepsané místo</t>
  </si>
  <si>
    <t>9112B1</t>
  </si>
  <si>
    <t>ZÁBRADLÍ MOSTNÍ SE SVISLOU VÝPLNÍ - DODÁVKA A MONTÁŽ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</si>
  <si>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</si>
  <si>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9117C1</t>
  </si>
  <si>
    <t>SVOD OCEL ZÁBRADEL ÚROVEŇ ZADRŽ H2 - DODÁVKA A MONTÁŽ</t>
  </si>
  <si>
    <t>23=23,000 [A]</t>
  </si>
  <si>
    <t>položka zahrnuje:  
- kompletní dodávku všech dílů ocelového svodidla s předepsanou povrchovou úpravou včetně spojovacích a diltačních prvků  
- montáž a osazení svodidla, kotvení, t.j. kotevní desky, šrouby z nerez oceli, vrty a zálivku, pokud zadávací dokumentace nestanoví jinak, případné nivelační hmoty pod kotevní desky  
- přechod na jiný typ svodidla nebo přes mostní závěr  
- ochranu proti bludným proudům a vývody pro jejich měření  
nezahrnuje odrazky nebo retroreflexní fólie</t>
  </si>
  <si>
    <t>91355</t>
  </si>
  <si>
    <t>EVIDENČNÍ ČÍSLO MOSTU</t>
  </si>
  <si>
    <t>letopočet vlysem do betonu 2=2,000 [A] 
evidenční číslo mostu 2=2,000 [B] 
a+b=4,000 [C]</t>
  </si>
  <si>
    <t>917224</t>
  </si>
  <si>
    <t>SILNIČNÍ A CHODNÍKOVÉ OBRUBY Z BETONOVÝCH OBRUBNÍKŮ ŠÍŘ 150MM</t>
  </si>
  <si>
    <t>5+13=18,000 [A] 
schodiště: 6+1=7,000 [B] 
Celkem: A+B=25,000 [C]</t>
  </si>
  <si>
    <t>Položka zahrnuje:  
dodání a pokládku betonových obrubníků o rozměrech předepsaných zadávací dokumentací  
betonové lože i boční betonovou opěrku.</t>
  </si>
  <si>
    <t>proříznutí podél obubníku 16.5+17=33,500 [A]</t>
  </si>
  <si>
    <t>veškeré práce jsou obsaženy v textu položky</t>
  </si>
  <si>
    <t>919112</t>
  </si>
  <si>
    <t>ŘEZÁNÍ ASFALTOVÉHO KRYTU VOZOVEK TL DO 100MM</t>
  </si>
  <si>
    <t>dilatační spára mezi rámem a komunikací 9.5*2=19,000 [A]</t>
  </si>
  <si>
    <t>919141</t>
  </si>
  <si>
    <t>ŘEZÁNÍ ŽELEZOBETONOVÝCH KONSTRUKCÍ TL DO 50MM</t>
  </si>
  <si>
    <t>smršťovací spára v římse 1.67*4=6,680 [A]</t>
  </si>
  <si>
    <t>položka zahrnuje řezání železobetonových konstrukcí v předepsané tloušťce, včetně spotřeby vody</t>
  </si>
  <si>
    <t>93131</t>
  </si>
  <si>
    <t>TĚSNĚNÍ DILATAČ SPAR ASF ZÁLIVKOU</t>
  </si>
  <si>
    <t>dilatační spára mezi rámem a komunikací 0.1*0.025*9.5*2=0,048 [A]</t>
  </si>
  <si>
    <t>931326</t>
  </si>
  <si>
    <t>TĚSNĚNÍ DILATAČ SPAR ASF ZÁLIVKOU MODIFIK PRŮŘ DO 800MM2</t>
  </si>
  <si>
    <t>93135</t>
  </si>
  <si>
    <t>TĚSNĚNÍ DILATAČ SPAR PRYŽ PÁSKOU NEBO KRUH PROFILEM</t>
  </si>
  <si>
    <t>931383</t>
  </si>
  <si>
    <t>TĚSNĚNÍ DILATAČNÍCH SPAR SILIKONOVÝM TMELEM PRŮŘEZU DO 300MM2</t>
  </si>
  <si>
    <t>smrštovací a dilatační spára v chodníku - těsnící silikonový tmel šedý, trvale pružný , odolný proti UV záření</t>
  </si>
  <si>
    <t>položka zahrnuje dodávku a osazení předepsaného materiálu, očištění ploch spáry před úpravou, očištění okolí spáry po úpravě</t>
  </si>
  <si>
    <t>67</t>
  </si>
  <si>
    <t>4=4,000 [A]</t>
  </si>
  <si>
    <t>68</t>
  </si>
  <si>
    <t>93650</t>
  </si>
  <si>
    <t>DROBNÉ DOPLŇK KONSTR KOVOVÉ</t>
  </si>
  <si>
    <t>KG</t>
  </si>
  <si>
    <t>římsové kotvy  16*5*2=160,000 [A]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</si>
  <si>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</si>
  <si>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69</t>
  </si>
  <si>
    <t>936541</t>
  </si>
  <si>
    <t>MOSTNÍ ODVODŇOVACÍ TRUBKA (POVRCHŮ IZOLACE) Z NEREZ OCELI</t>
  </si>
  <si>
    <t>položka zahrnuje: 
- výrobní dokumentaci (včetně technologického předpisu) 
- dodání kompletní odvodňovací soupravy z předepsaného materiálu, včetně všech montážních a přepravních úprav a zařízení 
- dodání spojovacího, kotevního a těsnícího materiálu 
- úprava a příprava úložného prostoru, včetně kotevních prvků, jejich očištění a ošetření 
- zřízení kompletní odvodňovací soupravy, dle příslušného technologického předpisu, včetně všech výškových a směrových úprav 
- zřízení odvodňovací soupravy po etapách, včetně pracovních spar a spojů 
- prodloužení  odpadní trouby pod spodní líc nosné konstr. nebo zaústěním odvodňovače do dalšího odvodňovacího zařízení 
- úprava odvod. soupravy na styku s ostatními konstrukcemi a zařízeními (u obrubníku, podél vozovek, napojení izolací a pod.) 
- ochrana odvodňovací soupravy do doby provedení definitivního stavu, veškeré provizorní úpravy a opatření 
- konečné  úpravy odvodňovací soupravy jako povrchové povlaky, zálivky, které  nejsou součástí jiných konstr., vyčištění, tmelení, těsnění, výplň spar a pod. 
- úprava, očištění a ošetření prostoru kolem odvodňovací soupravy 
- opatření odvodňovače znakem výrobce a typovým číslem 
- provedení odborné prohlídky, je-li požadována</t>
  </si>
  <si>
    <t>70</t>
  </si>
  <si>
    <t>94890</t>
  </si>
  <si>
    <t>PODPĚRNÉ SKRUŽE - ZŘÍZENÍ A ODSTRANĚNÍ</t>
  </si>
  <si>
    <t>M3OP</t>
  </si>
  <si>
    <t>7.5*3.15*10.6=250,425 [A]</t>
  </si>
  <si>
    <t>Položka zahrnuje dovoz, montáž, údržbu, opotřebení (nájemné), demontáž, konzervaci, odvoz.</t>
  </si>
  <si>
    <t>71</t>
  </si>
  <si>
    <t>96613</t>
  </si>
  <si>
    <t>BOURÁNÍ KONSTRUKCÍ Z KAMENE NA MC</t>
  </si>
  <si>
    <t>zpětné použití</t>
  </si>
  <si>
    <t>opěry (7.8*1.6*0.5)*2=12,480 [A] 
křídla  (4.5*0.5*3.2)*4=28,800 [B] 
Celkem: A+B=41,280 [C]</t>
  </si>
  <si>
    <t>72</t>
  </si>
  <si>
    <t>966158</t>
  </si>
  <si>
    <t>BOURÁNÍ KONSTRUKCÍ Z PROST BETONU S ODVOZEM DO 20KM</t>
  </si>
  <si>
    <t>vč. naložení, odvozu a uložení na skládku</t>
  </si>
  <si>
    <t>základy předpoklad 10.5*1.5*2*2=63,000 [A]</t>
  </si>
  <si>
    <t>73</t>
  </si>
  <si>
    <t>římsy  (0.5*16.5*0.3)*2=4,950 [A] 
uložný práh (8*0.5*0.5)*2=4,000 [B] 
nosná konstrukce ((0.3*0.5)*9)*5+0.15*7.8*9=17,280 [C] 
Celkem: A+B+C=26,230 [D]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</si>
  <si>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</si>
  <si>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74</t>
  </si>
  <si>
    <t>97817</t>
  </si>
  <si>
    <t>ODSTRANĚNÍ MOSTNÍ IZOLACE</t>
  </si>
  <si>
    <t>byla-li použita, vč. naložení, odvozu, uložení na skládku a skládkovného</t>
  </si>
  <si>
    <t>8*7.2=57,600 [A]</t>
  </si>
  <si>
    <t>- zahrnují veškerou manipulaci s vybouranou sutí a hmotami včetně uložení na skládku a poplatku za skládku,  
- zahrnují veškeré další práce plynoucí z technologického předpisu a z platných předpisů (zvláště vyhlášky č.324/1990 Sb.).</t>
  </si>
  <si>
    <t>SO 401</t>
  </si>
  <si>
    <t>VEŘEJNÉ OSVĚTLENÍ- Hlavní způsobilé výdaje</t>
  </si>
  <si>
    <t>00000</t>
  </si>
  <si>
    <t>VO</t>
  </si>
  <si>
    <t>rozpočet samostatně v cenové soustavě ÚRS 18-II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</si>
</sst>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SUM(C10:C21)</f>
      </c>
      <c r="D6" s="1"/>
      <c r="E6" s="1"/>
    </row>
    <row r="7" spans="1:5" ht="12.75" customHeight="1">
      <c r="A7" s="1"/>
      <c r="B7" s="4" t="s">
        <v>5</v>
      </c>
      <c r="C7" s="7">
        <f>SUM(E10:E21)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28</v>
      </c>
      <c r="B10" s="19" t="s">
        <v>29</v>
      </c>
      <c r="C10" s="20">
        <f>'SO 001_SO 001.1'!I3</f>
      </c>
      <c r="D10" s="20">
        <f>'SO 001_SO 001.1'!O2</f>
      </c>
      <c r="E10" s="20">
        <f>C10+D10</f>
      </c>
    </row>
    <row r="11" spans="1:5" ht="12.75" customHeight="1">
      <c r="A11" s="19" t="s">
        <v>108</v>
      </c>
      <c r="B11" s="19" t="s">
        <v>109</v>
      </c>
      <c r="C11" s="20">
        <f>'SO 001_SO 001.2'!I3</f>
      </c>
      <c r="D11" s="20">
        <f>'SO 001_SO 001.2'!O2</f>
      </c>
      <c r="E11" s="20">
        <f>C11+D11</f>
      </c>
    </row>
    <row r="12" spans="1:5" ht="12.75" customHeight="1">
      <c r="A12" s="19" t="s">
        <v>119</v>
      </c>
      <c r="B12" s="19" t="s">
        <v>120</v>
      </c>
      <c r="C12" s="20">
        <f>'SO 101_SO 101.1'!I3</f>
      </c>
      <c r="D12" s="20">
        <f>'SO 101_SO 101.1'!O2</f>
      </c>
      <c r="E12" s="20">
        <f>C12+D12</f>
      </c>
    </row>
    <row r="13" spans="1:5" ht="12.75" customHeight="1">
      <c r="A13" s="19" t="s">
        <v>452</v>
      </c>
      <c r="B13" s="19" t="s">
        <v>453</v>
      </c>
      <c r="C13" s="20">
        <f>'SO 101_SO 101.2'!I3</f>
      </c>
      <c r="D13" s="20">
        <f>'SO 101_SO 101.2'!O2</f>
      </c>
      <c r="E13" s="20">
        <f>C13+D13</f>
      </c>
    </row>
    <row r="14" spans="1:5" ht="12.75" customHeight="1">
      <c r="A14" s="19" t="s">
        <v>534</v>
      </c>
      <c r="B14" s="19" t="s">
        <v>535</v>
      </c>
      <c r="C14" s="20">
        <f>'SO 101_SO 101.3'!I3</f>
      </c>
      <c r="D14" s="20">
        <f>'SO 101_SO 101.3'!O2</f>
      </c>
      <c r="E14" s="20">
        <f>C14+D14</f>
      </c>
    </row>
    <row r="15" spans="1:5" ht="12.75" customHeight="1">
      <c r="A15" s="19" t="s">
        <v>553</v>
      </c>
      <c r="B15" s="19" t="s">
        <v>554</v>
      </c>
      <c r="C15" s="20">
        <f>'SO 101_SO 101.4'!I3</f>
      </c>
      <c r="D15" s="20">
        <f>'SO 101_SO 101.4'!O2</f>
      </c>
      <c r="E15" s="20">
        <f>C15+D15</f>
      </c>
    </row>
    <row r="16" spans="1:5" ht="12.75" customHeight="1">
      <c r="A16" s="19" t="s">
        <v>606</v>
      </c>
      <c r="B16" s="19" t="s">
        <v>607</v>
      </c>
      <c r="C16" s="20">
        <f>'SO 101_SO 101.5'!I3</f>
      </c>
      <c r="D16" s="20">
        <f>'SO 101_SO 101.5'!O2</f>
      </c>
      <c r="E16" s="20">
        <f>C16+D16</f>
      </c>
    </row>
    <row r="17" spans="1:5" ht="12.75" customHeight="1">
      <c r="A17" s="19" t="s">
        <v>615</v>
      </c>
      <c r="B17" s="19" t="s">
        <v>616</v>
      </c>
      <c r="C17" s="20">
        <f>'SO 101_SO 101.6'!I3</f>
      </c>
      <c r="D17" s="20">
        <f>'SO 101_SO 101.6'!O2</f>
      </c>
      <c r="E17" s="20">
        <f>C17+D17</f>
      </c>
    </row>
    <row r="18" spans="1:5" ht="12.75" customHeight="1">
      <c r="A18" s="19" t="s">
        <v>650</v>
      </c>
      <c r="B18" s="19" t="s">
        <v>651</v>
      </c>
      <c r="C18" s="20">
        <f>'SO 101_SO 101.7'!I3</f>
      </c>
      <c r="D18" s="20">
        <f>'SO 101_SO 101.7'!O2</f>
      </c>
      <c r="E18" s="20">
        <f>C18+D18</f>
      </c>
    </row>
    <row r="19" spans="1:5" ht="12.75" customHeight="1">
      <c r="A19" s="19" t="s">
        <v>713</v>
      </c>
      <c r="B19" s="19" t="s">
        <v>714</v>
      </c>
      <c r="C19" s="20">
        <f>'SO 101_SO 101.8'!I3</f>
      </c>
      <c r="D19" s="20">
        <f>'SO 101_SO 101.8'!O2</f>
      </c>
      <c r="E19" s="20">
        <f>C19+D19</f>
      </c>
    </row>
    <row r="20" spans="1:5" ht="12.75" customHeight="1">
      <c r="A20" s="19" t="s">
        <v>723</v>
      </c>
      <c r="B20" s="19" t="s">
        <v>724</v>
      </c>
      <c r="C20" s="20">
        <f>'SO 201'!I3</f>
      </c>
      <c r="D20" s="20">
        <f>'SO 201'!O2</f>
      </c>
      <c r="E20" s="20">
        <f>C20+D20</f>
      </c>
    </row>
    <row r="21" spans="1:5" ht="12.75" customHeight="1">
      <c r="A21" s="19" t="s">
        <v>974</v>
      </c>
      <c r="B21" s="19" t="s">
        <v>975</v>
      </c>
      <c r="C21" s="20">
        <f>'SO 401'!I3</f>
      </c>
      <c r="D21" s="20">
        <f>'SO 401'!O2</f>
      </c>
      <c r="E21" s="20">
        <f>C21+D21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650</v>
      </c>
      <c r="I3" s="38">
        <f>0+I9+I14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117</v>
      </c>
      <c r="D4" s="1"/>
      <c r="E4" s="14" t="s">
        <v>118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650</v>
      </c>
      <c r="D5" s="6"/>
      <c r="E5" s="18" t="s">
        <v>651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27</v>
      </c>
      <c r="D8" s="15" t="s">
        <v>26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5" t="s">
        <v>47</v>
      </c>
      <c r="B9" s="25"/>
      <c r="C9" s="26" t="s">
        <v>31</v>
      </c>
      <c r="D9" s="25"/>
      <c r="E9" s="27" t="s">
        <v>48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49</v>
      </c>
      <c r="B10" s="29" t="s">
        <v>33</v>
      </c>
      <c r="C10" s="29" t="s">
        <v>60</v>
      </c>
      <c r="D10" s="24" t="s">
        <v>51</v>
      </c>
      <c r="E10" s="30" t="s">
        <v>61</v>
      </c>
      <c r="F10" s="31" t="s">
        <v>62</v>
      </c>
      <c r="G10" s="32">
        <v>1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38.25">
      <c r="A11" s="34" t="s">
        <v>54</v>
      </c>
      <c r="E11" s="35" t="s">
        <v>652</v>
      </c>
    </row>
    <row r="12" spans="1:5" ht="12.75">
      <c r="A12" s="36" t="s">
        <v>56</v>
      </c>
      <c r="E12" s="37" t="s">
        <v>57</v>
      </c>
    </row>
    <row r="13" spans="1:5" ht="12.75">
      <c r="A13" t="s">
        <v>58</v>
      </c>
      <c r="E13" s="35" t="s">
        <v>64</v>
      </c>
    </row>
    <row r="14" spans="1:18" ht="12.75" customHeight="1">
      <c r="A14" s="6" t="s">
        <v>47</v>
      </c>
      <c r="B14" s="6"/>
      <c r="C14" s="40" t="s">
        <v>44</v>
      </c>
      <c r="D14" s="6"/>
      <c r="E14" s="27" t="s">
        <v>347</v>
      </c>
      <c r="F14" s="6"/>
      <c r="G14" s="6"/>
      <c r="H14" s="6"/>
      <c r="I14" s="41">
        <f>0+Q14</f>
      </c>
      <c r="O14">
        <f>0+R14</f>
      </c>
      <c r="Q14">
        <f>0+I15+I19+I23+I27+I31+I35+I39+I43+I47+I51+I55+I59+I63+I67+I71+I75+I79+I83+I87+I91+I95+I99+I103+I107</f>
      </c>
      <c r="R14">
        <f>0+O15+O19+O23+O27+O31+O35+O39+O43+O47+O51+O55+O59+O63+O67+O71+O75+O79+O83+O87+O91+O95+O99+O103+O107</f>
      </c>
    </row>
    <row r="15" spans="1:16" ht="25.5">
      <c r="A15" s="24" t="s">
        <v>49</v>
      </c>
      <c r="B15" s="29" t="s">
        <v>27</v>
      </c>
      <c r="C15" s="29" t="s">
        <v>653</v>
      </c>
      <c r="D15" s="24" t="s">
        <v>51</v>
      </c>
      <c r="E15" s="30" t="s">
        <v>654</v>
      </c>
      <c r="F15" s="31" t="s">
        <v>78</v>
      </c>
      <c r="G15" s="32">
        <v>12</v>
      </c>
      <c r="H15" s="33">
        <v>0</v>
      </c>
      <c r="I15" s="33">
        <f>ROUND(ROUND(H15,2)*ROUND(G15,3),2)</f>
      </c>
      <c r="O15">
        <f>(I15*21)/100</f>
      </c>
      <c r="P15" t="s">
        <v>27</v>
      </c>
    </row>
    <row r="16" spans="1:5" ht="12.75">
      <c r="A16" s="34" t="s">
        <v>54</v>
      </c>
      <c r="E16" s="35" t="s">
        <v>655</v>
      </c>
    </row>
    <row r="17" spans="1:5" ht="25.5">
      <c r="A17" s="36" t="s">
        <v>56</v>
      </c>
      <c r="E17" s="37" t="s">
        <v>656</v>
      </c>
    </row>
    <row r="18" spans="1:5" ht="63.75">
      <c r="A18" t="s">
        <v>58</v>
      </c>
      <c r="E18" s="35" t="s">
        <v>657</v>
      </c>
    </row>
    <row r="19" spans="1:16" ht="25.5">
      <c r="A19" s="24" t="s">
        <v>49</v>
      </c>
      <c r="B19" s="29" t="s">
        <v>26</v>
      </c>
      <c r="C19" s="29" t="s">
        <v>653</v>
      </c>
      <c r="D19" s="24" t="s">
        <v>658</v>
      </c>
      <c r="E19" s="30" t="s">
        <v>654</v>
      </c>
      <c r="F19" s="31" t="s">
        <v>78</v>
      </c>
      <c r="G19" s="32">
        <v>34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12.75">
      <c r="A20" s="34" t="s">
        <v>54</v>
      </c>
      <c r="E20" s="35" t="s">
        <v>51</v>
      </c>
    </row>
    <row r="21" spans="1:5" ht="38.25">
      <c r="A21" s="36" t="s">
        <v>56</v>
      </c>
      <c r="E21" s="37" t="s">
        <v>659</v>
      </c>
    </row>
    <row r="22" spans="1:5" ht="63.75">
      <c r="A22" t="s">
        <v>58</v>
      </c>
      <c r="E22" s="35" t="s">
        <v>660</v>
      </c>
    </row>
    <row r="23" spans="1:16" ht="12.75">
      <c r="A23" s="24" t="s">
        <v>49</v>
      </c>
      <c r="B23" s="29" t="s">
        <v>37</v>
      </c>
      <c r="C23" s="29" t="s">
        <v>375</v>
      </c>
      <c r="D23" s="24" t="s">
        <v>51</v>
      </c>
      <c r="E23" s="30" t="s">
        <v>376</v>
      </c>
      <c r="F23" s="31" t="s">
        <v>78</v>
      </c>
      <c r="G23" s="32">
        <v>12</v>
      </c>
      <c r="H23" s="33">
        <v>0</v>
      </c>
      <c r="I23" s="33">
        <f>ROUND(ROUND(H23,2)*ROUND(G23,3),2)</f>
      </c>
      <c r="O23">
        <f>(I23*21)/100</f>
      </c>
      <c r="P23" t="s">
        <v>27</v>
      </c>
    </row>
    <row r="24" spans="1:5" ht="12.75">
      <c r="A24" s="34" t="s">
        <v>54</v>
      </c>
      <c r="E24" s="35" t="s">
        <v>655</v>
      </c>
    </row>
    <row r="25" spans="1:5" ht="25.5">
      <c r="A25" s="36" t="s">
        <v>56</v>
      </c>
      <c r="E25" s="37" t="s">
        <v>656</v>
      </c>
    </row>
    <row r="26" spans="1:5" ht="25.5">
      <c r="A26" t="s">
        <v>58</v>
      </c>
      <c r="E26" s="35" t="s">
        <v>379</v>
      </c>
    </row>
    <row r="27" spans="1:16" ht="12.75">
      <c r="A27" s="24" t="s">
        <v>49</v>
      </c>
      <c r="B27" s="29" t="s">
        <v>39</v>
      </c>
      <c r="C27" s="29" t="s">
        <v>375</v>
      </c>
      <c r="D27" s="24" t="s">
        <v>658</v>
      </c>
      <c r="E27" s="30" t="s">
        <v>376</v>
      </c>
      <c r="F27" s="31" t="s">
        <v>78</v>
      </c>
      <c r="G27" s="32">
        <v>34</v>
      </c>
      <c r="H27" s="33">
        <v>0</v>
      </c>
      <c r="I27" s="33">
        <f>ROUND(ROUND(H27,2)*ROUND(G27,3),2)</f>
      </c>
      <c r="O27">
        <f>(I27*21)/100</f>
      </c>
      <c r="P27" t="s">
        <v>27</v>
      </c>
    </row>
    <row r="28" spans="1:5" ht="12.75">
      <c r="A28" s="34" t="s">
        <v>54</v>
      </c>
      <c r="E28" s="35" t="s">
        <v>51</v>
      </c>
    </row>
    <row r="29" spans="1:5" ht="38.25">
      <c r="A29" s="36" t="s">
        <v>56</v>
      </c>
      <c r="E29" s="37" t="s">
        <v>659</v>
      </c>
    </row>
    <row r="30" spans="1:5" ht="25.5">
      <c r="A30" t="s">
        <v>58</v>
      </c>
      <c r="E30" s="35" t="s">
        <v>379</v>
      </c>
    </row>
    <row r="31" spans="1:16" ht="12.75">
      <c r="A31" s="24" t="s">
        <v>49</v>
      </c>
      <c r="B31" s="29" t="s">
        <v>41</v>
      </c>
      <c r="C31" s="29" t="s">
        <v>661</v>
      </c>
      <c r="D31" s="24" t="s">
        <v>51</v>
      </c>
      <c r="E31" s="30" t="s">
        <v>662</v>
      </c>
      <c r="F31" s="31" t="s">
        <v>663</v>
      </c>
      <c r="G31" s="32">
        <v>1080</v>
      </c>
      <c r="H31" s="33">
        <v>0</v>
      </c>
      <c r="I31" s="33">
        <f>ROUND(ROUND(H31,2)*ROUND(G31,3),2)</f>
      </c>
      <c r="O31">
        <f>(I31*21)/100</f>
      </c>
      <c r="P31" t="s">
        <v>27</v>
      </c>
    </row>
    <row r="32" spans="1:5" ht="12.75">
      <c r="A32" s="34" t="s">
        <v>54</v>
      </c>
      <c r="E32" s="35" t="s">
        <v>655</v>
      </c>
    </row>
    <row r="33" spans="1:5" ht="25.5">
      <c r="A33" s="36" t="s">
        <v>56</v>
      </c>
      <c r="E33" s="37" t="s">
        <v>664</v>
      </c>
    </row>
    <row r="34" spans="1:5" ht="25.5">
      <c r="A34" t="s">
        <v>58</v>
      </c>
      <c r="E34" s="35" t="s">
        <v>665</v>
      </c>
    </row>
    <row r="35" spans="1:16" ht="12.75">
      <c r="A35" s="24" t="s">
        <v>49</v>
      </c>
      <c r="B35" s="29" t="s">
        <v>81</v>
      </c>
      <c r="C35" s="29" t="s">
        <v>661</v>
      </c>
      <c r="D35" s="24" t="s">
        <v>658</v>
      </c>
      <c r="E35" s="30" t="s">
        <v>662</v>
      </c>
      <c r="F35" s="31" t="s">
        <v>663</v>
      </c>
      <c r="G35" s="32">
        <v>9180</v>
      </c>
      <c r="H35" s="33">
        <v>0</v>
      </c>
      <c r="I35" s="33">
        <f>ROUND(ROUND(H35,2)*ROUND(G35,3),2)</f>
      </c>
      <c r="O35">
        <f>(I35*21)/100</f>
      </c>
      <c r="P35" t="s">
        <v>27</v>
      </c>
    </row>
    <row r="36" spans="1:5" ht="12.75">
      <c r="A36" s="34" t="s">
        <v>54</v>
      </c>
      <c r="E36" s="35" t="s">
        <v>51</v>
      </c>
    </row>
    <row r="37" spans="1:5" ht="12.75">
      <c r="A37" s="36" t="s">
        <v>56</v>
      </c>
      <c r="E37" s="37" t="s">
        <v>666</v>
      </c>
    </row>
    <row r="38" spans="1:5" ht="25.5">
      <c r="A38" t="s">
        <v>58</v>
      </c>
      <c r="E38" s="35" t="s">
        <v>665</v>
      </c>
    </row>
    <row r="39" spans="1:16" ht="12.75">
      <c r="A39" s="24" t="s">
        <v>49</v>
      </c>
      <c r="B39" s="29" t="s">
        <v>85</v>
      </c>
      <c r="C39" s="29" t="s">
        <v>667</v>
      </c>
      <c r="D39" s="24" t="s">
        <v>51</v>
      </c>
      <c r="E39" s="30" t="s">
        <v>668</v>
      </c>
      <c r="F39" s="31" t="s">
        <v>78</v>
      </c>
      <c r="G39" s="32">
        <v>6</v>
      </c>
      <c r="H39" s="33">
        <v>0</v>
      </c>
      <c r="I39" s="33">
        <f>ROUND(ROUND(H39,2)*ROUND(G39,3),2)</f>
      </c>
      <c r="O39">
        <f>(I39*21)/100</f>
      </c>
      <c r="P39" t="s">
        <v>27</v>
      </c>
    </row>
    <row r="40" spans="1:5" ht="12.75">
      <c r="A40" s="34" t="s">
        <v>54</v>
      </c>
      <c r="E40" s="35" t="s">
        <v>655</v>
      </c>
    </row>
    <row r="41" spans="1:5" ht="38.25">
      <c r="A41" s="36" t="s">
        <v>56</v>
      </c>
      <c r="E41" s="37" t="s">
        <v>669</v>
      </c>
    </row>
    <row r="42" spans="1:5" ht="63.75">
      <c r="A42" t="s">
        <v>58</v>
      </c>
      <c r="E42" s="35" t="s">
        <v>657</v>
      </c>
    </row>
    <row r="43" spans="1:16" ht="12.75">
      <c r="A43" s="24" t="s">
        <v>49</v>
      </c>
      <c r="B43" s="29" t="s">
        <v>44</v>
      </c>
      <c r="C43" s="29" t="s">
        <v>667</v>
      </c>
      <c r="D43" s="24" t="s">
        <v>658</v>
      </c>
      <c r="E43" s="30" t="s">
        <v>668</v>
      </c>
      <c r="F43" s="31" t="s">
        <v>78</v>
      </c>
      <c r="G43" s="32">
        <v>13</v>
      </c>
      <c r="H43" s="33">
        <v>0</v>
      </c>
      <c r="I43" s="33">
        <f>ROUND(ROUND(H43,2)*ROUND(G43,3),2)</f>
      </c>
      <c r="O43">
        <f>(I43*21)/100</f>
      </c>
      <c r="P43" t="s">
        <v>27</v>
      </c>
    </row>
    <row r="44" spans="1:5" ht="12.75">
      <c r="A44" s="34" t="s">
        <v>54</v>
      </c>
      <c r="E44" s="35" t="s">
        <v>51</v>
      </c>
    </row>
    <row r="45" spans="1:5" ht="25.5">
      <c r="A45" s="36" t="s">
        <v>56</v>
      </c>
      <c r="E45" s="37" t="s">
        <v>670</v>
      </c>
    </row>
    <row r="46" spans="1:5" ht="63.75">
      <c r="A46" t="s">
        <v>58</v>
      </c>
      <c r="E46" s="35" t="s">
        <v>660</v>
      </c>
    </row>
    <row r="47" spans="1:16" ht="12.75">
      <c r="A47" s="24" t="s">
        <v>49</v>
      </c>
      <c r="B47" s="29" t="s">
        <v>46</v>
      </c>
      <c r="C47" s="29" t="s">
        <v>671</v>
      </c>
      <c r="D47" s="24" t="s">
        <v>51</v>
      </c>
      <c r="E47" s="30" t="s">
        <v>672</v>
      </c>
      <c r="F47" s="31" t="s">
        <v>78</v>
      </c>
      <c r="G47" s="32">
        <v>6</v>
      </c>
      <c r="H47" s="33">
        <v>0</v>
      </c>
      <c r="I47" s="33">
        <f>ROUND(ROUND(H47,2)*ROUND(G47,3),2)</f>
      </c>
      <c r="O47">
        <f>(I47*21)/100</f>
      </c>
      <c r="P47" t="s">
        <v>27</v>
      </c>
    </row>
    <row r="48" spans="1:5" ht="12.75">
      <c r="A48" s="34" t="s">
        <v>54</v>
      </c>
      <c r="E48" s="35" t="s">
        <v>655</v>
      </c>
    </row>
    <row r="49" spans="1:5" ht="38.25">
      <c r="A49" s="36" t="s">
        <v>56</v>
      </c>
      <c r="E49" s="37" t="s">
        <v>669</v>
      </c>
    </row>
    <row r="50" spans="1:5" ht="25.5">
      <c r="A50" t="s">
        <v>58</v>
      </c>
      <c r="E50" s="35" t="s">
        <v>379</v>
      </c>
    </row>
    <row r="51" spans="1:16" ht="12.75">
      <c r="A51" s="24" t="s">
        <v>49</v>
      </c>
      <c r="B51" s="29" t="s">
        <v>98</v>
      </c>
      <c r="C51" s="29" t="s">
        <v>671</v>
      </c>
      <c r="D51" s="24" t="s">
        <v>658</v>
      </c>
      <c r="E51" s="30" t="s">
        <v>672</v>
      </c>
      <c r="F51" s="31" t="s">
        <v>78</v>
      </c>
      <c r="G51" s="32">
        <v>13</v>
      </c>
      <c r="H51" s="33">
        <v>0</v>
      </c>
      <c r="I51" s="33">
        <f>ROUND(ROUND(H51,2)*ROUND(G51,3),2)</f>
      </c>
      <c r="O51">
        <f>(I51*21)/100</f>
      </c>
      <c r="P51" t="s">
        <v>27</v>
      </c>
    </row>
    <row r="52" spans="1:5" ht="12.75">
      <c r="A52" s="34" t="s">
        <v>54</v>
      </c>
      <c r="E52" s="35" t="s">
        <v>51</v>
      </c>
    </row>
    <row r="53" spans="1:5" ht="25.5">
      <c r="A53" s="36" t="s">
        <v>56</v>
      </c>
      <c r="E53" s="37" t="s">
        <v>670</v>
      </c>
    </row>
    <row r="54" spans="1:5" ht="25.5">
      <c r="A54" t="s">
        <v>58</v>
      </c>
      <c r="E54" s="35" t="s">
        <v>379</v>
      </c>
    </row>
    <row r="55" spans="1:16" ht="12.75">
      <c r="A55" s="24" t="s">
        <v>49</v>
      </c>
      <c r="B55" s="29" t="s">
        <v>103</v>
      </c>
      <c r="C55" s="29" t="s">
        <v>673</v>
      </c>
      <c r="D55" s="24" t="s">
        <v>51</v>
      </c>
      <c r="E55" s="30" t="s">
        <v>674</v>
      </c>
      <c r="F55" s="31" t="s">
        <v>663</v>
      </c>
      <c r="G55" s="32">
        <v>1620</v>
      </c>
      <c r="H55" s="33">
        <v>0</v>
      </c>
      <c r="I55" s="33">
        <f>ROUND(ROUND(H55,2)*ROUND(G55,3),2)</f>
      </c>
      <c r="O55">
        <f>(I55*21)/100</f>
      </c>
      <c r="P55" t="s">
        <v>27</v>
      </c>
    </row>
    <row r="56" spans="1:5" ht="12.75">
      <c r="A56" s="34" t="s">
        <v>54</v>
      </c>
      <c r="E56" s="35" t="s">
        <v>655</v>
      </c>
    </row>
    <row r="57" spans="1:5" ht="51">
      <c r="A57" s="36" t="s">
        <v>56</v>
      </c>
      <c r="E57" s="37" t="s">
        <v>675</v>
      </c>
    </row>
    <row r="58" spans="1:5" ht="25.5">
      <c r="A58" t="s">
        <v>58</v>
      </c>
      <c r="E58" s="35" t="s">
        <v>665</v>
      </c>
    </row>
    <row r="59" spans="1:16" ht="12.75">
      <c r="A59" s="24" t="s">
        <v>49</v>
      </c>
      <c r="B59" s="29" t="s">
        <v>175</v>
      </c>
      <c r="C59" s="29" t="s">
        <v>673</v>
      </c>
      <c r="D59" s="24" t="s">
        <v>658</v>
      </c>
      <c r="E59" s="30" t="s">
        <v>674</v>
      </c>
      <c r="F59" s="31" t="s">
        <v>663</v>
      </c>
      <c r="G59" s="32">
        <v>3510</v>
      </c>
      <c r="H59" s="33">
        <v>0</v>
      </c>
      <c r="I59" s="33">
        <f>ROUND(ROUND(H59,2)*ROUND(G59,3),2)</f>
      </c>
      <c r="O59">
        <f>(I59*21)/100</f>
      </c>
      <c r="P59" t="s">
        <v>27</v>
      </c>
    </row>
    <row r="60" spans="1:5" ht="12.75">
      <c r="A60" s="34" t="s">
        <v>54</v>
      </c>
      <c r="E60" s="35" t="s">
        <v>51</v>
      </c>
    </row>
    <row r="61" spans="1:5" ht="12.75">
      <c r="A61" s="36" t="s">
        <v>56</v>
      </c>
      <c r="E61" s="37" t="s">
        <v>676</v>
      </c>
    </row>
    <row r="62" spans="1:5" ht="25.5">
      <c r="A62" t="s">
        <v>58</v>
      </c>
      <c r="E62" s="35" t="s">
        <v>665</v>
      </c>
    </row>
    <row r="63" spans="1:16" ht="12.75">
      <c r="A63" s="24" t="s">
        <v>49</v>
      </c>
      <c r="B63" s="29" t="s">
        <v>181</v>
      </c>
      <c r="C63" s="29" t="s">
        <v>677</v>
      </c>
      <c r="D63" s="24" t="s">
        <v>51</v>
      </c>
      <c r="E63" s="30" t="s">
        <v>678</v>
      </c>
      <c r="F63" s="31" t="s">
        <v>78</v>
      </c>
      <c r="G63" s="32">
        <v>4</v>
      </c>
      <c r="H63" s="33">
        <v>0</v>
      </c>
      <c r="I63" s="33">
        <f>ROUND(ROUND(H63,2)*ROUND(G63,3),2)</f>
      </c>
      <c r="O63">
        <f>(I63*21)/100</f>
      </c>
      <c r="P63" t="s">
        <v>27</v>
      </c>
    </row>
    <row r="64" spans="1:5" ht="12.75">
      <c r="A64" s="34" t="s">
        <v>54</v>
      </c>
      <c r="E64" s="35" t="s">
        <v>655</v>
      </c>
    </row>
    <row r="65" spans="1:5" ht="12.75">
      <c r="A65" s="36" t="s">
        <v>56</v>
      </c>
      <c r="E65" s="37" t="s">
        <v>679</v>
      </c>
    </row>
    <row r="66" spans="1:5" ht="76.5">
      <c r="A66" t="s">
        <v>58</v>
      </c>
      <c r="E66" s="35" t="s">
        <v>680</v>
      </c>
    </row>
    <row r="67" spans="1:16" ht="12.75">
      <c r="A67" s="24" t="s">
        <v>49</v>
      </c>
      <c r="B67" s="29" t="s">
        <v>188</v>
      </c>
      <c r="C67" s="29" t="s">
        <v>681</v>
      </c>
      <c r="D67" s="24" t="s">
        <v>51</v>
      </c>
      <c r="E67" s="30" t="s">
        <v>682</v>
      </c>
      <c r="F67" s="31" t="s">
        <v>78</v>
      </c>
      <c r="G67" s="32">
        <v>4</v>
      </c>
      <c r="H67" s="33">
        <v>0</v>
      </c>
      <c r="I67" s="33">
        <f>ROUND(ROUND(H67,2)*ROUND(G67,3),2)</f>
      </c>
      <c r="O67">
        <f>(I67*21)/100</f>
      </c>
      <c r="P67" t="s">
        <v>27</v>
      </c>
    </row>
    <row r="68" spans="1:5" ht="12.75">
      <c r="A68" s="34" t="s">
        <v>54</v>
      </c>
      <c r="E68" s="35" t="s">
        <v>655</v>
      </c>
    </row>
    <row r="69" spans="1:5" ht="12.75">
      <c r="A69" s="36" t="s">
        <v>56</v>
      </c>
      <c r="E69" s="37" t="s">
        <v>679</v>
      </c>
    </row>
    <row r="70" spans="1:5" ht="25.5">
      <c r="A70" t="s">
        <v>58</v>
      </c>
      <c r="E70" s="35" t="s">
        <v>683</v>
      </c>
    </row>
    <row r="71" spans="1:16" ht="12.75">
      <c r="A71" s="24" t="s">
        <v>49</v>
      </c>
      <c r="B71" s="29" t="s">
        <v>194</v>
      </c>
      <c r="C71" s="29" t="s">
        <v>684</v>
      </c>
      <c r="D71" s="24" t="s">
        <v>51</v>
      </c>
      <c r="E71" s="30" t="s">
        <v>685</v>
      </c>
      <c r="F71" s="31" t="s">
        <v>663</v>
      </c>
      <c r="G71" s="32">
        <v>360</v>
      </c>
      <c r="H71" s="33">
        <v>0</v>
      </c>
      <c r="I71" s="33">
        <f>ROUND(ROUND(H71,2)*ROUND(G71,3),2)</f>
      </c>
      <c r="O71">
        <f>(I71*21)/100</f>
      </c>
      <c r="P71" t="s">
        <v>27</v>
      </c>
    </row>
    <row r="72" spans="1:5" ht="12.75">
      <c r="A72" s="34" t="s">
        <v>54</v>
      </c>
      <c r="E72" s="35" t="s">
        <v>655</v>
      </c>
    </row>
    <row r="73" spans="1:5" ht="25.5">
      <c r="A73" s="36" t="s">
        <v>56</v>
      </c>
      <c r="E73" s="37" t="s">
        <v>686</v>
      </c>
    </row>
    <row r="74" spans="1:5" ht="25.5">
      <c r="A74" t="s">
        <v>58</v>
      </c>
      <c r="E74" s="35" t="s">
        <v>687</v>
      </c>
    </row>
    <row r="75" spans="1:16" ht="12.75">
      <c r="A75" s="24" t="s">
        <v>49</v>
      </c>
      <c r="B75" s="29" t="s">
        <v>199</v>
      </c>
      <c r="C75" s="29" t="s">
        <v>688</v>
      </c>
      <c r="D75" s="24" t="s">
        <v>51</v>
      </c>
      <c r="E75" s="30" t="s">
        <v>689</v>
      </c>
      <c r="F75" s="31" t="s">
        <v>78</v>
      </c>
      <c r="G75" s="32">
        <v>4</v>
      </c>
      <c r="H75" s="33">
        <v>0</v>
      </c>
      <c r="I75" s="33">
        <f>ROUND(ROUND(H75,2)*ROUND(G75,3),2)</f>
      </c>
      <c r="O75">
        <f>(I75*21)/100</f>
      </c>
      <c r="P75" t="s">
        <v>27</v>
      </c>
    </row>
    <row r="76" spans="1:5" ht="12.75">
      <c r="A76" s="34" t="s">
        <v>54</v>
      </c>
      <c r="E76" s="35" t="s">
        <v>655</v>
      </c>
    </row>
    <row r="77" spans="1:5" ht="38.25">
      <c r="A77" s="36" t="s">
        <v>56</v>
      </c>
      <c r="E77" s="37" t="s">
        <v>690</v>
      </c>
    </row>
    <row r="78" spans="1:5" ht="76.5">
      <c r="A78" t="s">
        <v>58</v>
      </c>
      <c r="E78" s="35" t="s">
        <v>680</v>
      </c>
    </row>
    <row r="79" spans="1:16" ht="12.75">
      <c r="A79" s="24" t="s">
        <v>49</v>
      </c>
      <c r="B79" s="29" t="s">
        <v>204</v>
      </c>
      <c r="C79" s="29" t="s">
        <v>691</v>
      </c>
      <c r="D79" s="24" t="s">
        <v>51</v>
      </c>
      <c r="E79" s="30" t="s">
        <v>692</v>
      </c>
      <c r="F79" s="31" t="s">
        <v>78</v>
      </c>
      <c r="G79" s="32">
        <v>4</v>
      </c>
      <c r="H79" s="33">
        <v>0</v>
      </c>
      <c r="I79" s="33">
        <f>ROUND(ROUND(H79,2)*ROUND(G79,3),2)</f>
      </c>
      <c r="O79">
        <f>(I79*21)/100</f>
      </c>
      <c r="P79" t="s">
        <v>27</v>
      </c>
    </row>
    <row r="80" spans="1:5" ht="12.75">
      <c r="A80" s="34" t="s">
        <v>54</v>
      </c>
      <c r="E80" s="35" t="s">
        <v>655</v>
      </c>
    </row>
    <row r="81" spans="1:5" ht="38.25">
      <c r="A81" s="36" t="s">
        <v>56</v>
      </c>
      <c r="E81" s="37" t="s">
        <v>690</v>
      </c>
    </row>
    <row r="82" spans="1:5" ht="25.5">
      <c r="A82" t="s">
        <v>58</v>
      </c>
      <c r="E82" s="35" t="s">
        <v>683</v>
      </c>
    </row>
    <row r="83" spans="1:16" ht="12.75">
      <c r="A83" s="24" t="s">
        <v>49</v>
      </c>
      <c r="B83" s="29" t="s">
        <v>206</v>
      </c>
      <c r="C83" s="29" t="s">
        <v>693</v>
      </c>
      <c r="D83" s="24" t="s">
        <v>51</v>
      </c>
      <c r="E83" s="30" t="s">
        <v>694</v>
      </c>
      <c r="F83" s="31" t="s">
        <v>663</v>
      </c>
      <c r="G83" s="32">
        <v>720</v>
      </c>
      <c r="H83" s="33">
        <v>0</v>
      </c>
      <c r="I83" s="33">
        <f>ROUND(ROUND(H83,2)*ROUND(G83,3),2)</f>
      </c>
      <c r="O83">
        <f>(I83*21)/100</f>
      </c>
      <c r="P83" t="s">
        <v>27</v>
      </c>
    </row>
    <row r="84" spans="1:5" ht="12.75">
      <c r="A84" s="34" t="s">
        <v>54</v>
      </c>
      <c r="E84" s="35" t="s">
        <v>655</v>
      </c>
    </row>
    <row r="85" spans="1:5" ht="63.75">
      <c r="A85" s="36" t="s">
        <v>56</v>
      </c>
      <c r="E85" s="37" t="s">
        <v>695</v>
      </c>
    </row>
    <row r="86" spans="1:5" ht="25.5">
      <c r="A86" t="s">
        <v>58</v>
      </c>
      <c r="E86" s="35" t="s">
        <v>687</v>
      </c>
    </row>
    <row r="87" spans="1:16" ht="12.75">
      <c r="A87" s="24" t="s">
        <v>49</v>
      </c>
      <c r="B87" s="29" t="s">
        <v>212</v>
      </c>
      <c r="C87" s="29" t="s">
        <v>696</v>
      </c>
      <c r="D87" s="24" t="s">
        <v>51</v>
      </c>
      <c r="E87" s="30" t="s">
        <v>697</v>
      </c>
      <c r="F87" s="31" t="s">
        <v>78</v>
      </c>
      <c r="G87" s="32">
        <v>4</v>
      </c>
      <c r="H87" s="33">
        <v>0</v>
      </c>
      <c r="I87" s="33">
        <f>ROUND(ROUND(H87,2)*ROUND(G87,3),2)</f>
      </c>
      <c r="O87">
        <f>(I87*21)/100</f>
      </c>
      <c r="P87" t="s">
        <v>27</v>
      </c>
    </row>
    <row r="88" spans="1:5" ht="12.75">
      <c r="A88" s="34" t="s">
        <v>54</v>
      </c>
      <c r="E88" s="35" t="s">
        <v>655</v>
      </c>
    </row>
    <row r="89" spans="1:5" ht="38.25">
      <c r="A89" s="36" t="s">
        <v>56</v>
      </c>
      <c r="E89" s="37" t="s">
        <v>698</v>
      </c>
    </row>
    <row r="90" spans="1:5" ht="63.75">
      <c r="A90" t="s">
        <v>58</v>
      </c>
      <c r="E90" s="35" t="s">
        <v>699</v>
      </c>
    </row>
    <row r="91" spans="1:16" ht="12.75">
      <c r="A91" s="24" t="s">
        <v>49</v>
      </c>
      <c r="B91" s="29" t="s">
        <v>216</v>
      </c>
      <c r="C91" s="29" t="s">
        <v>700</v>
      </c>
      <c r="D91" s="24" t="s">
        <v>51</v>
      </c>
      <c r="E91" s="30" t="s">
        <v>701</v>
      </c>
      <c r="F91" s="31" t="s">
        <v>78</v>
      </c>
      <c r="G91" s="32">
        <v>4</v>
      </c>
      <c r="H91" s="33">
        <v>0</v>
      </c>
      <c r="I91" s="33">
        <f>ROUND(ROUND(H91,2)*ROUND(G91,3),2)</f>
      </c>
      <c r="O91">
        <f>(I91*21)/100</f>
      </c>
      <c r="P91" t="s">
        <v>27</v>
      </c>
    </row>
    <row r="92" spans="1:5" ht="12.75">
      <c r="A92" s="34" t="s">
        <v>54</v>
      </c>
      <c r="E92" s="35" t="s">
        <v>655</v>
      </c>
    </row>
    <row r="93" spans="1:5" ht="38.25">
      <c r="A93" s="36" t="s">
        <v>56</v>
      </c>
      <c r="E93" s="37" t="s">
        <v>698</v>
      </c>
    </row>
    <row r="94" spans="1:5" ht="25.5">
      <c r="A94" t="s">
        <v>58</v>
      </c>
      <c r="E94" s="35" t="s">
        <v>683</v>
      </c>
    </row>
    <row r="95" spans="1:16" ht="12.75">
      <c r="A95" s="24" t="s">
        <v>49</v>
      </c>
      <c r="B95" s="29" t="s">
        <v>221</v>
      </c>
      <c r="C95" s="29" t="s">
        <v>702</v>
      </c>
      <c r="D95" s="24" t="s">
        <v>51</v>
      </c>
      <c r="E95" s="30" t="s">
        <v>703</v>
      </c>
      <c r="F95" s="31" t="s">
        <v>663</v>
      </c>
      <c r="G95" s="32">
        <v>720</v>
      </c>
      <c r="H95" s="33">
        <v>0</v>
      </c>
      <c r="I95" s="33">
        <f>ROUND(ROUND(H95,2)*ROUND(G95,3),2)</f>
      </c>
      <c r="O95">
        <f>(I95*21)/100</f>
      </c>
      <c r="P95" t="s">
        <v>27</v>
      </c>
    </row>
    <row r="96" spans="1:5" ht="12.75">
      <c r="A96" s="34" t="s">
        <v>54</v>
      </c>
      <c r="E96" s="35" t="s">
        <v>655</v>
      </c>
    </row>
    <row r="97" spans="1:5" ht="63.75">
      <c r="A97" s="36" t="s">
        <v>56</v>
      </c>
      <c r="E97" s="37" t="s">
        <v>704</v>
      </c>
    </row>
    <row r="98" spans="1:5" ht="25.5">
      <c r="A98" t="s">
        <v>58</v>
      </c>
      <c r="E98" s="35" t="s">
        <v>687</v>
      </c>
    </row>
    <row r="99" spans="1:16" ht="12.75">
      <c r="A99" s="24" t="s">
        <v>49</v>
      </c>
      <c r="B99" s="29" t="s">
        <v>227</v>
      </c>
      <c r="C99" s="29" t="s">
        <v>705</v>
      </c>
      <c r="D99" s="24" t="s">
        <v>51</v>
      </c>
      <c r="E99" s="30" t="s">
        <v>706</v>
      </c>
      <c r="F99" s="31" t="s">
        <v>78</v>
      </c>
      <c r="G99" s="32">
        <v>16</v>
      </c>
      <c r="H99" s="33">
        <v>0</v>
      </c>
      <c r="I99" s="33">
        <f>ROUND(ROUND(H99,2)*ROUND(G99,3),2)</f>
      </c>
      <c r="O99">
        <f>(I99*21)/100</f>
      </c>
      <c r="P99" t="s">
        <v>27</v>
      </c>
    </row>
    <row r="100" spans="1:5" ht="12.75">
      <c r="A100" s="34" t="s">
        <v>54</v>
      </c>
      <c r="E100" s="35" t="s">
        <v>655</v>
      </c>
    </row>
    <row r="101" spans="1:5" ht="12.75">
      <c r="A101" s="36" t="s">
        <v>56</v>
      </c>
      <c r="E101" s="37" t="s">
        <v>707</v>
      </c>
    </row>
    <row r="102" spans="1:5" ht="63.75">
      <c r="A102" t="s">
        <v>58</v>
      </c>
      <c r="E102" s="35" t="s">
        <v>699</v>
      </c>
    </row>
    <row r="103" spans="1:16" ht="12.75">
      <c r="A103" s="24" t="s">
        <v>49</v>
      </c>
      <c r="B103" s="29" t="s">
        <v>233</v>
      </c>
      <c r="C103" s="29" t="s">
        <v>708</v>
      </c>
      <c r="D103" s="24" t="s">
        <v>51</v>
      </c>
      <c r="E103" s="30" t="s">
        <v>709</v>
      </c>
      <c r="F103" s="31" t="s">
        <v>78</v>
      </c>
      <c r="G103" s="32">
        <v>16</v>
      </c>
      <c r="H103" s="33">
        <v>0</v>
      </c>
      <c r="I103" s="33">
        <f>ROUND(ROUND(H103,2)*ROUND(G103,3),2)</f>
      </c>
      <c r="O103">
        <f>(I103*21)/100</f>
      </c>
      <c r="P103" t="s">
        <v>27</v>
      </c>
    </row>
    <row r="104" spans="1:5" ht="12.75">
      <c r="A104" s="34" t="s">
        <v>54</v>
      </c>
      <c r="E104" s="35" t="s">
        <v>655</v>
      </c>
    </row>
    <row r="105" spans="1:5" ht="12.75">
      <c r="A105" s="36" t="s">
        <v>56</v>
      </c>
      <c r="E105" s="37" t="s">
        <v>707</v>
      </c>
    </row>
    <row r="106" spans="1:5" ht="25.5">
      <c r="A106" t="s">
        <v>58</v>
      </c>
      <c r="E106" s="35" t="s">
        <v>683</v>
      </c>
    </row>
    <row r="107" spans="1:16" ht="12.75">
      <c r="A107" s="24" t="s">
        <v>49</v>
      </c>
      <c r="B107" s="29" t="s">
        <v>238</v>
      </c>
      <c r="C107" s="29" t="s">
        <v>710</v>
      </c>
      <c r="D107" s="24" t="s">
        <v>51</v>
      </c>
      <c r="E107" s="30" t="s">
        <v>711</v>
      </c>
      <c r="F107" s="31" t="s">
        <v>663</v>
      </c>
      <c r="G107" s="32">
        <v>1440</v>
      </c>
      <c r="H107" s="33">
        <v>0</v>
      </c>
      <c r="I107" s="33">
        <f>ROUND(ROUND(H107,2)*ROUND(G107,3),2)</f>
      </c>
      <c r="O107">
        <f>(I107*21)/100</f>
      </c>
      <c r="P107" t="s">
        <v>27</v>
      </c>
    </row>
    <row r="108" spans="1:5" ht="12.75">
      <c r="A108" s="34" t="s">
        <v>54</v>
      </c>
      <c r="E108" s="35" t="s">
        <v>655</v>
      </c>
    </row>
    <row r="109" spans="1:5" ht="25.5">
      <c r="A109" s="36" t="s">
        <v>56</v>
      </c>
      <c r="E109" s="37" t="s">
        <v>712</v>
      </c>
    </row>
    <row r="110" spans="1:5" ht="25.5">
      <c r="A110" t="s">
        <v>58</v>
      </c>
      <c r="E110" s="35" t="s">
        <v>687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713</v>
      </c>
      <c r="I3" s="38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117</v>
      </c>
      <c r="D4" s="1"/>
      <c r="E4" s="14" t="s">
        <v>118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713</v>
      </c>
      <c r="D5" s="6"/>
      <c r="E5" s="18" t="s">
        <v>714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27</v>
      </c>
      <c r="D8" s="15" t="s">
        <v>26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5" t="s">
        <v>47</v>
      </c>
      <c r="B9" s="25"/>
      <c r="C9" s="26" t="s">
        <v>39</v>
      </c>
      <c r="D9" s="25"/>
      <c r="E9" s="27" t="s">
        <v>247</v>
      </c>
      <c r="F9" s="25"/>
      <c r="G9" s="25"/>
      <c r="H9" s="25"/>
      <c r="I9" s="28">
        <f>0+Q9</f>
      </c>
      <c r="O9">
        <f>0+R9</f>
      </c>
      <c r="Q9">
        <f>0+I10+I14</f>
      </c>
      <c r="R9">
        <f>0+O10+O14</f>
      </c>
    </row>
    <row r="10" spans="1:16" ht="12.75">
      <c r="A10" s="24" t="s">
        <v>49</v>
      </c>
      <c r="B10" s="29" t="s">
        <v>33</v>
      </c>
      <c r="C10" s="29" t="s">
        <v>715</v>
      </c>
      <c r="D10" s="24" t="s">
        <v>51</v>
      </c>
      <c r="E10" s="30" t="s">
        <v>716</v>
      </c>
      <c r="F10" s="31" t="s">
        <v>135</v>
      </c>
      <c r="G10" s="32">
        <v>2240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38.25">
      <c r="A11" s="34" t="s">
        <v>54</v>
      </c>
      <c r="E11" s="35" t="s">
        <v>717</v>
      </c>
    </row>
    <row r="12" spans="1:5" ht="51">
      <c r="A12" s="36" t="s">
        <v>56</v>
      </c>
      <c r="E12" s="37" t="s">
        <v>718</v>
      </c>
    </row>
    <row r="13" spans="1:5" ht="51">
      <c r="A13" t="s">
        <v>58</v>
      </c>
      <c r="E13" s="35" t="s">
        <v>719</v>
      </c>
    </row>
    <row r="14" spans="1:16" ht="12.75">
      <c r="A14" s="24" t="s">
        <v>49</v>
      </c>
      <c r="B14" s="29" t="s">
        <v>27</v>
      </c>
      <c r="C14" s="29" t="s">
        <v>720</v>
      </c>
      <c r="D14" s="24" t="s">
        <v>51</v>
      </c>
      <c r="E14" s="30" t="s">
        <v>721</v>
      </c>
      <c r="F14" s="31" t="s">
        <v>135</v>
      </c>
      <c r="G14" s="32">
        <v>1360</v>
      </c>
      <c r="H14" s="33">
        <v>0</v>
      </c>
      <c r="I14" s="33">
        <f>ROUND(ROUND(H14,2)*ROUND(G14,3),2)</f>
      </c>
      <c r="O14">
        <f>(I14*21)/100</f>
      </c>
      <c r="P14" t="s">
        <v>27</v>
      </c>
    </row>
    <row r="15" spans="1:5" ht="38.25">
      <c r="A15" s="34" t="s">
        <v>54</v>
      </c>
      <c r="E15" s="35" t="s">
        <v>717</v>
      </c>
    </row>
    <row r="16" spans="1:5" ht="51">
      <c r="A16" s="36" t="s">
        <v>56</v>
      </c>
      <c r="E16" s="37" t="s">
        <v>718</v>
      </c>
    </row>
    <row r="17" spans="1:5" ht="140.25">
      <c r="A17" t="s">
        <v>58</v>
      </c>
      <c r="E17" s="35" t="s">
        <v>722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0+O8+O33+O94+O103+O120+O165+O182+O223+O232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723</v>
      </c>
      <c r="I3" s="38">
        <f>0+I8+I33+I94+I103+I120+I165+I182+I223+I232</f>
      </c>
      <c r="O3" t="s">
        <v>23</v>
      </c>
      <c r="P3" t="s">
        <v>27</v>
      </c>
    </row>
    <row r="4" spans="1:16" ht="15" customHeight="1">
      <c r="A4" t="s">
        <v>17</v>
      </c>
      <c r="B4" s="16" t="s">
        <v>22</v>
      </c>
      <c r="C4" s="17" t="s">
        <v>723</v>
      </c>
      <c r="D4" s="6"/>
      <c r="E4" s="18" t="s">
        <v>724</v>
      </c>
      <c r="F4" s="6"/>
      <c r="G4" s="6"/>
      <c r="H4" s="25"/>
      <c r="I4" s="25"/>
      <c r="O4" t="s">
        <v>24</v>
      </c>
      <c r="P4" t="s">
        <v>27</v>
      </c>
    </row>
    <row r="5" spans="1:16" ht="12.75" customHeight="1">
      <c r="A5" s="15" t="s">
        <v>30</v>
      </c>
      <c r="B5" s="15" t="s">
        <v>32</v>
      </c>
      <c r="C5" s="15" t="s">
        <v>34</v>
      </c>
      <c r="D5" s="15" t="s">
        <v>35</v>
      </c>
      <c r="E5" s="15" t="s">
        <v>36</v>
      </c>
      <c r="F5" s="15" t="s">
        <v>38</v>
      </c>
      <c r="G5" s="15" t="s">
        <v>40</v>
      </c>
      <c r="H5" s="15" t="s">
        <v>42</v>
      </c>
      <c r="I5" s="15"/>
      <c r="O5" t="s">
        <v>25</v>
      </c>
      <c r="P5" t="s">
        <v>27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43</v>
      </c>
      <c r="I6" s="15" t="s">
        <v>45</v>
      </c>
    </row>
    <row r="7" spans="1:9" ht="12.75" customHeight="1">
      <c r="A7" s="15" t="s">
        <v>31</v>
      </c>
      <c r="B7" s="15" t="s">
        <v>33</v>
      </c>
      <c r="C7" s="15" t="s">
        <v>27</v>
      </c>
      <c r="D7" s="15" t="s">
        <v>26</v>
      </c>
      <c r="E7" s="15" t="s">
        <v>37</v>
      </c>
      <c r="F7" s="15" t="s">
        <v>39</v>
      </c>
      <c r="G7" s="15" t="s">
        <v>41</v>
      </c>
      <c r="H7" s="15" t="s">
        <v>44</v>
      </c>
      <c r="I7" s="15" t="s">
        <v>46</v>
      </c>
    </row>
    <row r="8" spans="1:18" ht="12.75" customHeight="1">
      <c r="A8" s="25" t="s">
        <v>47</v>
      </c>
      <c r="B8" s="25"/>
      <c r="C8" s="26" t="s">
        <v>31</v>
      </c>
      <c r="D8" s="25"/>
      <c r="E8" s="27" t="s">
        <v>48</v>
      </c>
      <c r="F8" s="25"/>
      <c r="G8" s="25"/>
      <c r="H8" s="25"/>
      <c r="I8" s="28">
        <f>0+Q8</f>
      </c>
      <c r="O8">
        <f>0+R8</f>
      </c>
      <c r="Q8">
        <f>0+I9+I13+I17+I21+I25+I29</f>
      </c>
      <c r="R8">
        <f>0+O9+O13+O17+O21+O25+O29</f>
      </c>
    </row>
    <row r="9" spans="1:16" ht="12.75">
      <c r="A9" s="24" t="s">
        <v>49</v>
      </c>
      <c r="B9" s="29" t="s">
        <v>33</v>
      </c>
      <c r="C9" s="29" t="s">
        <v>454</v>
      </c>
      <c r="D9" s="24" t="s">
        <v>51</v>
      </c>
      <c r="E9" s="30" t="s">
        <v>122</v>
      </c>
      <c r="F9" s="31" t="s">
        <v>123</v>
      </c>
      <c r="G9" s="32">
        <v>1295.775</v>
      </c>
      <c r="H9" s="33">
        <v>0</v>
      </c>
      <c r="I9" s="33">
        <f>ROUND(ROUND(H9,2)*ROUND(G9,3),2)</f>
      </c>
      <c r="O9">
        <f>(I9*21)/100</f>
      </c>
      <c r="P9" t="s">
        <v>27</v>
      </c>
    </row>
    <row r="10" spans="1:5" ht="12.75">
      <c r="A10" s="34" t="s">
        <v>54</v>
      </c>
      <c r="E10" s="35" t="s">
        <v>124</v>
      </c>
    </row>
    <row r="11" spans="1:5" ht="89.25">
      <c r="A11" s="36" t="s">
        <v>56</v>
      </c>
      <c r="E11" s="37" t="s">
        <v>725</v>
      </c>
    </row>
    <row r="12" spans="1:5" ht="25.5">
      <c r="A12" t="s">
        <v>58</v>
      </c>
      <c r="E12" s="35" t="s">
        <v>126</v>
      </c>
    </row>
    <row r="13" spans="1:16" ht="12.75">
      <c r="A13" s="24" t="s">
        <v>49</v>
      </c>
      <c r="B13" s="29" t="s">
        <v>27</v>
      </c>
      <c r="C13" s="29" t="s">
        <v>121</v>
      </c>
      <c r="D13" s="24" t="s">
        <v>51</v>
      </c>
      <c r="E13" s="30" t="s">
        <v>122</v>
      </c>
      <c r="F13" s="31" t="s">
        <v>123</v>
      </c>
      <c r="G13" s="32">
        <v>210.475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.75">
      <c r="A14" s="34" t="s">
        <v>54</v>
      </c>
      <c r="E14" s="35" t="s">
        <v>455</v>
      </c>
    </row>
    <row r="15" spans="1:5" ht="51">
      <c r="A15" s="36" t="s">
        <v>56</v>
      </c>
      <c r="E15" s="37" t="s">
        <v>726</v>
      </c>
    </row>
    <row r="16" spans="1:5" ht="25.5">
      <c r="A16" t="s">
        <v>58</v>
      </c>
      <c r="E16" s="35" t="s">
        <v>126</v>
      </c>
    </row>
    <row r="17" spans="1:16" ht="12.75">
      <c r="A17" s="24" t="s">
        <v>49</v>
      </c>
      <c r="B17" s="29" t="s">
        <v>26</v>
      </c>
      <c r="C17" s="29" t="s">
        <v>727</v>
      </c>
      <c r="D17" s="24" t="s">
        <v>51</v>
      </c>
      <c r="E17" s="30" t="s">
        <v>728</v>
      </c>
      <c r="F17" s="31" t="s">
        <v>62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27</v>
      </c>
    </row>
    <row r="18" spans="1:5" ht="12.75">
      <c r="A18" s="34" t="s">
        <v>54</v>
      </c>
      <c r="E18" s="35" t="s">
        <v>729</v>
      </c>
    </row>
    <row r="19" spans="1:5" ht="12.75">
      <c r="A19" s="36" t="s">
        <v>56</v>
      </c>
      <c r="E19" s="37" t="s">
        <v>51</v>
      </c>
    </row>
    <row r="20" spans="1:5" ht="12.75">
      <c r="A20" t="s">
        <v>58</v>
      </c>
      <c r="E20" s="35" t="s">
        <v>75</v>
      </c>
    </row>
    <row r="21" spans="1:16" ht="12.75">
      <c r="A21" s="24" t="s">
        <v>49</v>
      </c>
      <c r="B21" s="29" t="s">
        <v>37</v>
      </c>
      <c r="C21" s="29" t="s">
        <v>730</v>
      </c>
      <c r="D21" s="24" t="s">
        <v>51</v>
      </c>
      <c r="E21" s="30" t="s">
        <v>731</v>
      </c>
      <c r="F21" s="31" t="s">
        <v>62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27</v>
      </c>
    </row>
    <row r="22" spans="1:5" ht="12.75">
      <c r="A22" s="34" t="s">
        <v>54</v>
      </c>
      <c r="E22" s="35" t="s">
        <v>732</v>
      </c>
    </row>
    <row r="23" spans="1:5" ht="12.75">
      <c r="A23" s="36" t="s">
        <v>56</v>
      </c>
      <c r="E23" s="37" t="s">
        <v>51</v>
      </c>
    </row>
    <row r="24" spans="1:5" ht="12.75">
      <c r="A24" t="s">
        <v>58</v>
      </c>
      <c r="E24" s="35" t="s">
        <v>75</v>
      </c>
    </row>
    <row r="25" spans="1:16" ht="12.75">
      <c r="A25" s="24" t="s">
        <v>49</v>
      </c>
      <c r="B25" s="29" t="s">
        <v>39</v>
      </c>
      <c r="C25" s="29" t="s">
        <v>86</v>
      </c>
      <c r="D25" s="24" t="s">
        <v>51</v>
      </c>
      <c r="E25" s="30" t="s">
        <v>87</v>
      </c>
      <c r="F25" s="31" t="s">
        <v>62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27</v>
      </c>
    </row>
    <row r="26" spans="1:5" ht="12.75">
      <c r="A26" s="34" t="s">
        <v>54</v>
      </c>
      <c r="E26" s="35" t="s">
        <v>733</v>
      </c>
    </row>
    <row r="27" spans="1:5" ht="12.75">
      <c r="A27" s="36" t="s">
        <v>56</v>
      </c>
      <c r="E27" s="37" t="s">
        <v>51</v>
      </c>
    </row>
    <row r="28" spans="1:5" ht="12.75">
      <c r="A28" t="s">
        <v>58</v>
      </c>
      <c r="E28" s="35" t="s">
        <v>75</v>
      </c>
    </row>
    <row r="29" spans="1:16" ht="12.75">
      <c r="A29" s="24" t="s">
        <v>49</v>
      </c>
      <c r="B29" s="29" t="s">
        <v>41</v>
      </c>
      <c r="C29" s="29" t="s">
        <v>734</v>
      </c>
      <c r="D29" s="24" t="s">
        <v>51</v>
      </c>
      <c r="E29" s="30" t="s">
        <v>735</v>
      </c>
      <c r="F29" s="31" t="s">
        <v>62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27</v>
      </c>
    </row>
    <row r="30" spans="1:5" ht="12.75">
      <c r="A30" s="34" t="s">
        <v>54</v>
      </c>
      <c r="E30" s="35" t="s">
        <v>736</v>
      </c>
    </row>
    <row r="31" spans="1:5" ht="12.75">
      <c r="A31" s="36" t="s">
        <v>56</v>
      </c>
      <c r="E31" s="37" t="s">
        <v>51</v>
      </c>
    </row>
    <row r="32" spans="1:5" ht="51">
      <c r="A32" t="s">
        <v>58</v>
      </c>
      <c r="E32" s="35" t="s">
        <v>737</v>
      </c>
    </row>
    <row r="33" spans="1:18" ht="12.75" customHeight="1">
      <c r="A33" s="6" t="s">
        <v>47</v>
      </c>
      <c r="B33" s="6"/>
      <c r="C33" s="40" t="s">
        <v>33</v>
      </c>
      <c r="D33" s="6"/>
      <c r="E33" s="27" t="s">
        <v>132</v>
      </c>
      <c r="F33" s="6"/>
      <c r="G33" s="6"/>
      <c r="H33" s="6"/>
      <c r="I33" s="41">
        <f>0+Q33</f>
      </c>
      <c r="O33">
        <f>0+R33</f>
      </c>
      <c r="Q33">
        <f>0+I34+I38+I42+I46+I50+I54+I58+I62+I66+I70+I74+I78+I82+I86+I90</f>
      </c>
      <c r="R33">
        <f>0+O34+O38+O42+O46+O50+O54+O58+O62+O66+O70+O74+O78+O82+O86+O90</f>
      </c>
    </row>
    <row r="34" spans="1:16" ht="12.75">
      <c r="A34" s="24" t="s">
        <v>49</v>
      </c>
      <c r="B34" s="29" t="s">
        <v>81</v>
      </c>
      <c r="C34" s="29" t="s">
        <v>133</v>
      </c>
      <c r="D34" s="24" t="s">
        <v>51</v>
      </c>
      <c r="E34" s="30" t="s">
        <v>134</v>
      </c>
      <c r="F34" s="31" t="s">
        <v>135</v>
      </c>
      <c r="G34" s="32">
        <v>24</v>
      </c>
      <c r="H34" s="33">
        <v>0</v>
      </c>
      <c r="I34" s="33">
        <f>ROUND(ROUND(H34,2)*ROUND(G34,3),2)</f>
      </c>
      <c r="O34">
        <f>(I34*21)/100</f>
      </c>
      <c r="P34" t="s">
        <v>27</v>
      </c>
    </row>
    <row r="35" spans="1:5" ht="12.75">
      <c r="A35" s="34" t="s">
        <v>54</v>
      </c>
      <c r="E35" s="35" t="s">
        <v>738</v>
      </c>
    </row>
    <row r="36" spans="1:5" ht="12.75">
      <c r="A36" s="36" t="s">
        <v>56</v>
      </c>
      <c r="E36" s="37" t="s">
        <v>739</v>
      </c>
    </row>
    <row r="37" spans="1:5" ht="38.25">
      <c r="A37" t="s">
        <v>58</v>
      </c>
      <c r="E37" s="35" t="s">
        <v>138</v>
      </c>
    </row>
    <row r="38" spans="1:16" ht="12.75">
      <c r="A38" s="24" t="s">
        <v>49</v>
      </c>
      <c r="B38" s="29" t="s">
        <v>85</v>
      </c>
      <c r="C38" s="29" t="s">
        <v>139</v>
      </c>
      <c r="D38" s="24" t="s">
        <v>51</v>
      </c>
      <c r="E38" s="30" t="s">
        <v>140</v>
      </c>
      <c r="F38" s="31" t="s">
        <v>135</v>
      </c>
      <c r="G38" s="32">
        <v>100</v>
      </c>
      <c r="H38" s="33">
        <v>0</v>
      </c>
      <c r="I38" s="33">
        <f>ROUND(ROUND(H38,2)*ROUND(G38,3),2)</f>
      </c>
      <c r="O38">
        <f>(I38*21)/100</f>
      </c>
      <c r="P38" t="s">
        <v>27</v>
      </c>
    </row>
    <row r="39" spans="1:5" ht="12.75">
      <c r="A39" s="34" t="s">
        <v>54</v>
      </c>
      <c r="E39" s="35" t="s">
        <v>51</v>
      </c>
    </row>
    <row r="40" spans="1:5" ht="12.75">
      <c r="A40" s="36" t="s">
        <v>56</v>
      </c>
      <c r="E40" s="37" t="s">
        <v>740</v>
      </c>
    </row>
    <row r="41" spans="1:5" ht="12.75">
      <c r="A41" t="s">
        <v>58</v>
      </c>
      <c r="E41" s="35" t="s">
        <v>143</v>
      </c>
    </row>
    <row r="42" spans="1:16" ht="25.5">
      <c r="A42" s="24" t="s">
        <v>49</v>
      </c>
      <c r="B42" s="29" t="s">
        <v>44</v>
      </c>
      <c r="C42" s="29" t="s">
        <v>150</v>
      </c>
      <c r="D42" s="24" t="s">
        <v>51</v>
      </c>
      <c r="E42" s="30" t="s">
        <v>741</v>
      </c>
      <c r="F42" s="31" t="s">
        <v>146</v>
      </c>
      <c r="G42" s="32">
        <v>34.02</v>
      </c>
      <c r="H42" s="33">
        <v>0</v>
      </c>
      <c r="I42" s="33">
        <f>ROUND(ROUND(H42,2)*ROUND(G42,3),2)</f>
      </c>
      <c r="O42">
        <f>(I42*21)/100</f>
      </c>
      <c r="P42" t="s">
        <v>27</v>
      </c>
    </row>
    <row r="43" spans="1:5" ht="12.75">
      <c r="A43" s="34" t="s">
        <v>54</v>
      </c>
      <c r="E43" s="35" t="s">
        <v>742</v>
      </c>
    </row>
    <row r="44" spans="1:5" ht="12.75">
      <c r="A44" s="36" t="s">
        <v>56</v>
      </c>
      <c r="E44" s="37" t="s">
        <v>743</v>
      </c>
    </row>
    <row r="45" spans="1:5" ht="63.75">
      <c r="A45" t="s">
        <v>58</v>
      </c>
      <c r="E45" s="35" t="s">
        <v>149</v>
      </c>
    </row>
    <row r="46" spans="1:16" ht="12.75">
      <c r="A46" s="24" t="s">
        <v>49</v>
      </c>
      <c r="B46" s="29" t="s">
        <v>46</v>
      </c>
      <c r="C46" s="29" t="s">
        <v>744</v>
      </c>
      <c r="D46" s="24" t="s">
        <v>51</v>
      </c>
      <c r="E46" s="30" t="s">
        <v>745</v>
      </c>
      <c r="F46" s="31" t="s">
        <v>339</v>
      </c>
      <c r="G46" s="32">
        <v>33.5</v>
      </c>
      <c r="H46" s="33">
        <v>0</v>
      </c>
      <c r="I46" s="33">
        <f>ROUND(ROUND(H46,2)*ROUND(G46,3),2)</f>
      </c>
      <c r="O46">
        <f>(I46*21)/100</f>
      </c>
      <c r="P46" t="s">
        <v>27</v>
      </c>
    </row>
    <row r="47" spans="1:5" ht="12.75">
      <c r="A47" s="34" t="s">
        <v>54</v>
      </c>
      <c r="E47" s="35" t="s">
        <v>746</v>
      </c>
    </row>
    <row r="48" spans="1:5" ht="12.75">
      <c r="A48" s="36" t="s">
        <v>56</v>
      </c>
      <c r="E48" s="37" t="s">
        <v>747</v>
      </c>
    </row>
    <row r="49" spans="1:5" ht="63.75">
      <c r="A49" t="s">
        <v>58</v>
      </c>
      <c r="E49" s="35" t="s">
        <v>149</v>
      </c>
    </row>
    <row r="50" spans="1:16" ht="12.75">
      <c r="A50" s="24" t="s">
        <v>49</v>
      </c>
      <c r="B50" s="29" t="s">
        <v>98</v>
      </c>
      <c r="C50" s="29" t="s">
        <v>748</v>
      </c>
      <c r="D50" s="24" t="s">
        <v>51</v>
      </c>
      <c r="E50" s="30" t="s">
        <v>749</v>
      </c>
      <c r="F50" s="31" t="s">
        <v>750</v>
      </c>
      <c r="G50" s="32">
        <v>260</v>
      </c>
      <c r="H50" s="33">
        <v>0</v>
      </c>
      <c r="I50" s="33">
        <f>ROUND(ROUND(H50,2)*ROUND(G50,3),2)</f>
      </c>
      <c r="O50">
        <f>(I50*21)/100</f>
      </c>
      <c r="P50" t="s">
        <v>27</v>
      </c>
    </row>
    <row r="51" spans="1:5" ht="12.75">
      <c r="A51" s="34" t="s">
        <v>54</v>
      </c>
      <c r="E51" s="35" t="s">
        <v>751</v>
      </c>
    </row>
    <row r="52" spans="1:5" ht="12.75">
      <c r="A52" s="36" t="s">
        <v>56</v>
      </c>
      <c r="E52" s="37" t="s">
        <v>752</v>
      </c>
    </row>
    <row r="53" spans="1:5" ht="38.25">
      <c r="A53" t="s">
        <v>58</v>
      </c>
      <c r="E53" s="35" t="s">
        <v>753</v>
      </c>
    </row>
    <row r="54" spans="1:16" ht="12.75">
      <c r="A54" s="24" t="s">
        <v>49</v>
      </c>
      <c r="B54" s="29" t="s">
        <v>103</v>
      </c>
      <c r="C54" s="29" t="s">
        <v>754</v>
      </c>
      <c r="D54" s="24" t="s">
        <v>51</v>
      </c>
      <c r="E54" s="30" t="s">
        <v>755</v>
      </c>
      <c r="F54" s="31" t="s">
        <v>339</v>
      </c>
      <c r="G54" s="32">
        <v>40</v>
      </c>
      <c r="H54" s="33">
        <v>0</v>
      </c>
      <c r="I54" s="33">
        <f>ROUND(ROUND(H54,2)*ROUND(G54,3),2)</f>
      </c>
      <c r="O54">
        <f>(I54*21)/100</f>
      </c>
      <c r="P54" t="s">
        <v>27</v>
      </c>
    </row>
    <row r="55" spans="1:5" ht="12.75">
      <c r="A55" s="34" t="s">
        <v>54</v>
      </c>
      <c r="E55" s="35" t="s">
        <v>51</v>
      </c>
    </row>
    <row r="56" spans="1:5" ht="12.75">
      <c r="A56" s="36" t="s">
        <v>56</v>
      </c>
      <c r="E56" s="37" t="s">
        <v>756</v>
      </c>
    </row>
    <row r="57" spans="1:5" ht="38.25">
      <c r="A57" t="s">
        <v>58</v>
      </c>
      <c r="E57" s="35" t="s">
        <v>462</v>
      </c>
    </row>
    <row r="58" spans="1:16" ht="12.75">
      <c r="A58" s="24" t="s">
        <v>49</v>
      </c>
      <c r="B58" s="29" t="s">
        <v>175</v>
      </c>
      <c r="C58" s="29" t="s">
        <v>757</v>
      </c>
      <c r="D58" s="24" t="s">
        <v>51</v>
      </c>
      <c r="E58" s="30" t="s">
        <v>758</v>
      </c>
      <c r="F58" s="31" t="s">
        <v>146</v>
      </c>
      <c r="G58" s="32">
        <v>51.38</v>
      </c>
      <c r="H58" s="33">
        <v>0</v>
      </c>
      <c r="I58" s="33">
        <f>ROUND(ROUND(H58,2)*ROUND(G58,3),2)</f>
      </c>
      <c r="O58">
        <f>(I58*21)/100</f>
      </c>
      <c r="P58" t="s">
        <v>27</v>
      </c>
    </row>
    <row r="59" spans="1:5" ht="38.25">
      <c r="A59" s="34" t="s">
        <v>54</v>
      </c>
      <c r="E59" s="35" t="s">
        <v>759</v>
      </c>
    </row>
    <row r="60" spans="1:5" ht="38.25">
      <c r="A60" s="36" t="s">
        <v>56</v>
      </c>
      <c r="E60" s="37" t="s">
        <v>760</v>
      </c>
    </row>
    <row r="61" spans="1:5" ht="369.75">
      <c r="A61" t="s">
        <v>58</v>
      </c>
      <c r="E61" s="35" t="s">
        <v>761</v>
      </c>
    </row>
    <row r="62" spans="1:16" ht="12.75">
      <c r="A62" s="24" t="s">
        <v>49</v>
      </c>
      <c r="B62" s="29" t="s">
        <v>181</v>
      </c>
      <c r="C62" s="29" t="s">
        <v>762</v>
      </c>
      <c r="D62" s="24" t="s">
        <v>51</v>
      </c>
      <c r="E62" s="30" t="s">
        <v>763</v>
      </c>
      <c r="F62" s="31" t="s">
        <v>146</v>
      </c>
      <c r="G62" s="32">
        <v>550.13</v>
      </c>
      <c r="H62" s="33">
        <v>0</v>
      </c>
      <c r="I62" s="33">
        <f>ROUND(ROUND(H62,2)*ROUND(G62,3),2)</f>
      </c>
      <c r="O62">
        <f>(I62*21)/100</f>
      </c>
      <c r="P62" t="s">
        <v>27</v>
      </c>
    </row>
    <row r="63" spans="1:5" ht="25.5">
      <c r="A63" s="34" t="s">
        <v>54</v>
      </c>
      <c r="E63" s="35" t="s">
        <v>764</v>
      </c>
    </row>
    <row r="64" spans="1:5" ht="25.5">
      <c r="A64" s="36" t="s">
        <v>56</v>
      </c>
      <c r="E64" s="37" t="s">
        <v>765</v>
      </c>
    </row>
    <row r="65" spans="1:5" ht="331.5">
      <c r="A65" t="s">
        <v>58</v>
      </c>
      <c r="E65" s="35" t="s">
        <v>766</v>
      </c>
    </row>
    <row r="66" spans="1:16" ht="12.75">
      <c r="A66" s="24" t="s">
        <v>49</v>
      </c>
      <c r="B66" s="29" t="s">
        <v>188</v>
      </c>
      <c r="C66" s="29" t="s">
        <v>200</v>
      </c>
      <c r="D66" s="24" t="s">
        <v>51</v>
      </c>
      <c r="E66" s="30" t="s">
        <v>201</v>
      </c>
      <c r="F66" s="31" t="s">
        <v>146</v>
      </c>
      <c r="G66" s="32">
        <v>684.55</v>
      </c>
      <c r="H66" s="33">
        <v>0</v>
      </c>
      <c r="I66" s="33">
        <f>ROUND(ROUND(H66,2)*ROUND(G66,3),2)</f>
      </c>
      <c r="O66">
        <f>(I66*21)/100</f>
      </c>
      <c r="P66" t="s">
        <v>27</v>
      </c>
    </row>
    <row r="67" spans="1:5" ht="12.75">
      <c r="A67" s="34" t="s">
        <v>54</v>
      </c>
      <c r="E67" s="35" t="s">
        <v>51</v>
      </c>
    </row>
    <row r="68" spans="1:5" ht="76.5">
      <c r="A68" s="36" t="s">
        <v>56</v>
      </c>
      <c r="E68" s="37" t="s">
        <v>767</v>
      </c>
    </row>
    <row r="69" spans="1:5" ht="191.25">
      <c r="A69" t="s">
        <v>58</v>
      </c>
      <c r="E69" s="35" t="s">
        <v>203</v>
      </c>
    </row>
    <row r="70" spans="1:16" ht="12.75">
      <c r="A70" s="24" t="s">
        <v>49</v>
      </c>
      <c r="B70" s="29" t="s">
        <v>194</v>
      </c>
      <c r="C70" s="29" t="s">
        <v>768</v>
      </c>
      <c r="D70" s="24" t="s">
        <v>51</v>
      </c>
      <c r="E70" s="30" t="s">
        <v>769</v>
      </c>
      <c r="F70" s="31" t="s">
        <v>146</v>
      </c>
      <c r="G70" s="32">
        <v>126.868</v>
      </c>
      <c r="H70" s="33">
        <v>0</v>
      </c>
      <c r="I70" s="33">
        <f>ROUND(ROUND(H70,2)*ROUND(G70,3),2)</f>
      </c>
      <c r="O70">
        <f>(I70*21)/100</f>
      </c>
      <c r="P70" t="s">
        <v>27</v>
      </c>
    </row>
    <row r="71" spans="1:5" ht="12.75">
      <c r="A71" s="34" t="s">
        <v>54</v>
      </c>
      <c r="E71" s="35" t="s">
        <v>770</v>
      </c>
    </row>
    <row r="72" spans="1:5" ht="38.25">
      <c r="A72" s="36" t="s">
        <v>56</v>
      </c>
      <c r="E72" s="37" t="s">
        <v>771</v>
      </c>
    </row>
    <row r="73" spans="1:5" ht="280.5">
      <c r="A73" t="s">
        <v>58</v>
      </c>
      <c r="E73" s="35" t="s">
        <v>772</v>
      </c>
    </row>
    <row r="74" spans="1:16" ht="12.75">
      <c r="A74" s="24" t="s">
        <v>49</v>
      </c>
      <c r="B74" s="29" t="s">
        <v>199</v>
      </c>
      <c r="C74" s="29" t="s">
        <v>213</v>
      </c>
      <c r="D74" s="24" t="s">
        <v>51</v>
      </c>
      <c r="E74" s="30" t="s">
        <v>214</v>
      </c>
      <c r="F74" s="31" t="s">
        <v>146</v>
      </c>
      <c r="G74" s="32">
        <v>29.4</v>
      </c>
      <c r="H74" s="33">
        <v>0</v>
      </c>
      <c r="I74" s="33">
        <f>ROUND(ROUND(H74,2)*ROUND(G74,3),2)</f>
      </c>
      <c r="O74">
        <f>(I74*21)/100</f>
      </c>
      <c r="P74" t="s">
        <v>27</v>
      </c>
    </row>
    <row r="75" spans="1:5" ht="12.75">
      <c r="A75" s="34" t="s">
        <v>54</v>
      </c>
      <c r="E75" s="35" t="s">
        <v>51</v>
      </c>
    </row>
    <row r="76" spans="1:5" ht="12.75">
      <c r="A76" s="36" t="s">
        <v>56</v>
      </c>
      <c r="E76" s="37" t="s">
        <v>773</v>
      </c>
    </row>
    <row r="77" spans="1:5" ht="293.25">
      <c r="A77" t="s">
        <v>58</v>
      </c>
      <c r="E77" s="35" t="s">
        <v>774</v>
      </c>
    </row>
    <row r="78" spans="1:16" ht="12.75">
      <c r="A78" s="24" t="s">
        <v>49</v>
      </c>
      <c r="B78" s="29" t="s">
        <v>204</v>
      </c>
      <c r="C78" s="29" t="s">
        <v>775</v>
      </c>
      <c r="D78" s="24" t="s">
        <v>51</v>
      </c>
      <c r="E78" s="30" t="s">
        <v>776</v>
      </c>
      <c r="F78" s="31" t="s">
        <v>146</v>
      </c>
      <c r="G78" s="32">
        <v>21</v>
      </c>
      <c r="H78" s="33">
        <v>0</v>
      </c>
      <c r="I78" s="33">
        <f>ROUND(ROUND(H78,2)*ROUND(G78,3),2)</f>
      </c>
      <c r="O78">
        <f>(I78*21)/100</f>
      </c>
      <c r="P78" t="s">
        <v>27</v>
      </c>
    </row>
    <row r="79" spans="1:5" ht="12.75">
      <c r="A79" s="34" t="s">
        <v>54</v>
      </c>
      <c r="E79" s="35" t="s">
        <v>777</v>
      </c>
    </row>
    <row r="80" spans="1:5" ht="12.75">
      <c r="A80" s="36" t="s">
        <v>56</v>
      </c>
      <c r="E80" s="37" t="s">
        <v>778</v>
      </c>
    </row>
    <row r="81" spans="1:5" ht="293.25">
      <c r="A81" t="s">
        <v>58</v>
      </c>
      <c r="E81" s="35" t="s">
        <v>774</v>
      </c>
    </row>
    <row r="82" spans="1:16" ht="12.75">
      <c r="A82" s="24" t="s">
        <v>49</v>
      </c>
      <c r="B82" s="29" t="s">
        <v>206</v>
      </c>
      <c r="C82" s="29" t="s">
        <v>217</v>
      </c>
      <c r="D82" s="24" t="s">
        <v>51</v>
      </c>
      <c r="E82" s="30" t="s">
        <v>218</v>
      </c>
      <c r="F82" s="31" t="s">
        <v>135</v>
      </c>
      <c r="G82" s="32">
        <v>79.2</v>
      </c>
      <c r="H82" s="33">
        <v>0</v>
      </c>
      <c r="I82" s="33">
        <f>ROUND(ROUND(H82,2)*ROUND(G82,3),2)</f>
      </c>
      <c r="O82">
        <f>(I82*21)/100</f>
      </c>
      <c r="P82" t="s">
        <v>27</v>
      </c>
    </row>
    <row r="83" spans="1:5" ht="12.75">
      <c r="A83" s="34" t="s">
        <v>54</v>
      </c>
      <c r="E83" s="35" t="s">
        <v>779</v>
      </c>
    </row>
    <row r="84" spans="1:5" ht="12.75">
      <c r="A84" s="36" t="s">
        <v>56</v>
      </c>
      <c r="E84" s="37" t="s">
        <v>780</v>
      </c>
    </row>
    <row r="85" spans="1:5" ht="25.5">
      <c r="A85" t="s">
        <v>58</v>
      </c>
      <c r="E85" s="35" t="s">
        <v>781</v>
      </c>
    </row>
    <row r="86" spans="1:16" ht="12.75">
      <c r="A86" s="24" t="s">
        <v>49</v>
      </c>
      <c r="B86" s="29" t="s">
        <v>212</v>
      </c>
      <c r="C86" s="29" t="s">
        <v>573</v>
      </c>
      <c r="D86" s="24" t="s">
        <v>51</v>
      </c>
      <c r="E86" s="30" t="s">
        <v>574</v>
      </c>
      <c r="F86" s="31" t="s">
        <v>135</v>
      </c>
      <c r="G86" s="32">
        <v>63.5</v>
      </c>
      <c r="H86" s="33">
        <v>0</v>
      </c>
      <c r="I86" s="33">
        <f>ROUND(ROUND(H86,2)*ROUND(G86,3),2)</f>
      </c>
      <c r="O86">
        <f>(I86*21)/100</f>
      </c>
      <c r="P86" t="s">
        <v>27</v>
      </c>
    </row>
    <row r="87" spans="1:5" ht="12.75">
      <c r="A87" s="34" t="s">
        <v>54</v>
      </c>
      <c r="E87" s="35" t="s">
        <v>51</v>
      </c>
    </row>
    <row r="88" spans="1:5" ht="12.75">
      <c r="A88" s="36" t="s">
        <v>56</v>
      </c>
      <c r="E88" s="37" t="s">
        <v>782</v>
      </c>
    </row>
    <row r="89" spans="1:5" ht="38.25">
      <c r="A89" t="s">
        <v>58</v>
      </c>
      <c r="E89" s="35" t="s">
        <v>783</v>
      </c>
    </row>
    <row r="90" spans="1:16" ht="12.75">
      <c r="A90" s="24" t="s">
        <v>49</v>
      </c>
      <c r="B90" s="29" t="s">
        <v>216</v>
      </c>
      <c r="C90" s="29" t="s">
        <v>576</v>
      </c>
      <c r="D90" s="24" t="s">
        <v>51</v>
      </c>
      <c r="E90" s="30" t="s">
        <v>577</v>
      </c>
      <c r="F90" s="31" t="s">
        <v>135</v>
      </c>
      <c r="G90" s="32">
        <v>63.5</v>
      </c>
      <c r="H90" s="33">
        <v>0</v>
      </c>
      <c r="I90" s="33">
        <f>ROUND(ROUND(H90,2)*ROUND(G90,3),2)</f>
      </c>
      <c r="O90">
        <f>(I90*21)/100</f>
      </c>
      <c r="P90" t="s">
        <v>27</v>
      </c>
    </row>
    <row r="91" spans="1:5" ht="12.75">
      <c r="A91" s="34" t="s">
        <v>54</v>
      </c>
      <c r="E91" s="35" t="s">
        <v>51</v>
      </c>
    </row>
    <row r="92" spans="1:5" ht="12.75">
      <c r="A92" s="36" t="s">
        <v>56</v>
      </c>
      <c r="E92" s="37" t="s">
        <v>782</v>
      </c>
    </row>
    <row r="93" spans="1:5" ht="25.5">
      <c r="A93" t="s">
        <v>58</v>
      </c>
      <c r="E93" s="35" t="s">
        <v>784</v>
      </c>
    </row>
    <row r="94" spans="1:18" ht="12.75" customHeight="1">
      <c r="A94" s="6" t="s">
        <v>47</v>
      </c>
      <c r="B94" s="6"/>
      <c r="C94" s="40" t="s">
        <v>27</v>
      </c>
      <c r="D94" s="6"/>
      <c r="E94" s="27" t="s">
        <v>232</v>
      </c>
      <c r="F94" s="6"/>
      <c r="G94" s="6"/>
      <c r="H94" s="6"/>
      <c r="I94" s="41">
        <f>0+Q94</f>
      </c>
      <c r="O94">
        <f>0+R94</f>
      </c>
      <c r="Q94">
        <f>0+I95+I99</f>
      </c>
      <c r="R94">
        <f>0+O95+O99</f>
      </c>
    </row>
    <row r="95" spans="1:16" ht="12.75">
      <c r="A95" s="24" t="s">
        <v>49</v>
      </c>
      <c r="B95" s="29" t="s">
        <v>221</v>
      </c>
      <c r="C95" s="29" t="s">
        <v>473</v>
      </c>
      <c r="D95" s="24" t="s">
        <v>51</v>
      </c>
      <c r="E95" s="30" t="s">
        <v>474</v>
      </c>
      <c r="F95" s="31" t="s">
        <v>146</v>
      </c>
      <c r="G95" s="32">
        <v>63.8</v>
      </c>
      <c r="H95" s="33">
        <v>0</v>
      </c>
      <c r="I95" s="33">
        <f>ROUND(ROUND(H95,2)*ROUND(G95,3),2)</f>
      </c>
      <c r="O95">
        <f>(I95*21)/100</f>
      </c>
      <c r="P95" t="s">
        <v>27</v>
      </c>
    </row>
    <row r="96" spans="1:5" ht="12.75">
      <c r="A96" s="34" t="s">
        <v>54</v>
      </c>
      <c r="E96" s="35" t="s">
        <v>51</v>
      </c>
    </row>
    <row r="97" spans="1:5" ht="51">
      <c r="A97" s="36" t="s">
        <v>56</v>
      </c>
      <c r="E97" s="37" t="s">
        <v>785</v>
      </c>
    </row>
    <row r="98" spans="1:5" ht="369.75">
      <c r="A98" t="s">
        <v>58</v>
      </c>
      <c r="E98" s="35" t="s">
        <v>786</v>
      </c>
    </row>
    <row r="99" spans="1:16" ht="12.75">
      <c r="A99" s="24" t="s">
        <v>49</v>
      </c>
      <c r="B99" s="29" t="s">
        <v>227</v>
      </c>
      <c r="C99" s="29" t="s">
        <v>477</v>
      </c>
      <c r="D99" s="24" t="s">
        <v>51</v>
      </c>
      <c r="E99" s="30" t="s">
        <v>478</v>
      </c>
      <c r="F99" s="31" t="s">
        <v>123</v>
      </c>
      <c r="G99" s="32">
        <v>9.57</v>
      </c>
      <c r="H99" s="33">
        <v>0</v>
      </c>
      <c r="I99" s="33">
        <f>ROUND(ROUND(H99,2)*ROUND(G99,3),2)</f>
      </c>
      <c r="O99">
        <f>(I99*21)/100</f>
      </c>
      <c r="P99" t="s">
        <v>27</v>
      </c>
    </row>
    <row r="100" spans="1:5" ht="12.75">
      <c r="A100" s="34" t="s">
        <v>54</v>
      </c>
      <c r="E100" s="35" t="s">
        <v>51</v>
      </c>
    </row>
    <row r="101" spans="1:5" ht="12.75">
      <c r="A101" s="36" t="s">
        <v>56</v>
      </c>
      <c r="E101" s="37" t="s">
        <v>787</v>
      </c>
    </row>
    <row r="102" spans="1:5" ht="267.75">
      <c r="A102" t="s">
        <v>58</v>
      </c>
      <c r="E102" s="35" t="s">
        <v>480</v>
      </c>
    </row>
    <row r="103" spans="1:18" ht="12.75" customHeight="1">
      <c r="A103" s="6" t="s">
        <v>47</v>
      </c>
      <c r="B103" s="6"/>
      <c r="C103" s="40" t="s">
        <v>26</v>
      </c>
      <c r="D103" s="6"/>
      <c r="E103" s="27" t="s">
        <v>481</v>
      </c>
      <c r="F103" s="6"/>
      <c r="G103" s="6"/>
      <c r="H103" s="6"/>
      <c r="I103" s="41">
        <f>0+Q103</f>
      </c>
      <c r="O103">
        <f>0+R103</f>
      </c>
      <c r="Q103">
        <f>0+I104+I108+I112+I116</f>
      </c>
      <c r="R103">
        <f>0+O104+O108+O112+O116</f>
      </c>
    </row>
    <row r="104" spans="1:16" ht="12.75">
      <c r="A104" s="24" t="s">
        <v>49</v>
      </c>
      <c r="B104" s="29" t="s">
        <v>233</v>
      </c>
      <c r="C104" s="29" t="s">
        <v>482</v>
      </c>
      <c r="D104" s="24" t="s">
        <v>51</v>
      </c>
      <c r="E104" s="30" t="s">
        <v>483</v>
      </c>
      <c r="F104" s="31" t="s">
        <v>146</v>
      </c>
      <c r="G104" s="32">
        <v>10.515</v>
      </c>
      <c r="H104" s="33">
        <v>0</v>
      </c>
      <c r="I104" s="33">
        <f>ROUND(ROUND(H104,2)*ROUND(G104,3),2)</f>
      </c>
      <c r="O104">
        <f>(I104*21)/100</f>
      </c>
      <c r="P104" t="s">
        <v>27</v>
      </c>
    </row>
    <row r="105" spans="1:5" ht="12.75">
      <c r="A105" s="34" t="s">
        <v>54</v>
      </c>
      <c r="E105" s="35" t="s">
        <v>51</v>
      </c>
    </row>
    <row r="106" spans="1:5" ht="51">
      <c r="A106" s="36" t="s">
        <v>56</v>
      </c>
      <c r="E106" s="37" t="s">
        <v>788</v>
      </c>
    </row>
    <row r="107" spans="1:5" ht="382.5">
      <c r="A107" t="s">
        <v>58</v>
      </c>
      <c r="E107" s="35" t="s">
        <v>789</v>
      </c>
    </row>
    <row r="108" spans="1:16" ht="12.75">
      <c r="A108" s="24" t="s">
        <v>49</v>
      </c>
      <c r="B108" s="29" t="s">
        <v>238</v>
      </c>
      <c r="C108" s="29" t="s">
        <v>486</v>
      </c>
      <c r="D108" s="24" t="s">
        <v>51</v>
      </c>
      <c r="E108" s="30" t="s">
        <v>790</v>
      </c>
      <c r="F108" s="31" t="s">
        <v>123</v>
      </c>
      <c r="G108" s="32">
        <v>2.629</v>
      </c>
      <c r="H108" s="33">
        <v>0</v>
      </c>
      <c r="I108" s="33">
        <f>ROUND(ROUND(H108,2)*ROUND(G108,3),2)</f>
      </c>
      <c r="O108">
        <f>(I108*21)/100</f>
      </c>
      <c r="P108" t="s">
        <v>27</v>
      </c>
    </row>
    <row r="109" spans="1:5" ht="12.75">
      <c r="A109" s="34" t="s">
        <v>54</v>
      </c>
      <c r="E109" s="35" t="s">
        <v>51</v>
      </c>
    </row>
    <row r="110" spans="1:5" ht="12.75">
      <c r="A110" s="36" t="s">
        <v>56</v>
      </c>
      <c r="E110" s="37" t="s">
        <v>791</v>
      </c>
    </row>
    <row r="111" spans="1:5" ht="267.75">
      <c r="A111" t="s">
        <v>58</v>
      </c>
      <c r="E111" s="35" t="s">
        <v>792</v>
      </c>
    </row>
    <row r="112" spans="1:16" ht="12.75">
      <c r="A112" s="24" t="s">
        <v>49</v>
      </c>
      <c r="B112" s="29" t="s">
        <v>242</v>
      </c>
      <c r="C112" s="29" t="s">
        <v>793</v>
      </c>
      <c r="D112" s="24" t="s">
        <v>51</v>
      </c>
      <c r="E112" s="30" t="s">
        <v>794</v>
      </c>
      <c r="F112" s="31" t="s">
        <v>146</v>
      </c>
      <c r="G112" s="32">
        <v>61.382</v>
      </c>
      <c r="H112" s="33">
        <v>0</v>
      </c>
      <c r="I112" s="33">
        <f>ROUND(ROUND(H112,2)*ROUND(G112,3),2)</f>
      </c>
      <c r="O112">
        <f>(I112*21)/100</f>
      </c>
      <c r="P112" t="s">
        <v>27</v>
      </c>
    </row>
    <row r="113" spans="1:5" ht="12.75">
      <c r="A113" s="34" t="s">
        <v>54</v>
      </c>
      <c r="E113" s="35" t="s">
        <v>51</v>
      </c>
    </row>
    <row r="114" spans="1:5" ht="102">
      <c r="A114" s="36" t="s">
        <v>56</v>
      </c>
      <c r="E114" s="37" t="s">
        <v>795</v>
      </c>
    </row>
    <row r="115" spans="1:5" ht="369.75">
      <c r="A115" t="s">
        <v>58</v>
      </c>
      <c r="E115" s="35" t="s">
        <v>641</v>
      </c>
    </row>
    <row r="116" spans="1:16" ht="12.75">
      <c r="A116" s="24" t="s">
        <v>49</v>
      </c>
      <c r="B116" s="29" t="s">
        <v>248</v>
      </c>
      <c r="C116" s="29" t="s">
        <v>796</v>
      </c>
      <c r="D116" s="24" t="s">
        <v>51</v>
      </c>
      <c r="E116" s="30" t="s">
        <v>797</v>
      </c>
      <c r="F116" s="31" t="s">
        <v>123</v>
      </c>
      <c r="G116" s="32">
        <v>10.742</v>
      </c>
      <c r="H116" s="33">
        <v>0</v>
      </c>
      <c r="I116" s="33">
        <f>ROUND(ROUND(H116,2)*ROUND(G116,3),2)</f>
      </c>
      <c r="O116">
        <f>(I116*21)/100</f>
      </c>
      <c r="P116" t="s">
        <v>27</v>
      </c>
    </row>
    <row r="117" spans="1:5" ht="12.75">
      <c r="A117" s="34" t="s">
        <v>54</v>
      </c>
      <c r="E117" s="35" t="s">
        <v>51</v>
      </c>
    </row>
    <row r="118" spans="1:5" ht="12.75">
      <c r="A118" s="36" t="s">
        <v>56</v>
      </c>
      <c r="E118" s="37" t="s">
        <v>798</v>
      </c>
    </row>
    <row r="119" spans="1:5" ht="267.75">
      <c r="A119" t="s">
        <v>58</v>
      </c>
      <c r="E119" s="35" t="s">
        <v>792</v>
      </c>
    </row>
    <row r="120" spans="1:18" ht="12.75" customHeight="1">
      <c r="A120" s="6" t="s">
        <v>47</v>
      </c>
      <c r="B120" s="6"/>
      <c r="C120" s="40" t="s">
        <v>37</v>
      </c>
      <c r="D120" s="6"/>
      <c r="E120" s="27" t="s">
        <v>490</v>
      </c>
      <c r="F120" s="6"/>
      <c r="G120" s="6"/>
      <c r="H120" s="6"/>
      <c r="I120" s="41">
        <f>0+Q120</f>
      </c>
      <c r="O120">
        <f>0+R120</f>
      </c>
      <c r="Q120">
        <f>0+I121+I125+I129+I133+I137+I141+I145+I149+I153+I157+I161</f>
      </c>
      <c r="R120">
        <f>0+O121+O125+O129+O133+O137+O141+O145+O149+O153+O157+O161</f>
      </c>
    </row>
    <row r="121" spans="1:16" ht="12.75">
      <c r="A121" s="24" t="s">
        <v>49</v>
      </c>
      <c r="B121" s="29" t="s">
        <v>254</v>
      </c>
      <c r="C121" s="29" t="s">
        <v>799</v>
      </c>
      <c r="D121" s="24" t="s">
        <v>51</v>
      </c>
      <c r="E121" s="30" t="s">
        <v>800</v>
      </c>
      <c r="F121" s="31" t="s">
        <v>146</v>
      </c>
      <c r="G121" s="32">
        <v>44.966</v>
      </c>
      <c r="H121" s="33">
        <v>0</v>
      </c>
      <c r="I121" s="33">
        <f>ROUND(ROUND(H121,2)*ROUND(G121,3),2)</f>
      </c>
      <c r="O121">
        <f>(I121*21)/100</f>
      </c>
      <c r="P121" t="s">
        <v>27</v>
      </c>
    </row>
    <row r="122" spans="1:5" ht="12.75">
      <c r="A122" s="34" t="s">
        <v>54</v>
      </c>
      <c r="E122" s="35" t="s">
        <v>801</v>
      </c>
    </row>
    <row r="123" spans="1:5" ht="38.25">
      <c r="A123" s="36" t="s">
        <v>56</v>
      </c>
      <c r="E123" s="37" t="s">
        <v>802</v>
      </c>
    </row>
    <row r="124" spans="1:5" ht="369.75">
      <c r="A124" t="s">
        <v>58</v>
      </c>
      <c r="E124" s="35" t="s">
        <v>641</v>
      </c>
    </row>
    <row r="125" spans="1:16" ht="12.75">
      <c r="A125" s="24" t="s">
        <v>49</v>
      </c>
      <c r="B125" s="29" t="s">
        <v>260</v>
      </c>
      <c r="C125" s="29" t="s">
        <v>803</v>
      </c>
      <c r="D125" s="24" t="s">
        <v>51</v>
      </c>
      <c r="E125" s="30" t="s">
        <v>804</v>
      </c>
      <c r="F125" s="31" t="s">
        <v>123</v>
      </c>
      <c r="G125" s="32">
        <v>11.242</v>
      </c>
      <c r="H125" s="33">
        <v>0</v>
      </c>
      <c r="I125" s="33">
        <f>ROUND(ROUND(H125,2)*ROUND(G125,3),2)</f>
      </c>
      <c r="O125">
        <f>(I125*21)/100</f>
      </c>
      <c r="P125" t="s">
        <v>27</v>
      </c>
    </row>
    <row r="126" spans="1:5" ht="12.75">
      <c r="A126" s="34" t="s">
        <v>54</v>
      </c>
      <c r="E126" s="35" t="s">
        <v>51</v>
      </c>
    </row>
    <row r="127" spans="1:5" ht="12.75">
      <c r="A127" s="36" t="s">
        <v>56</v>
      </c>
      <c r="E127" s="37" t="s">
        <v>805</v>
      </c>
    </row>
    <row r="128" spans="1:5" ht="267.75">
      <c r="A128" t="s">
        <v>58</v>
      </c>
      <c r="E128" s="35" t="s">
        <v>792</v>
      </c>
    </row>
    <row r="129" spans="1:16" ht="12.75">
      <c r="A129" s="24" t="s">
        <v>49</v>
      </c>
      <c r="B129" s="29" t="s">
        <v>265</v>
      </c>
      <c r="C129" s="29" t="s">
        <v>806</v>
      </c>
      <c r="D129" s="24" t="s">
        <v>51</v>
      </c>
      <c r="E129" s="30" t="s">
        <v>807</v>
      </c>
      <c r="F129" s="31" t="s">
        <v>146</v>
      </c>
      <c r="G129" s="32">
        <v>1.98</v>
      </c>
      <c r="H129" s="33">
        <v>0</v>
      </c>
      <c r="I129" s="33">
        <f>ROUND(ROUND(H129,2)*ROUND(G129,3),2)</f>
      </c>
      <c r="O129">
        <f>(I129*21)/100</f>
      </c>
      <c r="P129" t="s">
        <v>27</v>
      </c>
    </row>
    <row r="130" spans="1:5" ht="12.75">
      <c r="A130" s="34" t="s">
        <v>54</v>
      </c>
      <c r="E130" s="35" t="s">
        <v>808</v>
      </c>
    </row>
    <row r="131" spans="1:5" ht="12.75">
      <c r="A131" s="36" t="s">
        <v>56</v>
      </c>
      <c r="E131" s="37" t="s">
        <v>809</v>
      </c>
    </row>
    <row r="132" spans="1:5" ht="229.5">
      <c r="A132" t="s">
        <v>58</v>
      </c>
      <c r="E132" s="35" t="s">
        <v>810</v>
      </c>
    </row>
    <row r="133" spans="1:16" ht="12.75">
      <c r="A133" s="24" t="s">
        <v>49</v>
      </c>
      <c r="B133" s="29" t="s">
        <v>271</v>
      </c>
      <c r="C133" s="29" t="s">
        <v>811</v>
      </c>
      <c r="D133" s="24" t="s">
        <v>51</v>
      </c>
      <c r="E133" s="30" t="s">
        <v>812</v>
      </c>
      <c r="F133" s="31" t="s">
        <v>146</v>
      </c>
      <c r="G133" s="32">
        <v>31.434</v>
      </c>
      <c r="H133" s="33">
        <v>0</v>
      </c>
      <c r="I133" s="33">
        <f>ROUND(ROUND(H133,2)*ROUND(G133,3),2)</f>
      </c>
      <c r="O133">
        <f>(I133*21)/100</f>
      </c>
      <c r="P133" t="s">
        <v>27</v>
      </c>
    </row>
    <row r="134" spans="1:5" ht="12.75">
      <c r="A134" s="34" t="s">
        <v>54</v>
      </c>
      <c r="E134" s="35" t="s">
        <v>51</v>
      </c>
    </row>
    <row r="135" spans="1:5" ht="38.25">
      <c r="A135" s="36" t="s">
        <v>56</v>
      </c>
      <c r="E135" s="37" t="s">
        <v>813</v>
      </c>
    </row>
    <row r="136" spans="1:5" ht="369.75">
      <c r="A136" t="s">
        <v>58</v>
      </c>
      <c r="E136" s="35" t="s">
        <v>641</v>
      </c>
    </row>
    <row r="137" spans="1:16" ht="12.75">
      <c r="A137" s="24" t="s">
        <v>49</v>
      </c>
      <c r="B137" s="29" t="s">
        <v>276</v>
      </c>
      <c r="C137" s="29" t="s">
        <v>814</v>
      </c>
      <c r="D137" s="24" t="s">
        <v>51</v>
      </c>
      <c r="E137" s="30" t="s">
        <v>815</v>
      </c>
      <c r="F137" s="31" t="s">
        <v>146</v>
      </c>
      <c r="G137" s="32">
        <v>1.265</v>
      </c>
      <c r="H137" s="33">
        <v>0</v>
      </c>
      <c r="I137" s="33">
        <f>ROUND(ROUND(H137,2)*ROUND(G137,3),2)</f>
      </c>
      <c r="O137">
        <f>(I137*21)/100</f>
      </c>
      <c r="P137" t="s">
        <v>27</v>
      </c>
    </row>
    <row r="138" spans="1:5" ht="12.75">
      <c r="A138" s="34" t="s">
        <v>54</v>
      </c>
      <c r="E138" s="35" t="s">
        <v>808</v>
      </c>
    </row>
    <row r="139" spans="1:5" ht="12.75">
      <c r="A139" s="36" t="s">
        <v>56</v>
      </c>
      <c r="E139" s="37" t="s">
        <v>816</v>
      </c>
    </row>
    <row r="140" spans="1:5" ht="369.75">
      <c r="A140" t="s">
        <v>58</v>
      </c>
      <c r="E140" s="35" t="s">
        <v>817</v>
      </c>
    </row>
    <row r="141" spans="1:16" ht="12.75">
      <c r="A141" s="24" t="s">
        <v>49</v>
      </c>
      <c r="B141" s="29" t="s">
        <v>283</v>
      </c>
      <c r="C141" s="29" t="s">
        <v>818</v>
      </c>
      <c r="D141" s="24" t="s">
        <v>51</v>
      </c>
      <c r="E141" s="30" t="s">
        <v>819</v>
      </c>
      <c r="F141" s="31" t="s">
        <v>146</v>
      </c>
      <c r="G141" s="32">
        <v>11.876</v>
      </c>
      <c r="H141" s="33">
        <v>0</v>
      </c>
      <c r="I141" s="33">
        <f>ROUND(ROUND(H141,2)*ROUND(G141,3),2)</f>
      </c>
      <c r="O141">
        <f>(I141*21)/100</f>
      </c>
      <c r="P141" t="s">
        <v>27</v>
      </c>
    </row>
    <row r="142" spans="1:5" ht="12.75">
      <c r="A142" s="34" t="s">
        <v>54</v>
      </c>
      <c r="E142" s="35" t="s">
        <v>820</v>
      </c>
    </row>
    <row r="143" spans="1:5" ht="51">
      <c r="A143" s="36" t="s">
        <v>56</v>
      </c>
      <c r="E143" s="37" t="s">
        <v>821</v>
      </c>
    </row>
    <row r="144" spans="1:5" ht="369.75">
      <c r="A144" t="s">
        <v>58</v>
      </c>
      <c r="E144" s="35" t="s">
        <v>641</v>
      </c>
    </row>
    <row r="145" spans="1:16" ht="12.75">
      <c r="A145" s="24" t="s">
        <v>49</v>
      </c>
      <c r="B145" s="29" t="s">
        <v>287</v>
      </c>
      <c r="C145" s="29" t="s">
        <v>822</v>
      </c>
      <c r="D145" s="24" t="s">
        <v>51</v>
      </c>
      <c r="E145" s="30" t="s">
        <v>823</v>
      </c>
      <c r="F145" s="31" t="s">
        <v>146</v>
      </c>
      <c r="G145" s="32">
        <v>0.072</v>
      </c>
      <c r="H145" s="33">
        <v>0</v>
      </c>
      <c r="I145" s="33">
        <f>ROUND(ROUND(H145,2)*ROUND(G145,3),2)</f>
      </c>
      <c r="O145">
        <f>(I145*21)/100</f>
      </c>
      <c r="P145" t="s">
        <v>27</v>
      </c>
    </row>
    <row r="146" spans="1:5" ht="12.75">
      <c r="A146" s="34" t="s">
        <v>54</v>
      </c>
      <c r="E146" s="35" t="s">
        <v>824</v>
      </c>
    </row>
    <row r="147" spans="1:5" ht="12.75">
      <c r="A147" s="36" t="s">
        <v>56</v>
      </c>
      <c r="E147" s="37" t="s">
        <v>825</v>
      </c>
    </row>
    <row r="148" spans="1:5" ht="38.25">
      <c r="A148" t="s">
        <v>58</v>
      </c>
      <c r="E148" s="35" t="s">
        <v>826</v>
      </c>
    </row>
    <row r="149" spans="1:16" ht="12.75">
      <c r="A149" s="24" t="s">
        <v>49</v>
      </c>
      <c r="B149" s="29" t="s">
        <v>292</v>
      </c>
      <c r="C149" s="29" t="s">
        <v>495</v>
      </c>
      <c r="D149" s="24" t="s">
        <v>51</v>
      </c>
      <c r="E149" s="30" t="s">
        <v>496</v>
      </c>
      <c r="F149" s="31" t="s">
        <v>146</v>
      </c>
      <c r="G149" s="32">
        <v>158.368</v>
      </c>
      <c r="H149" s="33">
        <v>0</v>
      </c>
      <c r="I149" s="33">
        <f>ROUND(ROUND(H149,2)*ROUND(G149,3),2)</f>
      </c>
      <c r="O149">
        <f>(I149*21)/100</f>
      </c>
      <c r="P149" t="s">
        <v>27</v>
      </c>
    </row>
    <row r="150" spans="1:5" ht="25.5">
      <c r="A150" s="34" t="s">
        <v>54</v>
      </c>
      <c r="E150" s="35" t="s">
        <v>827</v>
      </c>
    </row>
    <row r="151" spans="1:5" ht="12.75">
      <c r="A151" s="36" t="s">
        <v>56</v>
      </c>
      <c r="E151" s="37" t="s">
        <v>828</v>
      </c>
    </row>
    <row r="152" spans="1:5" ht="38.25">
      <c r="A152" t="s">
        <v>58</v>
      </c>
      <c r="E152" s="35" t="s">
        <v>829</v>
      </c>
    </row>
    <row r="153" spans="1:16" ht="12.75">
      <c r="A153" s="24" t="s">
        <v>49</v>
      </c>
      <c r="B153" s="29" t="s">
        <v>297</v>
      </c>
      <c r="C153" s="29" t="s">
        <v>830</v>
      </c>
      <c r="D153" s="24" t="s">
        <v>51</v>
      </c>
      <c r="E153" s="30" t="s">
        <v>831</v>
      </c>
      <c r="F153" s="31" t="s">
        <v>146</v>
      </c>
      <c r="G153" s="32">
        <v>67.914</v>
      </c>
      <c r="H153" s="33">
        <v>0</v>
      </c>
      <c r="I153" s="33">
        <f>ROUND(ROUND(H153,2)*ROUND(G153,3),2)</f>
      </c>
      <c r="O153">
        <f>(I153*21)/100</f>
      </c>
      <c r="P153" t="s">
        <v>27</v>
      </c>
    </row>
    <row r="154" spans="1:5" ht="12.75">
      <c r="A154" s="34" t="s">
        <v>54</v>
      </c>
      <c r="E154" s="35" t="s">
        <v>832</v>
      </c>
    </row>
    <row r="155" spans="1:5" ht="12.75">
      <c r="A155" s="36" t="s">
        <v>56</v>
      </c>
      <c r="E155" s="37" t="s">
        <v>833</v>
      </c>
    </row>
    <row r="156" spans="1:5" ht="38.25">
      <c r="A156" t="s">
        <v>58</v>
      </c>
      <c r="E156" s="35" t="s">
        <v>834</v>
      </c>
    </row>
    <row r="157" spans="1:16" ht="12.75">
      <c r="A157" s="24" t="s">
        <v>49</v>
      </c>
      <c r="B157" s="29" t="s">
        <v>303</v>
      </c>
      <c r="C157" s="29" t="s">
        <v>835</v>
      </c>
      <c r="D157" s="24" t="s">
        <v>51</v>
      </c>
      <c r="E157" s="30" t="s">
        <v>836</v>
      </c>
      <c r="F157" s="31" t="s">
        <v>146</v>
      </c>
      <c r="G157" s="32">
        <v>0.748</v>
      </c>
      <c r="H157" s="33">
        <v>0</v>
      </c>
      <c r="I157" s="33">
        <f>ROUND(ROUND(H157,2)*ROUND(G157,3),2)</f>
      </c>
      <c r="O157">
        <f>(I157*21)/100</f>
      </c>
      <c r="P157" t="s">
        <v>27</v>
      </c>
    </row>
    <row r="158" spans="1:5" ht="12.75">
      <c r="A158" s="34" t="s">
        <v>54</v>
      </c>
      <c r="E158" s="35" t="s">
        <v>837</v>
      </c>
    </row>
    <row r="159" spans="1:5" ht="38.25">
      <c r="A159" s="36" t="s">
        <v>56</v>
      </c>
      <c r="E159" s="37" t="s">
        <v>838</v>
      </c>
    </row>
    <row r="160" spans="1:5" ht="242.25">
      <c r="A160" t="s">
        <v>58</v>
      </c>
      <c r="E160" s="35" t="s">
        <v>839</v>
      </c>
    </row>
    <row r="161" spans="1:16" ht="12.75">
      <c r="A161" s="24" t="s">
        <v>49</v>
      </c>
      <c r="B161" s="29" t="s">
        <v>308</v>
      </c>
      <c r="C161" s="29" t="s">
        <v>504</v>
      </c>
      <c r="D161" s="24" t="s">
        <v>51</v>
      </c>
      <c r="E161" s="30" t="s">
        <v>505</v>
      </c>
      <c r="F161" s="31" t="s">
        <v>146</v>
      </c>
      <c r="G161" s="32">
        <v>10.421</v>
      </c>
      <c r="H161" s="33">
        <v>0</v>
      </c>
      <c r="I161" s="33">
        <f>ROUND(ROUND(H161,2)*ROUND(G161,3),2)</f>
      </c>
      <c r="O161">
        <f>(I161*21)/100</f>
      </c>
      <c r="P161" t="s">
        <v>27</v>
      </c>
    </row>
    <row r="162" spans="1:5" ht="12.75">
      <c r="A162" s="34" t="s">
        <v>54</v>
      </c>
      <c r="E162" s="35" t="s">
        <v>840</v>
      </c>
    </row>
    <row r="163" spans="1:5" ht="38.25">
      <c r="A163" s="36" t="s">
        <v>56</v>
      </c>
      <c r="E163" s="37" t="s">
        <v>841</v>
      </c>
    </row>
    <row r="164" spans="1:5" ht="89.25">
      <c r="A164" t="s">
        <v>58</v>
      </c>
      <c r="E164" s="35" t="s">
        <v>842</v>
      </c>
    </row>
    <row r="165" spans="1:18" ht="12.75" customHeight="1">
      <c r="A165" s="6" t="s">
        <v>47</v>
      </c>
      <c r="B165" s="6"/>
      <c r="C165" s="40" t="s">
        <v>39</v>
      </c>
      <c r="D165" s="6"/>
      <c r="E165" s="27" t="s">
        <v>247</v>
      </c>
      <c r="F165" s="6"/>
      <c r="G165" s="6"/>
      <c r="H165" s="6"/>
      <c r="I165" s="41">
        <f>0+Q165</f>
      </c>
      <c r="O165">
        <f>0+R165</f>
      </c>
      <c r="Q165">
        <f>0+I166+I170+I174+I178</f>
      </c>
      <c r="R165">
        <f>0+O166+O170+O174+O178</f>
      </c>
    </row>
    <row r="166" spans="1:16" ht="12.75">
      <c r="A166" s="24" t="s">
        <v>49</v>
      </c>
      <c r="B166" s="29" t="s">
        <v>313</v>
      </c>
      <c r="C166" s="29" t="s">
        <v>277</v>
      </c>
      <c r="D166" s="24" t="s">
        <v>51</v>
      </c>
      <c r="E166" s="30" t="s">
        <v>279</v>
      </c>
      <c r="F166" s="31" t="s">
        <v>135</v>
      </c>
      <c r="G166" s="32">
        <v>165.2</v>
      </c>
      <c r="H166" s="33">
        <v>0</v>
      </c>
      <c r="I166" s="33">
        <f>ROUND(ROUND(H166,2)*ROUND(G166,3),2)</f>
      </c>
      <c r="O166">
        <f>(I166*21)/100</f>
      </c>
      <c r="P166" t="s">
        <v>27</v>
      </c>
    </row>
    <row r="167" spans="1:5" ht="12.75">
      <c r="A167" s="34" t="s">
        <v>54</v>
      </c>
      <c r="E167" s="35" t="s">
        <v>51</v>
      </c>
    </row>
    <row r="168" spans="1:5" ht="12.75">
      <c r="A168" s="36" t="s">
        <v>56</v>
      </c>
      <c r="E168" s="37" t="s">
        <v>843</v>
      </c>
    </row>
    <row r="169" spans="1:5" ht="51">
      <c r="A169" t="s">
        <v>58</v>
      </c>
      <c r="E169" s="35" t="s">
        <v>282</v>
      </c>
    </row>
    <row r="170" spans="1:16" ht="12.75">
      <c r="A170" s="24" t="s">
        <v>49</v>
      </c>
      <c r="B170" s="29" t="s">
        <v>316</v>
      </c>
      <c r="C170" s="29" t="s">
        <v>309</v>
      </c>
      <c r="D170" s="24" t="s">
        <v>51</v>
      </c>
      <c r="E170" s="30" t="s">
        <v>310</v>
      </c>
      <c r="F170" s="31" t="s">
        <v>135</v>
      </c>
      <c r="G170" s="32">
        <v>82.6</v>
      </c>
      <c r="H170" s="33">
        <v>0</v>
      </c>
      <c r="I170" s="33">
        <f>ROUND(ROUND(H170,2)*ROUND(G170,3),2)</f>
      </c>
      <c r="O170">
        <f>(I170*21)/100</f>
      </c>
      <c r="P170" t="s">
        <v>27</v>
      </c>
    </row>
    <row r="171" spans="1:5" ht="12.75">
      <c r="A171" s="34" t="s">
        <v>54</v>
      </c>
      <c r="E171" s="35" t="s">
        <v>51</v>
      </c>
    </row>
    <row r="172" spans="1:5" ht="12.75">
      <c r="A172" s="36" t="s">
        <v>56</v>
      </c>
      <c r="E172" s="37" t="s">
        <v>844</v>
      </c>
    </row>
    <row r="173" spans="1:5" ht="140.25">
      <c r="A173" t="s">
        <v>58</v>
      </c>
      <c r="E173" s="35" t="s">
        <v>312</v>
      </c>
    </row>
    <row r="174" spans="1:16" ht="12.75">
      <c r="A174" s="24" t="s">
        <v>49</v>
      </c>
      <c r="B174" s="29" t="s">
        <v>320</v>
      </c>
      <c r="C174" s="29" t="s">
        <v>314</v>
      </c>
      <c r="D174" s="24" t="s">
        <v>51</v>
      </c>
      <c r="E174" s="30" t="s">
        <v>315</v>
      </c>
      <c r="F174" s="31" t="s">
        <v>135</v>
      </c>
      <c r="G174" s="32">
        <v>82.6</v>
      </c>
      <c r="H174" s="33">
        <v>0</v>
      </c>
      <c r="I174" s="33">
        <f>ROUND(ROUND(H174,2)*ROUND(G174,3),2)</f>
      </c>
      <c r="O174">
        <f>(I174*21)/100</f>
      </c>
      <c r="P174" t="s">
        <v>27</v>
      </c>
    </row>
    <row r="175" spans="1:5" ht="12.75">
      <c r="A175" s="34" t="s">
        <v>54</v>
      </c>
      <c r="E175" s="35" t="s">
        <v>51</v>
      </c>
    </row>
    <row r="176" spans="1:5" ht="12.75">
      <c r="A176" s="36" t="s">
        <v>56</v>
      </c>
      <c r="E176" s="37" t="s">
        <v>844</v>
      </c>
    </row>
    <row r="177" spans="1:5" ht="140.25">
      <c r="A177" t="s">
        <v>58</v>
      </c>
      <c r="E177" s="35" t="s">
        <v>312</v>
      </c>
    </row>
    <row r="178" spans="1:16" ht="12.75">
      <c r="A178" s="24" t="s">
        <v>49</v>
      </c>
      <c r="B178" s="29" t="s">
        <v>323</v>
      </c>
      <c r="C178" s="29" t="s">
        <v>845</v>
      </c>
      <c r="D178" s="24" t="s">
        <v>51</v>
      </c>
      <c r="E178" s="30" t="s">
        <v>846</v>
      </c>
      <c r="F178" s="31" t="s">
        <v>135</v>
      </c>
      <c r="G178" s="32">
        <v>82.6</v>
      </c>
      <c r="H178" s="33">
        <v>0</v>
      </c>
      <c r="I178" s="33">
        <f>ROUND(ROUND(H178,2)*ROUND(G178,3),2)</f>
      </c>
      <c r="O178">
        <f>(I178*21)/100</f>
      </c>
      <c r="P178" t="s">
        <v>27</v>
      </c>
    </row>
    <row r="179" spans="1:5" ht="12.75">
      <c r="A179" s="34" t="s">
        <v>54</v>
      </c>
      <c r="E179" s="35" t="s">
        <v>51</v>
      </c>
    </row>
    <row r="180" spans="1:5" ht="12.75">
      <c r="A180" s="36" t="s">
        <v>56</v>
      </c>
      <c r="E180" s="37" t="s">
        <v>844</v>
      </c>
    </row>
    <row r="181" spans="1:5" ht="140.25">
      <c r="A181" t="s">
        <v>58</v>
      </c>
      <c r="E181" s="35" t="s">
        <v>722</v>
      </c>
    </row>
    <row r="182" spans="1:18" ht="12.75" customHeight="1">
      <c r="A182" s="6" t="s">
        <v>47</v>
      </c>
      <c r="B182" s="6"/>
      <c r="C182" s="40" t="s">
        <v>81</v>
      </c>
      <c r="D182" s="6"/>
      <c r="E182" s="27" t="s">
        <v>592</v>
      </c>
      <c r="F182" s="6"/>
      <c r="G182" s="6"/>
      <c r="H182" s="6"/>
      <c r="I182" s="41">
        <f>0+Q182</f>
      </c>
      <c r="O182">
        <f>0+R182</f>
      </c>
      <c r="Q182">
        <f>0+I183+I187+I191+I195+I199+I203+I207+I211+I215+I219</f>
      </c>
      <c r="R182">
        <f>0+O183+O187+O191+O195+O199+O203+O207+O211+O215+O219</f>
      </c>
    </row>
    <row r="183" spans="1:16" ht="25.5">
      <c r="A183" s="24" t="s">
        <v>49</v>
      </c>
      <c r="B183" s="29" t="s">
        <v>329</v>
      </c>
      <c r="C183" s="29" t="s">
        <v>847</v>
      </c>
      <c r="D183" s="24" t="s">
        <v>51</v>
      </c>
      <c r="E183" s="30" t="s">
        <v>848</v>
      </c>
      <c r="F183" s="31" t="s">
        <v>135</v>
      </c>
      <c r="G183" s="32">
        <v>789.594</v>
      </c>
      <c r="H183" s="33">
        <v>0</v>
      </c>
      <c r="I183" s="33">
        <f>ROUND(ROUND(H183,2)*ROUND(G183,3),2)</f>
      </c>
      <c r="O183">
        <f>(I183*21)/100</f>
      </c>
      <c r="P183" t="s">
        <v>27</v>
      </c>
    </row>
    <row r="184" spans="1:5" ht="12.75">
      <c r="A184" s="34" t="s">
        <v>54</v>
      </c>
      <c r="E184" s="35" t="s">
        <v>849</v>
      </c>
    </row>
    <row r="185" spans="1:5" ht="51">
      <c r="A185" s="36" t="s">
        <v>56</v>
      </c>
      <c r="E185" s="37" t="s">
        <v>850</v>
      </c>
    </row>
    <row r="186" spans="1:5" ht="344.25">
      <c r="A186" t="s">
        <v>58</v>
      </c>
      <c r="E186" s="35" t="s">
        <v>851</v>
      </c>
    </row>
    <row r="187" spans="1:16" ht="25.5">
      <c r="A187" s="24" t="s">
        <v>49</v>
      </c>
      <c r="B187" s="29" t="s">
        <v>336</v>
      </c>
      <c r="C187" s="29" t="s">
        <v>852</v>
      </c>
      <c r="D187" s="24" t="s">
        <v>51</v>
      </c>
      <c r="E187" s="30" t="s">
        <v>853</v>
      </c>
      <c r="F187" s="31" t="s">
        <v>135</v>
      </c>
      <c r="G187" s="32">
        <v>92.492</v>
      </c>
      <c r="H187" s="33">
        <v>0</v>
      </c>
      <c r="I187" s="33">
        <f>ROUND(ROUND(H187,2)*ROUND(G187,3),2)</f>
      </c>
      <c r="O187">
        <f>(I187*21)/100</f>
      </c>
      <c r="P187" t="s">
        <v>27</v>
      </c>
    </row>
    <row r="188" spans="1:5" ht="12.75">
      <c r="A188" s="34" t="s">
        <v>54</v>
      </c>
      <c r="E188" s="35" t="s">
        <v>854</v>
      </c>
    </row>
    <row r="189" spans="1:5" ht="12.75">
      <c r="A189" s="36" t="s">
        <v>56</v>
      </c>
      <c r="E189" s="37" t="s">
        <v>855</v>
      </c>
    </row>
    <row r="190" spans="1:5" ht="344.25">
      <c r="A190" t="s">
        <v>58</v>
      </c>
      <c r="E190" s="35" t="s">
        <v>851</v>
      </c>
    </row>
    <row r="191" spans="1:16" ht="12.75">
      <c r="A191" s="24" t="s">
        <v>49</v>
      </c>
      <c r="B191" s="29" t="s">
        <v>342</v>
      </c>
      <c r="C191" s="29" t="s">
        <v>856</v>
      </c>
      <c r="D191" s="24" t="s">
        <v>51</v>
      </c>
      <c r="E191" s="30" t="s">
        <v>857</v>
      </c>
      <c r="F191" s="31" t="s">
        <v>135</v>
      </c>
      <c r="G191" s="32">
        <v>103.88</v>
      </c>
      <c r="H191" s="33">
        <v>0</v>
      </c>
      <c r="I191" s="33">
        <f>ROUND(ROUND(H191,2)*ROUND(G191,3),2)</f>
      </c>
      <c r="O191">
        <f>(I191*21)/100</f>
      </c>
      <c r="P191" t="s">
        <v>27</v>
      </c>
    </row>
    <row r="192" spans="1:5" ht="12.75">
      <c r="A192" s="34" t="s">
        <v>54</v>
      </c>
      <c r="E192" s="35" t="s">
        <v>858</v>
      </c>
    </row>
    <row r="193" spans="1:5" ht="12.75">
      <c r="A193" s="36" t="s">
        <v>56</v>
      </c>
      <c r="E193" s="37" t="s">
        <v>859</v>
      </c>
    </row>
    <row r="194" spans="1:5" ht="344.25">
      <c r="A194" t="s">
        <v>58</v>
      </c>
      <c r="E194" s="35" t="s">
        <v>851</v>
      </c>
    </row>
    <row r="195" spans="1:16" ht="12.75">
      <c r="A195" s="24" t="s">
        <v>49</v>
      </c>
      <c r="B195" s="29" t="s">
        <v>348</v>
      </c>
      <c r="C195" s="29" t="s">
        <v>860</v>
      </c>
      <c r="D195" s="24" t="s">
        <v>51</v>
      </c>
      <c r="E195" s="30" t="s">
        <v>861</v>
      </c>
      <c r="F195" s="31" t="s">
        <v>135</v>
      </c>
      <c r="G195" s="32">
        <v>45.58</v>
      </c>
      <c r="H195" s="33">
        <v>0</v>
      </c>
      <c r="I195" s="33">
        <f>ROUND(ROUND(H195,2)*ROUND(G195,3),2)</f>
      </c>
      <c r="O195">
        <f>(I195*21)/100</f>
      </c>
      <c r="P195" t="s">
        <v>27</v>
      </c>
    </row>
    <row r="196" spans="1:5" ht="12.75">
      <c r="A196" s="34" t="s">
        <v>54</v>
      </c>
      <c r="E196" s="35" t="s">
        <v>862</v>
      </c>
    </row>
    <row r="197" spans="1:5" ht="51">
      <c r="A197" s="36" t="s">
        <v>56</v>
      </c>
      <c r="E197" s="37" t="s">
        <v>863</v>
      </c>
    </row>
    <row r="198" spans="1:5" ht="191.25">
      <c r="A198" t="s">
        <v>58</v>
      </c>
      <c r="E198" s="35" t="s">
        <v>864</v>
      </c>
    </row>
    <row r="199" spans="1:16" ht="25.5">
      <c r="A199" s="24" t="s">
        <v>49</v>
      </c>
      <c r="B199" s="29" t="s">
        <v>354</v>
      </c>
      <c r="C199" s="29" t="s">
        <v>865</v>
      </c>
      <c r="D199" s="24" t="s">
        <v>51</v>
      </c>
      <c r="E199" s="30" t="s">
        <v>866</v>
      </c>
      <c r="F199" s="31" t="s">
        <v>135</v>
      </c>
      <c r="G199" s="32">
        <v>82.6</v>
      </c>
      <c r="H199" s="33">
        <v>0</v>
      </c>
      <c r="I199" s="33">
        <f>ROUND(ROUND(H199,2)*ROUND(G199,3),2)</f>
      </c>
      <c r="O199">
        <f>(I199*21)/100</f>
      </c>
      <c r="P199" t="s">
        <v>27</v>
      </c>
    </row>
    <row r="200" spans="1:5" ht="12.75">
      <c r="A200" s="34" t="s">
        <v>54</v>
      </c>
      <c r="E200" s="35" t="s">
        <v>51</v>
      </c>
    </row>
    <row r="201" spans="1:5" ht="12.75">
      <c r="A201" s="36" t="s">
        <v>56</v>
      </c>
      <c r="E201" s="37" t="s">
        <v>844</v>
      </c>
    </row>
    <row r="202" spans="1:5" ht="344.25">
      <c r="A202" t="s">
        <v>58</v>
      </c>
      <c r="E202" s="35" t="s">
        <v>851</v>
      </c>
    </row>
    <row r="203" spans="1:16" ht="12.75">
      <c r="A203" s="24" t="s">
        <v>49</v>
      </c>
      <c r="B203" s="29" t="s">
        <v>359</v>
      </c>
      <c r="C203" s="29" t="s">
        <v>867</v>
      </c>
      <c r="D203" s="24" t="s">
        <v>51</v>
      </c>
      <c r="E203" s="30" t="s">
        <v>868</v>
      </c>
      <c r="F203" s="31" t="s">
        <v>135</v>
      </c>
      <c r="G203" s="32">
        <v>18.425</v>
      </c>
      <c r="H203" s="33">
        <v>0</v>
      </c>
      <c r="I203" s="33">
        <f>ROUND(ROUND(H203,2)*ROUND(G203,3),2)</f>
      </c>
      <c r="O203">
        <f>(I203*21)/100</f>
      </c>
      <c r="P203" t="s">
        <v>27</v>
      </c>
    </row>
    <row r="204" spans="1:5" ht="12.75">
      <c r="A204" s="34" t="s">
        <v>54</v>
      </c>
      <c r="E204" s="35" t="s">
        <v>869</v>
      </c>
    </row>
    <row r="205" spans="1:5" ht="12.75">
      <c r="A205" s="36" t="s">
        <v>56</v>
      </c>
      <c r="E205" s="37" t="s">
        <v>870</v>
      </c>
    </row>
    <row r="206" spans="1:5" ht="344.25">
      <c r="A206" t="s">
        <v>58</v>
      </c>
      <c r="E206" s="35" t="s">
        <v>851</v>
      </c>
    </row>
    <row r="207" spans="1:16" ht="12.75">
      <c r="A207" s="24" t="s">
        <v>49</v>
      </c>
      <c r="B207" s="29" t="s">
        <v>364</v>
      </c>
      <c r="C207" s="29" t="s">
        <v>871</v>
      </c>
      <c r="D207" s="24" t="s">
        <v>51</v>
      </c>
      <c r="E207" s="30" t="s">
        <v>872</v>
      </c>
      <c r="F207" s="31" t="s">
        <v>135</v>
      </c>
      <c r="G207" s="32">
        <v>162.95</v>
      </c>
      <c r="H207" s="33">
        <v>0</v>
      </c>
      <c r="I207" s="33">
        <f>ROUND(ROUND(H207,2)*ROUND(G207,3),2)</f>
      </c>
      <c r="O207">
        <f>(I207*21)/100</f>
      </c>
      <c r="P207" t="s">
        <v>27</v>
      </c>
    </row>
    <row r="208" spans="1:5" ht="12.75">
      <c r="A208" s="34" t="s">
        <v>54</v>
      </c>
      <c r="E208" s="35" t="s">
        <v>873</v>
      </c>
    </row>
    <row r="209" spans="1:5" ht="38.25">
      <c r="A209" s="36" t="s">
        <v>56</v>
      </c>
      <c r="E209" s="37" t="s">
        <v>874</v>
      </c>
    </row>
    <row r="210" spans="1:5" ht="344.25">
      <c r="A210" t="s">
        <v>58</v>
      </c>
      <c r="E210" s="35" t="s">
        <v>851</v>
      </c>
    </row>
    <row r="211" spans="1:16" ht="12.75">
      <c r="A211" s="24" t="s">
        <v>49</v>
      </c>
      <c r="B211" s="29" t="s">
        <v>369</v>
      </c>
      <c r="C211" s="29" t="s">
        <v>875</v>
      </c>
      <c r="D211" s="24" t="s">
        <v>51</v>
      </c>
      <c r="E211" s="30" t="s">
        <v>876</v>
      </c>
      <c r="F211" s="31" t="s">
        <v>135</v>
      </c>
      <c r="G211" s="32">
        <v>7.395</v>
      </c>
      <c r="H211" s="33">
        <v>0</v>
      </c>
      <c r="I211" s="33">
        <f>ROUND(ROUND(H211,2)*ROUND(G211,3),2)</f>
      </c>
      <c r="O211">
        <f>(I211*21)/100</f>
      </c>
      <c r="P211" t="s">
        <v>27</v>
      </c>
    </row>
    <row r="212" spans="1:5" ht="12.75">
      <c r="A212" s="34" t="s">
        <v>54</v>
      </c>
      <c r="E212" s="35" t="s">
        <v>877</v>
      </c>
    </row>
    <row r="213" spans="1:5" ht="12.75">
      <c r="A213" s="36" t="s">
        <v>56</v>
      </c>
      <c r="E213" s="37" t="s">
        <v>878</v>
      </c>
    </row>
    <row r="214" spans="1:5" ht="51">
      <c r="A214" t="s">
        <v>58</v>
      </c>
      <c r="E214" s="35" t="s">
        <v>879</v>
      </c>
    </row>
    <row r="215" spans="1:16" ht="12.75">
      <c r="A215" s="24" t="s">
        <v>49</v>
      </c>
      <c r="B215" s="29" t="s">
        <v>374</v>
      </c>
      <c r="C215" s="29" t="s">
        <v>880</v>
      </c>
      <c r="D215" s="24" t="s">
        <v>51</v>
      </c>
      <c r="E215" s="30" t="s">
        <v>881</v>
      </c>
      <c r="F215" s="31" t="s">
        <v>135</v>
      </c>
      <c r="G215" s="32">
        <v>5.025</v>
      </c>
      <c r="H215" s="33">
        <v>0</v>
      </c>
      <c r="I215" s="33">
        <f>ROUND(ROUND(H215,2)*ROUND(G215,3),2)</f>
      </c>
      <c r="O215">
        <f>(I215*21)/100</f>
      </c>
      <c r="P215" t="s">
        <v>27</v>
      </c>
    </row>
    <row r="216" spans="1:5" ht="12.75">
      <c r="A216" s="34" t="s">
        <v>54</v>
      </c>
      <c r="E216" s="35" t="s">
        <v>882</v>
      </c>
    </row>
    <row r="217" spans="1:5" ht="12.75">
      <c r="A217" s="36" t="s">
        <v>56</v>
      </c>
      <c r="E217" s="37" t="s">
        <v>883</v>
      </c>
    </row>
    <row r="218" spans="1:5" ht="51">
      <c r="A218" t="s">
        <v>58</v>
      </c>
      <c r="E218" s="35" t="s">
        <v>879</v>
      </c>
    </row>
    <row r="219" spans="1:16" ht="12.75">
      <c r="A219" s="24" t="s">
        <v>49</v>
      </c>
      <c r="B219" s="29" t="s">
        <v>380</v>
      </c>
      <c r="C219" s="29" t="s">
        <v>884</v>
      </c>
      <c r="D219" s="24" t="s">
        <v>51</v>
      </c>
      <c r="E219" s="30" t="s">
        <v>885</v>
      </c>
      <c r="F219" s="31" t="s">
        <v>135</v>
      </c>
      <c r="G219" s="32">
        <v>27</v>
      </c>
      <c r="H219" s="33">
        <v>0</v>
      </c>
      <c r="I219" s="33">
        <f>ROUND(ROUND(H219,2)*ROUND(G219,3),2)</f>
      </c>
      <c r="O219">
        <f>(I219*21)/100</f>
      </c>
      <c r="P219" t="s">
        <v>27</v>
      </c>
    </row>
    <row r="220" spans="1:5" ht="12.75">
      <c r="A220" s="34" t="s">
        <v>54</v>
      </c>
      <c r="E220" s="35" t="s">
        <v>886</v>
      </c>
    </row>
    <row r="221" spans="1:5" ht="12.75">
      <c r="A221" s="36" t="s">
        <v>56</v>
      </c>
      <c r="E221" s="37" t="s">
        <v>887</v>
      </c>
    </row>
    <row r="222" spans="1:5" ht="51">
      <c r="A222" t="s">
        <v>58</v>
      </c>
      <c r="E222" s="35" t="s">
        <v>888</v>
      </c>
    </row>
    <row r="223" spans="1:18" ht="12.75" customHeight="1">
      <c r="A223" s="6" t="s">
        <v>47</v>
      </c>
      <c r="B223" s="6"/>
      <c r="C223" s="40" t="s">
        <v>85</v>
      </c>
      <c r="D223" s="6"/>
      <c r="E223" s="27" t="s">
        <v>335</v>
      </c>
      <c r="F223" s="6"/>
      <c r="G223" s="6"/>
      <c r="H223" s="6"/>
      <c r="I223" s="41">
        <f>0+Q223</f>
      </c>
      <c r="O223">
        <f>0+R223</f>
      </c>
      <c r="Q223">
        <f>0+I224+I228</f>
      </c>
      <c r="R223">
        <f>0+O224+O228</f>
      </c>
    </row>
    <row r="224" spans="1:16" ht="12.75">
      <c r="A224" s="24" t="s">
        <v>49</v>
      </c>
      <c r="B224" s="29" t="s">
        <v>384</v>
      </c>
      <c r="C224" s="29" t="s">
        <v>889</v>
      </c>
      <c r="D224" s="24" t="s">
        <v>51</v>
      </c>
      <c r="E224" s="30" t="s">
        <v>890</v>
      </c>
      <c r="F224" s="31" t="s">
        <v>339</v>
      </c>
      <c r="G224" s="32">
        <v>21.2</v>
      </c>
      <c r="H224" s="33">
        <v>0</v>
      </c>
      <c r="I224" s="33">
        <f>ROUND(ROUND(H224,2)*ROUND(G224,3),2)</f>
      </c>
      <c r="O224">
        <f>(I224*21)/100</f>
      </c>
      <c r="P224" t="s">
        <v>27</v>
      </c>
    </row>
    <row r="225" spans="1:5" ht="12.75">
      <c r="A225" s="34" t="s">
        <v>54</v>
      </c>
      <c r="E225" s="35" t="s">
        <v>891</v>
      </c>
    </row>
    <row r="226" spans="1:5" ht="12.75">
      <c r="A226" s="36" t="s">
        <v>56</v>
      </c>
      <c r="E226" s="37" t="s">
        <v>892</v>
      </c>
    </row>
    <row r="227" spans="1:5" ht="255">
      <c r="A227" t="s">
        <v>58</v>
      </c>
      <c r="E227" s="35" t="s">
        <v>893</v>
      </c>
    </row>
    <row r="228" spans="1:16" ht="12.75">
      <c r="A228" s="24" t="s">
        <v>49</v>
      </c>
      <c r="B228" s="29" t="s">
        <v>387</v>
      </c>
      <c r="C228" s="29" t="s">
        <v>894</v>
      </c>
      <c r="D228" s="24" t="s">
        <v>51</v>
      </c>
      <c r="E228" s="30" t="s">
        <v>895</v>
      </c>
      <c r="F228" s="31" t="s">
        <v>339</v>
      </c>
      <c r="G228" s="32">
        <v>17</v>
      </c>
      <c r="H228" s="33">
        <v>0</v>
      </c>
      <c r="I228" s="33">
        <f>ROUND(ROUND(H228,2)*ROUND(G228,3),2)</f>
      </c>
      <c r="O228">
        <f>(I228*21)/100</f>
      </c>
      <c r="P228" t="s">
        <v>27</v>
      </c>
    </row>
    <row r="229" spans="1:5" ht="12.75">
      <c r="A229" s="34" t="s">
        <v>54</v>
      </c>
      <c r="E229" s="35" t="s">
        <v>896</v>
      </c>
    </row>
    <row r="230" spans="1:5" ht="12.75">
      <c r="A230" s="36" t="s">
        <v>56</v>
      </c>
      <c r="E230" s="37" t="s">
        <v>897</v>
      </c>
    </row>
    <row r="231" spans="1:5" ht="242.25">
      <c r="A231" t="s">
        <v>58</v>
      </c>
      <c r="E231" s="35" t="s">
        <v>898</v>
      </c>
    </row>
    <row r="232" spans="1:18" ht="12.75" customHeight="1">
      <c r="A232" s="6" t="s">
        <v>47</v>
      </c>
      <c r="B232" s="6"/>
      <c r="C232" s="40" t="s">
        <v>44</v>
      </c>
      <c r="D232" s="6"/>
      <c r="E232" s="27" t="s">
        <v>347</v>
      </c>
      <c r="F232" s="6"/>
      <c r="G232" s="6"/>
      <c r="H232" s="6"/>
      <c r="I232" s="41">
        <f>0+Q232</f>
      </c>
      <c r="O232">
        <f>0+R232</f>
      </c>
      <c r="Q232">
        <f>0+I233+I237+I241+I245+I249+I253+I257+I261+I265+I269+I273+I277+I281+I285+I289+I293+I297+I301+I305+I309</f>
      </c>
      <c r="R232">
        <f>0+O233+O237+O241+O245+O249+O253+O257+O261+O265+O269+O273+O277+O281+O285+O289+O293+O297+O301+O305+O309</f>
      </c>
    </row>
    <row r="233" spans="1:16" ht="12.75">
      <c r="A233" s="24" t="s">
        <v>49</v>
      </c>
      <c r="B233" s="29" t="s">
        <v>392</v>
      </c>
      <c r="C233" s="29" t="s">
        <v>512</v>
      </c>
      <c r="D233" s="24" t="s">
        <v>51</v>
      </c>
      <c r="E233" s="30" t="s">
        <v>899</v>
      </c>
      <c r="F233" s="31" t="s">
        <v>339</v>
      </c>
      <c r="G233" s="32">
        <v>32</v>
      </c>
      <c r="H233" s="33">
        <v>0</v>
      </c>
      <c r="I233" s="33">
        <f>ROUND(ROUND(H233,2)*ROUND(G233,3),2)</f>
      </c>
      <c r="O233">
        <f>(I233*21)/100</f>
      </c>
      <c r="P233" t="s">
        <v>27</v>
      </c>
    </row>
    <row r="234" spans="1:5" ht="12.75">
      <c r="A234" s="34" t="s">
        <v>54</v>
      </c>
      <c r="E234" s="35" t="s">
        <v>900</v>
      </c>
    </row>
    <row r="235" spans="1:5" ht="12.75">
      <c r="A235" s="36" t="s">
        <v>56</v>
      </c>
      <c r="E235" s="37" t="s">
        <v>901</v>
      </c>
    </row>
    <row r="236" spans="1:5" ht="38.25">
      <c r="A236" t="s">
        <v>58</v>
      </c>
      <c r="E236" s="35" t="s">
        <v>902</v>
      </c>
    </row>
    <row r="237" spans="1:16" ht="12.75">
      <c r="A237" s="24" t="s">
        <v>49</v>
      </c>
      <c r="B237" s="29" t="s">
        <v>396</v>
      </c>
      <c r="C237" s="29" t="s">
        <v>903</v>
      </c>
      <c r="D237" s="24" t="s">
        <v>51</v>
      </c>
      <c r="E237" s="30" t="s">
        <v>904</v>
      </c>
      <c r="F237" s="31" t="s">
        <v>339</v>
      </c>
      <c r="G237" s="32">
        <v>17</v>
      </c>
      <c r="H237" s="33">
        <v>0</v>
      </c>
      <c r="I237" s="33">
        <f>ROUND(ROUND(H237,2)*ROUND(G237,3),2)</f>
      </c>
      <c r="O237">
        <f>(I237*21)/100</f>
      </c>
      <c r="P237" t="s">
        <v>27</v>
      </c>
    </row>
    <row r="238" spans="1:5" ht="12.75">
      <c r="A238" s="34" t="s">
        <v>54</v>
      </c>
      <c r="E238" s="35" t="s">
        <v>51</v>
      </c>
    </row>
    <row r="239" spans="1:5" ht="12.75">
      <c r="A239" s="36" t="s">
        <v>56</v>
      </c>
      <c r="E239" s="37" t="s">
        <v>897</v>
      </c>
    </row>
    <row r="240" spans="1:5" ht="63.75">
      <c r="A240" t="s">
        <v>58</v>
      </c>
      <c r="E240" s="35" t="s">
        <v>905</v>
      </c>
    </row>
    <row r="241" spans="1:16" ht="12.75">
      <c r="A241" s="24" t="s">
        <v>49</v>
      </c>
      <c r="B241" s="29" t="s">
        <v>402</v>
      </c>
      <c r="C241" s="29" t="s">
        <v>906</v>
      </c>
      <c r="D241" s="24" t="s">
        <v>51</v>
      </c>
      <c r="E241" s="30" t="s">
        <v>907</v>
      </c>
      <c r="F241" s="31" t="s">
        <v>339</v>
      </c>
      <c r="G241" s="32">
        <v>23</v>
      </c>
      <c r="H241" s="33">
        <v>0</v>
      </c>
      <c r="I241" s="33">
        <f>ROUND(ROUND(H241,2)*ROUND(G241,3),2)</f>
      </c>
      <c r="O241">
        <f>(I241*21)/100</f>
      </c>
      <c r="P241" t="s">
        <v>27</v>
      </c>
    </row>
    <row r="242" spans="1:5" ht="12.75">
      <c r="A242" s="34" t="s">
        <v>54</v>
      </c>
      <c r="E242" s="35" t="s">
        <v>51</v>
      </c>
    </row>
    <row r="243" spans="1:5" ht="12.75">
      <c r="A243" s="36" t="s">
        <v>56</v>
      </c>
      <c r="E243" s="37" t="s">
        <v>908</v>
      </c>
    </row>
    <row r="244" spans="1:5" ht="114.75">
      <c r="A244" t="s">
        <v>58</v>
      </c>
      <c r="E244" s="35" t="s">
        <v>909</v>
      </c>
    </row>
    <row r="245" spans="1:16" ht="12.75">
      <c r="A245" s="24" t="s">
        <v>49</v>
      </c>
      <c r="B245" s="29" t="s">
        <v>407</v>
      </c>
      <c r="C245" s="29" t="s">
        <v>910</v>
      </c>
      <c r="D245" s="24" t="s">
        <v>51</v>
      </c>
      <c r="E245" s="30" t="s">
        <v>911</v>
      </c>
      <c r="F245" s="31" t="s">
        <v>78</v>
      </c>
      <c r="G245" s="32">
        <v>4</v>
      </c>
      <c r="H245" s="33">
        <v>0</v>
      </c>
      <c r="I245" s="33">
        <f>ROUND(ROUND(H245,2)*ROUND(G245,3),2)</f>
      </c>
      <c r="O245">
        <f>(I245*21)/100</f>
      </c>
      <c r="P245" t="s">
        <v>27</v>
      </c>
    </row>
    <row r="246" spans="1:5" ht="12.75">
      <c r="A246" s="34" t="s">
        <v>54</v>
      </c>
      <c r="E246" s="35" t="s">
        <v>51</v>
      </c>
    </row>
    <row r="247" spans="1:5" ht="38.25">
      <c r="A247" s="36" t="s">
        <v>56</v>
      </c>
      <c r="E247" s="37" t="s">
        <v>912</v>
      </c>
    </row>
    <row r="248" spans="1:5" ht="12.75">
      <c r="A248" t="s">
        <v>58</v>
      </c>
      <c r="E248" s="35" t="s">
        <v>51</v>
      </c>
    </row>
    <row r="249" spans="1:16" ht="12.75">
      <c r="A249" s="24" t="s">
        <v>49</v>
      </c>
      <c r="B249" s="29" t="s">
        <v>412</v>
      </c>
      <c r="C249" s="29" t="s">
        <v>913</v>
      </c>
      <c r="D249" s="24" t="s">
        <v>51</v>
      </c>
      <c r="E249" s="30" t="s">
        <v>914</v>
      </c>
      <c r="F249" s="31" t="s">
        <v>339</v>
      </c>
      <c r="G249" s="32">
        <v>25</v>
      </c>
      <c r="H249" s="33">
        <v>0</v>
      </c>
      <c r="I249" s="33">
        <f>ROUND(ROUND(H249,2)*ROUND(G249,3),2)</f>
      </c>
      <c r="O249">
        <f>(I249*21)/100</f>
      </c>
      <c r="P249" t="s">
        <v>27</v>
      </c>
    </row>
    <row r="250" spans="1:5" ht="12.75">
      <c r="A250" s="34" t="s">
        <v>54</v>
      </c>
      <c r="E250" s="35" t="s">
        <v>51</v>
      </c>
    </row>
    <row r="251" spans="1:5" ht="38.25">
      <c r="A251" s="36" t="s">
        <v>56</v>
      </c>
      <c r="E251" s="37" t="s">
        <v>915</v>
      </c>
    </row>
    <row r="252" spans="1:5" ht="51">
      <c r="A252" t="s">
        <v>58</v>
      </c>
      <c r="E252" s="35" t="s">
        <v>916</v>
      </c>
    </row>
    <row r="253" spans="1:16" ht="12.75">
      <c r="A253" s="24" t="s">
        <v>49</v>
      </c>
      <c r="B253" s="29" t="s">
        <v>418</v>
      </c>
      <c r="C253" s="29" t="s">
        <v>430</v>
      </c>
      <c r="D253" s="24" t="s">
        <v>51</v>
      </c>
      <c r="E253" s="30" t="s">
        <v>431</v>
      </c>
      <c r="F253" s="31" t="s">
        <v>339</v>
      </c>
      <c r="G253" s="32">
        <v>33.5</v>
      </c>
      <c r="H253" s="33">
        <v>0</v>
      </c>
      <c r="I253" s="33">
        <f>ROUND(ROUND(H253,2)*ROUND(G253,3),2)</f>
      </c>
      <c r="O253">
        <f>(I253*21)/100</f>
      </c>
      <c r="P253" t="s">
        <v>27</v>
      </c>
    </row>
    <row r="254" spans="1:5" ht="12.75">
      <c r="A254" s="34" t="s">
        <v>54</v>
      </c>
      <c r="E254" s="35" t="s">
        <v>51</v>
      </c>
    </row>
    <row r="255" spans="1:5" ht="12.75">
      <c r="A255" s="36" t="s">
        <v>56</v>
      </c>
      <c r="E255" s="37" t="s">
        <v>917</v>
      </c>
    </row>
    <row r="256" spans="1:5" ht="12.75">
      <c r="A256" t="s">
        <v>58</v>
      </c>
      <c r="E256" s="35" t="s">
        <v>918</v>
      </c>
    </row>
    <row r="257" spans="1:16" ht="12.75">
      <c r="A257" s="24" t="s">
        <v>49</v>
      </c>
      <c r="B257" s="29" t="s">
        <v>424</v>
      </c>
      <c r="C257" s="29" t="s">
        <v>919</v>
      </c>
      <c r="D257" s="24" t="s">
        <v>51</v>
      </c>
      <c r="E257" s="30" t="s">
        <v>920</v>
      </c>
      <c r="F257" s="31" t="s">
        <v>339</v>
      </c>
      <c r="G257" s="32">
        <v>19</v>
      </c>
      <c r="H257" s="33">
        <v>0</v>
      </c>
      <c r="I257" s="33">
        <f>ROUND(ROUND(H257,2)*ROUND(G257,3),2)</f>
      </c>
      <c r="O257">
        <f>(I257*21)/100</f>
      </c>
      <c r="P257" t="s">
        <v>27</v>
      </c>
    </row>
    <row r="258" spans="1:5" ht="12.75">
      <c r="A258" s="34" t="s">
        <v>54</v>
      </c>
      <c r="E258" s="35" t="s">
        <v>51</v>
      </c>
    </row>
    <row r="259" spans="1:5" ht="12.75">
      <c r="A259" s="36" t="s">
        <v>56</v>
      </c>
      <c r="E259" s="37" t="s">
        <v>921</v>
      </c>
    </row>
    <row r="260" spans="1:5" ht="25.5">
      <c r="A260" t="s">
        <v>58</v>
      </c>
      <c r="E260" s="35" t="s">
        <v>433</v>
      </c>
    </row>
    <row r="261" spans="1:16" ht="12.75">
      <c r="A261" s="24" t="s">
        <v>49</v>
      </c>
      <c r="B261" s="29" t="s">
        <v>429</v>
      </c>
      <c r="C261" s="29" t="s">
        <v>922</v>
      </c>
      <c r="D261" s="24" t="s">
        <v>51</v>
      </c>
      <c r="E261" s="30" t="s">
        <v>923</v>
      </c>
      <c r="F261" s="31" t="s">
        <v>339</v>
      </c>
      <c r="G261" s="32">
        <v>6.68</v>
      </c>
      <c r="H261" s="33">
        <v>0</v>
      </c>
      <c r="I261" s="33">
        <f>ROUND(ROUND(H261,2)*ROUND(G261,3),2)</f>
      </c>
      <c r="O261">
        <f>(I261*21)/100</f>
      </c>
      <c r="P261" t="s">
        <v>27</v>
      </c>
    </row>
    <row r="262" spans="1:5" ht="12.75">
      <c r="A262" s="34" t="s">
        <v>54</v>
      </c>
      <c r="E262" s="35" t="s">
        <v>51</v>
      </c>
    </row>
    <row r="263" spans="1:5" ht="12.75">
      <c r="A263" s="36" t="s">
        <v>56</v>
      </c>
      <c r="E263" s="37" t="s">
        <v>924</v>
      </c>
    </row>
    <row r="264" spans="1:5" ht="25.5">
      <c r="A264" t="s">
        <v>58</v>
      </c>
      <c r="E264" s="35" t="s">
        <v>925</v>
      </c>
    </row>
    <row r="265" spans="1:16" ht="12.75">
      <c r="A265" s="24" t="s">
        <v>49</v>
      </c>
      <c r="B265" s="29" t="s">
        <v>434</v>
      </c>
      <c r="C265" s="29" t="s">
        <v>926</v>
      </c>
      <c r="D265" s="24" t="s">
        <v>51</v>
      </c>
      <c r="E265" s="30" t="s">
        <v>927</v>
      </c>
      <c r="F265" s="31" t="s">
        <v>146</v>
      </c>
      <c r="G265" s="32">
        <v>0.048</v>
      </c>
      <c r="H265" s="33">
        <v>0</v>
      </c>
      <c r="I265" s="33">
        <f>ROUND(ROUND(H265,2)*ROUND(G265,3),2)</f>
      </c>
      <c r="O265">
        <f>(I265*21)/100</f>
      </c>
      <c r="P265" t="s">
        <v>27</v>
      </c>
    </row>
    <row r="266" spans="1:5" ht="12.75">
      <c r="A266" s="34" t="s">
        <v>54</v>
      </c>
      <c r="E266" s="35" t="s">
        <v>51</v>
      </c>
    </row>
    <row r="267" spans="1:5" ht="12.75">
      <c r="A267" s="36" t="s">
        <v>56</v>
      </c>
      <c r="E267" s="37" t="s">
        <v>928</v>
      </c>
    </row>
    <row r="268" spans="1:5" ht="38.25">
      <c r="A268" t="s">
        <v>58</v>
      </c>
      <c r="E268" s="35" t="s">
        <v>437</v>
      </c>
    </row>
    <row r="269" spans="1:16" ht="12.75">
      <c r="A269" s="24" t="s">
        <v>49</v>
      </c>
      <c r="B269" s="29" t="s">
        <v>438</v>
      </c>
      <c r="C269" s="29" t="s">
        <v>929</v>
      </c>
      <c r="D269" s="24" t="s">
        <v>51</v>
      </c>
      <c r="E269" s="30" t="s">
        <v>930</v>
      </c>
      <c r="F269" s="31" t="s">
        <v>339</v>
      </c>
      <c r="G269" s="32">
        <v>33.5</v>
      </c>
      <c r="H269" s="33">
        <v>0</v>
      </c>
      <c r="I269" s="33">
        <f>ROUND(ROUND(H269,2)*ROUND(G269,3),2)</f>
      </c>
      <c r="O269">
        <f>(I269*21)/100</f>
      </c>
      <c r="P269" t="s">
        <v>27</v>
      </c>
    </row>
    <row r="270" spans="1:5" ht="12.75">
      <c r="A270" s="34" t="s">
        <v>54</v>
      </c>
      <c r="E270" s="35" t="s">
        <v>51</v>
      </c>
    </row>
    <row r="271" spans="1:5" ht="12.75">
      <c r="A271" s="36" t="s">
        <v>56</v>
      </c>
      <c r="E271" s="37" t="s">
        <v>917</v>
      </c>
    </row>
    <row r="272" spans="1:5" ht="38.25">
      <c r="A272" t="s">
        <v>58</v>
      </c>
      <c r="E272" s="35" t="s">
        <v>829</v>
      </c>
    </row>
    <row r="273" spans="1:16" ht="12.75">
      <c r="A273" s="24" t="s">
        <v>49</v>
      </c>
      <c r="B273" s="29" t="s">
        <v>443</v>
      </c>
      <c r="C273" s="29" t="s">
        <v>931</v>
      </c>
      <c r="D273" s="24" t="s">
        <v>51</v>
      </c>
      <c r="E273" s="30" t="s">
        <v>932</v>
      </c>
      <c r="F273" s="31" t="s">
        <v>339</v>
      </c>
      <c r="G273" s="32">
        <v>6.68</v>
      </c>
      <c r="H273" s="33">
        <v>0</v>
      </c>
      <c r="I273" s="33">
        <f>ROUND(ROUND(H273,2)*ROUND(G273,3),2)</f>
      </c>
      <c r="O273">
        <f>(I273*21)/100</f>
      </c>
      <c r="P273" t="s">
        <v>27</v>
      </c>
    </row>
    <row r="274" spans="1:5" ht="12.75">
      <c r="A274" s="34" t="s">
        <v>54</v>
      </c>
      <c r="E274" s="35" t="s">
        <v>51</v>
      </c>
    </row>
    <row r="275" spans="1:5" ht="12.75">
      <c r="A275" s="36" t="s">
        <v>56</v>
      </c>
      <c r="E275" s="37" t="s">
        <v>924</v>
      </c>
    </row>
    <row r="276" spans="1:5" ht="38.25">
      <c r="A276" t="s">
        <v>58</v>
      </c>
      <c r="E276" s="35" t="s">
        <v>829</v>
      </c>
    </row>
    <row r="277" spans="1:16" ht="12.75">
      <c r="A277" s="24" t="s">
        <v>49</v>
      </c>
      <c r="B277" s="29" t="s">
        <v>448</v>
      </c>
      <c r="C277" s="29" t="s">
        <v>933</v>
      </c>
      <c r="D277" s="24" t="s">
        <v>51</v>
      </c>
      <c r="E277" s="30" t="s">
        <v>934</v>
      </c>
      <c r="F277" s="31" t="s">
        <v>339</v>
      </c>
      <c r="G277" s="32">
        <v>6.68</v>
      </c>
      <c r="H277" s="33">
        <v>0</v>
      </c>
      <c r="I277" s="33">
        <f>ROUND(ROUND(H277,2)*ROUND(G277,3),2)</f>
      </c>
      <c r="O277">
        <f>(I277*21)/100</f>
      </c>
      <c r="P277" t="s">
        <v>27</v>
      </c>
    </row>
    <row r="278" spans="1:5" ht="25.5">
      <c r="A278" s="34" t="s">
        <v>54</v>
      </c>
      <c r="E278" s="35" t="s">
        <v>935</v>
      </c>
    </row>
    <row r="279" spans="1:5" ht="12.75">
      <c r="A279" s="36" t="s">
        <v>56</v>
      </c>
      <c r="E279" s="37" t="s">
        <v>924</v>
      </c>
    </row>
    <row r="280" spans="1:5" ht="25.5">
      <c r="A280" t="s">
        <v>58</v>
      </c>
      <c r="E280" s="35" t="s">
        <v>936</v>
      </c>
    </row>
    <row r="281" spans="1:16" ht="12.75">
      <c r="A281" s="24" t="s">
        <v>49</v>
      </c>
      <c r="B281" s="29" t="s">
        <v>937</v>
      </c>
      <c r="C281" s="29" t="s">
        <v>439</v>
      </c>
      <c r="D281" s="24" t="s">
        <v>51</v>
      </c>
      <c r="E281" s="30" t="s">
        <v>440</v>
      </c>
      <c r="F281" s="31" t="s">
        <v>339</v>
      </c>
      <c r="G281" s="32">
        <v>4</v>
      </c>
      <c r="H281" s="33">
        <v>0</v>
      </c>
      <c r="I281" s="33">
        <f>ROUND(ROUND(H281,2)*ROUND(G281,3),2)</f>
      </c>
      <c r="O281">
        <f>(I281*21)/100</f>
      </c>
      <c r="P281" t="s">
        <v>27</v>
      </c>
    </row>
    <row r="282" spans="1:5" ht="12.75">
      <c r="A282" s="34" t="s">
        <v>54</v>
      </c>
      <c r="E282" s="35" t="s">
        <v>51</v>
      </c>
    </row>
    <row r="283" spans="1:5" ht="12.75">
      <c r="A283" s="36" t="s">
        <v>56</v>
      </c>
      <c r="E283" s="37" t="s">
        <v>938</v>
      </c>
    </row>
    <row r="284" spans="1:5" ht="89.25">
      <c r="A284" t="s">
        <v>58</v>
      </c>
      <c r="E284" s="35" t="s">
        <v>442</v>
      </c>
    </row>
    <row r="285" spans="1:16" ht="12.75">
      <c r="A285" s="24" t="s">
        <v>49</v>
      </c>
      <c r="B285" s="29" t="s">
        <v>939</v>
      </c>
      <c r="C285" s="29" t="s">
        <v>940</v>
      </c>
      <c r="D285" s="24" t="s">
        <v>51</v>
      </c>
      <c r="E285" s="30" t="s">
        <v>941</v>
      </c>
      <c r="F285" s="31" t="s">
        <v>942</v>
      </c>
      <c r="G285" s="32">
        <v>160</v>
      </c>
      <c r="H285" s="33">
        <v>0</v>
      </c>
      <c r="I285" s="33">
        <f>ROUND(ROUND(H285,2)*ROUND(G285,3),2)</f>
      </c>
      <c r="O285">
        <f>(I285*21)/100</f>
      </c>
      <c r="P285" t="s">
        <v>27</v>
      </c>
    </row>
    <row r="286" spans="1:5" ht="12.75">
      <c r="A286" s="34" t="s">
        <v>54</v>
      </c>
      <c r="E286" s="35" t="s">
        <v>51</v>
      </c>
    </row>
    <row r="287" spans="1:5" ht="12.75">
      <c r="A287" s="36" t="s">
        <v>56</v>
      </c>
      <c r="E287" s="37" t="s">
        <v>943</v>
      </c>
    </row>
    <row r="288" spans="1:5" ht="409.5">
      <c r="A288" t="s">
        <v>58</v>
      </c>
      <c r="E288" s="35" t="s">
        <v>944</v>
      </c>
    </row>
    <row r="289" spans="1:16" ht="12.75">
      <c r="A289" s="24" t="s">
        <v>49</v>
      </c>
      <c r="B289" s="29" t="s">
        <v>945</v>
      </c>
      <c r="C289" s="29" t="s">
        <v>946</v>
      </c>
      <c r="D289" s="24" t="s">
        <v>51</v>
      </c>
      <c r="E289" s="30" t="s">
        <v>947</v>
      </c>
      <c r="F289" s="31" t="s">
        <v>78</v>
      </c>
      <c r="G289" s="32">
        <v>2</v>
      </c>
      <c r="H289" s="33">
        <v>0</v>
      </c>
      <c r="I289" s="33">
        <f>ROUND(ROUND(H289,2)*ROUND(G289,3),2)</f>
      </c>
      <c r="O289">
        <f>(I289*21)/100</f>
      </c>
      <c r="P289" t="s">
        <v>27</v>
      </c>
    </row>
    <row r="290" spans="1:5" ht="12.75">
      <c r="A290" s="34" t="s">
        <v>54</v>
      </c>
      <c r="E290" s="35" t="s">
        <v>51</v>
      </c>
    </row>
    <row r="291" spans="1:5" ht="12.75">
      <c r="A291" s="36" t="s">
        <v>56</v>
      </c>
      <c r="E291" s="37" t="s">
        <v>74</v>
      </c>
    </row>
    <row r="292" spans="1:5" ht="267.75">
      <c r="A292" t="s">
        <v>58</v>
      </c>
      <c r="E292" s="35" t="s">
        <v>948</v>
      </c>
    </row>
    <row r="293" spans="1:16" ht="12.75">
      <c r="A293" s="24" t="s">
        <v>49</v>
      </c>
      <c r="B293" s="29" t="s">
        <v>949</v>
      </c>
      <c r="C293" s="29" t="s">
        <v>950</v>
      </c>
      <c r="D293" s="24" t="s">
        <v>51</v>
      </c>
      <c r="E293" s="30" t="s">
        <v>951</v>
      </c>
      <c r="F293" s="31" t="s">
        <v>952</v>
      </c>
      <c r="G293" s="32">
        <v>250.425</v>
      </c>
      <c r="H293" s="33">
        <v>0</v>
      </c>
      <c r="I293" s="33">
        <f>ROUND(ROUND(H293,2)*ROUND(G293,3),2)</f>
      </c>
      <c r="O293">
        <f>(I293*21)/100</f>
      </c>
      <c r="P293" t="s">
        <v>27</v>
      </c>
    </row>
    <row r="294" spans="1:5" ht="12.75">
      <c r="A294" s="34" t="s">
        <v>54</v>
      </c>
      <c r="E294" s="35" t="s">
        <v>51</v>
      </c>
    </row>
    <row r="295" spans="1:5" ht="12.75">
      <c r="A295" s="36" t="s">
        <v>56</v>
      </c>
      <c r="E295" s="37" t="s">
        <v>953</v>
      </c>
    </row>
    <row r="296" spans="1:5" ht="25.5">
      <c r="A296" t="s">
        <v>58</v>
      </c>
      <c r="E296" s="35" t="s">
        <v>954</v>
      </c>
    </row>
    <row r="297" spans="1:16" ht="12.75">
      <c r="A297" s="24" t="s">
        <v>49</v>
      </c>
      <c r="B297" s="29" t="s">
        <v>955</v>
      </c>
      <c r="C297" s="29" t="s">
        <v>956</v>
      </c>
      <c r="D297" s="24" t="s">
        <v>51</v>
      </c>
      <c r="E297" s="30" t="s">
        <v>957</v>
      </c>
      <c r="F297" s="31" t="s">
        <v>146</v>
      </c>
      <c r="G297" s="32">
        <v>41.28</v>
      </c>
      <c r="H297" s="33">
        <v>0</v>
      </c>
      <c r="I297" s="33">
        <f>ROUND(ROUND(H297,2)*ROUND(G297,3),2)</f>
      </c>
      <c r="O297">
        <f>(I297*21)/100</f>
      </c>
      <c r="P297" t="s">
        <v>27</v>
      </c>
    </row>
    <row r="298" spans="1:5" ht="12.75">
      <c r="A298" s="34" t="s">
        <v>54</v>
      </c>
      <c r="E298" s="35" t="s">
        <v>958</v>
      </c>
    </row>
    <row r="299" spans="1:5" ht="38.25">
      <c r="A299" s="36" t="s">
        <v>56</v>
      </c>
      <c r="E299" s="37" t="s">
        <v>959</v>
      </c>
    </row>
    <row r="300" spans="1:5" ht="102">
      <c r="A300" t="s">
        <v>58</v>
      </c>
      <c r="E300" s="35" t="s">
        <v>529</v>
      </c>
    </row>
    <row r="301" spans="1:16" ht="12.75">
      <c r="A301" s="24" t="s">
        <v>49</v>
      </c>
      <c r="B301" s="29" t="s">
        <v>960</v>
      </c>
      <c r="C301" s="29" t="s">
        <v>961</v>
      </c>
      <c r="D301" s="24" t="s">
        <v>51</v>
      </c>
      <c r="E301" s="30" t="s">
        <v>962</v>
      </c>
      <c r="F301" s="31" t="s">
        <v>146</v>
      </c>
      <c r="G301" s="32">
        <v>63</v>
      </c>
      <c r="H301" s="33">
        <v>0</v>
      </c>
      <c r="I301" s="33">
        <f>ROUND(ROUND(H301,2)*ROUND(G301,3),2)</f>
      </c>
      <c r="O301">
        <f>(I301*21)/100</f>
      </c>
      <c r="P301" t="s">
        <v>27</v>
      </c>
    </row>
    <row r="302" spans="1:5" ht="12.75">
      <c r="A302" s="34" t="s">
        <v>54</v>
      </c>
      <c r="E302" s="35" t="s">
        <v>963</v>
      </c>
    </row>
    <row r="303" spans="1:5" ht="12.75">
      <c r="A303" s="36" t="s">
        <v>56</v>
      </c>
      <c r="E303" s="37" t="s">
        <v>964</v>
      </c>
    </row>
    <row r="304" spans="1:5" ht="102">
      <c r="A304" t="s">
        <v>58</v>
      </c>
      <c r="E304" s="35" t="s">
        <v>529</v>
      </c>
    </row>
    <row r="305" spans="1:16" ht="12.75">
      <c r="A305" s="24" t="s">
        <v>49</v>
      </c>
      <c r="B305" s="29" t="s">
        <v>965</v>
      </c>
      <c r="C305" s="29" t="s">
        <v>526</v>
      </c>
      <c r="D305" s="24" t="s">
        <v>51</v>
      </c>
      <c r="E305" s="30" t="s">
        <v>527</v>
      </c>
      <c r="F305" s="31" t="s">
        <v>146</v>
      </c>
      <c r="G305" s="32">
        <v>26.23</v>
      </c>
      <c r="H305" s="33">
        <v>0</v>
      </c>
      <c r="I305" s="33">
        <f>ROUND(ROUND(H305,2)*ROUND(G305,3),2)</f>
      </c>
      <c r="O305">
        <f>(I305*21)/100</f>
      </c>
      <c r="P305" t="s">
        <v>27</v>
      </c>
    </row>
    <row r="306" spans="1:5" ht="12.75">
      <c r="A306" s="34" t="s">
        <v>54</v>
      </c>
      <c r="E306" s="35" t="s">
        <v>51</v>
      </c>
    </row>
    <row r="307" spans="1:5" ht="51">
      <c r="A307" s="36" t="s">
        <v>56</v>
      </c>
      <c r="E307" s="37" t="s">
        <v>966</v>
      </c>
    </row>
    <row r="308" spans="1:5" ht="102">
      <c r="A308" t="s">
        <v>58</v>
      </c>
      <c r="E308" s="35" t="s">
        <v>967</v>
      </c>
    </row>
    <row r="309" spans="1:16" ht="12.75">
      <c r="A309" s="24" t="s">
        <v>49</v>
      </c>
      <c r="B309" s="29" t="s">
        <v>968</v>
      </c>
      <c r="C309" s="29" t="s">
        <v>969</v>
      </c>
      <c r="D309" s="24" t="s">
        <v>51</v>
      </c>
      <c r="E309" s="30" t="s">
        <v>970</v>
      </c>
      <c r="F309" s="31" t="s">
        <v>135</v>
      </c>
      <c r="G309" s="32">
        <v>57.6</v>
      </c>
      <c r="H309" s="33">
        <v>0</v>
      </c>
      <c r="I309" s="33">
        <f>ROUND(ROUND(H309,2)*ROUND(G309,3),2)</f>
      </c>
      <c r="O309">
        <f>(I309*21)/100</f>
      </c>
      <c r="P309" t="s">
        <v>27</v>
      </c>
    </row>
    <row r="310" spans="1:5" ht="12.75">
      <c r="A310" s="34" t="s">
        <v>54</v>
      </c>
      <c r="E310" s="35" t="s">
        <v>971</v>
      </c>
    </row>
    <row r="311" spans="1:5" ht="12.75">
      <c r="A311" s="36" t="s">
        <v>56</v>
      </c>
      <c r="E311" s="37" t="s">
        <v>972</v>
      </c>
    </row>
    <row r="312" spans="1:5" ht="51">
      <c r="A312" t="s">
        <v>58</v>
      </c>
      <c r="E312" s="35" t="s">
        <v>973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974</v>
      </c>
      <c r="I3" s="38">
        <f>0+I8</f>
      </c>
      <c r="O3" t="s">
        <v>23</v>
      </c>
      <c r="P3" t="s">
        <v>27</v>
      </c>
    </row>
    <row r="4" spans="1:16" ht="15" customHeight="1">
      <c r="A4" t="s">
        <v>17</v>
      </c>
      <c r="B4" s="16" t="s">
        <v>22</v>
      </c>
      <c r="C4" s="17" t="s">
        <v>974</v>
      </c>
      <c r="D4" s="6"/>
      <c r="E4" s="18" t="s">
        <v>975</v>
      </c>
      <c r="F4" s="6"/>
      <c r="G4" s="6"/>
      <c r="H4" s="25"/>
      <c r="I4" s="25"/>
      <c r="O4" t="s">
        <v>24</v>
      </c>
      <c r="P4" t="s">
        <v>27</v>
      </c>
    </row>
    <row r="5" spans="1:16" ht="12.75" customHeight="1">
      <c r="A5" s="15" t="s">
        <v>30</v>
      </c>
      <c r="B5" s="15" t="s">
        <v>32</v>
      </c>
      <c r="C5" s="15" t="s">
        <v>34</v>
      </c>
      <c r="D5" s="15" t="s">
        <v>35</v>
      </c>
      <c r="E5" s="15" t="s">
        <v>36</v>
      </c>
      <c r="F5" s="15" t="s">
        <v>38</v>
      </c>
      <c r="G5" s="15" t="s">
        <v>40</v>
      </c>
      <c r="H5" s="15" t="s">
        <v>42</v>
      </c>
      <c r="I5" s="15"/>
      <c r="O5" t="s">
        <v>25</v>
      </c>
      <c r="P5" t="s">
        <v>27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43</v>
      </c>
      <c r="I6" s="15" t="s">
        <v>45</v>
      </c>
    </row>
    <row r="7" spans="1:9" ht="12.75" customHeight="1">
      <c r="A7" s="15" t="s">
        <v>31</v>
      </c>
      <c r="B7" s="15" t="s">
        <v>33</v>
      </c>
      <c r="C7" s="15" t="s">
        <v>27</v>
      </c>
      <c r="D7" s="15" t="s">
        <v>26</v>
      </c>
      <c r="E7" s="15" t="s">
        <v>37</v>
      </c>
      <c r="F7" s="15" t="s">
        <v>39</v>
      </c>
      <c r="G7" s="15" t="s">
        <v>41</v>
      </c>
      <c r="H7" s="15" t="s">
        <v>44</v>
      </c>
      <c r="I7" s="15" t="s">
        <v>46</v>
      </c>
    </row>
    <row r="8" spans="1:18" ht="12.75" customHeight="1">
      <c r="A8" s="25" t="s">
        <v>47</v>
      </c>
      <c r="B8" s="25"/>
      <c r="C8" s="26" t="s">
        <v>31</v>
      </c>
      <c r="D8" s="25"/>
      <c r="E8" s="27" t="s">
        <v>48</v>
      </c>
      <c r="F8" s="25"/>
      <c r="G8" s="25"/>
      <c r="H8" s="25"/>
      <c r="I8" s="28">
        <f>0+Q8</f>
      </c>
      <c r="O8">
        <f>0+R8</f>
      </c>
      <c r="Q8">
        <f>0+I9</f>
      </c>
      <c r="R8">
        <f>0+O9</f>
      </c>
    </row>
    <row r="9" spans="1:16" ht="12.75">
      <c r="A9" s="24" t="s">
        <v>49</v>
      </c>
      <c r="B9" s="29" t="s">
        <v>33</v>
      </c>
      <c r="C9" s="29" t="s">
        <v>976</v>
      </c>
      <c r="D9" s="24" t="s">
        <v>51</v>
      </c>
      <c r="E9" s="30" t="s">
        <v>977</v>
      </c>
      <c r="F9" s="31" t="s">
        <v>62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27</v>
      </c>
    </row>
    <row r="10" spans="1:5" ht="12.75">
      <c r="A10" s="34" t="s">
        <v>54</v>
      </c>
      <c r="E10" s="35" t="s">
        <v>978</v>
      </c>
    </row>
    <row r="11" spans="1:5" ht="12.75">
      <c r="A11" s="36" t="s">
        <v>56</v>
      </c>
      <c r="E11" s="37" t="s">
        <v>57</v>
      </c>
    </row>
    <row r="12" spans="1:5" ht="12.75">
      <c r="A12" t="s">
        <v>58</v>
      </c>
      <c r="E12" s="35" t="s">
        <v>51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28</v>
      </c>
      <c r="I3" s="38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28</v>
      </c>
      <c r="D5" s="6"/>
      <c r="E5" s="18" t="s">
        <v>29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27</v>
      </c>
      <c r="D8" s="15" t="s">
        <v>26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5" t="s">
        <v>47</v>
      </c>
      <c r="B9" s="25"/>
      <c r="C9" s="26" t="s">
        <v>31</v>
      </c>
      <c r="D9" s="25"/>
      <c r="E9" s="27" t="s">
        <v>48</v>
      </c>
      <c r="F9" s="25"/>
      <c r="G9" s="25"/>
      <c r="H9" s="25"/>
      <c r="I9" s="28">
        <f>0+Q9</f>
      </c>
      <c r="O9">
        <f>0+R9</f>
      </c>
      <c r="Q9">
        <f>0+I10+I14+I18+I22+I26+I30+I34+I38+I42+I46+I50+I54</f>
      </c>
      <c r="R9">
        <f>0+O10+O14+O18+O22+O26+O30+O34+O38+O42+O46+O50+O54</f>
      </c>
    </row>
    <row r="10" spans="1:16" ht="12.75">
      <c r="A10" s="24" t="s">
        <v>49</v>
      </c>
      <c r="B10" s="29" t="s">
        <v>33</v>
      </c>
      <c r="C10" s="29" t="s">
        <v>50</v>
      </c>
      <c r="D10" s="24" t="s">
        <v>51</v>
      </c>
      <c r="E10" s="30" t="s">
        <v>52</v>
      </c>
      <c r="F10" s="31" t="s">
        <v>53</v>
      </c>
      <c r="G10" s="32">
        <v>1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38.25">
      <c r="A11" s="34" t="s">
        <v>54</v>
      </c>
      <c r="E11" s="35" t="s">
        <v>55</v>
      </c>
    </row>
    <row r="12" spans="1:5" ht="12.75">
      <c r="A12" s="36" t="s">
        <v>56</v>
      </c>
      <c r="E12" s="37" t="s">
        <v>57</v>
      </c>
    </row>
    <row r="13" spans="1:5" ht="12.75">
      <c r="A13" t="s">
        <v>58</v>
      </c>
      <c r="E13" s="35" t="s">
        <v>59</v>
      </c>
    </row>
    <row r="14" spans="1:16" ht="12.75">
      <c r="A14" s="24" t="s">
        <v>49</v>
      </c>
      <c r="B14" s="29" t="s">
        <v>27</v>
      </c>
      <c r="C14" s="29" t="s">
        <v>60</v>
      </c>
      <c r="D14" s="24" t="s">
        <v>51</v>
      </c>
      <c r="E14" s="30" t="s">
        <v>61</v>
      </c>
      <c r="F14" s="31" t="s">
        <v>62</v>
      </c>
      <c r="G14" s="32">
        <v>1</v>
      </c>
      <c r="H14" s="33">
        <v>0</v>
      </c>
      <c r="I14" s="33">
        <f>ROUND(ROUND(H14,2)*ROUND(G14,3),2)</f>
      </c>
      <c r="O14">
        <f>(I14*21)/100</f>
      </c>
      <c r="P14" t="s">
        <v>27</v>
      </c>
    </row>
    <row r="15" spans="1:5" ht="25.5">
      <c r="A15" s="34" t="s">
        <v>54</v>
      </c>
      <c r="E15" s="35" t="s">
        <v>63</v>
      </c>
    </row>
    <row r="16" spans="1:5" ht="12.75">
      <c r="A16" s="36" t="s">
        <v>56</v>
      </c>
      <c r="E16" s="37" t="s">
        <v>57</v>
      </c>
    </row>
    <row r="17" spans="1:5" ht="12.75">
      <c r="A17" t="s">
        <v>58</v>
      </c>
      <c r="E17" s="35" t="s">
        <v>64</v>
      </c>
    </row>
    <row r="18" spans="1:16" ht="12.75">
      <c r="A18" s="24" t="s">
        <v>49</v>
      </c>
      <c r="B18" s="29" t="s">
        <v>26</v>
      </c>
      <c r="C18" s="29" t="s">
        <v>65</v>
      </c>
      <c r="D18" s="24" t="s">
        <v>51</v>
      </c>
      <c r="E18" s="30" t="s">
        <v>66</v>
      </c>
      <c r="F18" s="31" t="s">
        <v>62</v>
      </c>
      <c r="G18" s="32">
        <v>1</v>
      </c>
      <c r="H18" s="33">
        <v>0</v>
      </c>
      <c r="I18" s="33">
        <f>ROUND(ROUND(H18,2)*ROUND(G18,3),2)</f>
      </c>
      <c r="O18">
        <f>(I18*21)/100</f>
      </c>
      <c r="P18" t="s">
        <v>27</v>
      </c>
    </row>
    <row r="19" spans="1:5" ht="12.75">
      <c r="A19" s="34" t="s">
        <v>54</v>
      </c>
      <c r="E19" s="35" t="s">
        <v>67</v>
      </c>
    </row>
    <row r="20" spans="1:5" ht="12.75">
      <c r="A20" s="36" t="s">
        <v>56</v>
      </c>
      <c r="E20" s="37" t="s">
        <v>57</v>
      </c>
    </row>
    <row r="21" spans="1:5" ht="12.75">
      <c r="A21" t="s">
        <v>58</v>
      </c>
      <c r="E21" s="35" t="s">
        <v>64</v>
      </c>
    </row>
    <row r="22" spans="1:16" ht="12.75">
      <c r="A22" s="24" t="s">
        <v>49</v>
      </c>
      <c r="B22" s="29" t="s">
        <v>37</v>
      </c>
      <c r="C22" s="29" t="s">
        <v>68</v>
      </c>
      <c r="D22" s="24" t="s">
        <v>51</v>
      </c>
      <c r="E22" s="30" t="s">
        <v>69</v>
      </c>
      <c r="F22" s="31" t="s">
        <v>62</v>
      </c>
      <c r="G22" s="32">
        <v>1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38.25">
      <c r="A23" s="34" t="s">
        <v>54</v>
      </c>
      <c r="E23" s="35" t="s">
        <v>70</v>
      </c>
    </row>
    <row r="24" spans="1:5" ht="12.75">
      <c r="A24" s="36" t="s">
        <v>56</v>
      </c>
      <c r="E24" s="37" t="s">
        <v>57</v>
      </c>
    </row>
    <row r="25" spans="1:5" ht="12.75">
      <c r="A25" t="s">
        <v>58</v>
      </c>
      <c r="E25" s="35" t="s">
        <v>64</v>
      </c>
    </row>
    <row r="26" spans="1:16" ht="12.75">
      <c r="A26" s="24" t="s">
        <v>49</v>
      </c>
      <c r="B26" s="29" t="s">
        <v>39</v>
      </c>
      <c r="C26" s="29" t="s">
        <v>71</v>
      </c>
      <c r="D26" s="24" t="s">
        <v>51</v>
      </c>
      <c r="E26" s="30" t="s">
        <v>72</v>
      </c>
      <c r="F26" s="31" t="s">
        <v>62</v>
      </c>
      <c r="G26" s="32">
        <v>2</v>
      </c>
      <c r="H26" s="33">
        <v>0</v>
      </c>
      <c r="I26" s="33">
        <f>ROUND(ROUND(H26,2)*ROUND(G26,3),2)</f>
      </c>
      <c r="O26">
        <f>(I26*21)/100</f>
      </c>
      <c r="P26" t="s">
        <v>27</v>
      </c>
    </row>
    <row r="27" spans="1:5" ht="25.5">
      <c r="A27" s="34" t="s">
        <v>54</v>
      </c>
      <c r="E27" s="35" t="s">
        <v>73</v>
      </c>
    </row>
    <row r="28" spans="1:5" ht="12.75">
      <c r="A28" s="36" t="s">
        <v>56</v>
      </c>
      <c r="E28" s="37" t="s">
        <v>74</v>
      </c>
    </row>
    <row r="29" spans="1:5" ht="12.75">
      <c r="A29" t="s">
        <v>58</v>
      </c>
      <c r="E29" s="35" t="s">
        <v>75</v>
      </c>
    </row>
    <row r="30" spans="1:16" ht="12.75">
      <c r="A30" s="24" t="s">
        <v>49</v>
      </c>
      <c r="B30" s="29" t="s">
        <v>41</v>
      </c>
      <c r="C30" s="29" t="s">
        <v>76</v>
      </c>
      <c r="D30" s="24" t="s">
        <v>51</v>
      </c>
      <c r="E30" s="30" t="s">
        <v>77</v>
      </c>
      <c r="F30" s="31" t="s">
        <v>78</v>
      </c>
      <c r="G30" s="32">
        <v>1</v>
      </c>
      <c r="H30" s="33">
        <v>0</v>
      </c>
      <c r="I30" s="33">
        <f>ROUND(ROUND(H30,2)*ROUND(G30,3),2)</f>
      </c>
      <c r="O30">
        <f>(I30*21)/100</f>
      </c>
      <c r="P30" t="s">
        <v>27</v>
      </c>
    </row>
    <row r="31" spans="1:5" ht="51">
      <c r="A31" s="34" t="s">
        <v>54</v>
      </c>
      <c r="E31" s="35" t="s">
        <v>79</v>
      </c>
    </row>
    <row r="32" spans="1:5" ht="12.75">
      <c r="A32" s="36" t="s">
        <v>56</v>
      </c>
      <c r="E32" s="37" t="s">
        <v>51</v>
      </c>
    </row>
    <row r="33" spans="1:5" ht="12.75">
      <c r="A33" t="s">
        <v>58</v>
      </c>
      <c r="E33" s="35" t="s">
        <v>80</v>
      </c>
    </row>
    <row r="34" spans="1:16" ht="12.75">
      <c r="A34" s="24" t="s">
        <v>49</v>
      </c>
      <c r="B34" s="29" t="s">
        <v>81</v>
      </c>
      <c r="C34" s="29" t="s">
        <v>82</v>
      </c>
      <c r="D34" s="24" t="s">
        <v>51</v>
      </c>
      <c r="E34" s="30" t="s">
        <v>83</v>
      </c>
      <c r="F34" s="31" t="s">
        <v>62</v>
      </c>
      <c r="G34" s="32">
        <v>1</v>
      </c>
      <c r="H34" s="33">
        <v>0</v>
      </c>
      <c r="I34" s="33">
        <f>ROUND(ROUND(H34,2)*ROUND(G34,3),2)</f>
      </c>
      <c r="O34">
        <f>(I34*21)/100</f>
      </c>
      <c r="P34" t="s">
        <v>27</v>
      </c>
    </row>
    <row r="35" spans="1:5" ht="51">
      <c r="A35" s="34" t="s">
        <v>54</v>
      </c>
      <c r="E35" s="35" t="s">
        <v>84</v>
      </c>
    </row>
    <row r="36" spans="1:5" ht="12.75">
      <c r="A36" s="36" t="s">
        <v>56</v>
      </c>
      <c r="E36" s="37" t="s">
        <v>57</v>
      </c>
    </row>
    <row r="37" spans="1:5" ht="12.75">
      <c r="A37" t="s">
        <v>58</v>
      </c>
      <c r="E37" s="35" t="s">
        <v>75</v>
      </c>
    </row>
    <row r="38" spans="1:16" ht="12.75">
      <c r="A38" s="24" t="s">
        <v>49</v>
      </c>
      <c r="B38" s="29" t="s">
        <v>85</v>
      </c>
      <c r="C38" s="29" t="s">
        <v>86</v>
      </c>
      <c r="D38" s="24" t="s">
        <v>51</v>
      </c>
      <c r="E38" s="30" t="s">
        <v>87</v>
      </c>
      <c r="F38" s="31" t="s">
        <v>62</v>
      </c>
      <c r="G38" s="32">
        <v>1</v>
      </c>
      <c r="H38" s="33">
        <v>0</v>
      </c>
      <c r="I38" s="33">
        <f>ROUND(ROUND(H38,2)*ROUND(G38,3),2)</f>
      </c>
      <c r="O38">
        <f>(I38*21)/100</f>
      </c>
      <c r="P38" t="s">
        <v>27</v>
      </c>
    </row>
    <row r="39" spans="1:5" ht="12.75">
      <c r="A39" s="34" t="s">
        <v>54</v>
      </c>
      <c r="E39" s="35" t="s">
        <v>88</v>
      </c>
    </row>
    <row r="40" spans="1:5" ht="12.75">
      <c r="A40" s="36" t="s">
        <v>56</v>
      </c>
      <c r="E40" s="37" t="s">
        <v>51</v>
      </c>
    </row>
    <row r="41" spans="1:5" ht="12.75">
      <c r="A41" t="s">
        <v>58</v>
      </c>
      <c r="E41" s="35" t="s">
        <v>75</v>
      </c>
    </row>
    <row r="42" spans="1:16" ht="12.75">
      <c r="A42" s="24" t="s">
        <v>49</v>
      </c>
      <c r="B42" s="29" t="s">
        <v>44</v>
      </c>
      <c r="C42" s="29" t="s">
        <v>89</v>
      </c>
      <c r="D42" s="24" t="s">
        <v>51</v>
      </c>
      <c r="E42" s="30" t="s">
        <v>90</v>
      </c>
      <c r="F42" s="31" t="s">
        <v>62</v>
      </c>
      <c r="G42" s="32">
        <v>1</v>
      </c>
      <c r="H42" s="33">
        <v>0</v>
      </c>
      <c r="I42" s="33">
        <f>ROUND(ROUND(H42,2)*ROUND(G42,3),2)</f>
      </c>
      <c r="O42">
        <f>(I42*21)/100</f>
      </c>
      <c r="P42" t="s">
        <v>27</v>
      </c>
    </row>
    <row r="43" spans="1:5" ht="76.5">
      <c r="A43" s="34" t="s">
        <v>54</v>
      </c>
      <c r="E43" s="35" t="s">
        <v>91</v>
      </c>
    </row>
    <row r="44" spans="1:5" ht="25.5">
      <c r="A44" s="36" t="s">
        <v>56</v>
      </c>
      <c r="E44" s="37" t="s">
        <v>92</v>
      </c>
    </row>
    <row r="45" spans="1:5" ht="76.5">
      <c r="A45" t="s">
        <v>58</v>
      </c>
      <c r="E45" s="35" t="s">
        <v>93</v>
      </c>
    </row>
    <row r="46" spans="1:16" ht="12.75">
      <c r="A46" s="24" t="s">
        <v>49</v>
      </c>
      <c r="B46" s="29" t="s">
        <v>46</v>
      </c>
      <c r="C46" s="29" t="s">
        <v>94</v>
      </c>
      <c r="D46" s="24" t="s">
        <v>51</v>
      </c>
      <c r="E46" s="30" t="s">
        <v>95</v>
      </c>
      <c r="F46" s="31" t="s">
        <v>62</v>
      </c>
      <c r="G46" s="32">
        <v>1</v>
      </c>
      <c r="H46" s="33">
        <v>0</v>
      </c>
      <c r="I46" s="33">
        <f>ROUND(ROUND(H46,2)*ROUND(G46,3),2)</f>
      </c>
      <c r="O46">
        <f>(I46*21)/100</f>
      </c>
      <c r="P46" t="s">
        <v>27</v>
      </c>
    </row>
    <row r="47" spans="1:5" ht="25.5">
      <c r="A47" s="34" t="s">
        <v>54</v>
      </c>
      <c r="E47" s="35" t="s">
        <v>96</v>
      </c>
    </row>
    <row r="48" spans="1:5" ht="12.75">
      <c r="A48" s="36" t="s">
        <v>56</v>
      </c>
      <c r="E48" s="37" t="s">
        <v>51</v>
      </c>
    </row>
    <row r="49" spans="1:5" ht="63.75">
      <c r="A49" t="s">
        <v>58</v>
      </c>
      <c r="E49" s="35" t="s">
        <v>97</v>
      </c>
    </row>
    <row r="50" spans="1:16" ht="12.75">
      <c r="A50" s="24" t="s">
        <v>49</v>
      </c>
      <c r="B50" s="29" t="s">
        <v>98</v>
      </c>
      <c r="C50" s="29" t="s">
        <v>99</v>
      </c>
      <c r="D50" s="24" t="s">
        <v>51</v>
      </c>
      <c r="E50" s="30" t="s">
        <v>100</v>
      </c>
      <c r="F50" s="31" t="s">
        <v>78</v>
      </c>
      <c r="G50" s="32">
        <v>1</v>
      </c>
      <c r="H50" s="33">
        <v>0</v>
      </c>
      <c r="I50" s="33">
        <f>ROUND(ROUND(H50,2)*ROUND(G50,3),2)</f>
      </c>
      <c r="O50">
        <f>(I50*21)/100</f>
      </c>
      <c r="P50" t="s">
        <v>27</v>
      </c>
    </row>
    <row r="51" spans="1:5" ht="114.75">
      <c r="A51" s="34" t="s">
        <v>54</v>
      </c>
      <c r="E51" s="35" t="s">
        <v>101</v>
      </c>
    </row>
    <row r="52" spans="1:5" ht="12.75">
      <c r="A52" s="36" t="s">
        <v>56</v>
      </c>
      <c r="E52" s="37" t="s">
        <v>51</v>
      </c>
    </row>
    <row r="53" spans="1:5" ht="89.25">
      <c r="A53" t="s">
        <v>58</v>
      </c>
      <c r="E53" s="35" t="s">
        <v>102</v>
      </c>
    </row>
    <row r="54" spans="1:16" ht="12.75">
      <c r="A54" s="24" t="s">
        <v>49</v>
      </c>
      <c r="B54" s="29" t="s">
        <v>103</v>
      </c>
      <c r="C54" s="29" t="s">
        <v>104</v>
      </c>
      <c r="D54" s="24" t="s">
        <v>51</v>
      </c>
      <c r="E54" s="30" t="s">
        <v>105</v>
      </c>
      <c r="F54" s="31" t="s">
        <v>62</v>
      </c>
      <c r="G54" s="32">
        <v>1</v>
      </c>
      <c r="H54" s="33">
        <v>0</v>
      </c>
      <c r="I54" s="33">
        <f>ROUND(ROUND(H54,2)*ROUND(G54,3),2)</f>
      </c>
      <c r="O54">
        <f>(I54*21)/100</f>
      </c>
      <c r="P54" t="s">
        <v>27</v>
      </c>
    </row>
    <row r="55" spans="1:5" ht="25.5">
      <c r="A55" s="34" t="s">
        <v>54</v>
      </c>
      <c r="E55" s="35" t="s">
        <v>106</v>
      </c>
    </row>
    <row r="56" spans="1:5" ht="12.75">
      <c r="A56" s="36" t="s">
        <v>56</v>
      </c>
      <c r="E56" s="37" t="s">
        <v>57</v>
      </c>
    </row>
    <row r="57" spans="1:5" ht="12.75">
      <c r="A57" t="s">
        <v>58</v>
      </c>
      <c r="E57" s="35" t="s">
        <v>107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108</v>
      </c>
      <c r="I3" s="38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108</v>
      </c>
      <c r="D5" s="6"/>
      <c r="E5" s="18" t="s">
        <v>109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27</v>
      </c>
      <c r="D8" s="15" t="s">
        <v>26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5" t="s">
        <v>47</v>
      </c>
      <c r="B9" s="25"/>
      <c r="C9" s="26" t="s">
        <v>31</v>
      </c>
      <c r="D9" s="25"/>
      <c r="E9" s="27" t="s">
        <v>48</v>
      </c>
      <c r="F9" s="25"/>
      <c r="G9" s="25"/>
      <c r="H9" s="25"/>
      <c r="I9" s="28">
        <f>0+Q9</f>
      </c>
      <c r="O9">
        <f>0+R9</f>
      </c>
      <c r="Q9">
        <f>0+I10+I14</f>
      </c>
      <c r="R9">
        <f>0+O10+O14</f>
      </c>
    </row>
    <row r="10" spans="1:16" ht="12.75">
      <c r="A10" s="24" t="s">
        <v>49</v>
      </c>
      <c r="B10" s="29" t="s">
        <v>33</v>
      </c>
      <c r="C10" s="29" t="s">
        <v>110</v>
      </c>
      <c r="D10" s="24" t="s">
        <v>51</v>
      </c>
      <c r="E10" s="30" t="s">
        <v>111</v>
      </c>
      <c r="F10" s="31" t="s">
        <v>62</v>
      </c>
      <c r="G10" s="32">
        <v>1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2.75">
      <c r="A11" s="34" t="s">
        <v>54</v>
      </c>
      <c r="E11" s="35" t="s">
        <v>51</v>
      </c>
    </row>
    <row r="12" spans="1:5" ht="12.75">
      <c r="A12" s="36" t="s">
        <v>56</v>
      </c>
      <c r="E12" s="37" t="s">
        <v>51</v>
      </c>
    </row>
    <row r="13" spans="1:5" ht="12.75">
      <c r="A13" t="s">
        <v>58</v>
      </c>
      <c r="E13" s="35" t="s">
        <v>112</v>
      </c>
    </row>
    <row r="14" spans="1:16" ht="12.75">
      <c r="A14" s="24" t="s">
        <v>49</v>
      </c>
      <c r="B14" s="29" t="s">
        <v>27</v>
      </c>
      <c r="C14" s="29" t="s">
        <v>113</v>
      </c>
      <c r="D14" s="24" t="s">
        <v>51</v>
      </c>
      <c r="E14" s="30" t="s">
        <v>114</v>
      </c>
      <c r="F14" s="31" t="s">
        <v>62</v>
      </c>
      <c r="G14" s="32">
        <v>1</v>
      </c>
      <c r="H14" s="33">
        <v>0</v>
      </c>
      <c r="I14" s="33">
        <f>ROUND(ROUND(H14,2)*ROUND(G14,3),2)</f>
      </c>
      <c r="O14">
        <f>(I14*21)/100</f>
      </c>
      <c r="P14" t="s">
        <v>27</v>
      </c>
    </row>
    <row r="15" spans="1:5" ht="38.25">
      <c r="A15" s="34" t="s">
        <v>54</v>
      </c>
      <c r="E15" s="35" t="s">
        <v>115</v>
      </c>
    </row>
    <row r="16" spans="1:5" ht="12.75">
      <c r="A16" s="36" t="s">
        <v>56</v>
      </c>
      <c r="E16" s="37" t="s">
        <v>51</v>
      </c>
    </row>
    <row r="17" spans="1:5" ht="25.5">
      <c r="A17" t="s">
        <v>58</v>
      </c>
      <c r="E17" s="35" t="s">
        <v>116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0+O9+O22+O103+O116+O185+O194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119</v>
      </c>
      <c r="I3" s="38">
        <f>0+I9+I22+I103+I116+I185+I194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117</v>
      </c>
      <c r="D4" s="1"/>
      <c r="E4" s="14" t="s">
        <v>118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119</v>
      </c>
      <c r="D5" s="6"/>
      <c r="E5" s="18" t="s">
        <v>120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27</v>
      </c>
      <c r="D8" s="15" t="s">
        <v>26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5" t="s">
        <v>47</v>
      </c>
      <c r="B9" s="25"/>
      <c r="C9" s="26" t="s">
        <v>31</v>
      </c>
      <c r="D9" s="25"/>
      <c r="E9" s="27" t="s">
        <v>48</v>
      </c>
      <c r="F9" s="25"/>
      <c r="G9" s="25"/>
      <c r="H9" s="25"/>
      <c r="I9" s="28">
        <f>0+Q9</f>
      </c>
      <c r="O9">
        <f>0+R9</f>
      </c>
      <c r="Q9">
        <f>0+I10+I14+I18</f>
      </c>
      <c r="R9">
        <f>0+O10+O14+O18</f>
      </c>
    </row>
    <row r="10" spans="1:16" ht="12.75">
      <c r="A10" s="24" t="s">
        <v>49</v>
      </c>
      <c r="B10" s="29" t="s">
        <v>33</v>
      </c>
      <c r="C10" s="29" t="s">
        <v>121</v>
      </c>
      <c r="D10" s="24" t="s">
        <v>51</v>
      </c>
      <c r="E10" s="30" t="s">
        <v>122</v>
      </c>
      <c r="F10" s="31" t="s">
        <v>123</v>
      </c>
      <c r="G10" s="32">
        <v>4613.42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2.75">
      <c r="A11" s="34" t="s">
        <v>54</v>
      </c>
      <c r="E11" s="35" t="s">
        <v>124</v>
      </c>
    </row>
    <row r="12" spans="1:5" ht="102">
      <c r="A12" s="36" t="s">
        <v>56</v>
      </c>
      <c r="E12" s="37" t="s">
        <v>125</v>
      </c>
    </row>
    <row r="13" spans="1:5" ht="25.5">
      <c r="A13" t="s">
        <v>58</v>
      </c>
      <c r="E13" s="35" t="s">
        <v>126</v>
      </c>
    </row>
    <row r="14" spans="1:16" ht="12.75">
      <c r="A14" s="24" t="s">
        <v>49</v>
      </c>
      <c r="B14" s="29" t="s">
        <v>27</v>
      </c>
      <c r="C14" s="29" t="s">
        <v>127</v>
      </c>
      <c r="D14" s="24" t="s">
        <v>51</v>
      </c>
      <c r="E14" s="30" t="s">
        <v>128</v>
      </c>
      <c r="F14" s="31" t="s">
        <v>62</v>
      </c>
      <c r="G14" s="32">
        <v>1</v>
      </c>
      <c r="H14" s="33">
        <v>0</v>
      </c>
      <c r="I14" s="33">
        <f>ROUND(ROUND(H14,2)*ROUND(G14,3),2)</f>
      </c>
      <c r="O14">
        <f>(I14*21)/100</f>
      </c>
      <c r="P14" t="s">
        <v>27</v>
      </c>
    </row>
    <row r="15" spans="1:5" ht="51">
      <c r="A15" s="34" t="s">
        <v>54</v>
      </c>
      <c r="E15" s="35" t="s">
        <v>129</v>
      </c>
    </row>
    <row r="16" spans="1:5" ht="12.75">
      <c r="A16" s="36" t="s">
        <v>56</v>
      </c>
      <c r="E16" s="37" t="s">
        <v>57</v>
      </c>
    </row>
    <row r="17" spans="1:5" ht="25.5">
      <c r="A17" t="s">
        <v>58</v>
      </c>
      <c r="E17" s="35" t="s">
        <v>130</v>
      </c>
    </row>
    <row r="18" spans="1:16" ht="12.75">
      <c r="A18" s="24" t="s">
        <v>49</v>
      </c>
      <c r="B18" s="29" t="s">
        <v>26</v>
      </c>
      <c r="C18" s="29" t="s">
        <v>86</v>
      </c>
      <c r="D18" s="24" t="s">
        <v>51</v>
      </c>
      <c r="E18" s="30" t="s">
        <v>87</v>
      </c>
      <c r="F18" s="31" t="s">
        <v>62</v>
      </c>
      <c r="G18" s="32">
        <v>1</v>
      </c>
      <c r="H18" s="33">
        <v>0</v>
      </c>
      <c r="I18" s="33">
        <f>ROUND(ROUND(H18,2)*ROUND(G18,3),2)</f>
      </c>
      <c r="O18">
        <f>(I18*21)/100</f>
      </c>
      <c r="P18" t="s">
        <v>27</v>
      </c>
    </row>
    <row r="19" spans="1:5" ht="12.75">
      <c r="A19" s="34" t="s">
        <v>54</v>
      </c>
      <c r="E19" s="35" t="s">
        <v>131</v>
      </c>
    </row>
    <row r="20" spans="1:5" ht="12.75">
      <c r="A20" s="36" t="s">
        <v>56</v>
      </c>
      <c r="E20" s="37" t="s">
        <v>57</v>
      </c>
    </row>
    <row r="21" spans="1:5" ht="12.75">
      <c r="A21" t="s">
        <v>58</v>
      </c>
      <c r="E21" s="35" t="s">
        <v>75</v>
      </c>
    </row>
    <row r="22" spans="1:18" ht="12.75" customHeight="1">
      <c r="A22" s="6" t="s">
        <v>47</v>
      </c>
      <c r="B22" s="6"/>
      <c r="C22" s="40" t="s">
        <v>33</v>
      </c>
      <c r="D22" s="6"/>
      <c r="E22" s="27" t="s">
        <v>132</v>
      </c>
      <c r="F22" s="6"/>
      <c r="G22" s="6"/>
      <c r="H22" s="6"/>
      <c r="I22" s="41">
        <f>0+Q22</f>
      </c>
      <c r="O22">
        <f>0+R22</f>
      </c>
      <c r="Q22">
        <f>0+I23+I27+I31+I35+I39+I43+I47+I51+I55+I59+I63+I67+I71+I75+I79+I83+I87+I91+I95+I99</f>
      </c>
      <c r="R22">
        <f>0+O23+O27+O31+O35+O39+O43+O47+O51+O55+O59+O63+O67+O71+O75+O79+O83+O87+O91+O95+O99</f>
      </c>
    </row>
    <row r="23" spans="1:16" ht="12.75">
      <c r="A23" s="24" t="s">
        <v>49</v>
      </c>
      <c r="B23" s="29" t="s">
        <v>37</v>
      </c>
      <c r="C23" s="29" t="s">
        <v>133</v>
      </c>
      <c r="D23" s="24" t="s">
        <v>51</v>
      </c>
      <c r="E23" s="30" t="s">
        <v>134</v>
      </c>
      <c r="F23" s="31" t="s">
        <v>135</v>
      </c>
      <c r="G23" s="32">
        <v>27.5</v>
      </c>
      <c r="H23" s="33">
        <v>0</v>
      </c>
      <c r="I23" s="33">
        <f>ROUND(ROUND(H23,2)*ROUND(G23,3),2)</f>
      </c>
      <c r="O23">
        <f>(I23*21)/100</f>
      </c>
      <c r="P23" t="s">
        <v>27</v>
      </c>
    </row>
    <row r="24" spans="1:5" ht="12.75">
      <c r="A24" s="34" t="s">
        <v>54</v>
      </c>
      <c r="E24" s="35" t="s">
        <v>136</v>
      </c>
    </row>
    <row r="25" spans="1:5" ht="12.75">
      <c r="A25" s="36" t="s">
        <v>56</v>
      </c>
      <c r="E25" s="37" t="s">
        <v>137</v>
      </c>
    </row>
    <row r="26" spans="1:5" ht="38.25">
      <c r="A26" t="s">
        <v>58</v>
      </c>
      <c r="E26" s="35" t="s">
        <v>138</v>
      </c>
    </row>
    <row r="27" spans="1:16" ht="12.75">
      <c r="A27" s="24" t="s">
        <v>49</v>
      </c>
      <c r="B27" s="29" t="s">
        <v>39</v>
      </c>
      <c r="C27" s="29" t="s">
        <v>139</v>
      </c>
      <c r="D27" s="24" t="s">
        <v>51</v>
      </c>
      <c r="E27" s="30" t="s">
        <v>140</v>
      </c>
      <c r="F27" s="31" t="s">
        <v>135</v>
      </c>
      <c r="G27" s="32">
        <v>1877</v>
      </c>
      <c r="H27" s="33">
        <v>0</v>
      </c>
      <c r="I27" s="33">
        <f>ROUND(ROUND(H27,2)*ROUND(G27,3),2)</f>
      </c>
      <c r="O27">
        <f>(I27*21)/100</f>
      </c>
      <c r="P27" t="s">
        <v>27</v>
      </c>
    </row>
    <row r="28" spans="1:5" ht="12.75">
      <c r="A28" s="34" t="s">
        <v>54</v>
      </c>
      <c r="E28" s="35" t="s">
        <v>141</v>
      </c>
    </row>
    <row r="29" spans="1:5" ht="38.25">
      <c r="A29" s="36" t="s">
        <v>56</v>
      </c>
      <c r="E29" s="37" t="s">
        <v>142</v>
      </c>
    </row>
    <row r="30" spans="1:5" ht="12.75">
      <c r="A30" t="s">
        <v>58</v>
      </c>
      <c r="E30" s="35" t="s">
        <v>143</v>
      </c>
    </row>
    <row r="31" spans="1:16" ht="25.5">
      <c r="A31" s="24" t="s">
        <v>49</v>
      </c>
      <c r="B31" s="29" t="s">
        <v>41</v>
      </c>
      <c r="C31" s="29" t="s">
        <v>144</v>
      </c>
      <c r="D31" s="24" t="s">
        <v>51</v>
      </c>
      <c r="E31" s="30" t="s">
        <v>145</v>
      </c>
      <c r="F31" s="31" t="s">
        <v>146</v>
      </c>
      <c r="G31" s="32">
        <v>215.8</v>
      </c>
      <c r="H31" s="33">
        <v>0</v>
      </c>
      <c r="I31" s="33">
        <f>ROUND(ROUND(H31,2)*ROUND(G31,3),2)</f>
      </c>
      <c r="O31">
        <f>(I31*21)/100</f>
      </c>
      <c r="P31" t="s">
        <v>27</v>
      </c>
    </row>
    <row r="32" spans="1:5" ht="25.5">
      <c r="A32" s="34" t="s">
        <v>54</v>
      </c>
      <c r="E32" s="35" t="s">
        <v>147</v>
      </c>
    </row>
    <row r="33" spans="1:5" ht="12.75">
      <c r="A33" s="36" t="s">
        <v>56</v>
      </c>
      <c r="E33" s="37" t="s">
        <v>148</v>
      </c>
    </row>
    <row r="34" spans="1:5" ht="63.75">
      <c r="A34" t="s">
        <v>58</v>
      </c>
      <c r="E34" s="35" t="s">
        <v>149</v>
      </c>
    </row>
    <row r="35" spans="1:16" ht="25.5">
      <c r="A35" s="24" t="s">
        <v>49</v>
      </c>
      <c r="B35" s="29" t="s">
        <v>81</v>
      </c>
      <c r="C35" s="29" t="s">
        <v>150</v>
      </c>
      <c r="D35" s="24" t="s">
        <v>51</v>
      </c>
      <c r="E35" s="30" t="s">
        <v>151</v>
      </c>
      <c r="F35" s="31" t="s">
        <v>146</v>
      </c>
      <c r="G35" s="32">
        <v>514.37</v>
      </c>
      <c r="H35" s="33">
        <v>0</v>
      </c>
      <c r="I35" s="33">
        <f>ROUND(ROUND(H35,2)*ROUND(G35,3),2)</f>
      </c>
      <c r="O35">
        <f>(I35*21)/100</f>
      </c>
      <c r="P35" t="s">
        <v>27</v>
      </c>
    </row>
    <row r="36" spans="1:5" ht="12.75">
      <c r="A36" s="34" t="s">
        <v>54</v>
      </c>
      <c r="E36" s="35" t="s">
        <v>152</v>
      </c>
    </row>
    <row r="37" spans="1:5" ht="102">
      <c r="A37" s="36" t="s">
        <v>56</v>
      </c>
      <c r="E37" s="37" t="s">
        <v>153</v>
      </c>
    </row>
    <row r="38" spans="1:5" ht="63.75">
      <c r="A38" t="s">
        <v>58</v>
      </c>
      <c r="E38" s="35" t="s">
        <v>149</v>
      </c>
    </row>
    <row r="39" spans="1:16" ht="25.5">
      <c r="A39" s="24" t="s">
        <v>49</v>
      </c>
      <c r="B39" s="29" t="s">
        <v>85</v>
      </c>
      <c r="C39" s="29" t="s">
        <v>154</v>
      </c>
      <c r="D39" s="24" t="s">
        <v>51</v>
      </c>
      <c r="E39" s="30" t="s">
        <v>155</v>
      </c>
      <c r="F39" s="31" t="s">
        <v>146</v>
      </c>
      <c r="G39" s="32">
        <v>486.78</v>
      </c>
      <c r="H39" s="33">
        <v>0</v>
      </c>
      <c r="I39" s="33">
        <f>ROUND(ROUND(H39,2)*ROUND(G39,3),2)</f>
      </c>
      <c r="O39">
        <f>(I39*21)/100</f>
      </c>
      <c r="P39" t="s">
        <v>27</v>
      </c>
    </row>
    <row r="40" spans="1:5" ht="12.75">
      <c r="A40" s="34" t="s">
        <v>54</v>
      </c>
      <c r="E40" s="35" t="s">
        <v>156</v>
      </c>
    </row>
    <row r="41" spans="1:5" ht="76.5">
      <c r="A41" s="36" t="s">
        <v>56</v>
      </c>
      <c r="E41" s="37" t="s">
        <v>157</v>
      </c>
    </row>
    <row r="42" spans="1:5" ht="63.75">
      <c r="A42" t="s">
        <v>58</v>
      </c>
      <c r="E42" s="35" t="s">
        <v>149</v>
      </c>
    </row>
    <row r="43" spans="1:16" ht="12.75">
      <c r="A43" s="24" t="s">
        <v>49</v>
      </c>
      <c r="B43" s="29" t="s">
        <v>44</v>
      </c>
      <c r="C43" s="29" t="s">
        <v>158</v>
      </c>
      <c r="D43" s="24" t="s">
        <v>51</v>
      </c>
      <c r="E43" s="30" t="s">
        <v>159</v>
      </c>
      <c r="F43" s="31" t="s">
        <v>146</v>
      </c>
      <c r="G43" s="32">
        <v>426.78</v>
      </c>
      <c r="H43" s="33">
        <v>0</v>
      </c>
      <c r="I43" s="33">
        <f>ROUND(ROUND(H43,2)*ROUND(G43,3),2)</f>
      </c>
      <c r="O43">
        <f>(I43*21)/100</f>
      </c>
      <c r="P43" t="s">
        <v>27</v>
      </c>
    </row>
    <row r="44" spans="1:5" ht="12.75">
      <c r="A44" s="34" t="s">
        <v>54</v>
      </c>
      <c r="E44" s="35" t="s">
        <v>160</v>
      </c>
    </row>
    <row r="45" spans="1:5" ht="153">
      <c r="A45" s="36" t="s">
        <v>56</v>
      </c>
      <c r="E45" s="37" t="s">
        <v>161</v>
      </c>
    </row>
    <row r="46" spans="1:5" ht="63.75">
      <c r="A46" t="s">
        <v>58</v>
      </c>
      <c r="E46" s="35" t="s">
        <v>149</v>
      </c>
    </row>
    <row r="47" spans="1:16" ht="12.75">
      <c r="A47" s="24" t="s">
        <v>49</v>
      </c>
      <c r="B47" s="29" t="s">
        <v>46</v>
      </c>
      <c r="C47" s="29" t="s">
        <v>158</v>
      </c>
      <c r="D47" s="24" t="s">
        <v>12</v>
      </c>
      <c r="E47" s="30" t="s">
        <v>159</v>
      </c>
      <c r="F47" s="31" t="s">
        <v>146</v>
      </c>
      <c r="G47" s="32">
        <v>5.4</v>
      </c>
      <c r="H47" s="33">
        <v>0</v>
      </c>
      <c r="I47" s="33">
        <f>ROUND(ROUND(H47,2)*ROUND(G47,3),2)</f>
      </c>
      <c r="O47">
        <f>(I47*21)/100</f>
      </c>
      <c r="P47" t="s">
        <v>27</v>
      </c>
    </row>
    <row r="48" spans="1:5" ht="25.5">
      <c r="A48" s="34" t="s">
        <v>54</v>
      </c>
      <c r="E48" s="35" t="s">
        <v>162</v>
      </c>
    </row>
    <row r="49" spans="1:5" ht="38.25">
      <c r="A49" s="36" t="s">
        <v>56</v>
      </c>
      <c r="E49" s="37" t="s">
        <v>163</v>
      </c>
    </row>
    <row r="50" spans="1:5" ht="63.75">
      <c r="A50" t="s">
        <v>58</v>
      </c>
      <c r="E50" s="35" t="s">
        <v>149</v>
      </c>
    </row>
    <row r="51" spans="1:16" ht="12.75">
      <c r="A51" s="24" t="s">
        <v>49</v>
      </c>
      <c r="B51" s="29" t="s">
        <v>98</v>
      </c>
      <c r="C51" s="29" t="s">
        <v>164</v>
      </c>
      <c r="D51" s="24" t="s">
        <v>51</v>
      </c>
      <c r="E51" s="30" t="s">
        <v>165</v>
      </c>
      <c r="F51" s="31" t="s">
        <v>146</v>
      </c>
      <c r="G51" s="32">
        <v>723.6</v>
      </c>
      <c r="H51" s="33">
        <v>0</v>
      </c>
      <c r="I51" s="33">
        <f>ROUND(ROUND(H51,2)*ROUND(G51,3),2)</f>
      </c>
      <c r="O51">
        <f>(I51*21)/100</f>
      </c>
      <c r="P51" t="s">
        <v>27</v>
      </c>
    </row>
    <row r="52" spans="1:5" ht="12.75">
      <c r="A52" s="34" t="s">
        <v>54</v>
      </c>
      <c r="E52" s="35" t="s">
        <v>166</v>
      </c>
    </row>
    <row r="53" spans="1:5" ht="38.25">
      <c r="A53" s="36" t="s">
        <v>56</v>
      </c>
      <c r="E53" s="37" t="s">
        <v>167</v>
      </c>
    </row>
    <row r="54" spans="1:5" ht="38.25">
      <c r="A54" t="s">
        <v>58</v>
      </c>
      <c r="E54" s="35" t="s">
        <v>168</v>
      </c>
    </row>
    <row r="55" spans="1:16" ht="12.75">
      <c r="A55" s="24" t="s">
        <v>49</v>
      </c>
      <c r="B55" s="29" t="s">
        <v>103</v>
      </c>
      <c r="C55" s="29" t="s">
        <v>169</v>
      </c>
      <c r="D55" s="24" t="s">
        <v>170</v>
      </c>
      <c r="E55" s="30" t="s">
        <v>171</v>
      </c>
      <c r="F55" s="31" t="s">
        <v>146</v>
      </c>
      <c r="G55" s="32">
        <v>443.8</v>
      </c>
      <c r="H55" s="33">
        <v>0</v>
      </c>
      <c r="I55" s="33">
        <f>ROUND(ROUND(H55,2)*ROUND(G55,3),2)</f>
      </c>
      <c r="O55">
        <f>(I55*21)/100</f>
      </c>
      <c r="P55" t="s">
        <v>27</v>
      </c>
    </row>
    <row r="56" spans="1:5" ht="12.75">
      <c r="A56" s="34" t="s">
        <v>54</v>
      </c>
      <c r="E56" s="35" t="s">
        <v>172</v>
      </c>
    </row>
    <row r="57" spans="1:5" ht="12.75">
      <c r="A57" s="36" t="s">
        <v>56</v>
      </c>
      <c r="E57" s="37" t="s">
        <v>173</v>
      </c>
    </row>
    <row r="58" spans="1:5" ht="369.75">
      <c r="A58" t="s">
        <v>58</v>
      </c>
      <c r="E58" s="35" t="s">
        <v>174</v>
      </c>
    </row>
    <row r="59" spans="1:16" ht="12.75">
      <c r="A59" s="24" t="s">
        <v>49</v>
      </c>
      <c r="B59" s="29" t="s">
        <v>175</v>
      </c>
      <c r="C59" s="29" t="s">
        <v>176</v>
      </c>
      <c r="D59" s="24" t="s">
        <v>177</v>
      </c>
      <c r="E59" s="30" t="s">
        <v>178</v>
      </c>
      <c r="F59" s="31" t="s">
        <v>146</v>
      </c>
      <c r="G59" s="32">
        <v>657.4</v>
      </c>
      <c r="H59" s="33">
        <v>0</v>
      </c>
      <c r="I59" s="33">
        <f>ROUND(ROUND(H59,2)*ROUND(G59,3),2)</f>
      </c>
      <c r="O59">
        <f>(I59*21)/100</f>
      </c>
      <c r="P59" t="s">
        <v>27</v>
      </c>
    </row>
    <row r="60" spans="1:5" ht="25.5">
      <c r="A60" s="34" t="s">
        <v>54</v>
      </c>
      <c r="E60" s="35" t="s">
        <v>179</v>
      </c>
    </row>
    <row r="61" spans="1:5" ht="12.75">
      <c r="A61" s="36" t="s">
        <v>56</v>
      </c>
      <c r="E61" s="37" t="s">
        <v>180</v>
      </c>
    </row>
    <row r="62" spans="1:5" ht="369.75">
      <c r="A62" t="s">
        <v>58</v>
      </c>
      <c r="E62" s="35" t="s">
        <v>174</v>
      </c>
    </row>
    <row r="63" spans="1:16" ht="12.75">
      <c r="A63" s="24" t="s">
        <v>49</v>
      </c>
      <c r="B63" s="29" t="s">
        <v>181</v>
      </c>
      <c r="C63" s="29" t="s">
        <v>182</v>
      </c>
      <c r="D63" s="24" t="s">
        <v>183</v>
      </c>
      <c r="E63" s="30" t="s">
        <v>184</v>
      </c>
      <c r="F63" s="31" t="s">
        <v>146</v>
      </c>
      <c r="G63" s="32">
        <v>647.98</v>
      </c>
      <c r="H63" s="33">
        <v>0</v>
      </c>
      <c r="I63" s="33">
        <f>ROUND(ROUND(H63,2)*ROUND(G63,3),2)</f>
      </c>
      <c r="O63">
        <f>(I63*21)/100</f>
      </c>
      <c r="P63" t="s">
        <v>27</v>
      </c>
    </row>
    <row r="64" spans="1:5" ht="12.75">
      <c r="A64" s="34" t="s">
        <v>54</v>
      </c>
      <c r="E64" s="35" t="s">
        <v>185</v>
      </c>
    </row>
    <row r="65" spans="1:5" ht="63.75">
      <c r="A65" s="36" t="s">
        <v>56</v>
      </c>
      <c r="E65" s="37" t="s">
        <v>186</v>
      </c>
    </row>
    <row r="66" spans="1:5" ht="306">
      <c r="A66" t="s">
        <v>58</v>
      </c>
      <c r="E66" s="35" t="s">
        <v>187</v>
      </c>
    </row>
    <row r="67" spans="1:16" ht="12.75">
      <c r="A67" s="24" t="s">
        <v>49</v>
      </c>
      <c r="B67" s="29" t="s">
        <v>188</v>
      </c>
      <c r="C67" s="29" t="s">
        <v>189</v>
      </c>
      <c r="D67" s="24" t="s">
        <v>51</v>
      </c>
      <c r="E67" s="30" t="s">
        <v>190</v>
      </c>
      <c r="F67" s="31" t="s">
        <v>135</v>
      </c>
      <c r="G67" s="32">
        <v>669.8</v>
      </c>
      <c r="H67" s="33">
        <v>0</v>
      </c>
      <c r="I67" s="33">
        <f>ROUND(ROUND(H67,2)*ROUND(G67,3),2)</f>
      </c>
      <c r="O67">
        <f>(I67*21)/100</f>
      </c>
      <c r="P67" t="s">
        <v>27</v>
      </c>
    </row>
    <row r="68" spans="1:5" ht="12.75">
      <c r="A68" s="34" t="s">
        <v>54</v>
      </c>
      <c r="E68" s="35" t="s">
        <v>191</v>
      </c>
    </row>
    <row r="69" spans="1:5" ht="38.25">
      <c r="A69" s="36" t="s">
        <v>56</v>
      </c>
      <c r="E69" s="37" t="s">
        <v>192</v>
      </c>
    </row>
    <row r="70" spans="1:5" ht="25.5">
      <c r="A70" t="s">
        <v>58</v>
      </c>
      <c r="E70" s="35" t="s">
        <v>193</v>
      </c>
    </row>
    <row r="71" spans="1:16" ht="12.75">
      <c r="A71" s="24" t="s">
        <v>49</v>
      </c>
      <c r="B71" s="29" t="s">
        <v>194</v>
      </c>
      <c r="C71" s="29" t="s">
        <v>195</v>
      </c>
      <c r="D71" s="24" t="s">
        <v>51</v>
      </c>
      <c r="E71" s="30" t="s">
        <v>196</v>
      </c>
      <c r="F71" s="31" t="s">
        <v>146</v>
      </c>
      <c r="G71" s="32">
        <v>70.4</v>
      </c>
      <c r="H71" s="33">
        <v>0</v>
      </c>
      <c r="I71" s="33">
        <f>ROUND(ROUND(H71,2)*ROUND(G71,3),2)</f>
      </c>
      <c r="O71">
        <f>(I71*21)/100</f>
      </c>
      <c r="P71" t="s">
        <v>27</v>
      </c>
    </row>
    <row r="72" spans="1:5" ht="12.75">
      <c r="A72" s="34" t="s">
        <v>54</v>
      </c>
      <c r="E72" s="35" t="s">
        <v>51</v>
      </c>
    </row>
    <row r="73" spans="1:5" ht="25.5">
      <c r="A73" s="36" t="s">
        <v>56</v>
      </c>
      <c r="E73" s="37" t="s">
        <v>197</v>
      </c>
    </row>
    <row r="74" spans="1:5" ht="318.75">
      <c r="A74" t="s">
        <v>58</v>
      </c>
      <c r="E74" s="35" t="s">
        <v>198</v>
      </c>
    </row>
    <row r="75" spans="1:16" ht="12.75">
      <c r="A75" s="24" t="s">
        <v>49</v>
      </c>
      <c r="B75" s="29" t="s">
        <v>199</v>
      </c>
      <c r="C75" s="29" t="s">
        <v>200</v>
      </c>
      <c r="D75" s="24" t="s">
        <v>51</v>
      </c>
      <c r="E75" s="30" t="s">
        <v>201</v>
      </c>
      <c r="F75" s="31" t="s">
        <v>146</v>
      </c>
      <c r="G75" s="32">
        <v>2306.71</v>
      </c>
      <c r="H75" s="33">
        <v>0</v>
      </c>
      <c r="I75" s="33">
        <f>ROUND(ROUND(H75,2)*ROUND(G75,3),2)</f>
      </c>
      <c r="O75">
        <f>(I75*21)/100</f>
      </c>
      <c r="P75" t="s">
        <v>27</v>
      </c>
    </row>
    <row r="76" spans="1:5" ht="12.75">
      <c r="A76" s="34" t="s">
        <v>54</v>
      </c>
      <c r="E76" s="35" t="s">
        <v>51</v>
      </c>
    </row>
    <row r="77" spans="1:5" ht="102">
      <c r="A77" s="36" t="s">
        <v>56</v>
      </c>
      <c r="E77" s="37" t="s">
        <v>202</v>
      </c>
    </row>
    <row r="78" spans="1:5" ht="191.25">
      <c r="A78" t="s">
        <v>58</v>
      </c>
      <c r="E78" s="35" t="s">
        <v>203</v>
      </c>
    </row>
    <row r="79" spans="1:16" ht="12.75">
      <c r="A79" s="24" t="s">
        <v>49</v>
      </c>
      <c r="B79" s="29" t="s">
        <v>204</v>
      </c>
      <c r="C79" s="29" t="s">
        <v>200</v>
      </c>
      <c r="D79" s="24" t="s">
        <v>183</v>
      </c>
      <c r="E79" s="30" t="s">
        <v>201</v>
      </c>
      <c r="F79" s="31" t="s">
        <v>146</v>
      </c>
      <c r="G79" s="32">
        <v>647.98</v>
      </c>
      <c r="H79" s="33">
        <v>0</v>
      </c>
      <c r="I79" s="33">
        <f>ROUND(ROUND(H79,2)*ROUND(G79,3),2)</f>
      </c>
      <c r="O79">
        <f>(I79*21)/100</f>
      </c>
      <c r="P79" t="s">
        <v>27</v>
      </c>
    </row>
    <row r="80" spans="1:5" ht="12.75">
      <c r="A80" s="34" t="s">
        <v>54</v>
      </c>
      <c r="E80" s="35" t="s">
        <v>205</v>
      </c>
    </row>
    <row r="81" spans="1:5" ht="63.75">
      <c r="A81" s="36" t="s">
        <v>56</v>
      </c>
      <c r="E81" s="37" t="s">
        <v>186</v>
      </c>
    </row>
    <row r="82" spans="1:5" ht="191.25">
      <c r="A82" t="s">
        <v>58</v>
      </c>
      <c r="E82" s="35" t="s">
        <v>203</v>
      </c>
    </row>
    <row r="83" spans="1:16" ht="12.75">
      <c r="A83" s="24" t="s">
        <v>49</v>
      </c>
      <c r="B83" s="29" t="s">
        <v>206</v>
      </c>
      <c r="C83" s="29" t="s">
        <v>207</v>
      </c>
      <c r="D83" s="24" t="s">
        <v>51</v>
      </c>
      <c r="E83" s="30" t="s">
        <v>208</v>
      </c>
      <c r="F83" s="31" t="s">
        <v>146</v>
      </c>
      <c r="G83" s="32">
        <v>248.196</v>
      </c>
      <c r="H83" s="33">
        <v>0</v>
      </c>
      <c r="I83" s="33">
        <f>ROUND(ROUND(H83,2)*ROUND(G83,3),2)</f>
      </c>
      <c r="O83">
        <f>(I83*21)/100</f>
      </c>
      <c r="P83" t="s">
        <v>27</v>
      </c>
    </row>
    <row r="84" spans="1:5" ht="12.75">
      <c r="A84" s="34" t="s">
        <v>54</v>
      </c>
      <c r="E84" s="35" t="s">
        <v>209</v>
      </c>
    </row>
    <row r="85" spans="1:5" ht="38.25">
      <c r="A85" s="36" t="s">
        <v>56</v>
      </c>
      <c r="E85" s="37" t="s">
        <v>210</v>
      </c>
    </row>
    <row r="86" spans="1:5" ht="242.25">
      <c r="A86" t="s">
        <v>58</v>
      </c>
      <c r="E86" s="35" t="s">
        <v>211</v>
      </c>
    </row>
    <row r="87" spans="1:16" ht="12.75">
      <c r="A87" s="24" t="s">
        <v>49</v>
      </c>
      <c r="B87" s="29" t="s">
        <v>212</v>
      </c>
      <c r="C87" s="29" t="s">
        <v>213</v>
      </c>
      <c r="D87" s="24" t="s">
        <v>51</v>
      </c>
      <c r="E87" s="30" t="s">
        <v>214</v>
      </c>
      <c r="F87" s="31" t="s">
        <v>146</v>
      </c>
      <c r="G87" s="32">
        <v>70.4</v>
      </c>
      <c r="H87" s="33">
        <v>0</v>
      </c>
      <c r="I87" s="33">
        <f>ROUND(ROUND(H87,2)*ROUND(G87,3),2)</f>
      </c>
      <c r="O87">
        <f>(I87*21)/100</f>
      </c>
      <c r="P87" t="s">
        <v>27</v>
      </c>
    </row>
    <row r="88" spans="1:5" ht="12.75">
      <c r="A88" s="34" t="s">
        <v>54</v>
      </c>
      <c r="E88" s="35" t="s">
        <v>51</v>
      </c>
    </row>
    <row r="89" spans="1:5" ht="25.5">
      <c r="A89" s="36" t="s">
        <v>56</v>
      </c>
      <c r="E89" s="37" t="s">
        <v>197</v>
      </c>
    </row>
    <row r="90" spans="1:5" ht="280.5">
      <c r="A90" t="s">
        <v>58</v>
      </c>
      <c r="E90" s="35" t="s">
        <v>215</v>
      </c>
    </row>
    <row r="91" spans="1:16" ht="12.75">
      <c r="A91" s="24" t="s">
        <v>49</v>
      </c>
      <c r="B91" s="29" t="s">
        <v>216</v>
      </c>
      <c r="C91" s="29" t="s">
        <v>217</v>
      </c>
      <c r="D91" s="24" t="s">
        <v>51</v>
      </c>
      <c r="E91" s="30" t="s">
        <v>218</v>
      </c>
      <c r="F91" s="31" t="s">
        <v>135</v>
      </c>
      <c r="G91" s="32">
        <v>6650.5</v>
      </c>
      <c r="H91" s="33">
        <v>0</v>
      </c>
      <c r="I91" s="33">
        <f>ROUND(ROUND(H91,2)*ROUND(G91,3),2)</f>
      </c>
      <c r="O91">
        <f>(I91*21)/100</f>
      </c>
      <c r="P91" t="s">
        <v>27</v>
      </c>
    </row>
    <row r="92" spans="1:5" ht="12.75">
      <c r="A92" s="34" t="s">
        <v>54</v>
      </c>
      <c r="E92" s="35" t="s">
        <v>51</v>
      </c>
    </row>
    <row r="93" spans="1:5" ht="12.75">
      <c r="A93" s="36" t="s">
        <v>56</v>
      </c>
      <c r="E93" s="37" t="s">
        <v>219</v>
      </c>
    </row>
    <row r="94" spans="1:5" ht="25.5">
      <c r="A94" t="s">
        <v>58</v>
      </c>
      <c r="E94" s="35" t="s">
        <v>220</v>
      </c>
    </row>
    <row r="95" spans="1:16" ht="12.75">
      <c r="A95" s="24" t="s">
        <v>49</v>
      </c>
      <c r="B95" s="29" t="s">
        <v>221</v>
      </c>
      <c r="C95" s="29" t="s">
        <v>222</v>
      </c>
      <c r="D95" s="24" t="s">
        <v>51</v>
      </c>
      <c r="E95" s="30" t="s">
        <v>223</v>
      </c>
      <c r="F95" s="31" t="s">
        <v>135</v>
      </c>
      <c r="G95" s="32">
        <v>2825</v>
      </c>
      <c r="H95" s="33">
        <v>0</v>
      </c>
      <c r="I95" s="33">
        <f>ROUND(ROUND(H95,2)*ROUND(G95,3),2)</f>
      </c>
      <c r="O95">
        <f>(I95*21)/100</f>
      </c>
      <c r="P95" t="s">
        <v>27</v>
      </c>
    </row>
    <row r="96" spans="1:5" ht="25.5">
      <c r="A96" s="34" t="s">
        <v>54</v>
      </c>
      <c r="E96" s="35" t="s">
        <v>224</v>
      </c>
    </row>
    <row r="97" spans="1:5" ht="12.75">
      <c r="A97" s="36" t="s">
        <v>56</v>
      </c>
      <c r="E97" s="37" t="s">
        <v>225</v>
      </c>
    </row>
    <row r="98" spans="1:5" ht="38.25">
      <c r="A98" t="s">
        <v>58</v>
      </c>
      <c r="E98" s="35" t="s">
        <v>226</v>
      </c>
    </row>
    <row r="99" spans="1:16" ht="12.75">
      <c r="A99" s="24" t="s">
        <v>49</v>
      </c>
      <c r="B99" s="29" t="s">
        <v>227</v>
      </c>
      <c r="C99" s="29" t="s">
        <v>228</v>
      </c>
      <c r="D99" s="24" t="s">
        <v>51</v>
      </c>
      <c r="E99" s="30" t="s">
        <v>229</v>
      </c>
      <c r="F99" s="31" t="s">
        <v>135</v>
      </c>
      <c r="G99" s="32">
        <v>4321</v>
      </c>
      <c r="H99" s="33">
        <v>0</v>
      </c>
      <c r="I99" s="33">
        <f>ROUND(ROUND(H99,2)*ROUND(G99,3),2)</f>
      </c>
      <c r="O99">
        <f>(I99*21)/100</f>
      </c>
      <c r="P99" t="s">
        <v>27</v>
      </c>
    </row>
    <row r="100" spans="1:5" ht="12.75">
      <c r="A100" s="34" t="s">
        <v>54</v>
      </c>
      <c r="E100" s="35" t="s">
        <v>51</v>
      </c>
    </row>
    <row r="101" spans="1:5" ht="38.25">
      <c r="A101" s="36" t="s">
        <v>56</v>
      </c>
      <c r="E101" s="37" t="s">
        <v>230</v>
      </c>
    </row>
    <row r="102" spans="1:5" ht="25.5">
      <c r="A102" t="s">
        <v>58</v>
      </c>
      <c r="E102" s="35" t="s">
        <v>231</v>
      </c>
    </row>
    <row r="103" spans="1:18" ht="12.75" customHeight="1">
      <c r="A103" s="6" t="s">
        <v>47</v>
      </c>
      <c r="B103" s="6"/>
      <c r="C103" s="40" t="s">
        <v>27</v>
      </c>
      <c r="D103" s="6"/>
      <c r="E103" s="27" t="s">
        <v>232</v>
      </c>
      <c r="F103" s="6"/>
      <c r="G103" s="6"/>
      <c r="H103" s="6"/>
      <c r="I103" s="41">
        <f>0+Q103</f>
      </c>
      <c r="O103">
        <f>0+R103</f>
      </c>
      <c r="Q103">
        <f>0+I104+I108+I112</f>
      </c>
      <c r="R103">
        <f>0+O104+O108+O112</f>
      </c>
    </row>
    <row r="104" spans="1:16" ht="12.75">
      <c r="A104" s="24" t="s">
        <v>49</v>
      </c>
      <c r="B104" s="29" t="s">
        <v>233</v>
      </c>
      <c r="C104" s="29" t="s">
        <v>234</v>
      </c>
      <c r="D104" s="24" t="s">
        <v>51</v>
      </c>
      <c r="E104" s="30" t="s">
        <v>235</v>
      </c>
      <c r="F104" s="31" t="s">
        <v>135</v>
      </c>
      <c r="G104" s="32">
        <v>6650.5</v>
      </c>
      <c r="H104" s="33">
        <v>0</v>
      </c>
      <c r="I104" s="33">
        <f>ROUND(ROUND(H104,2)*ROUND(G104,3),2)</f>
      </c>
      <c r="O104">
        <f>(I104*21)/100</f>
      </c>
      <c r="P104" t="s">
        <v>27</v>
      </c>
    </row>
    <row r="105" spans="1:5" ht="12.75">
      <c r="A105" s="34" t="s">
        <v>54</v>
      </c>
      <c r="E105" s="35" t="s">
        <v>51</v>
      </c>
    </row>
    <row r="106" spans="1:5" ht="38.25">
      <c r="A106" s="36" t="s">
        <v>56</v>
      </c>
      <c r="E106" s="37" t="s">
        <v>236</v>
      </c>
    </row>
    <row r="107" spans="1:5" ht="38.25">
      <c r="A107" t="s">
        <v>58</v>
      </c>
      <c r="E107" s="35" t="s">
        <v>237</v>
      </c>
    </row>
    <row r="108" spans="1:16" ht="25.5">
      <c r="A108" s="24" t="s">
        <v>49</v>
      </c>
      <c r="B108" s="29" t="s">
        <v>238</v>
      </c>
      <c r="C108" s="29" t="s">
        <v>239</v>
      </c>
      <c r="D108" s="24" t="s">
        <v>51</v>
      </c>
      <c r="E108" s="30" t="s">
        <v>240</v>
      </c>
      <c r="F108" s="31" t="s">
        <v>135</v>
      </c>
      <c r="G108" s="32">
        <v>6650.5</v>
      </c>
      <c r="H108" s="33">
        <v>0</v>
      </c>
      <c r="I108" s="33">
        <f>ROUND(ROUND(H108,2)*ROUND(G108,3),2)</f>
      </c>
      <c r="O108">
        <f>(I108*21)/100</f>
      </c>
      <c r="P108" t="s">
        <v>27</v>
      </c>
    </row>
    <row r="109" spans="1:5" ht="12.75">
      <c r="A109" s="34" t="s">
        <v>54</v>
      </c>
      <c r="E109" s="35" t="s">
        <v>51</v>
      </c>
    </row>
    <row r="110" spans="1:5" ht="38.25">
      <c r="A110" s="36" t="s">
        <v>56</v>
      </c>
      <c r="E110" s="37" t="s">
        <v>236</v>
      </c>
    </row>
    <row r="111" spans="1:5" ht="38.25">
      <c r="A111" t="s">
        <v>58</v>
      </c>
      <c r="E111" s="35" t="s">
        <v>241</v>
      </c>
    </row>
    <row r="112" spans="1:16" ht="12.75">
      <c r="A112" s="24" t="s">
        <v>49</v>
      </c>
      <c r="B112" s="29" t="s">
        <v>242</v>
      </c>
      <c r="C112" s="29" t="s">
        <v>243</v>
      </c>
      <c r="D112" s="24" t="s">
        <v>51</v>
      </c>
      <c r="E112" s="30" t="s">
        <v>244</v>
      </c>
      <c r="F112" s="31" t="s">
        <v>135</v>
      </c>
      <c r="G112" s="32">
        <v>6650.5</v>
      </c>
      <c r="H112" s="33">
        <v>0</v>
      </c>
      <c r="I112" s="33">
        <f>ROUND(ROUND(H112,2)*ROUND(G112,3),2)</f>
      </c>
      <c r="O112">
        <f>(I112*21)/100</f>
      </c>
      <c r="P112" t="s">
        <v>27</v>
      </c>
    </row>
    <row r="113" spans="1:5" ht="25.5">
      <c r="A113" s="34" t="s">
        <v>54</v>
      </c>
      <c r="E113" s="35" t="s">
        <v>245</v>
      </c>
    </row>
    <row r="114" spans="1:5" ht="38.25">
      <c r="A114" s="36" t="s">
        <v>56</v>
      </c>
      <c r="E114" s="37" t="s">
        <v>236</v>
      </c>
    </row>
    <row r="115" spans="1:5" ht="102">
      <c r="A115" t="s">
        <v>58</v>
      </c>
      <c r="E115" s="35" t="s">
        <v>246</v>
      </c>
    </row>
    <row r="116" spans="1:18" ht="12.75" customHeight="1">
      <c r="A116" s="6" t="s">
        <v>47</v>
      </c>
      <c r="B116" s="6"/>
      <c r="C116" s="40" t="s">
        <v>39</v>
      </c>
      <c r="D116" s="6"/>
      <c r="E116" s="27" t="s">
        <v>247</v>
      </c>
      <c r="F116" s="6"/>
      <c r="G116" s="6"/>
      <c r="H116" s="6"/>
      <c r="I116" s="41">
        <f>0+Q116</f>
      </c>
      <c r="O116">
        <f>0+R116</f>
      </c>
      <c r="Q116">
        <f>0+I117+I121+I125+I129+I133+I137+I141+I145+I149+I153+I157+I161+I165+I169+I173+I177+I181</f>
      </c>
      <c r="R116">
        <f>0+O117+O121+O125+O129+O133+O137+O141+O145+O149+O153+O157+O161+O165+O169+O173+O177+O181</f>
      </c>
    </row>
    <row r="117" spans="1:16" ht="12.75">
      <c r="A117" s="24" t="s">
        <v>49</v>
      </c>
      <c r="B117" s="29" t="s">
        <v>248</v>
      </c>
      <c r="C117" s="29" t="s">
        <v>249</v>
      </c>
      <c r="D117" s="24" t="s">
        <v>51</v>
      </c>
      <c r="E117" s="30" t="s">
        <v>250</v>
      </c>
      <c r="F117" s="31" t="s">
        <v>135</v>
      </c>
      <c r="G117" s="32">
        <v>213</v>
      </c>
      <c r="H117" s="33">
        <v>0</v>
      </c>
      <c r="I117" s="33">
        <f>ROUND(ROUND(H117,2)*ROUND(G117,3),2)</f>
      </c>
      <c r="O117">
        <f>(I117*21)/100</f>
      </c>
      <c r="P117" t="s">
        <v>27</v>
      </c>
    </row>
    <row r="118" spans="1:5" ht="12.75">
      <c r="A118" s="34" t="s">
        <v>54</v>
      </c>
      <c r="E118" s="35" t="s">
        <v>251</v>
      </c>
    </row>
    <row r="119" spans="1:5" ht="12.75">
      <c r="A119" s="36" t="s">
        <v>56</v>
      </c>
      <c r="E119" s="37" t="s">
        <v>252</v>
      </c>
    </row>
    <row r="120" spans="1:5" ht="127.5">
      <c r="A120" t="s">
        <v>58</v>
      </c>
      <c r="E120" s="35" t="s">
        <v>253</v>
      </c>
    </row>
    <row r="121" spans="1:16" ht="12.75">
      <c r="A121" s="24" t="s">
        <v>49</v>
      </c>
      <c r="B121" s="29" t="s">
        <v>254</v>
      </c>
      <c r="C121" s="29" t="s">
        <v>255</v>
      </c>
      <c r="D121" s="24" t="s">
        <v>51</v>
      </c>
      <c r="E121" s="30" t="s">
        <v>256</v>
      </c>
      <c r="F121" s="31" t="s">
        <v>146</v>
      </c>
      <c r="G121" s="32">
        <v>431.55</v>
      </c>
      <c r="H121" s="33">
        <v>0</v>
      </c>
      <c r="I121" s="33">
        <f>ROUND(ROUND(H121,2)*ROUND(G121,3),2)</f>
      </c>
      <c r="O121">
        <f>(I121*21)/100</f>
      </c>
      <c r="P121" t="s">
        <v>27</v>
      </c>
    </row>
    <row r="122" spans="1:5" ht="12.75">
      <c r="A122" s="34" t="s">
        <v>54</v>
      </c>
      <c r="E122" s="35" t="s">
        <v>257</v>
      </c>
    </row>
    <row r="123" spans="1:5" ht="25.5">
      <c r="A123" s="36" t="s">
        <v>56</v>
      </c>
      <c r="E123" s="37" t="s">
        <v>258</v>
      </c>
    </row>
    <row r="124" spans="1:5" ht="51">
      <c r="A124" t="s">
        <v>58</v>
      </c>
      <c r="E124" s="35" t="s">
        <v>259</v>
      </c>
    </row>
    <row r="125" spans="1:16" ht="12.75">
      <c r="A125" s="24" t="s">
        <v>49</v>
      </c>
      <c r="B125" s="29" t="s">
        <v>260</v>
      </c>
      <c r="C125" s="29" t="s">
        <v>261</v>
      </c>
      <c r="D125" s="24" t="s">
        <v>51</v>
      </c>
      <c r="E125" s="30" t="s">
        <v>262</v>
      </c>
      <c r="F125" s="31" t="s">
        <v>135</v>
      </c>
      <c r="G125" s="32">
        <v>6466.5</v>
      </c>
      <c r="H125" s="33">
        <v>0</v>
      </c>
      <c r="I125" s="33">
        <f>ROUND(ROUND(H125,2)*ROUND(G125,3),2)</f>
      </c>
      <c r="O125">
        <f>(I125*21)/100</f>
      </c>
      <c r="P125" t="s">
        <v>27</v>
      </c>
    </row>
    <row r="126" spans="1:5" ht="12.75">
      <c r="A126" s="34" t="s">
        <v>54</v>
      </c>
      <c r="E126" s="35" t="s">
        <v>263</v>
      </c>
    </row>
    <row r="127" spans="1:5" ht="38.25">
      <c r="A127" s="36" t="s">
        <v>56</v>
      </c>
      <c r="E127" s="37" t="s">
        <v>264</v>
      </c>
    </row>
    <row r="128" spans="1:5" ht="51">
      <c r="A128" t="s">
        <v>58</v>
      </c>
      <c r="E128" s="35" t="s">
        <v>259</v>
      </c>
    </row>
    <row r="129" spans="1:16" ht="12.75">
      <c r="A129" s="24" t="s">
        <v>49</v>
      </c>
      <c r="B129" s="29" t="s">
        <v>265</v>
      </c>
      <c r="C129" s="29" t="s">
        <v>266</v>
      </c>
      <c r="D129" s="24" t="s">
        <v>51</v>
      </c>
      <c r="E129" s="30" t="s">
        <v>267</v>
      </c>
      <c r="F129" s="31" t="s">
        <v>135</v>
      </c>
      <c r="G129" s="32">
        <v>5049</v>
      </c>
      <c r="H129" s="33">
        <v>0</v>
      </c>
      <c r="I129" s="33">
        <f>ROUND(ROUND(H129,2)*ROUND(G129,3),2)</f>
      </c>
      <c r="O129">
        <f>(I129*21)/100</f>
      </c>
      <c r="P129" t="s">
        <v>27</v>
      </c>
    </row>
    <row r="130" spans="1:5" ht="12.75">
      <c r="A130" s="34" t="s">
        <v>54</v>
      </c>
      <c r="E130" s="35" t="s">
        <v>268</v>
      </c>
    </row>
    <row r="131" spans="1:5" ht="38.25">
      <c r="A131" s="36" t="s">
        <v>56</v>
      </c>
      <c r="E131" s="37" t="s">
        <v>269</v>
      </c>
    </row>
    <row r="132" spans="1:5" ht="76.5">
      <c r="A132" t="s">
        <v>58</v>
      </c>
      <c r="E132" s="35" t="s">
        <v>270</v>
      </c>
    </row>
    <row r="133" spans="1:16" ht="12.75">
      <c r="A133" s="24" t="s">
        <v>49</v>
      </c>
      <c r="B133" s="29" t="s">
        <v>271</v>
      </c>
      <c r="C133" s="29" t="s">
        <v>272</v>
      </c>
      <c r="D133" s="24" t="s">
        <v>51</v>
      </c>
      <c r="E133" s="30" t="s">
        <v>273</v>
      </c>
      <c r="F133" s="31" t="s">
        <v>135</v>
      </c>
      <c r="G133" s="32">
        <v>715.95</v>
      </c>
      <c r="H133" s="33">
        <v>0</v>
      </c>
      <c r="I133" s="33">
        <f>ROUND(ROUND(H133,2)*ROUND(G133,3),2)</f>
      </c>
      <c r="O133">
        <f>(I133*21)/100</f>
      </c>
      <c r="P133" t="s">
        <v>27</v>
      </c>
    </row>
    <row r="134" spans="1:5" ht="12.75">
      <c r="A134" s="34" t="s">
        <v>54</v>
      </c>
      <c r="E134" s="35" t="s">
        <v>51</v>
      </c>
    </row>
    <row r="135" spans="1:5" ht="38.25">
      <c r="A135" s="36" t="s">
        <v>56</v>
      </c>
      <c r="E135" s="37" t="s">
        <v>274</v>
      </c>
    </row>
    <row r="136" spans="1:5" ht="102">
      <c r="A136" t="s">
        <v>58</v>
      </c>
      <c r="E136" s="35" t="s">
        <v>275</v>
      </c>
    </row>
    <row r="137" spans="1:16" ht="12.75">
      <c r="A137" s="24" t="s">
        <v>49</v>
      </c>
      <c r="B137" s="29" t="s">
        <v>276</v>
      </c>
      <c r="C137" s="29" t="s">
        <v>277</v>
      </c>
      <c r="D137" s="24" t="s">
        <v>278</v>
      </c>
      <c r="E137" s="30" t="s">
        <v>279</v>
      </c>
      <c r="F137" s="31" t="s">
        <v>135</v>
      </c>
      <c r="G137" s="32">
        <v>5864</v>
      </c>
      <c r="H137" s="33">
        <v>0</v>
      </c>
      <c r="I137" s="33">
        <f>ROUND(ROUND(H137,2)*ROUND(G137,3),2)</f>
      </c>
      <c r="O137">
        <f>(I137*21)/100</f>
      </c>
      <c r="P137" t="s">
        <v>27</v>
      </c>
    </row>
    <row r="138" spans="1:5" ht="12.75">
      <c r="A138" s="34" t="s">
        <v>54</v>
      </c>
      <c r="E138" s="35" t="s">
        <v>280</v>
      </c>
    </row>
    <row r="139" spans="1:5" ht="102">
      <c r="A139" s="36" t="s">
        <v>56</v>
      </c>
      <c r="E139" s="37" t="s">
        <v>281</v>
      </c>
    </row>
    <row r="140" spans="1:5" ht="51">
      <c r="A140" t="s">
        <v>58</v>
      </c>
      <c r="E140" s="35" t="s">
        <v>282</v>
      </c>
    </row>
    <row r="141" spans="1:16" ht="12.75">
      <c r="A141" s="24" t="s">
        <v>49</v>
      </c>
      <c r="B141" s="29" t="s">
        <v>283</v>
      </c>
      <c r="C141" s="29" t="s">
        <v>277</v>
      </c>
      <c r="D141" s="24" t="s">
        <v>284</v>
      </c>
      <c r="E141" s="30" t="s">
        <v>279</v>
      </c>
      <c r="F141" s="31" t="s">
        <v>135</v>
      </c>
      <c r="G141" s="32">
        <v>5969</v>
      </c>
      <c r="H141" s="33">
        <v>0</v>
      </c>
      <c r="I141" s="33">
        <f>ROUND(ROUND(H141,2)*ROUND(G141,3),2)</f>
      </c>
      <c r="O141">
        <f>(I141*21)/100</f>
      </c>
      <c r="P141" t="s">
        <v>27</v>
      </c>
    </row>
    <row r="142" spans="1:5" ht="12.75">
      <c r="A142" s="34" t="s">
        <v>54</v>
      </c>
      <c r="E142" s="35" t="s">
        <v>285</v>
      </c>
    </row>
    <row r="143" spans="1:5" ht="102">
      <c r="A143" s="36" t="s">
        <v>56</v>
      </c>
      <c r="E143" s="37" t="s">
        <v>286</v>
      </c>
    </row>
    <row r="144" spans="1:5" ht="51">
      <c r="A144" t="s">
        <v>58</v>
      </c>
      <c r="E144" s="35" t="s">
        <v>282</v>
      </c>
    </row>
    <row r="145" spans="1:16" ht="12.75">
      <c r="A145" s="24" t="s">
        <v>49</v>
      </c>
      <c r="B145" s="29" t="s">
        <v>287</v>
      </c>
      <c r="C145" s="29" t="s">
        <v>288</v>
      </c>
      <c r="D145" s="24" t="s">
        <v>12</v>
      </c>
      <c r="E145" s="30" t="s">
        <v>289</v>
      </c>
      <c r="F145" s="31" t="s">
        <v>135</v>
      </c>
      <c r="G145" s="32">
        <v>270</v>
      </c>
      <c r="H145" s="33">
        <v>0</v>
      </c>
      <c r="I145" s="33">
        <f>ROUND(ROUND(H145,2)*ROUND(G145,3),2)</f>
      </c>
      <c r="O145">
        <f>(I145*21)/100</f>
      </c>
      <c r="P145" t="s">
        <v>27</v>
      </c>
    </row>
    <row r="146" spans="1:5" ht="12.75">
      <c r="A146" s="34" t="s">
        <v>54</v>
      </c>
      <c r="E146" s="35" t="s">
        <v>290</v>
      </c>
    </row>
    <row r="147" spans="1:5" ht="51">
      <c r="A147" s="36" t="s">
        <v>56</v>
      </c>
      <c r="E147" s="37" t="s">
        <v>291</v>
      </c>
    </row>
    <row r="148" spans="1:5" ht="51">
      <c r="A148" t="s">
        <v>58</v>
      </c>
      <c r="E148" s="35" t="s">
        <v>282</v>
      </c>
    </row>
    <row r="149" spans="1:16" ht="12.75">
      <c r="A149" s="24" t="s">
        <v>49</v>
      </c>
      <c r="B149" s="29" t="s">
        <v>292</v>
      </c>
      <c r="C149" s="29" t="s">
        <v>293</v>
      </c>
      <c r="D149" s="24" t="s">
        <v>51</v>
      </c>
      <c r="E149" s="30" t="s">
        <v>294</v>
      </c>
      <c r="F149" s="31" t="s">
        <v>135</v>
      </c>
      <c r="G149" s="32">
        <v>5049</v>
      </c>
      <c r="H149" s="33">
        <v>0</v>
      </c>
      <c r="I149" s="33">
        <f>ROUND(ROUND(H149,2)*ROUND(G149,3),2)</f>
      </c>
      <c r="O149">
        <f>(I149*21)/100</f>
      </c>
      <c r="P149" t="s">
        <v>27</v>
      </c>
    </row>
    <row r="150" spans="1:5" ht="12.75">
      <c r="A150" s="34" t="s">
        <v>54</v>
      </c>
      <c r="E150" s="35" t="s">
        <v>295</v>
      </c>
    </row>
    <row r="151" spans="1:5" ht="38.25">
      <c r="A151" s="36" t="s">
        <v>56</v>
      </c>
      <c r="E151" s="37" t="s">
        <v>269</v>
      </c>
    </row>
    <row r="152" spans="1:5" ht="51">
      <c r="A152" t="s">
        <v>58</v>
      </c>
      <c r="E152" s="35" t="s">
        <v>296</v>
      </c>
    </row>
    <row r="153" spans="1:16" ht="12.75">
      <c r="A153" s="24" t="s">
        <v>49</v>
      </c>
      <c r="B153" s="29" t="s">
        <v>297</v>
      </c>
      <c r="C153" s="29" t="s">
        <v>298</v>
      </c>
      <c r="D153" s="24" t="s">
        <v>51</v>
      </c>
      <c r="E153" s="30" t="s">
        <v>299</v>
      </c>
      <c r="F153" s="31" t="s">
        <v>135</v>
      </c>
      <c r="G153" s="32">
        <v>459</v>
      </c>
      <c r="H153" s="33">
        <v>0</v>
      </c>
      <c r="I153" s="33">
        <f>ROUND(ROUND(H153,2)*ROUND(G153,3),2)</f>
      </c>
      <c r="O153">
        <f>(I153*21)/100</f>
      </c>
      <c r="P153" t="s">
        <v>27</v>
      </c>
    </row>
    <row r="154" spans="1:5" ht="38.25">
      <c r="A154" s="34" t="s">
        <v>54</v>
      </c>
      <c r="E154" s="35" t="s">
        <v>300</v>
      </c>
    </row>
    <row r="155" spans="1:5" ht="12.75">
      <c r="A155" s="36" t="s">
        <v>56</v>
      </c>
      <c r="E155" s="37" t="s">
        <v>301</v>
      </c>
    </row>
    <row r="156" spans="1:5" ht="51">
      <c r="A156" t="s">
        <v>58</v>
      </c>
      <c r="E156" s="35" t="s">
        <v>302</v>
      </c>
    </row>
    <row r="157" spans="1:16" ht="12.75">
      <c r="A157" s="24" t="s">
        <v>49</v>
      </c>
      <c r="B157" s="29" t="s">
        <v>303</v>
      </c>
      <c r="C157" s="29" t="s">
        <v>304</v>
      </c>
      <c r="D157" s="24" t="s">
        <v>12</v>
      </c>
      <c r="E157" s="30" t="s">
        <v>305</v>
      </c>
      <c r="F157" s="31" t="s">
        <v>135</v>
      </c>
      <c r="G157" s="32">
        <v>135</v>
      </c>
      <c r="H157" s="33">
        <v>0</v>
      </c>
      <c r="I157" s="33">
        <f>ROUND(ROUND(H157,2)*ROUND(G157,3),2)</f>
      </c>
      <c r="O157">
        <f>(I157*21)/100</f>
      </c>
      <c r="P157" t="s">
        <v>27</v>
      </c>
    </row>
    <row r="158" spans="1:5" ht="12.75">
      <c r="A158" s="34" t="s">
        <v>54</v>
      </c>
      <c r="E158" s="35" t="s">
        <v>290</v>
      </c>
    </row>
    <row r="159" spans="1:5" ht="38.25">
      <c r="A159" s="36" t="s">
        <v>56</v>
      </c>
      <c r="E159" s="37" t="s">
        <v>306</v>
      </c>
    </row>
    <row r="160" spans="1:5" ht="51">
      <c r="A160" t="s">
        <v>58</v>
      </c>
      <c r="E160" s="35" t="s">
        <v>307</v>
      </c>
    </row>
    <row r="161" spans="1:16" ht="12.75">
      <c r="A161" s="24" t="s">
        <v>49</v>
      </c>
      <c r="B161" s="29" t="s">
        <v>308</v>
      </c>
      <c r="C161" s="29" t="s">
        <v>309</v>
      </c>
      <c r="D161" s="24" t="s">
        <v>51</v>
      </c>
      <c r="E161" s="30" t="s">
        <v>310</v>
      </c>
      <c r="F161" s="31" t="s">
        <v>135</v>
      </c>
      <c r="G161" s="32">
        <v>5759</v>
      </c>
      <c r="H161" s="33">
        <v>0</v>
      </c>
      <c r="I161" s="33">
        <f>ROUND(ROUND(H161,2)*ROUND(G161,3),2)</f>
      </c>
      <c r="O161">
        <f>(I161*21)/100</f>
      </c>
      <c r="P161" t="s">
        <v>27</v>
      </c>
    </row>
    <row r="162" spans="1:5" ht="12.75">
      <c r="A162" s="34" t="s">
        <v>54</v>
      </c>
      <c r="E162" s="35" t="s">
        <v>51</v>
      </c>
    </row>
    <row r="163" spans="1:5" ht="89.25">
      <c r="A163" s="36" t="s">
        <v>56</v>
      </c>
      <c r="E163" s="37" t="s">
        <v>311</v>
      </c>
    </row>
    <row r="164" spans="1:5" ht="140.25">
      <c r="A164" t="s">
        <v>58</v>
      </c>
      <c r="E164" s="35" t="s">
        <v>312</v>
      </c>
    </row>
    <row r="165" spans="1:16" ht="12.75">
      <c r="A165" s="24" t="s">
        <v>49</v>
      </c>
      <c r="B165" s="29" t="s">
        <v>313</v>
      </c>
      <c r="C165" s="29" t="s">
        <v>314</v>
      </c>
      <c r="D165" s="24" t="s">
        <v>51</v>
      </c>
      <c r="E165" s="30" t="s">
        <v>315</v>
      </c>
      <c r="F165" s="31" t="s">
        <v>135</v>
      </c>
      <c r="G165" s="32">
        <v>5864</v>
      </c>
      <c r="H165" s="33">
        <v>0</v>
      </c>
      <c r="I165" s="33">
        <f>ROUND(ROUND(H165,2)*ROUND(G165,3),2)</f>
      </c>
      <c r="O165">
        <f>(I165*21)/100</f>
      </c>
      <c r="P165" t="s">
        <v>27</v>
      </c>
    </row>
    <row r="166" spans="1:5" ht="12.75">
      <c r="A166" s="34" t="s">
        <v>54</v>
      </c>
      <c r="E166" s="35" t="s">
        <v>51</v>
      </c>
    </row>
    <row r="167" spans="1:5" ht="102">
      <c r="A167" s="36" t="s">
        <v>56</v>
      </c>
      <c r="E167" s="37" t="s">
        <v>281</v>
      </c>
    </row>
    <row r="168" spans="1:5" ht="140.25">
      <c r="A168" t="s">
        <v>58</v>
      </c>
      <c r="E168" s="35" t="s">
        <v>312</v>
      </c>
    </row>
    <row r="169" spans="1:16" ht="25.5">
      <c r="A169" s="24" t="s">
        <v>49</v>
      </c>
      <c r="B169" s="29" t="s">
        <v>316</v>
      </c>
      <c r="C169" s="29" t="s">
        <v>317</v>
      </c>
      <c r="D169" s="24" t="s">
        <v>51</v>
      </c>
      <c r="E169" s="30" t="s">
        <v>318</v>
      </c>
      <c r="F169" s="31" t="s">
        <v>135</v>
      </c>
      <c r="G169" s="32">
        <v>4786.5</v>
      </c>
      <c r="H169" s="33">
        <v>0</v>
      </c>
      <c r="I169" s="33">
        <f>ROUND(ROUND(H169,2)*ROUND(G169,3),2)</f>
      </c>
      <c r="O169">
        <f>(I169*21)/100</f>
      </c>
      <c r="P169" t="s">
        <v>27</v>
      </c>
    </row>
    <row r="170" spans="1:5" ht="12.75">
      <c r="A170" s="34" t="s">
        <v>54</v>
      </c>
      <c r="E170" s="35" t="s">
        <v>51</v>
      </c>
    </row>
    <row r="171" spans="1:5" ht="38.25">
      <c r="A171" s="36" t="s">
        <v>56</v>
      </c>
      <c r="E171" s="37" t="s">
        <v>319</v>
      </c>
    </row>
    <row r="172" spans="1:5" ht="140.25">
      <c r="A172" t="s">
        <v>58</v>
      </c>
      <c r="E172" s="35" t="s">
        <v>312</v>
      </c>
    </row>
    <row r="173" spans="1:16" ht="25.5">
      <c r="A173" s="24" t="s">
        <v>49</v>
      </c>
      <c r="B173" s="29" t="s">
        <v>320</v>
      </c>
      <c r="C173" s="29" t="s">
        <v>317</v>
      </c>
      <c r="D173" s="24" t="s">
        <v>12</v>
      </c>
      <c r="E173" s="30" t="s">
        <v>318</v>
      </c>
      <c r="F173" s="31" t="s">
        <v>135</v>
      </c>
      <c r="G173" s="32">
        <v>108</v>
      </c>
      <c r="H173" s="33">
        <v>0</v>
      </c>
      <c r="I173" s="33">
        <f>ROUND(ROUND(H173,2)*ROUND(G173,3),2)</f>
      </c>
      <c r="O173">
        <f>(I173*21)/100</f>
      </c>
      <c r="P173" t="s">
        <v>27</v>
      </c>
    </row>
    <row r="174" spans="1:5" ht="12.75">
      <c r="A174" s="34" t="s">
        <v>54</v>
      </c>
      <c r="E174" s="35" t="s">
        <v>321</v>
      </c>
    </row>
    <row r="175" spans="1:5" ht="38.25">
      <c r="A175" s="36" t="s">
        <v>56</v>
      </c>
      <c r="E175" s="37" t="s">
        <v>322</v>
      </c>
    </row>
    <row r="176" spans="1:5" ht="140.25">
      <c r="A176" t="s">
        <v>58</v>
      </c>
      <c r="E176" s="35" t="s">
        <v>312</v>
      </c>
    </row>
    <row r="177" spans="1:16" ht="12.75">
      <c r="A177" s="24" t="s">
        <v>49</v>
      </c>
      <c r="B177" s="29" t="s">
        <v>323</v>
      </c>
      <c r="C177" s="29" t="s">
        <v>324</v>
      </c>
      <c r="D177" s="24" t="s">
        <v>51</v>
      </c>
      <c r="E177" s="30" t="s">
        <v>325</v>
      </c>
      <c r="F177" s="31" t="s">
        <v>135</v>
      </c>
      <c r="G177" s="32">
        <v>31.5</v>
      </c>
      <c r="H177" s="33">
        <v>0</v>
      </c>
      <c r="I177" s="33">
        <f>ROUND(ROUND(H177,2)*ROUND(G177,3),2)</f>
      </c>
      <c r="O177">
        <f>(I177*21)/100</f>
      </c>
      <c r="P177" t="s">
        <v>27</v>
      </c>
    </row>
    <row r="178" spans="1:5" ht="12.75">
      <c r="A178" s="34" t="s">
        <v>54</v>
      </c>
      <c r="E178" s="35" t="s">
        <v>326</v>
      </c>
    </row>
    <row r="179" spans="1:5" ht="12.75">
      <c r="A179" s="36" t="s">
        <v>56</v>
      </c>
      <c r="E179" s="37" t="s">
        <v>327</v>
      </c>
    </row>
    <row r="180" spans="1:5" ht="153">
      <c r="A180" t="s">
        <v>58</v>
      </c>
      <c r="E180" s="35" t="s">
        <v>328</v>
      </c>
    </row>
    <row r="181" spans="1:16" ht="12.75">
      <c r="A181" s="24" t="s">
        <v>49</v>
      </c>
      <c r="B181" s="29" t="s">
        <v>329</v>
      </c>
      <c r="C181" s="29" t="s">
        <v>330</v>
      </c>
      <c r="D181" s="24" t="s">
        <v>51</v>
      </c>
      <c r="E181" s="30" t="s">
        <v>331</v>
      </c>
      <c r="F181" s="31" t="s">
        <v>135</v>
      </c>
      <c r="G181" s="32">
        <v>19</v>
      </c>
      <c r="H181" s="33">
        <v>0</v>
      </c>
      <c r="I181" s="33">
        <f>ROUND(ROUND(H181,2)*ROUND(G181,3),2)</f>
      </c>
      <c r="O181">
        <f>(I181*21)/100</f>
      </c>
      <c r="P181" t="s">
        <v>27</v>
      </c>
    </row>
    <row r="182" spans="1:5" ht="25.5">
      <c r="A182" s="34" t="s">
        <v>54</v>
      </c>
      <c r="E182" s="35" t="s">
        <v>332</v>
      </c>
    </row>
    <row r="183" spans="1:5" ht="12.75">
      <c r="A183" s="36" t="s">
        <v>56</v>
      </c>
      <c r="E183" s="37" t="s">
        <v>333</v>
      </c>
    </row>
    <row r="184" spans="1:5" ht="89.25">
      <c r="A184" t="s">
        <v>58</v>
      </c>
      <c r="E184" s="35" t="s">
        <v>334</v>
      </c>
    </row>
    <row r="185" spans="1:18" ht="12.75" customHeight="1">
      <c r="A185" s="6" t="s">
        <v>47</v>
      </c>
      <c r="B185" s="6"/>
      <c r="C185" s="40" t="s">
        <v>85</v>
      </c>
      <c r="D185" s="6"/>
      <c r="E185" s="27" t="s">
        <v>335</v>
      </c>
      <c r="F185" s="6"/>
      <c r="G185" s="6"/>
      <c r="H185" s="6"/>
      <c r="I185" s="41">
        <f>0+Q185</f>
      </c>
      <c r="O185">
        <f>0+R185</f>
      </c>
      <c r="Q185">
        <f>0+I186+I190</f>
      </c>
      <c r="R185">
        <f>0+O186+O190</f>
      </c>
    </row>
    <row r="186" spans="1:16" ht="12.75">
      <c r="A186" s="24" t="s">
        <v>49</v>
      </c>
      <c r="B186" s="29" t="s">
        <v>336</v>
      </c>
      <c r="C186" s="29" t="s">
        <v>337</v>
      </c>
      <c r="D186" s="24" t="s">
        <v>51</v>
      </c>
      <c r="E186" s="30" t="s">
        <v>338</v>
      </c>
      <c r="F186" s="31" t="s">
        <v>339</v>
      </c>
      <c r="G186" s="32">
        <v>32</v>
      </c>
      <c r="H186" s="33">
        <v>0</v>
      </c>
      <c r="I186" s="33">
        <f>ROUND(ROUND(H186,2)*ROUND(G186,3),2)</f>
      </c>
      <c r="O186">
        <f>(I186*21)/100</f>
      </c>
      <c r="P186" t="s">
        <v>27</v>
      </c>
    </row>
    <row r="187" spans="1:5" ht="12.75">
      <c r="A187" s="34" t="s">
        <v>54</v>
      </c>
      <c r="E187" s="35" t="s">
        <v>51</v>
      </c>
    </row>
    <row r="188" spans="1:5" ht="25.5">
      <c r="A188" s="36" t="s">
        <v>56</v>
      </c>
      <c r="E188" s="37" t="s">
        <v>340</v>
      </c>
    </row>
    <row r="189" spans="1:5" ht="255">
      <c r="A189" t="s">
        <v>58</v>
      </c>
      <c r="E189" s="35" t="s">
        <v>341</v>
      </c>
    </row>
    <row r="190" spans="1:16" ht="12.75">
      <c r="A190" s="24" t="s">
        <v>49</v>
      </c>
      <c r="B190" s="29" t="s">
        <v>342</v>
      </c>
      <c r="C190" s="29" t="s">
        <v>343</v>
      </c>
      <c r="D190" s="24" t="s">
        <v>51</v>
      </c>
      <c r="E190" s="30" t="s">
        <v>344</v>
      </c>
      <c r="F190" s="31" t="s">
        <v>78</v>
      </c>
      <c r="G190" s="32">
        <v>3</v>
      </c>
      <c r="H190" s="33">
        <v>0</v>
      </c>
      <c r="I190" s="33">
        <f>ROUND(ROUND(H190,2)*ROUND(G190,3),2)</f>
      </c>
      <c r="O190">
        <f>(I190*21)/100</f>
      </c>
      <c r="P190" t="s">
        <v>27</v>
      </c>
    </row>
    <row r="191" spans="1:5" ht="12.75">
      <c r="A191" s="34" t="s">
        <v>54</v>
      </c>
      <c r="E191" s="35" t="s">
        <v>51</v>
      </c>
    </row>
    <row r="192" spans="1:5" ht="12.75">
      <c r="A192" s="36" t="s">
        <v>56</v>
      </c>
      <c r="E192" s="37" t="s">
        <v>345</v>
      </c>
    </row>
    <row r="193" spans="1:5" ht="76.5">
      <c r="A193" t="s">
        <v>58</v>
      </c>
      <c r="E193" s="35" t="s">
        <v>346</v>
      </c>
    </row>
    <row r="194" spans="1:18" ht="12.75" customHeight="1">
      <c r="A194" s="6" t="s">
        <v>47</v>
      </c>
      <c r="B194" s="6"/>
      <c r="C194" s="40" t="s">
        <v>44</v>
      </c>
      <c r="D194" s="6"/>
      <c r="E194" s="27" t="s">
        <v>347</v>
      </c>
      <c r="F194" s="6"/>
      <c r="G194" s="6"/>
      <c r="H194" s="6"/>
      <c r="I194" s="41">
        <f>0+Q194</f>
      </c>
      <c r="O194">
        <f>0+R194</f>
      </c>
      <c r="Q194">
        <f>0+I195+I199+I203+I207+I211+I215+I219+I223+I227+I231+I235+I239+I243+I247+I251+I255+I259+I263+I267+I271+I275</f>
      </c>
      <c r="R194">
        <f>0+O195+O199+O203+O207+O211+O215+O219+O223+O227+O231+O235+O239+O243+O247+O251+O255+O259+O263+O267+O271+O275</f>
      </c>
    </row>
    <row r="195" spans="1:16" ht="25.5">
      <c r="A195" s="24" t="s">
        <v>49</v>
      </c>
      <c r="B195" s="29" t="s">
        <v>348</v>
      </c>
      <c r="C195" s="29" t="s">
        <v>349</v>
      </c>
      <c r="D195" s="24" t="s">
        <v>51</v>
      </c>
      <c r="E195" s="30" t="s">
        <v>350</v>
      </c>
      <c r="F195" s="31" t="s">
        <v>339</v>
      </c>
      <c r="G195" s="32">
        <v>45</v>
      </c>
      <c r="H195" s="33">
        <v>0</v>
      </c>
      <c r="I195" s="33">
        <f>ROUND(ROUND(H195,2)*ROUND(G195,3),2)</f>
      </c>
      <c r="O195">
        <f>(I195*21)/100</f>
      </c>
      <c r="P195" t="s">
        <v>27</v>
      </c>
    </row>
    <row r="196" spans="1:5" ht="12.75">
      <c r="A196" s="34" t="s">
        <v>54</v>
      </c>
      <c r="E196" s="35" t="s">
        <v>351</v>
      </c>
    </row>
    <row r="197" spans="1:5" ht="25.5">
      <c r="A197" s="36" t="s">
        <v>56</v>
      </c>
      <c r="E197" s="37" t="s">
        <v>352</v>
      </c>
    </row>
    <row r="198" spans="1:5" ht="127.5">
      <c r="A198" t="s">
        <v>58</v>
      </c>
      <c r="E198" s="35" t="s">
        <v>353</v>
      </c>
    </row>
    <row r="199" spans="1:16" ht="12.75">
      <c r="A199" s="24" t="s">
        <v>49</v>
      </c>
      <c r="B199" s="29" t="s">
        <v>354</v>
      </c>
      <c r="C199" s="29" t="s">
        <v>355</v>
      </c>
      <c r="D199" s="24" t="s">
        <v>51</v>
      </c>
      <c r="E199" s="30" t="s">
        <v>356</v>
      </c>
      <c r="F199" s="31" t="s">
        <v>78</v>
      </c>
      <c r="G199" s="32">
        <v>104</v>
      </c>
      <c r="H199" s="33">
        <v>0</v>
      </c>
      <c r="I199" s="33">
        <f>ROUND(ROUND(H199,2)*ROUND(G199,3),2)</f>
      </c>
      <c r="O199">
        <f>(I199*21)/100</f>
      </c>
      <c r="P199" t="s">
        <v>27</v>
      </c>
    </row>
    <row r="200" spans="1:5" ht="12.75">
      <c r="A200" s="34" t="s">
        <v>54</v>
      </c>
      <c r="E200" s="35" t="s">
        <v>51</v>
      </c>
    </row>
    <row r="201" spans="1:5" ht="51">
      <c r="A201" s="36" t="s">
        <v>56</v>
      </c>
      <c r="E201" s="37" t="s">
        <v>357</v>
      </c>
    </row>
    <row r="202" spans="1:5" ht="51">
      <c r="A202" t="s">
        <v>58</v>
      </c>
      <c r="E202" s="35" t="s">
        <v>358</v>
      </c>
    </row>
    <row r="203" spans="1:16" ht="12.75">
      <c r="A203" s="24" t="s">
        <v>49</v>
      </c>
      <c r="B203" s="29" t="s">
        <v>359</v>
      </c>
      <c r="C203" s="29" t="s">
        <v>360</v>
      </c>
      <c r="D203" s="24" t="s">
        <v>51</v>
      </c>
      <c r="E203" s="30" t="s">
        <v>361</v>
      </c>
      <c r="F203" s="31" t="s">
        <v>78</v>
      </c>
      <c r="G203" s="32">
        <v>52</v>
      </c>
      <c r="H203" s="33">
        <v>0</v>
      </c>
      <c r="I203" s="33">
        <f>ROUND(ROUND(H203,2)*ROUND(G203,3),2)</f>
      </c>
      <c r="O203">
        <f>(I203*21)/100</f>
      </c>
      <c r="P203" t="s">
        <v>27</v>
      </c>
    </row>
    <row r="204" spans="1:5" ht="12.75">
      <c r="A204" s="34" t="s">
        <v>54</v>
      </c>
      <c r="E204" s="35" t="s">
        <v>51</v>
      </c>
    </row>
    <row r="205" spans="1:5" ht="12.75">
      <c r="A205" s="36" t="s">
        <v>56</v>
      </c>
      <c r="E205" s="37" t="s">
        <v>362</v>
      </c>
    </row>
    <row r="206" spans="1:5" ht="12.75">
      <c r="A206" t="s">
        <v>58</v>
      </c>
      <c r="E206" s="35" t="s">
        <v>363</v>
      </c>
    </row>
    <row r="207" spans="1:16" ht="12.75">
      <c r="A207" s="24" t="s">
        <v>49</v>
      </c>
      <c r="B207" s="29" t="s">
        <v>364</v>
      </c>
      <c r="C207" s="29" t="s">
        <v>365</v>
      </c>
      <c r="D207" s="24" t="s">
        <v>51</v>
      </c>
      <c r="E207" s="30" t="s">
        <v>366</v>
      </c>
      <c r="F207" s="31" t="s">
        <v>78</v>
      </c>
      <c r="G207" s="32">
        <v>13</v>
      </c>
      <c r="H207" s="33">
        <v>0</v>
      </c>
      <c r="I207" s="33">
        <f>ROUND(ROUND(H207,2)*ROUND(G207,3),2)</f>
      </c>
      <c r="O207">
        <f>(I207*21)/100</f>
      </c>
      <c r="P207" t="s">
        <v>27</v>
      </c>
    </row>
    <row r="208" spans="1:5" ht="12.75">
      <c r="A208" s="34" t="s">
        <v>54</v>
      </c>
      <c r="E208" s="35" t="s">
        <v>51</v>
      </c>
    </row>
    <row r="209" spans="1:5" ht="12.75">
      <c r="A209" s="36" t="s">
        <v>56</v>
      </c>
      <c r="E209" s="37" t="s">
        <v>367</v>
      </c>
    </row>
    <row r="210" spans="1:5" ht="12.75">
      <c r="A210" t="s">
        <v>58</v>
      </c>
      <c r="E210" s="35" t="s">
        <v>368</v>
      </c>
    </row>
    <row r="211" spans="1:16" ht="25.5">
      <c r="A211" s="24" t="s">
        <v>49</v>
      </c>
      <c r="B211" s="29" t="s">
        <v>369</v>
      </c>
      <c r="C211" s="29" t="s">
        <v>370</v>
      </c>
      <c r="D211" s="24" t="s">
        <v>51</v>
      </c>
      <c r="E211" s="30" t="s">
        <v>371</v>
      </c>
      <c r="F211" s="31" t="s">
        <v>78</v>
      </c>
      <c r="G211" s="32">
        <v>28</v>
      </c>
      <c r="H211" s="33">
        <v>0</v>
      </c>
      <c r="I211" s="33">
        <f>ROUND(ROUND(H211,2)*ROUND(G211,3),2)</f>
      </c>
      <c r="O211">
        <f>(I211*21)/100</f>
      </c>
      <c r="P211" t="s">
        <v>27</v>
      </c>
    </row>
    <row r="212" spans="1:5" ht="12.75">
      <c r="A212" s="34" t="s">
        <v>54</v>
      </c>
      <c r="E212" s="35" t="s">
        <v>51</v>
      </c>
    </row>
    <row r="213" spans="1:5" ht="51">
      <c r="A213" s="36" t="s">
        <v>56</v>
      </c>
      <c r="E213" s="37" t="s">
        <v>372</v>
      </c>
    </row>
    <row r="214" spans="1:5" ht="25.5">
      <c r="A214" t="s">
        <v>58</v>
      </c>
      <c r="E214" s="35" t="s">
        <v>373</v>
      </c>
    </row>
    <row r="215" spans="1:16" ht="12.75">
      <c r="A215" s="24" t="s">
        <v>49</v>
      </c>
      <c r="B215" s="29" t="s">
        <v>374</v>
      </c>
      <c r="C215" s="29" t="s">
        <v>375</v>
      </c>
      <c r="D215" s="24" t="s">
        <v>51</v>
      </c>
      <c r="E215" s="30" t="s">
        <v>376</v>
      </c>
      <c r="F215" s="31" t="s">
        <v>78</v>
      </c>
      <c r="G215" s="32">
        <v>29</v>
      </c>
      <c r="H215" s="33">
        <v>0</v>
      </c>
      <c r="I215" s="33">
        <f>ROUND(ROUND(H215,2)*ROUND(G215,3),2)</f>
      </c>
      <c r="O215">
        <f>(I215*21)/100</f>
      </c>
      <c r="P215" t="s">
        <v>27</v>
      </c>
    </row>
    <row r="216" spans="1:5" ht="12.75">
      <c r="A216" s="34" t="s">
        <v>54</v>
      </c>
      <c r="E216" s="35" t="s">
        <v>377</v>
      </c>
    </row>
    <row r="217" spans="1:5" ht="12.75">
      <c r="A217" s="36" t="s">
        <v>56</v>
      </c>
      <c r="E217" s="37" t="s">
        <v>378</v>
      </c>
    </row>
    <row r="218" spans="1:5" ht="25.5">
      <c r="A218" t="s">
        <v>58</v>
      </c>
      <c r="E218" s="35" t="s">
        <v>379</v>
      </c>
    </row>
    <row r="219" spans="1:16" ht="12.75">
      <c r="A219" s="24" t="s">
        <v>49</v>
      </c>
      <c r="B219" s="29" t="s">
        <v>380</v>
      </c>
      <c r="C219" s="29" t="s">
        <v>381</v>
      </c>
      <c r="D219" s="24" t="s">
        <v>51</v>
      </c>
      <c r="E219" s="30" t="s">
        <v>382</v>
      </c>
      <c r="F219" s="31" t="s">
        <v>78</v>
      </c>
      <c r="G219" s="32">
        <v>2</v>
      </c>
      <c r="H219" s="33">
        <v>0</v>
      </c>
      <c r="I219" s="33">
        <f>ROUND(ROUND(H219,2)*ROUND(G219,3),2)</f>
      </c>
      <c r="O219">
        <f>(I219*21)/100</f>
      </c>
      <c r="P219" t="s">
        <v>27</v>
      </c>
    </row>
    <row r="220" spans="1:5" ht="12.75">
      <c r="A220" s="34" t="s">
        <v>54</v>
      </c>
      <c r="E220" s="35" t="s">
        <v>51</v>
      </c>
    </row>
    <row r="221" spans="1:5" ht="25.5">
      <c r="A221" s="36" t="s">
        <v>56</v>
      </c>
      <c r="E221" s="37" t="s">
        <v>383</v>
      </c>
    </row>
    <row r="222" spans="1:5" ht="25.5">
      <c r="A222" t="s">
        <v>58</v>
      </c>
      <c r="E222" s="35" t="s">
        <v>373</v>
      </c>
    </row>
    <row r="223" spans="1:16" ht="12.75">
      <c r="A223" s="24" t="s">
        <v>49</v>
      </c>
      <c r="B223" s="29" t="s">
        <v>384</v>
      </c>
      <c r="C223" s="29" t="s">
        <v>385</v>
      </c>
      <c r="D223" s="24" t="s">
        <v>51</v>
      </c>
      <c r="E223" s="30" t="s">
        <v>386</v>
      </c>
      <c r="F223" s="31" t="s">
        <v>78</v>
      </c>
      <c r="G223" s="32">
        <v>1</v>
      </c>
      <c r="H223" s="33">
        <v>0</v>
      </c>
      <c r="I223" s="33">
        <f>ROUND(ROUND(H223,2)*ROUND(G223,3),2)</f>
      </c>
      <c r="O223">
        <f>(I223*21)/100</f>
      </c>
      <c r="P223" t="s">
        <v>27</v>
      </c>
    </row>
    <row r="224" spans="1:5" ht="12.75">
      <c r="A224" s="34" t="s">
        <v>54</v>
      </c>
      <c r="E224" s="35" t="s">
        <v>51</v>
      </c>
    </row>
    <row r="225" spans="1:5" ht="12.75">
      <c r="A225" s="36" t="s">
        <v>56</v>
      </c>
      <c r="E225" s="37" t="s">
        <v>57</v>
      </c>
    </row>
    <row r="226" spans="1:5" ht="25.5">
      <c r="A226" t="s">
        <v>58</v>
      </c>
      <c r="E226" s="35" t="s">
        <v>379</v>
      </c>
    </row>
    <row r="227" spans="1:16" ht="25.5">
      <c r="A227" s="24" t="s">
        <v>49</v>
      </c>
      <c r="B227" s="29" t="s">
        <v>387</v>
      </c>
      <c r="C227" s="29" t="s">
        <v>388</v>
      </c>
      <c r="D227" s="24" t="s">
        <v>51</v>
      </c>
      <c r="E227" s="30" t="s">
        <v>389</v>
      </c>
      <c r="F227" s="31" t="s">
        <v>135</v>
      </c>
      <c r="G227" s="32">
        <v>157.125</v>
      </c>
      <c r="H227" s="33">
        <v>0</v>
      </c>
      <c r="I227" s="33">
        <f>ROUND(ROUND(H227,2)*ROUND(G227,3),2)</f>
      </c>
      <c r="O227">
        <f>(I227*21)/100</f>
      </c>
      <c r="P227" t="s">
        <v>27</v>
      </c>
    </row>
    <row r="228" spans="1:5" ht="12.75">
      <c r="A228" s="34" t="s">
        <v>54</v>
      </c>
      <c r="E228" s="35" t="s">
        <v>51</v>
      </c>
    </row>
    <row r="229" spans="1:5" ht="114.75">
      <c r="A229" s="36" t="s">
        <v>56</v>
      </c>
      <c r="E229" s="37" t="s">
        <v>390</v>
      </c>
    </row>
    <row r="230" spans="1:5" ht="38.25">
      <c r="A230" t="s">
        <v>58</v>
      </c>
      <c r="E230" s="35" t="s">
        <v>391</v>
      </c>
    </row>
    <row r="231" spans="1:16" ht="12.75">
      <c r="A231" s="24" t="s">
        <v>49</v>
      </c>
      <c r="B231" s="29" t="s">
        <v>392</v>
      </c>
      <c r="C231" s="29" t="s">
        <v>393</v>
      </c>
      <c r="D231" s="24" t="s">
        <v>51</v>
      </c>
      <c r="E231" s="30" t="s">
        <v>394</v>
      </c>
      <c r="F231" s="31" t="s">
        <v>135</v>
      </c>
      <c r="G231" s="32">
        <v>249.25</v>
      </c>
      <c r="H231" s="33">
        <v>0</v>
      </c>
      <c r="I231" s="33">
        <f>ROUND(ROUND(H231,2)*ROUND(G231,3),2)</f>
      </c>
      <c r="O231">
        <f>(I231*21)/100</f>
      </c>
      <c r="P231" t="s">
        <v>27</v>
      </c>
    </row>
    <row r="232" spans="1:5" ht="12.75">
      <c r="A232" s="34" t="s">
        <v>54</v>
      </c>
      <c r="E232" s="35" t="s">
        <v>51</v>
      </c>
    </row>
    <row r="233" spans="1:5" ht="12.75">
      <c r="A233" s="36" t="s">
        <v>56</v>
      </c>
      <c r="E233" s="37" t="s">
        <v>395</v>
      </c>
    </row>
    <row r="234" spans="1:5" ht="38.25">
      <c r="A234" t="s">
        <v>58</v>
      </c>
      <c r="E234" s="35" t="s">
        <v>391</v>
      </c>
    </row>
    <row r="235" spans="1:16" ht="25.5">
      <c r="A235" s="24" t="s">
        <v>49</v>
      </c>
      <c r="B235" s="29" t="s">
        <v>396</v>
      </c>
      <c r="C235" s="29" t="s">
        <v>397</v>
      </c>
      <c r="D235" s="24" t="s">
        <v>51</v>
      </c>
      <c r="E235" s="30" t="s">
        <v>398</v>
      </c>
      <c r="F235" s="31" t="s">
        <v>135</v>
      </c>
      <c r="G235" s="32">
        <v>33.125</v>
      </c>
      <c r="H235" s="33">
        <v>0</v>
      </c>
      <c r="I235" s="33">
        <f>ROUND(ROUND(H235,2)*ROUND(G235,3),2)</f>
      </c>
      <c r="O235">
        <f>(I235*21)/100</f>
      </c>
      <c r="P235" t="s">
        <v>27</v>
      </c>
    </row>
    <row r="236" spans="1:5" ht="12.75">
      <c r="A236" s="34" t="s">
        <v>54</v>
      </c>
      <c r="E236" s="35" t="s">
        <v>399</v>
      </c>
    </row>
    <row r="237" spans="1:5" ht="127.5">
      <c r="A237" s="36" t="s">
        <v>56</v>
      </c>
      <c r="E237" s="37" t="s">
        <v>400</v>
      </c>
    </row>
    <row r="238" spans="1:5" ht="12.75">
      <c r="A238" t="s">
        <v>58</v>
      </c>
      <c r="E238" s="35" t="s">
        <v>401</v>
      </c>
    </row>
    <row r="239" spans="1:16" ht="12.75">
      <c r="A239" s="24" t="s">
        <v>49</v>
      </c>
      <c r="B239" s="29" t="s">
        <v>402</v>
      </c>
      <c r="C239" s="29" t="s">
        <v>403</v>
      </c>
      <c r="D239" s="24" t="s">
        <v>51</v>
      </c>
      <c r="E239" s="30" t="s">
        <v>404</v>
      </c>
      <c r="F239" s="31" t="s">
        <v>135</v>
      </c>
      <c r="G239" s="32">
        <v>33.125</v>
      </c>
      <c r="H239" s="33">
        <v>0</v>
      </c>
      <c r="I239" s="33">
        <f>ROUND(ROUND(H239,2)*ROUND(G239,3),2)</f>
      </c>
      <c r="O239">
        <f>(I239*21)/100</f>
      </c>
      <c r="P239" t="s">
        <v>27</v>
      </c>
    </row>
    <row r="240" spans="1:5" ht="12.75">
      <c r="A240" s="34" t="s">
        <v>54</v>
      </c>
      <c r="E240" s="35" t="s">
        <v>51</v>
      </c>
    </row>
    <row r="241" spans="1:5" ht="127.5">
      <c r="A241" s="36" t="s">
        <v>56</v>
      </c>
      <c r="E241" s="37" t="s">
        <v>405</v>
      </c>
    </row>
    <row r="242" spans="1:5" ht="12.75">
      <c r="A242" t="s">
        <v>58</v>
      </c>
      <c r="E242" s="35" t="s">
        <v>406</v>
      </c>
    </row>
    <row r="243" spans="1:16" ht="12.75">
      <c r="A243" s="24" t="s">
        <v>49</v>
      </c>
      <c r="B243" s="29" t="s">
        <v>407</v>
      </c>
      <c r="C243" s="29" t="s">
        <v>408</v>
      </c>
      <c r="D243" s="24" t="s">
        <v>51</v>
      </c>
      <c r="E243" s="30" t="s">
        <v>409</v>
      </c>
      <c r="F243" s="31" t="s">
        <v>78</v>
      </c>
      <c r="G243" s="32">
        <v>5</v>
      </c>
      <c r="H243" s="33">
        <v>0</v>
      </c>
      <c r="I243" s="33">
        <f>ROUND(ROUND(H243,2)*ROUND(G243,3),2)</f>
      </c>
      <c r="O243">
        <f>(I243*21)/100</f>
      </c>
      <c r="P243" t="s">
        <v>27</v>
      </c>
    </row>
    <row r="244" spans="1:5" ht="12.75">
      <c r="A244" s="34" t="s">
        <v>54</v>
      </c>
      <c r="E244" s="35" t="s">
        <v>51</v>
      </c>
    </row>
    <row r="245" spans="1:5" ht="25.5">
      <c r="A245" s="36" t="s">
        <v>56</v>
      </c>
      <c r="E245" s="37" t="s">
        <v>410</v>
      </c>
    </row>
    <row r="246" spans="1:5" ht="38.25">
      <c r="A246" t="s">
        <v>58</v>
      </c>
      <c r="E246" s="35" t="s">
        <v>411</v>
      </c>
    </row>
    <row r="247" spans="1:16" ht="25.5">
      <c r="A247" s="24" t="s">
        <v>49</v>
      </c>
      <c r="B247" s="29" t="s">
        <v>412</v>
      </c>
      <c r="C247" s="29" t="s">
        <v>413</v>
      </c>
      <c r="D247" s="24" t="s">
        <v>51</v>
      </c>
      <c r="E247" s="30" t="s">
        <v>414</v>
      </c>
      <c r="F247" s="31" t="s">
        <v>78</v>
      </c>
      <c r="G247" s="32">
        <v>43</v>
      </c>
      <c r="H247" s="33">
        <v>0</v>
      </c>
      <c r="I247" s="33">
        <f>ROUND(ROUND(H247,2)*ROUND(G247,3),2)</f>
      </c>
      <c r="O247">
        <f>(I247*21)/100</f>
      </c>
      <c r="P247" t="s">
        <v>27</v>
      </c>
    </row>
    <row r="248" spans="1:5" ht="25.5">
      <c r="A248" s="34" t="s">
        <v>54</v>
      </c>
      <c r="E248" s="35" t="s">
        <v>415</v>
      </c>
    </row>
    <row r="249" spans="1:5" ht="12.75">
      <c r="A249" s="36" t="s">
        <v>56</v>
      </c>
      <c r="E249" s="37" t="s">
        <v>416</v>
      </c>
    </row>
    <row r="250" spans="1:5" ht="12.75">
      <c r="A250" t="s">
        <v>58</v>
      </c>
      <c r="E250" s="35" t="s">
        <v>417</v>
      </c>
    </row>
    <row r="251" spans="1:16" ht="12.75">
      <c r="A251" s="24" t="s">
        <v>49</v>
      </c>
      <c r="B251" s="29" t="s">
        <v>418</v>
      </c>
      <c r="C251" s="29" t="s">
        <v>419</v>
      </c>
      <c r="D251" s="24" t="s">
        <v>51</v>
      </c>
      <c r="E251" s="30" t="s">
        <v>420</v>
      </c>
      <c r="F251" s="31" t="s">
        <v>339</v>
      </c>
      <c r="G251" s="32">
        <v>33</v>
      </c>
      <c r="H251" s="33">
        <v>0</v>
      </c>
      <c r="I251" s="33">
        <f>ROUND(ROUND(H251,2)*ROUND(G251,3),2)</f>
      </c>
      <c r="O251">
        <f>(I251*21)/100</f>
      </c>
      <c r="P251" t="s">
        <v>27</v>
      </c>
    </row>
    <row r="252" spans="1:5" ht="12.75">
      <c r="A252" s="34" t="s">
        <v>54</v>
      </c>
      <c r="E252" s="35" t="s">
        <v>421</v>
      </c>
    </row>
    <row r="253" spans="1:5" ht="25.5">
      <c r="A253" s="36" t="s">
        <v>56</v>
      </c>
      <c r="E253" s="37" t="s">
        <v>422</v>
      </c>
    </row>
    <row r="254" spans="1:5" ht="51">
      <c r="A254" t="s">
        <v>58</v>
      </c>
      <c r="E254" s="35" t="s">
        <v>423</v>
      </c>
    </row>
    <row r="255" spans="1:16" ht="12.75">
      <c r="A255" s="24" t="s">
        <v>49</v>
      </c>
      <c r="B255" s="29" t="s">
        <v>424</v>
      </c>
      <c r="C255" s="29" t="s">
        <v>425</v>
      </c>
      <c r="D255" s="24" t="s">
        <v>51</v>
      </c>
      <c r="E255" s="30" t="s">
        <v>426</v>
      </c>
      <c r="F255" s="31" t="s">
        <v>339</v>
      </c>
      <c r="G255" s="32">
        <v>139.5</v>
      </c>
      <c r="H255" s="33">
        <v>0</v>
      </c>
      <c r="I255" s="33">
        <f>ROUND(ROUND(H255,2)*ROUND(G255,3),2)</f>
      </c>
      <c r="O255">
        <f>(I255*21)/100</f>
      </c>
      <c r="P255" t="s">
        <v>27</v>
      </c>
    </row>
    <row r="256" spans="1:5" ht="12.75">
      <c r="A256" s="34" t="s">
        <v>54</v>
      </c>
      <c r="E256" s="35" t="s">
        <v>51</v>
      </c>
    </row>
    <row r="257" spans="1:5" ht="127.5">
      <c r="A257" s="36" t="s">
        <v>56</v>
      </c>
      <c r="E257" s="37" t="s">
        <v>427</v>
      </c>
    </row>
    <row r="258" spans="1:5" ht="38.25">
      <c r="A258" t="s">
        <v>58</v>
      </c>
      <c r="E258" s="35" t="s">
        <v>428</v>
      </c>
    </row>
    <row r="259" spans="1:16" ht="12.75">
      <c r="A259" s="24" t="s">
        <v>49</v>
      </c>
      <c r="B259" s="29" t="s">
        <v>429</v>
      </c>
      <c r="C259" s="29" t="s">
        <v>430</v>
      </c>
      <c r="D259" s="24" t="s">
        <v>51</v>
      </c>
      <c r="E259" s="30" t="s">
        <v>431</v>
      </c>
      <c r="F259" s="31" t="s">
        <v>339</v>
      </c>
      <c r="G259" s="32">
        <v>26.2</v>
      </c>
      <c r="H259" s="33">
        <v>0</v>
      </c>
      <c r="I259" s="33">
        <f>ROUND(ROUND(H259,2)*ROUND(G259,3),2)</f>
      </c>
      <c r="O259">
        <f>(I259*21)/100</f>
      </c>
      <c r="P259" t="s">
        <v>27</v>
      </c>
    </row>
    <row r="260" spans="1:5" ht="12.75">
      <c r="A260" s="34" t="s">
        <v>54</v>
      </c>
      <c r="E260" s="35" t="s">
        <v>51</v>
      </c>
    </row>
    <row r="261" spans="1:5" ht="25.5">
      <c r="A261" s="36" t="s">
        <v>56</v>
      </c>
      <c r="E261" s="37" t="s">
        <v>432</v>
      </c>
    </row>
    <row r="262" spans="1:5" ht="25.5">
      <c r="A262" t="s">
        <v>58</v>
      </c>
      <c r="E262" s="35" t="s">
        <v>433</v>
      </c>
    </row>
    <row r="263" spans="1:16" ht="12.75">
      <c r="A263" s="24" t="s">
        <v>49</v>
      </c>
      <c r="B263" s="29" t="s">
        <v>434</v>
      </c>
      <c r="C263" s="29" t="s">
        <v>435</v>
      </c>
      <c r="D263" s="24" t="s">
        <v>51</v>
      </c>
      <c r="E263" s="30" t="s">
        <v>436</v>
      </c>
      <c r="F263" s="31" t="s">
        <v>339</v>
      </c>
      <c r="G263" s="32">
        <v>26.2</v>
      </c>
      <c r="H263" s="33">
        <v>0</v>
      </c>
      <c r="I263" s="33">
        <f>ROUND(ROUND(H263,2)*ROUND(G263,3),2)</f>
      </c>
      <c r="O263">
        <f>(I263*21)/100</f>
      </c>
      <c r="P263" t="s">
        <v>27</v>
      </c>
    </row>
    <row r="264" spans="1:5" ht="12.75">
      <c r="A264" s="34" t="s">
        <v>54</v>
      </c>
      <c r="E264" s="35" t="s">
        <v>51</v>
      </c>
    </row>
    <row r="265" spans="1:5" ht="25.5">
      <c r="A265" s="36" t="s">
        <v>56</v>
      </c>
      <c r="E265" s="37" t="s">
        <v>432</v>
      </c>
    </row>
    <row r="266" spans="1:5" ht="38.25">
      <c r="A266" t="s">
        <v>58</v>
      </c>
      <c r="E266" s="35" t="s">
        <v>437</v>
      </c>
    </row>
    <row r="267" spans="1:16" ht="12.75">
      <c r="A267" s="24" t="s">
        <v>49</v>
      </c>
      <c r="B267" s="29" t="s">
        <v>438</v>
      </c>
      <c r="C267" s="29" t="s">
        <v>439</v>
      </c>
      <c r="D267" s="24" t="s">
        <v>51</v>
      </c>
      <c r="E267" s="30" t="s">
        <v>440</v>
      </c>
      <c r="F267" s="31" t="s">
        <v>339</v>
      </c>
      <c r="G267" s="32">
        <v>4.5</v>
      </c>
      <c r="H267" s="33">
        <v>0</v>
      </c>
      <c r="I267" s="33">
        <f>ROUND(ROUND(H267,2)*ROUND(G267,3),2)</f>
      </c>
      <c r="O267">
        <f>(I267*21)/100</f>
      </c>
      <c r="P267" t="s">
        <v>27</v>
      </c>
    </row>
    <row r="268" spans="1:5" ht="12.75">
      <c r="A268" s="34" t="s">
        <v>54</v>
      </c>
      <c r="E268" s="35" t="s">
        <v>51</v>
      </c>
    </row>
    <row r="269" spans="1:5" ht="25.5">
      <c r="A269" s="36" t="s">
        <v>56</v>
      </c>
      <c r="E269" s="37" t="s">
        <v>441</v>
      </c>
    </row>
    <row r="270" spans="1:5" ht="89.25">
      <c r="A270" t="s">
        <v>58</v>
      </c>
      <c r="E270" s="35" t="s">
        <v>442</v>
      </c>
    </row>
    <row r="271" spans="1:16" ht="12.75">
      <c r="A271" s="24" t="s">
        <v>49</v>
      </c>
      <c r="B271" s="29" t="s">
        <v>443</v>
      </c>
      <c r="C271" s="29" t="s">
        <v>444</v>
      </c>
      <c r="D271" s="24" t="s">
        <v>51</v>
      </c>
      <c r="E271" s="30" t="s">
        <v>445</v>
      </c>
      <c r="F271" s="31" t="s">
        <v>135</v>
      </c>
      <c r="G271" s="32">
        <v>1080</v>
      </c>
      <c r="H271" s="33">
        <v>0</v>
      </c>
      <c r="I271" s="33">
        <f>ROUND(ROUND(H271,2)*ROUND(G271,3),2)</f>
      </c>
      <c r="O271">
        <f>(I271*21)/100</f>
      </c>
      <c r="P271" t="s">
        <v>27</v>
      </c>
    </row>
    <row r="272" spans="1:5" ht="12.75">
      <c r="A272" s="34" t="s">
        <v>54</v>
      </c>
      <c r="E272" s="35" t="s">
        <v>51</v>
      </c>
    </row>
    <row r="273" spans="1:5" ht="38.25">
      <c r="A273" s="36" t="s">
        <v>56</v>
      </c>
      <c r="E273" s="37" t="s">
        <v>446</v>
      </c>
    </row>
    <row r="274" spans="1:5" ht="25.5">
      <c r="A274" t="s">
        <v>58</v>
      </c>
      <c r="E274" s="35" t="s">
        <v>447</v>
      </c>
    </row>
    <row r="275" spans="1:16" ht="12.75">
      <c r="A275" s="24" t="s">
        <v>49</v>
      </c>
      <c r="B275" s="29" t="s">
        <v>448</v>
      </c>
      <c r="C275" s="29" t="s">
        <v>449</v>
      </c>
      <c r="D275" s="24" t="s">
        <v>51</v>
      </c>
      <c r="E275" s="30" t="s">
        <v>450</v>
      </c>
      <c r="F275" s="31" t="s">
        <v>78</v>
      </c>
      <c r="G275" s="32">
        <v>3</v>
      </c>
      <c r="H275" s="33">
        <v>0</v>
      </c>
      <c r="I275" s="33">
        <f>ROUND(ROUND(H275,2)*ROUND(G275,3),2)</f>
      </c>
      <c r="O275">
        <f>(I275*21)/100</f>
      </c>
      <c r="P275" t="s">
        <v>27</v>
      </c>
    </row>
    <row r="276" spans="1:5" ht="12.75">
      <c r="A276" s="34" t="s">
        <v>54</v>
      </c>
      <c r="E276" s="35" t="s">
        <v>51</v>
      </c>
    </row>
    <row r="277" spans="1:5" ht="12.75">
      <c r="A277" s="36" t="s">
        <v>56</v>
      </c>
      <c r="E277" s="37" t="s">
        <v>345</v>
      </c>
    </row>
    <row r="278" spans="1:5" ht="76.5">
      <c r="A278" t="s">
        <v>58</v>
      </c>
      <c r="E278" s="35" t="s">
        <v>451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0+O9+O18+O35+O48+O57+O74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452</v>
      </c>
      <c r="I3" s="38">
        <f>0+I9+I18+I35+I48+I57+I74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117</v>
      </c>
      <c r="D4" s="1"/>
      <c r="E4" s="14" t="s">
        <v>118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452</v>
      </c>
      <c r="D5" s="6"/>
      <c r="E5" s="18" t="s">
        <v>453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27</v>
      </c>
      <c r="D8" s="15" t="s">
        <v>26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5" t="s">
        <v>47</v>
      </c>
      <c r="B9" s="25"/>
      <c r="C9" s="26" t="s">
        <v>31</v>
      </c>
      <c r="D9" s="25"/>
      <c r="E9" s="27" t="s">
        <v>48</v>
      </c>
      <c r="F9" s="25"/>
      <c r="G9" s="25"/>
      <c r="H9" s="25"/>
      <c r="I9" s="28">
        <f>0+Q9</f>
      </c>
      <c r="O9">
        <f>0+R9</f>
      </c>
      <c r="Q9">
        <f>0+I10+I14</f>
      </c>
      <c r="R9">
        <f>0+O10+O14</f>
      </c>
    </row>
    <row r="10" spans="1:16" ht="12.75">
      <c r="A10" s="24" t="s">
        <v>49</v>
      </c>
      <c r="B10" s="29" t="s">
        <v>33</v>
      </c>
      <c r="C10" s="29" t="s">
        <v>454</v>
      </c>
      <c r="D10" s="24" t="s">
        <v>51</v>
      </c>
      <c r="E10" s="30" t="s">
        <v>122</v>
      </c>
      <c r="F10" s="31" t="s">
        <v>146</v>
      </c>
      <c r="G10" s="32">
        <v>36.096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2.75">
      <c r="A11" s="34" t="s">
        <v>54</v>
      </c>
      <c r="E11" s="35" t="s">
        <v>455</v>
      </c>
    </row>
    <row r="12" spans="1:5" ht="12.75">
      <c r="A12" s="36" t="s">
        <v>56</v>
      </c>
      <c r="E12" s="37" t="s">
        <v>456</v>
      </c>
    </row>
    <row r="13" spans="1:5" ht="25.5">
      <c r="A13" t="s">
        <v>58</v>
      </c>
      <c r="E13" s="35" t="s">
        <v>126</v>
      </c>
    </row>
    <row r="14" spans="1:16" ht="12.75">
      <c r="A14" s="24" t="s">
        <v>49</v>
      </c>
      <c r="B14" s="29" t="s">
        <v>27</v>
      </c>
      <c r="C14" s="29" t="s">
        <v>121</v>
      </c>
      <c r="D14" s="24" t="s">
        <v>51</v>
      </c>
      <c r="E14" s="30" t="s">
        <v>122</v>
      </c>
      <c r="F14" s="31" t="s">
        <v>123</v>
      </c>
      <c r="G14" s="32">
        <v>361.016</v>
      </c>
      <c r="H14" s="33">
        <v>0</v>
      </c>
      <c r="I14" s="33">
        <f>ROUND(ROUND(H14,2)*ROUND(G14,3),2)</f>
      </c>
      <c r="O14">
        <f>(I14*21)/100</f>
      </c>
      <c r="P14" t="s">
        <v>27</v>
      </c>
    </row>
    <row r="15" spans="1:5" ht="12.75">
      <c r="A15" s="34" t="s">
        <v>54</v>
      </c>
      <c r="E15" s="35" t="s">
        <v>124</v>
      </c>
    </row>
    <row r="16" spans="1:5" ht="25.5">
      <c r="A16" s="36" t="s">
        <v>56</v>
      </c>
      <c r="E16" s="37" t="s">
        <v>457</v>
      </c>
    </row>
    <row r="17" spans="1:5" ht="25.5">
      <c r="A17" t="s">
        <v>58</v>
      </c>
      <c r="E17" s="35" t="s">
        <v>458</v>
      </c>
    </row>
    <row r="18" spans="1:18" ht="12.75" customHeight="1">
      <c r="A18" s="6" t="s">
        <v>47</v>
      </c>
      <c r="B18" s="6"/>
      <c r="C18" s="40" t="s">
        <v>33</v>
      </c>
      <c r="D18" s="6"/>
      <c r="E18" s="27" t="s">
        <v>132</v>
      </c>
      <c r="F18" s="6"/>
      <c r="G18" s="6"/>
      <c r="H18" s="6"/>
      <c r="I18" s="41">
        <f>0+Q18</f>
      </c>
      <c r="O18">
        <f>0+R18</f>
      </c>
      <c r="Q18">
        <f>0+I19+I23+I27+I31</f>
      </c>
      <c r="R18">
        <f>0+O19+O23+O27+O31</f>
      </c>
    </row>
    <row r="19" spans="1:16" ht="12.75">
      <c r="A19" s="24" t="s">
        <v>49</v>
      </c>
      <c r="B19" s="29" t="s">
        <v>26</v>
      </c>
      <c r="C19" s="29" t="s">
        <v>459</v>
      </c>
      <c r="D19" s="24" t="s">
        <v>51</v>
      </c>
      <c r="E19" s="30" t="s">
        <v>460</v>
      </c>
      <c r="F19" s="31" t="s">
        <v>339</v>
      </c>
      <c r="G19" s="32">
        <v>18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12.75">
      <c r="A20" s="34" t="s">
        <v>54</v>
      </c>
      <c r="E20" s="35" t="s">
        <v>51</v>
      </c>
    </row>
    <row r="21" spans="1:5" ht="12.75">
      <c r="A21" s="36" t="s">
        <v>56</v>
      </c>
      <c r="E21" s="37" t="s">
        <v>461</v>
      </c>
    </row>
    <row r="22" spans="1:5" ht="38.25">
      <c r="A22" t="s">
        <v>58</v>
      </c>
      <c r="E22" s="35" t="s">
        <v>462</v>
      </c>
    </row>
    <row r="23" spans="1:16" ht="12.75">
      <c r="A23" s="24" t="s">
        <v>49</v>
      </c>
      <c r="B23" s="29" t="s">
        <v>37</v>
      </c>
      <c r="C23" s="29" t="s">
        <v>169</v>
      </c>
      <c r="D23" s="24" t="s">
        <v>51</v>
      </c>
      <c r="E23" s="30" t="s">
        <v>171</v>
      </c>
      <c r="F23" s="31" t="s">
        <v>146</v>
      </c>
      <c r="G23" s="32">
        <v>180.508</v>
      </c>
      <c r="H23" s="33">
        <v>0</v>
      </c>
      <c r="I23" s="33">
        <f>ROUND(ROUND(H23,2)*ROUND(G23,3),2)</f>
      </c>
      <c r="O23">
        <f>(I23*21)/100</f>
      </c>
      <c r="P23" t="s">
        <v>27</v>
      </c>
    </row>
    <row r="24" spans="1:5" ht="12.75">
      <c r="A24" s="34" t="s">
        <v>54</v>
      </c>
      <c r="E24" s="35" t="s">
        <v>51</v>
      </c>
    </row>
    <row r="25" spans="1:5" ht="38.25">
      <c r="A25" s="36" t="s">
        <v>56</v>
      </c>
      <c r="E25" s="37" t="s">
        <v>463</v>
      </c>
    </row>
    <row r="26" spans="1:5" ht="369.75">
      <c r="A26" t="s">
        <v>58</v>
      </c>
      <c r="E26" s="35" t="s">
        <v>174</v>
      </c>
    </row>
    <row r="27" spans="1:16" ht="12.75">
      <c r="A27" s="24" t="s">
        <v>49</v>
      </c>
      <c r="B27" s="29" t="s">
        <v>39</v>
      </c>
      <c r="C27" s="29" t="s">
        <v>200</v>
      </c>
      <c r="D27" s="24" t="s">
        <v>51</v>
      </c>
      <c r="E27" s="30" t="s">
        <v>201</v>
      </c>
      <c r="F27" s="31" t="s">
        <v>146</v>
      </c>
      <c r="G27" s="32">
        <v>180.508</v>
      </c>
      <c r="H27" s="33">
        <v>0</v>
      </c>
      <c r="I27" s="33">
        <f>ROUND(ROUND(H27,2)*ROUND(G27,3),2)</f>
      </c>
      <c r="O27">
        <f>(I27*21)/100</f>
      </c>
      <c r="P27" t="s">
        <v>27</v>
      </c>
    </row>
    <row r="28" spans="1:5" ht="12.75">
      <c r="A28" s="34" t="s">
        <v>54</v>
      </c>
      <c r="E28" s="35" t="s">
        <v>51</v>
      </c>
    </row>
    <row r="29" spans="1:5" ht="25.5">
      <c r="A29" s="36" t="s">
        <v>56</v>
      </c>
      <c r="E29" s="37" t="s">
        <v>464</v>
      </c>
    </row>
    <row r="30" spans="1:5" ht="191.25">
      <c r="A30" t="s">
        <v>58</v>
      </c>
      <c r="E30" s="35" t="s">
        <v>203</v>
      </c>
    </row>
    <row r="31" spans="1:16" ht="12.75">
      <c r="A31" s="24" t="s">
        <v>49</v>
      </c>
      <c r="B31" s="29" t="s">
        <v>41</v>
      </c>
      <c r="C31" s="29" t="s">
        <v>465</v>
      </c>
      <c r="D31" s="24" t="s">
        <v>51</v>
      </c>
      <c r="E31" s="30" t="s">
        <v>466</v>
      </c>
      <c r="F31" s="31" t="s">
        <v>146</v>
      </c>
      <c r="G31" s="32">
        <v>39.884</v>
      </c>
      <c r="H31" s="33">
        <v>0</v>
      </c>
      <c r="I31" s="33">
        <f>ROUND(ROUND(H31,2)*ROUND(G31,3),2)</f>
      </c>
      <c r="O31">
        <f>(I31*21)/100</f>
      </c>
      <c r="P31" t="s">
        <v>27</v>
      </c>
    </row>
    <row r="32" spans="1:5" ht="12.75">
      <c r="A32" s="34" t="s">
        <v>54</v>
      </c>
      <c r="E32" s="35" t="s">
        <v>51</v>
      </c>
    </row>
    <row r="33" spans="1:5" ht="12.75">
      <c r="A33" s="36" t="s">
        <v>56</v>
      </c>
      <c r="E33" s="37" t="s">
        <v>467</v>
      </c>
    </row>
    <row r="34" spans="1:5" ht="229.5">
      <c r="A34" t="s">
        <v>58</v>
      </c>
      <c r="E34" s="35" t="s">
        <v>468</v>
      </c>
    </row>
    <row r="35" spans="1:18" ht="12.75" customHeight="1">
      <c r="A35" s="6" t="s">
        <v>47</v>
      </c>
      <c r="B35" s="6"/>
      <c r="C35" s="40" t="s">
        <v>27</v>
      </c>
      <c r="D35" s="6"/>
      <c r="E35" s="27" t="s">
        <v>232</v>
      </c>
      <c r="F35" s="6"/>
      <c r="G35" s="6"/>
      <c r="H35" s="6"/>
      <c r="I35" s="41">
        <f>0+Q35</f>
      </c>
      <c r="O35">
        <f>0+R35</f>
      </c>
      <c r="Q35">
        <f>0+I36+I40+I44</f>
      </c>
      <c r="R35">
        <f>0+O36+O40+O44</f>
      </c>
    </row>
    <row r="36" spans="1:16" ht="12.75">
      <c r="A36" s="24" t="s">
        <v>49</v>
      </c>
      <c r="B36" s="29" t="s">
        <v>81</v>
      </c>
      <c r="C36" s="29" t="s">
        <v>469</v>
      </c>
      <c r="D36" s="24" t="s">
        <v>51</v>
      </c>
      <c r="E36" s="30" t="s">
        <v>470</v>
      </c>
      <c r="F36" s="31" t="s">
        <v>339</v>
      </c>
      <c r="G36" s="32">
        <v>28.2</v>
      </c>
      <c r="H36" s="33">
        <v>0</v>
      </c>
      <c r="I36" s="33">
        <f>ROUND(ROUND(H36,2)*ROUND(G36,3),2)</f>
      </c>
      <c r="O36">
        <f>(I36*21)/100</f>
      </c>
      <c r="P36" t="s">
        <v>27</v>
      </c>
    </row>
    <row r="37" spans="1:5" ht="12.75">
      <c r="A37" s="34" t="s">
        <v>54</v>
      </c>
      <c r="E37" s="35" t="s">
        <v>51</v>
      </c>
    </row>
    <row r="38" spans="1:5" ht="12.75">
      <c r="A38" s="36" t="s">
        <v>56</v>
      </c>
      <c r="E38" s="37" t="s">
        <v>471</v>
      </c>
    </row>
    <row r="39" spans="1:5" ht="165.75">
      <c r="A39" t="s">
        <v>58</v>
      </c>
      <c r="E39" s="35" t="s">
        <v>472</v>
      </c>
    </row>
    <row r="40" spans="1:16" ht="12.75">
      <c r="A40" s="24" t="s">
        <v>49</v>
      </c>
      <c r="B40" s="29" t="s">
        <v>85</v>
      </c>
      <c r="C40" s="29" t="s">
        <v>473</v>
      </c>
      <c r="D40" s="24" t="s">
        <v>51</v>
      </c>
      <c r="E40" s="30" t="s">
        <v>474</v>
      </c>
      <c r="F40" s="31" t="s">
        <v>146</v>
      </c>
      <c r="G40" s="32">
        <v>13.2</v>
      </c>
      <c r="H40" s="33">
        <v>0</v>
      </c>
      <c r="I40" s="33">
        <f>ROUND(ROUND(H40,2)*ROUND(G40,3),2)</f>
      </c>
      <c r="O40">
        <f>(I40*21)/100</f>
      </c>
      <c r="P40" t="s">
        <v>27</v>
      </c>
    </row>
    <row r="41" spans="1:5" ht="12.75">
      <c r="A41" s="34" t="s">
        <v>54</v>
      </c>
      <c r="E41" s="35" t="s">
        <v>51</v>
      </c>
    </row>
    <row r="42" spans="1:5" ht="12.75">
      <c r="A42" s="36" t="s">
        <v>56</v>
      </c>
      <c r="E42" s="37" t="s">
        <v>475</v>
      </c>
    </row>
    <row r="43" spans="1:5" ht="369.75">
      <c r="A43" t="s">
        <v>58</v>
      </c>
      <c r="E43" s="35" t="s">
        <v>476</v>
      </c>
    </row>
    <row r="44" spans="1:16" ht="12.75">
      <c r="A44" s="24" t="s">
        <v>49</v>
      </c>
      <c r="B44" s="29" t="s">
        <v>44</v>
      </c>
      <c r="C44" s="29" t="s">
        <v>477</v>
      </c>
      <c r="D44" s="24" t="s">
        <v>51</v>
      </c>
      <c r="E44" s="30" t="s">
        <v>478</v>
      </c>
      <c r="F44" s="31" t="s">
        <v>123</v>
      </c>
      <c r="G44" s="32">
        <v>1.98</v>
      </c>
      <c r="H44" s="33">
        <v>0</v>
      </c>
      <c r="I44" s="33">
        <f>ROUND(ROUND(H44,2)*ROUND(G44,3),2)</f>
      </c>
      <c r="O44">
        <f>(I44*21)/100</f>
      </c>
      <c r="P44" t="s">
        <v>27</v>
      </c>
    </row>
    <row r="45" spans="1:5" ht="12.75">
      <c r="A45" s="34" t="s">
        <v>54</v>
      </c>
      <c r="E45" s="35" t="s">
        <v>51</v>
      </c>
    </row>
    <row r="46" spans="1:5" ht="12.75">
      <c r="A46" s="36" t="s">
        <v>56</v>
      </c>
      <c r="E46" s="37" t="s">
        <v>479</v>
      </c>
    </row>
    <row r="47" spans="1:5" ht="267.75">
      <c r="A47" t="s">
        <v>58</v>
      </c>
      <c r="E47" s="35" t="s">
        <v>480</v>
      </c>
    </row>
    <row r="48" spans="1:18" ht="12.75" customHeight="1">
      <c r="A48" s="6" t="s">
        <v>47</v>
      </c>
      <c r="B48" s="6"/>
      <c r="C48" s="40" t="s">
        <v>26</v>
      </c>
      <c r="D48" s="6"/>
      <c r="E48" s="27" t="s">
        <v>481</v>
      </c>
      <c r="F48" s="6"/>
      <c r="G48" s="6"/>
      <c r="H48" s="6"/>
      <c r="I48" s="41">
        <f>0+Q48</f>
      </c>
      <c r="O48">
        <f>0+R48</f>
      </c>
      <c r="Q48">
        <f>0+I49+I53</f>
      </c>
      <c r="R48">
        <f>0+O49+O53</f>
      </c>
    </row>
    <row r="49" spans="1:16" ht="12.75">
      <c r="A49" s="24" t="s">
        <v>49</v>
      </c>
      <c r="B49" s="29" t="s">
        <v>46</v>
      </c>
      <c r="C49" s="29" t="s">
        <v>482</v>
      </c>
      <c r="D49" s="24" t="s">
        <v>51</v>
      </c>
      <c r="E49" s="30" t="s">
        <v>483</v>
      </c>
      <c r="F49" s="31" t="s">
        <v>146</v>
      </c>
      <c r="G49" s="32">
        <v>1.74</v>
      </c>
      <c r="H49" s="33">
        <v>0</v>
      </c>
      <c r="I49" s="33">
        <f>ROUND(ROUND(H49,2)*ROUND(G49,3),2)</f>
      </c>
      <c r="O49">
        <f>(I49*21)/100</f>
      </c>
      <c r="P49" t="s">
        <v>27</v>
      </c>
    </row>
    <row r="50" spans="1:5" ht="12.75">
      <c r="A50" s="34" t="s">
        <v>54</v>
      </c>
      <c r="E50" s="35" t="s">
        <v>51</v>
      </c>
    </row>
    <row r="51" spans="1:5" ht="12.75">
      <c r="A51" s="36" t="s">
        <v>56</v>
      </c>
      <c r="E51" s="37" t="s">
        <v>484</v>
      </c>
    </row>
    <row r="52" spans="1:5" ht="382.5">
      <c r="A52" t="s">
        <v>58</v>
      </c>
      <c r="E52" s="35" t="s">
        <v>485</v>
      </c>
    </row>
    <row r="53" spans="1:16" ht="12.75">
      <c r="A53" s="24" t="s">
        <v>49</v>
      </c>
      <c r="B53" s="29" t="s">
        <v>98</v>
      </c>
      <c r="C53" s="29" t="s">
        <v>486</v>
      </c>
      <c r="D53" s="24" t="s">
        <v>51</v>
      </c>
      <c r="E53" s="30" t="s">
        <v>487</v>
      </c>
      <c r="F53" s="31" t="s">
        <v>123</v>
      </c>
      <c r="G53" s="32">
        <v>0.435</v>
      </c>
      <c r="H53" s="33">
        <v>0</v>
      </c>
      <c r="I53" s="33">
        <f>ROUND(ROUND(H53,2)*ROUND(G53,3),2)</f>
      </c>
      <c r="O53">
        <f>(I53*21)/100</f>
      </c>
      <c r="P53" t="s">
        <v>27</v>
      </c>
    </row>
    <row r="54" spans="1:5" ht="12.75">
      <c r="A54" s="34" t="s">
        <v>54</v>
      </c>
      <c r="E54" s="35" t="s">
        <v>51</v>
      </c>
    </row>
    <row r="55" spans="1:5" ht="12.75">
      <c r="A55" s="36" t="s">
        <v>56</v>
      </c>
      <c r="E55" s="37" t="s">
        <v>488</v>
      </c>
    </row>
    <row r="56" spans="1:5" ht="242.25">
      <c r="A56" t="s">
        <v>58</v>
      </c>
      <c r="E56" s="35" t="s">
        <v>489</v>
      </c>
    </row>
    <row r="57" spans="1:18" ht="12.75" customHeight="1">
      <c r="A57" s="6" t="s">
        <v>47</v>
      </c>
      <c r="B57" s="6"/>
      <c r="C57" s="40" t="s">
        <v>37</v>
      </c>
      <c r="D57" s="6"/>
      <c r="E57" s="27" t="s">
        <v>490</v>
      </c>
      <c r="F57" s="6"/>
      <c r="G57" s="6"/>
      <c r="H57" s="6"/>
      <c r="I57" s="41">
        <f>0+Q57</f>
      </c>
      <c r="O57">
        <f>0+R57</f>
      </c>
      <c r="Q57">
        <f>0+I58+I62+I66+I70</f>
      </c>
      <c r="R57">
        <f>0+O58+O62+O66+O70</f>
      </c>
    </row>
    <row r="58" spans="1:16" ht="12.75">
      <c r="A58" s="24" t="s">
        <v>49</v>
      </c>
      <c r="B58" s="29" t="s">
        <v>103</v>
      </c>
      <c r="C58" s="29" t="s">
        <v>491</v>
      </c>
      <c r="D58" s="24" t="s">
        <v>51</v>
      </c>
      <c r="E58" s="30" t="s">
        <v>492</v>
      </c>
      <c r="F58" s="31" t="s">
        <v>146</v>
      </c>
      <c r="G58" s="32">
        <v>4.32</v>
      </c>
      <c r="H58" s="33">
        <v>0</v>
      </c>
      <c r="I58" s="33">
        <f>ROUND(ROUND(H58,2)*ROUND(G58,3),2)</f>
      </c>
      <c r="O58">
        <f>(I58*21)/100</f>
      </c>
      <c r="P58" t="s">
        <v>27</v>
      </c>
    </row>
    <row r="59" spans="1:5" ht="12.75">
      <c r="A59" s="34" t="s">
        <v>54</v>
      </c>
      <c r="E59" s="35" t="s">
        <v>51</v>
      </c>
    </row>
    <row r="60" spans="1:5" ht="12.75">
      <c r="A60" s="36" t="s">
        <v>56</v>
      </c>
      <c r="E60" s="37" t="s">
        <v>493</v>
      </c>
    </row>
    <row r="61" spans="1:5" ht="369.75">
      <c r="A61" t="s">
        <v>58</v>
      </c>
      <c r="E61" s="35" t="s">
        <v>494</v>
      </c>
    </row>
    <row r="62" spans="1:16" ht="12.75">
      <c r="A62" s="24" t="s">
        <v>49</v>
      </c>
      <c r="B62" s="29" t="s">
        <v>175</v>
      </c>
      <c r="C62" s="29" t="s">
        <v>495</v>
      </c>
      <c r="D62" s="24" t="s">
        <v>51</v>
      </c>
      <c r="E62" s="30" t="s">
        <v>496</v>
      </c>
      <c r="F62" s="31" t="s">
        <v>146</v>
      </c>
      <c r="G62" s="32">
        <v>65.416</v>
      </c>
      <c r="H62" s="33">
        <v>0</v>
      </c>
      <c r="I62" s="33">
        <f>ROUND(ROUND(H62,2)*ROUND(G62,3),2)</f>
      </c>
      <c r="O62">
        <f>(I62*21)/100</f>
      </c>
      <c r="P62" t="s">
        <v>27</v>
      </c>
    </row>
    <row r="63" spans="1:5" ht="12.75">
      <c r="A63" s="34" t="s">
        <v>54</v>
      </c>
      <c r="E63" s="35" t="s">
        <v>51</v>
      </c>
    </row>
    <row r="64" spans="1:5" ht="12.75">
      <c r="A64" s="36" t="s">
        <v>56</v>
      </c>
      <c r="E64" s="37" t="s">
        <v>497</v>
      </c>
    </row>
    <row r="65" spans="1:5" ht="38.25">
      <c r="A65" t="s">
        <v>58</v>
      </c>
      <c r="E65" s="35" t="s">
        <v>498</v>
      </c>
    </row>
    <row r="66" spans="1:16" ht="12.75">
      <c r="A66" s="24" t="s">
        <v>49</v>
      </c>
      <c r="B66" s="29" t="s">
        <v>181</v>
      </c>
      <c r="C66" s="29" t="s">
        <v>499</v>
      </c>
      <c r="D66" s="24" t="s">
        <v>51</v>
      </c>
      <c r="E66" s="30" t="s">
        <v>500</v>
      </c>
      <c r="F66" s="31" t="s">
        <v>146</v>
      </c>
      <c r="G66" s="32">
        <v>3.156</v>
      </c>
      <c r="H66" s="33">
        <v>0</v>
      </c>
      <c r="I66" s="33">
        <f>ROUND(ROUND(H66,2)*ROUND(G66,3),2)</f>
      </c>
      <c r="O66">
        <f>(I66*21)/100</f>
      </c>
      <c r="P66" t="s">
        <v>27</v>
      </c>
    </row>
    <row r="67" spans="1:5" ht="12.75">
      <c r="A67" s="34" t="s">
        <v>54</v>
      </c>
      <c r="E67" s="35" t="s">
        <v>501</v>
      </c>
    </row>
    <row r="68" spans="1:5" ht="38.25">
      <c r="A68" s="36" t="s">
        <v>56</v>
      </c>
      <c r="E68" s="37" t="s">
        <v>502</v>
      </c>
    </row>
    <row r="69" spans="1:5" ht="293.25">
      <c r="A69" t="s">
        <v>58</v>
      </c>
      <c r="E69" s="35" t="s">
        <v>503</v>
      </c>
    </row>
    <row r="70" spans="1:16" ht="12.75">
      <c r="A70" s="24" t="s">
        <v>49</v>
      </c>
      <c r="B70" s="29" t="s">
        <v>188</v>
      </c>
      <c r="C70" s="29" t="s">
        <v>504</v>
      </c>
      <c r="D70" s="24" t="s">
        <v>51</v>
      </c>
      <c r="E70" s="30" t="s">
        <v>505</v>
      </c>
      <c r="F70" s="31" t="s">
        <v>146</v>
      </c>
      <c r="G70" s="32">
        <v>5.25</v>
      </c>
      <c r="H70" s="33">
        <v>0</v>
      </c>
      <c r="I70" s="33">
        <f>ROUND(ROUND(H70,2)*ROUND(G70,3),2)</f>
      </c>
      <c r="O70">
        <f>(I70*21)/100</f>
      </c>
      <c r="P70" t="s">
        <v>27</v>
      </c>
    </row>
    <row r="71" spans="1:5" ht="12.75">
      <c r="A71" s="34" t="s">
        <v>54</v>
      </c>
      <c r="E71" s="35" t="s">
        <v>51</v>
      </c>
    </row>
    <row r="72" spans="1:5" ht="12.75">
      <c r="A72" s="36" t="s">
        <v>56</v>
      </c>
      <c r="E72" s="37" t="s">
        <v>506</v>
      </c>
    </row>
    <row r="73" spans="1:5" ht="102">
      <c r="A73" t="s">
        <v>58</v>
      </c>
      <c r="E73" s="35" t="s">
        <v>507</v>
      </c>
    </row>
    <row r="74" spans="1:18" ht="12.75" customHeight="1">
      <c r="A74" s="6" t="s">
        <v>47</v>
      </c>
      <c r="B74" s="6"/>
      <c r="C74" s="40" t="s">
        <v>44</v>
      </c>
      <c r="D74" s="6"/>
      <c r="E74" s="27" t="s">
        <v>347</v>
      </c>
      <c r="F74" s="6"/>
      <c r="G74" s="6"/>
      <c r="H74" s="6"/>
      <c r="I74" s="41">
        <f>0+Q74</f>
      </c>
      <c r="O74">
        <f>0+R74</f>
      </c>
      <c r="Q74">
        <f>0+I75+I79+I83+I87+I91+I95</f>
      </c>
      <c r="R74">
        <f>0+O75+O79+O83+O87+O91+O95</f>
      </c>
    </row>
    <row r="75" spans="1:16" ht="12.75">
      <c r="A75" s="24" t="s">
        <v>49</v>
      </c>
      <c r="B75" s="29" t="s">
        <v>194</v>
      </c>
      <c r="C75" s="29" t="s">
        <v>508</v>
      </c>
      <c r="D75" s="24" t="s">
        <v>51</v>
      </c>
      <c r="E75" s="30" t="s">
        <v>509</v>
      </c>
      <c r="F75" s="31" t="s">
        <v>339</v>
      </c>
      <c r="G75" s="32">
        <v>11</v>
      </c>
      <c r="H75" s="33">
        <v>0</v>
      </c>
      <c r="I75" s="33">
        <f>ROUND(ROUND(H75,2)*ROUND(G75,3),2)</f>
      </c>
      <c r="O75">
        <f>(I75*21)/100</f>
      </c>
      <c r="P75" t="s">
        <v>27</v>
      </c>
    </row>
    <row r="76" spans="1:5" ht="12.75">
      <c r="A76" s="34" t="s">
        <v>54</v>
      </c>
      <c r="E76" s="35" t="s">
        <v>51</v>
      </c>
    </row>
    <row r="77" spans="1:5" ht="12.75">
      <c r="A77" s="36" t="s">
        <v>56</v>
      </c>
      <c r="E77" s="37" t="s">
        <v>510</v>
      </c>
    </row>
    <row r="78" spans="1:5" ht="63.75">
      <c r="A78" t="s">
        <v>58</v>
      </c>
      <c r="E78" s="35" t="s">
        <v>511</v>
      </c>
    </row>
    <row r="79" spans="1:16" ht="12.75">
      <c r="A79" s="24" t="s">
        <v>49</v>
      </c>
      <c r="B79" s="29" t="s">
        <v>199</v>
      </c>
      <c r="C79" s="29" t="s">
        <v>512</v>
      </c>
      <c r="D79" s="24" t="s">
        <v>51</v>
      </c>
      <c r="E79" s="30" t="s">
        <v>513</v>
      </c>
      <c r="F79" s="31" t="s">
        <v>339</v>
      </c>
      <c r="G79" s="32">
        <v>12</v>
      </c>
      <c r="H79" s="33">
        <v>0</v>
      </c>
      <c r="I79" s="33">
        <f>ROUND(ROUND(H79,2)*ROUND(G79,3),2)</f>
      </c>
      <c r="O79">
        <f>(I79*21)/100</f>
      </c>
      <c r="P79" t="s">
        <v>27</v>
      </c>
    </row>
    <row r="80" spans="1:5" ht="12.75">
      <c r="A80" s="34" t="s">
        <v>54</v>
      </c>
      <c r="E80" s="35" t="s">
        <v>51</v>
      </c>
    </row>
    <row r="81" spans="1:5" ht="12.75">
      <c r="A81" s="36" t="s">
        <v>56</v>
      </c>
      <c r="E81" s="37" t="s">
        <v>514</v>
      </c>
    </row>
    <row r="82" spans="1:5" ht="38.25">
      <c r="A82" t="s">
        <v>58</v>
      </c>
      <c r="E82" s="35" t="s">
        <v>515</v>
      </c>
    </row>
    <row r="83" spans="1:16" ht="12.75">
      <c r="A83" s="24" t="s">
        <v>49</v>
      </c>
      <c r="B83" s="29" t="s">
        <v>204</v>
      </c>
      <c r="C83" s="29" t="s">
        <v>516</v>
      </c>
      <c r="D83" s="24" t="s">
        <v>51</v>
      </c>
      <c r="E83" s="30" t="s">
        <v>517</v>
      </c>
      <c r="F83" s="31" t="s">
        <v>146</v>
      </c>
      <c r="G83" s="32">
        <v>8.203</v>
      </c>
      <c r="H83" s="33">
        <v>0</v>
      </c>
      <c r="I83" s="33">
        <f>ROUND(ROUND(H83,2)*ROUND(G83,3),2)</f>
      </c>
      <c r="O83">
        <f>(I83*21)/100</f>
      </c>
      <c r="P83" t="s">
        <v>27</v>
      </c>
    </row>
    <row r="84" spans="1:5" ht="12.75">
      <c r="A84" s="34" t="s">
        <v>54</v>
      </c>
      <c r="E84" s="35" t="s">
        <v>518</v>
      </c>
    </row>
    <row r="85" spans="1:5" ht="12.75">
      <c r="A85" s="36" t="s">
        <v>56</v>
      </c>
      <c r="E85" s="37" t="s">
        <v>519</v>
      </c>
    </row>
    <row r="86" spans="1:5" ht="408">
      <c r="A86" t="s">
        <v>58</v>
      </c>
      <c r="E86" s="35" t="s">
        <v>520</v>
      </c>
    </row>
    <row r="87" spans="1:16" ht="12.75">
      <c r="A87" s="24" t="s">
        <v>49</v>
      </c>
      <c r="B87" s="29" t="s">
        <v>206</v>
      </c>
      <c r="C87" s="29" t="s">
        <v>521</v>
      </c>
      <c r="D87" s="24" t="s">
        <v>51</v>
      </c>
      <c r="E87" s="30" t="s">
        <v>522</v>
      </c>
      <c r="F87" s="31" t="s">
        <v>339</v>
      </c>
      <c r="G87" s="32">
        <v>14.4</v>
      </c>
      <c r="H87" s="33">
        <v>0</v>
      </c>
      <c r="I87" s="33">
        <f>ROUND(ROUND(H87,2)*ROUND(G87,3),2)</f>
      </c>
      <c r="O87">
        <f>(I87*21)/100</f>
      </c>
      <c r="P87" t="s">
        <v>27</v>
      </c>
    </row>
    <row r="88" spans="1:5" ht="12.75">
      <c r="A88" s="34" t="s">
        <v>54</v>
      </c>
      <c r="E88" s="35" t="s">
        <v>523</v>
      </c>
    </row>
    <row r="89" spans="1:5" ht="12.75">
      <c r="A89" s="36" t="s">
        <v>56</v>
      </c>
      <c r="E89" s="37" t="s">
        <v>524</v>
      </c>
    </row>
    <row r="90" spans="1:5" ht="63.75">
      <c r="A90" t="s">
        <v>58</v>
      </c>
      <c r="E90" s="35" t="s">
        <v>525</v>
      </c>
    </row>
    <row r="91" spans="1:16" ht="12.75">
      <c r="A91" s="24" t="s">
        <v>49</v>
      </c>
      <c r="B91" s="29" t="s">
        <v>212</v>
      </c>
      <c r="C91" s="29" t="s">
        <v>526</v>
      </c>
      <c r="D91" s="24" t="s">
        <v>51</v>
      </c>
      <c r="E91" s="30" t="s">
        <v>527</v>
      </c>
      <c r="F91" s="31" t="s">
        <v>146</v>
      </c>
      <c r="G91" s="32">
        <v>15.04</v>
      </c>
      <c r="H91" s="33">
        <v>0</v>
      </c>
      <c r="I91" s="33">
        <f>ROUND(ROUND(H91,2)*ROUND(G91,3),2)</f>
      </c>
      <c r="O91">
        <f>(I91*21)/100</f>
      </c>
      <c r="P91" t="s">
        <v>27</v>
      </c>
    </row>
    <row r="92" spans="1:5" ht="12.75">
      <c r="A92" s="34" t="s">
        <v>54</v>
      </c>
      <c r="E92" s="35" t="s">
        <v>51</v>
      </c>
    </row>
    <row r="93" spans="1:5" ht="12.75">
      <c r="A93" s="36" t="s">
        <v>56</v>
      </c>
      <c r="E93" s="37" t="s">
        <v>528</v>
      </c>
    </row>
    <row r="94" spans="1:5" ht="102">
      <c r="A94" t="s">
        <v>58</v>
      </c>
      <c r="E94" s="35" t="s">
        <v>529</v>
      </c>
    </row>
    <row r="95" spans="1:16" ht="12.75">
      <c r="A95" s="24" t="s">
        <v>49</v>
      </c>
      <c r="B95" s="29" t="s">
        <v>216</v>
      </c>
      <c r="C95" s="29" t="s">
        <v>530</v>
      </c>
      <c r="D95" s="24" t="s">
        <v>51</v>
      </c>
      <c r="E95" s="30" t="s">
        <v>531</v>
      </c>
      <c r="F95" s="31" t="s">
        <v>339</v>
      </c>
      <c r="G95" s="32">
        <v>10</v>
      </c>
      <c r="H95" s="33">
        <v>0</v>
      </c>
      <c r="I95" s="33">
        <f>ROUND(ROUND(H95,2)*ROUND(G95,3),2)</f>
      </c>
      <c r="O95">
        <f>(I95*21)/100</f>
      </c>
      <c r="P95" t="s">
        <v>27</v>
      </c>
    </row>
    <row r="96" spans="1:5" ht="12.75">
      <c r="A96" s="34" t="s">
        <v>54</v>
      </c>
      <c r="E96" s="35" t="s">
        <v>51</v>
      </c>
    </row>
    <row r="97" spans="1:5" ht="12.75">
      <c r="A97" s="36" t="s">
        <v>56</v>
      </c>
      <c r="E97" s="37" t="s">
        <v>532</v>
      </c>
    </row>
    <row r="98" spans="1:5" ht="114.75">
      <c r="A98" t="s">
        <v>58</v>
      </c>
      <c r="E98" s="35" t="s">
        <v>533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534</v>
      </c>
      <c r="I3" s="38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117</v>
      </c>
      <c r="D4" s="1"/>
      <c r="E4" s="14" t="s">
        <v>118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534</v>
      </c>
      <c r="D5" s="6"/>
      <c r="E5" s="18" t="s">
        <v>535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27</v>
      </c>
      <c r="D8" s="15" t="s">
        <v>26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5" t="s">
        <v>47</v>
      </c>
      <c r="B9" s="25"/>
      <c r="C9" s="26" t="s">
        <v>33</v>
      </c>
      <c r="D9" s="25"/>
      <c r="E9" s="27" t="s">
        <v>132</v>
      </c>
      <c r="F9" s="25"/>
      <c r="G9" s="25"/>
      <c r="H9" s="25"/>
      <c r="I9" s="28">
        <f>0+Q9</f>
      </c>
      <c r="O9">
        <f>0+R9</f>
      </c>
      <c r="Q9">
        <f>0+I10+I14+I18+I22</f>
      </c>
      <c r="R9">
        <f>0+O10+O14+O18+O22</f>
      </c>
    </row>
    <row r="10" spans="1:16" ht="12.75">
      <c r="A10" s="24" t="s">
        <v>49</v>
      </c>
      <c r="B10" s="29" t="s">
        <v>33</v>
      </c>
      <c r="C10" s="29" t="s">
        <v>536</v>
      </c>
      <c r="D10" s="24" t="s">
        <v>51</v>
      </c>
      <c r="E10" s="30" t="s">
        <v>537</v>
      </c>
      <c r="F10" s="31" t="s">
        <v>146</v>
      </c>
      <c r="G10" s="32">
        <v>4.2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2.75">
      <c r="A11" s="34" t="s">
        <v>54</v>
      </c>
      <c r="E11" s="35" t="s">
        <v>538</v>
      </c>
    </row>
    <row r="12" spans="1:5" ht="12.75">
      <c r="A12" s="36" t="s">
        <v>56</v>
      </c>
      <c r="E12" s="37" t="s">
        <v>539</v>
      </c>
    </row>
    <row r="13" spans="1:5" ht="63.75">
      <c r="A13" t="s">
        <v>58</v>
      </c>
      <c r="E13" s="35" t="s">
        <v>149</v>
      </c>
    </row>
    <row r="14" spans="1:16" ht="12.75">
      <c r="A14" s="24" t="s">
        <v>49</v>
      </c>
      <c r="B14" s="29" t="s">
        <v>27</v>
      </c>
      <c r="C14" s="29" t="s">
        <v>169</v>
      </c>
      <c r="D14" s="24" t="s">
        <v>51</v>
      </c>
      <c r="E14" s="30" t="s">
        <v>171</v>
      </c>
      <c r="F14" s="31" t="s">
        <v>146</v>
      </c>
      <c r="G14" s="32">
        <v>6.3</v>
      </c>
      <c r="H14" s="33">
        <v>0</v>
      </c>
      <c r="I14" s="33">
        <f>ROUND(ROUND(H14,2)*ROUND(G14,3),2)</f>
      </c>
      <c r="O14">
        <f>(I14*21)/100</f>
      </c>
      <c r="P14" t="s">
        <v>27</v>
      </c>
    </row>
    <row r="15" spans="1:5" ht="12.75">
      <c r="A15" s="34" t="s">
        <v>54</v>
      </c>
      <c r="E15" s="35" t="s">
        <v>540</v>
      </c>
    </row>
    <row r="16" spans="1:5" ht="12.75">
      <c r="A16" s="36" t="s">
        <v>56</v>
      </c>
      <c r="E16" s="37" t="s">
        <v>541</v>
      </c>
    </row>
    <row r="17" spans="1:5" ht="369.75">
      <c r="A17" t="s">
        <v>58</v>
      </c>
      <c r="E17" s="35" t="s">
        <v>542</v>
      </c>
    </row>
    <row r="18" spans="1:16" ht="12.75">
      <c r="A18" s="24" t="s">
        <v>49</v>
      </c>
      <c r="B18" s="29" t="s">
        <v>26</v>
      </c>
      <c r="C18" s="29" t="s">
        <v>543</v>
      </c>
      <c r="D18" s="24" t="s">
        <v>51</v>
      </c>
      <c r="E18" s="30" t="s">
        <v>544</v>
      </c>
      <c r="F18" s="31" t="s">
        <v>146</v>
      </c>
      <c r="G18" s="32">
        <v>10.5</v>
      </c>
      <c r="H18" s="33">
        <v>0</v>
      </c>
      <c r="I18" s="33">
        <f>ROUND(ROUND(H18,2)*ROUND(G18,3),2)</f>
      </c>
      <c r="O18">
        <f>(I18*21)/100</f>
      </c>
      <c r="P18" t="s">
        <v>27</v>
      </c>
    </row>
    <row r="19" spans="1:5" ht="25.5">
      <c r="A19" s="34" t="s">
        <v>54</v>
      </c>
      <c r="E19" s="35" t="s">
        <v>545</v>
      </c>
    </row>
    <row r="20" spans="1:5" ht="12.75">
      <c r="A20" s="36" t="s">
        <v>56</v>
      </c>
      <c r="E20" s="37" t="s">
        <v>546</v>
      </c>
    </row>
    <row r="21" spans="1:5" ht="306">
      <c r="A21" t="s">
        <v>58</v>
      </c>
      <c r="E21" s="35" t="s">
        <v>547</v>
      </c>
    </row>
    <row r="22" spans="1:16" ht="12.75">
      <c r="A22" s="24" t="s">
        <v>49</v>
      </c>
      <c r="B22" s="29" t="s">
        <v>37</v>
      </c>
      <c r="C22" s="29" t="s">
        <v>548</v>
      </c>
      <c r="D22" s="24" t="s">
        <v>51</v>
      </c>
      <c r="E22" s="30" t="s">
        <v>549</v>
      </c>
      <c r="F22" s="31" t="s">
        <v>135</v>
      </c>
      <c r="G22" s="32">
        <v>42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12.75">
      <c r="A23" s="34" t="s">
        <v>54</v>
      </c>
      <c r="E23" s="35" t="s">
        <v>550</v>
      </c>
    </row>
    <row r="24" spans="1:5" ht="12.75">
      <c r="A24" s="36" t="s">
        <v>56</v>
      </c>
      <c r="E24" s="37" t="s">
        <v>551</v>
      </c>
    </row>
    <row r="25" spans="1:5" ht="25.5">
      <c r="A25" t="s">
        <v>58</v>
      </c>
      <c r="E25" s="35" t="s">
        <v>552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0+O9+O18+O55+O72+O77+O82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553</v>
      </c>
      <c r="I3" s="38">
        <f>0+I9+I18+I55+I72+I77+I82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117</v>
      </c>
      <c r="D4" s="1"/>
      <c r="E4" s="14" t="s">
        <v>118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553</v>
      </c>
      <c r="D5" s="6"/>
      <c r="E5" s="18" t="s">
        <v>554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27</v>
      </c>
      <c r="D8" s="15" t="s">
        <v>26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5" t="s">
        <v>47</v>
      </c>
      <c r="B9" s="25"/>
      <c r="C9" s="26" t="s">
        <v>31</v>
      </c>
      <c r="D9" s="25"/>
      <c r="E9" s="27" t="s">
        <v>48</v>
      </c>
      <c r="F9" s="25"/>
      <c r="G9" s="25"/>
      <c r="H9" s="25"/>
      <c r="I9" s="28">
        <f>0+Q9</f>
      </c>
      <c r="O9">
        <f>0+R9</f>
      </c>
      <c r="Q9">
        <f>0+I10+I14</f>
      </c>
      <c r="R9">
        <f>0+O10+O14</f>
      </c>
    </row>
    <row r="10" spans="1:16" ht="12.75">
      <c r="A10" s="24" t="s">
        <v>49</v>
      </c>
      <c r="B10" s="29" t="s">
        <v>33</v>
      </c>
      <c r="C10" s="29" t="s">
        <v>454</v>
      </c>
      <c r="D10" s="24" t="s">
        <v>51</v>
      </c>
      <c r="E10" s="30" t="s">
        <v>122</v>
      </c>
      <c r="F10" s="31" t="s">
        <v>123</v>
      </c>
      <c r="G10" s="32">
        <v>195.24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2.75">
      <c r="A11" s="34" t="s">
        <v>54</v>
      </c>
      <c r="E11" s="35" t="s">
        <v>455</v>
      </c>
    </row>
    <row r="12" spans="1:5" ht="51">
      <c r="A12" s="36" t="s">
        <v>56</v>
      </c>
      <c r="E12" s="37" t="s">
        <v>555</v>
      </c>
    </row>
    <row r="13" spans="1:5" ht="25.5">
      <c r="A13" t="s">
        <v>58</v>
      </c>
      <c r="E13" s="35" t="s">
        <v>126</v>
      </c>
    </row>
    <row r="14" spans="1:16" ht="12.75">
      <c r="A14" s="24" t="s">
        <v>49</v>
      </c>
      <c r="B14" s="29" t="s">
        <v>27</v>
      </c>
      <c r="C14" s="29" t="s">
        <v>121</v>
      </c>
      <c r="D14" s="24" t="s">
        <v>51</v>
      </c>
      <c r="E14" s="30" t="s">
        <v>122</v>
      </c>
      <c r="F14" s="31" t="s">
        <v>123</v>
      </c>
      <c r="G14" s="32">
        <v>8.424</v>
      </c>
      <c r="H14" s="33">
        <v>0</v>
      </c>
      <c r="I14" s="33">
        <f>ROUND(ROUND(H14,2)*ROUND(G14,3),2)</f>
      </c>
      <c r="O14">
        <f>(I14*21)/100</f>
      </c>
      <c r="P14" t="s">
        <v>27</v>
      </c>
    </row>
    <row r="15" spans="1:5" ht="12.75">
      <c r="A15" s="34" t="s">
        <v>54</v>
      </c>
      <c r="E15" s="35" t="s">
        <v>124</v>
      </c>
    </row>
    <row r="16" spans="1:5" ht="51">
      <c r="A16" s="36" t="s">
        <v>56</v>
      </c>
      <c r="E16" s="37" t="s">
        <v>556</v>
      </c>
    </row>
    <row r="17" spans="1:5" ht="25.5">
      <c r="A17" t="s">
        <v>58</v>
      </c>
      <c r="E17" s="35" t="s">
        <v>458</v>
      </c>
    </row>
    <row r="18" spans="1:18" ht="12.75" customHeight="1">
      <c r="A18" s="6" t="s">
        <v>47</v>
      </c>
      <c r="B18" s="6"/>
      <c r="C18" s="40" t="s">
        <v>33</v>
      </c>
      <c r="D18" s="6"/>
      <c r="E18" s="27" t="s">
        <v>132</v>
      </c>
      <c r="F18" s="6"/>
      <c r="G18" s="6"/>
      <c r="H18" s="6"/>
      <c r="I18" s="41">
        <f>0+Q18</f>
      </c>
      <c r="O18">
        <f>0+R18</f>
      </c>
      <c r="Q18">
        <f>0+I19+I23+I27+I31+I35+I39+I43+I47+I51</f>
      </c>
      <c r="R18">
        <f>0+O19+O23+O27+O31+O35+O39+O43+O47+O51</f>
      </c>
    </row>
    <row r="19" spans="1:16" ht="12.75">
      <c r="A19" s="24" t="s">
        <v>49</v>
      </c>
      <c r="B19" s="29" t="s">
        <v>26</v>
      </c>
      <c r="C19" s="29" t="s">
        <v>139</v>
      </c>
      <c r="D19" s="24" t="s">
        <v>51</v>
      </c>
      <c r="E19" s="30" t="s">
        <v>140</v>
      </c>
      <c r="F19" s="31" t="s">
        <v>135</v>
      </c>
      <c r="G19" s="32">
        <v>14.4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12.75">
      <c r="A20" s="34" t="s">
        <v>54</v>
      </c>
      <c r="E20" s="35" t="s">
        <v>51</v>
      </c>
    </row>
    <row r="21" spans="1:5" ht="25.5">
      <c r="A21" s="36" t="s">
        <v>56</v>
      </c>
      <c r="E21" s="37" t="s">
        <v>557</v>
      </c>
    </row>
    <row r="22" spans="1:5" ht="12.75">
      <c r="A22" t="s">
        <v>58</v>
      </c>
      <c r="E22" s="35" t="s">
        <v>143</v>
      </c>
    </row>
    <row r="23" spans="1:16" ht="12.75">
      <c r="A23" s="24" t="s">
        <v>49</v>
      </c>
      <c r="B23" s="29" t="s">
        <v>37</v>
      </c>
      <c r="C23" s="29" t="s">
        <v>536</v>
      </c>
      <c r="D23" s="24" t="s">
        <v>51</v>
      </c>
      <c r="E23" s="30" t="s">
        <v>537</v>
      </c>
      <c r="F23" s="31" t="s">
        <v>146</v>
      </c>
      <c r="G23" s="32">
        <v>97.5</v>
      </c>
      <c r="H23" s="33">
        <v>0</v>
      </c>
      <c r="I23" s="33">
        <f>ROUND(ROUND(H23,2)*ROUND(G23,3),2)</f>
      </c>
      <c r="O23">
        <f>(I23*21)/100</f>
      </c>
      <c r="P23" t="s">
        <v>27</v>
      </c>
    </row>
    <row r="24" spans="1:5" ht="12.75">
      <c r="A24" s="34" t="s">
        <v>54</v>
      </c>
      <c r="E24" s="35" t="s">
        <v>558</v>
      </c>
    </row>
    <row r="25" spans="1:5" ht="63.75">
      <c r="A25" s="36" t="s">
        <v>56</v>
      </c>
      <c r="E25" s="37" t="s">
        <v>559</v>
      </c>
    </row>
    <row r="26" spans="1:5" ht="63.75">
      <c r="A26" t="s">
        <v>58</v>
      </c>
      <c r="E26" s="35" t="s">
        <v>149</v>
      </c>
    </row>
    <row r="27" spans="1:16" ht="12.75">
      <c r="A27" s="24" t="s">
        <v>49</v>
      </c>
      <c r="B27" s="29" t="s">
        <v>39</v>
      </c>
      <c r="C27" s="29" t="s">
        <v>560</v>
      </c>
      <c r="D27" s="24" t="s">
        <v>51</v>
      </c>
      <c r="E27" s="30" t="s">
        <v>561</v>
      </c>
      <c r="F27" s="31" t="s">
        <v>339</v>
      </c>
      <c r="G27" s="32">
        <v>6</v>
      </c>
      <c r="H27" s="33">
        <v>0</v>
      </c>
      <c r="I27" s="33">
        <f>ROUND(ROUND(H27,2)*ROUND(G27,3),2)</f>
      </c>
      <c r="O27">
        <f>(I27*21)/100</f>
      </c>
      <c r="P27" t="s">
        <v>27</v>
      </c>
    </row>
    <row r="28" spans="1:5" ht="12.75">
      <c r="A28" s="34" t="s">
        <v>54</v>
      </c>
      <c r="E28" s="35" t="s">
        <v>562</v>
      </c>
    </row>
    <row r="29" spans="1:5" ht="25.5">
      <c r="A29" s="36" t="s">
        <v>56</v>
      </c>
      <c r="E29" s="37" t="s">
        <v>563</v>
      </c>
    </row>
    <row r="30" spans="1:5" ht="63.75">
      <c r="A30" t="s">
        <v>58</v>
      </c>
      <c r="E30" s="35" t="s">
        <v>149</v>
      </c>
    </row>
    <row r="31" spans="1:16" ht="12.75">
      <c r="A31" s="24" t="s">
        <v>49</v>
      </c>
      <c r="B31" s="29" t="s">
        <v>41</v>
      </c>
      <c r="C31" s="29" t="s">
        <v>169</v>
      </c>
      <c r="D31" s="24" t="s">
        <v>51</v>
      </c>
      <c r="E31" s="30" t="s">
        <v>171</v>
      </c>
      <c r="F31" s="31" t="s">
        <v>146</v>
      </c>
      <c r="G31" s="32">
        <v>2.16</v>
      </c>
      <c r="H31" s="33">
        <v>0</v>
      </c>
      <c r="I31" s="33">
        <f>ROUND(ROUND(H31,2)*ROUND(G31,3),2)</f>
      </c>
      <c r="O31">
        <f>(I31*21)/100</f>
      </c>
      <c r="P31" t="s">
        <v>27</v>
      </c>
    </row>
    <row r="32" spans="1:5" ht="12.75">
      <c r="A32" s="34" t="s">
        <v>54</v>
      </c>
      <c r="E32" s="35" t="s">
        <v>51</v>
      </c>
    </row>
    <row r="33" spans="1:5" ht="25.5">
      <c r="A33" s="36" t="s">
        <v>56</v>
      </c>
      <c r="E33" s="37" t="s">
        <v>564</v>
      </c>
    </row>
    <row r="34" spans="1:5" ht="369.75">
      <c r="A34" t="s">
        <v>58</v>
      </c>
      <c r="E34" s="35" t="s">
        <v>174</v>
      </c>
    </row>
    <row r="35" spans="1:16" ht="12.75">
      <c r="A35" s="24" t="s">
        <v>49</v>
      </c>
      <c r="B35" s="29" t="s">
        <v>81</v>
      </c>
      <c r="C35" s="29" t="s">
        <v>200</v>
      </c>
      <c r="D35" s="24" t="s">
        <v>51</v>
      </c>
      <c r="E35" s="30" t="s">
        <v>201</v>
      </c>
      <c r="F35" s="31" t="s">
        <v>146</v>
      </c>
      <c r="G35" s="32">
        <v>4.32</v>
      </c>
      <c r="H35" s="33">
        <v>0</v>
      </c>
      <c r="I35" s="33">
        <f>ROUND(ROUND(H35,2)*ROUND(G35,3),2)</f>
      </c>
      <c r="O35">
        <f>(I35*21)/100</f>
      </c>
      <c r="P35" t="s">
        <v>27</v>
      </c>
    </row>
    <row r="36" spans="1:5" ht="12.75">
      <c r="A36" s="34" t="s">
        <v>54</v>
      </c>
      <c r="E36" s="35" t="s">
        <v>51</v>
      </c>
    </row>
    <row r="37" spans="1:5" ht="51">
      <c r="A37" s="36" t="s">
        <v>56</v>
      </c>
      <c r="E37" s="37" t="s">
        <v>565</v>
      </c>
    </row>
    <row r="38" spans="1:5" ht="191.25">
      <c r="A38" t="s">
        <v>58</v>
      </c>
      <c r="E38" s="35" t="s">
        <v>566</v>
      </c>
    </row>
    <row r="39" spans="1:16" ht="12.75">
      <c r="A39" s="24" t="s">
        <v>49</v>
      </c>
      <c r="B39" s="29" t="s">
        <v>85</v>
      </c>
      <c r="C39" s="29" t="s">
        <v>217</v>
      </c>
      <c r="D39" s="24" t="s">
        <v>51</v>
      </c>
      <c r="E39" s="30" t="s">
        <v>218</v>
      </c>
      <c r="F39" s="31" t="s">
        <v>135</v>
      </c>
      <c r="G39" s="32">
        <v>23.5</v>
      </c>
      <c r="H39" s="33">
        <v>0</v>
      </c>
      <c r="I39" s="33">
        <f>ROUND(ROUND(H39,2)*ROUND(G39,3),2)</f>
      </c>
      <c r="O39">
        <f>(I39*21)/100</f>
      </c>
      <c r="P39" t="s">
        <v>27</v>
      </c>
    </row>
    <row r="40" spans="1:5" ht="12.75">
      <c r="A40" s="34" t="s">
        <v>54</v>
      </c>
      <c r="E40" s="35" t="s">
        <v>567</v>
      </c>
    </row>
    <row r="41" spans="1:5" ht="51">
      <c r="A41" s="36" t="s">
        <v>56</v>
      </c>
      <c r="E41" s="37" t="s">
        <v>568</v>
      </c>
    </row>
    <row r="42" spans="1:5" ht="25.5">
      <c r="A42" t="s">
        <v>58</v>
      </c>
      <c r="E42" s="35" t="s">
        <v>220</v>
      </c>
    </row>
    <row r="43" spans="1:16" ht="12.75">
      <c r="A43" s="24" t="s">
        <v>49</v>
      </c>
      <c r="B43" s="29" t="s">
        <v>44</v>
      </c>
      <c r="C43" s="29" t="s">
        <v>569</v>
      </c>
      <c r="D43" s="24" t="s">
        <v>51</v>
      </c>
      <c r="E43" s="30" t="s">
        <v>570</v>
      </c>
      <c r="F43" s="31" t="s">
        <v>135</v>
      </c>
      <c r="G43" s="32">
        <v>93</v>
      </c>
      <c r="H43" s="33">
        <v>0</v>
      </c>
      <c r="I43" s="33">
        <f>ROUND(ROUND(H43,2)*ROUND(G43,3),2)</f>
      </c>
      <c r="O43">
        <f>(I43*21)/100</f>
      </c>
      <c r="P43" t="s">
        <v>27</v>
      </c>
    </row>
    <row r="44" spans="1:5" ht="12.75">
      <c r="A44" s="34" t="s">
        <v>54</v>
      </c>
      <c r="E44" s="35" t="s">
        <v>51</v>
      </c>
    </row>
    <row r="45" spans="1:5" ht="12.75">
      <c r="A45" s="36" t="s">
        <v>56</v>
      </c>
      <c r="E45" s="37" t="s">
        <v>571</v>
      </c>
    </row>
    <row r="46" spans="1:5" ht="38.25">
      <c r="A46" t="s">
        <v>58</v>
      </c>
      <c r="E46" s="35" t="s">
        <v>572</v>
      </c>
    </row>
    <row r="47" spans="1:16" ht="12.75">
      <c r="A47" s="24" t="s">
        <v>49</v>
      </c>
      <c r="B47" s="29" t="s">
        <v>46</v>
      </c>
      <c r="C47" s="29" t="s">
        <v>573</v>
      </c>
      <c r="D47" s="24" t="s">
        <v>51</v>
      </c>
      <c r="E47" s="30" t="s">
        <v>574</v>
      </c>
      <c r="F47" s="31" t="s">
        <v>135</v>
      </c>
      <c r="G47" s="32">
        <v>93</v>
      </c>
      <c r="H47" s="33">
        <v>0</v>
      </c>
      <c r="I47" s="33">
        <f>ROUND(ROUND(H47,2)*ROUND(G47,3),2)</f>
      </c>
      <c r="O47">
        <f>(I47*21)/100</f>
      </c>
      <c r="P47" t="s">
        <v>27</v>
      </c>
    </row>
    <row r="48" spans="1:5" ht="12.75">
      <c r="A48" s="34" t="s">
        <v>54</v>
      </c>
      <c r="E48" s="35" t="s">
        <v>51</v>
      </c>
    </row>
    <row r="49" spans="1:5" ht="12.75">
      <c r="A49" s="36" t="s">
        <v>56</v>
      </c>
      <c r="E49" s="37" t="s">
        <v>571</v>
      </c>
    </row>
    <row r="50" spans="1:5" ht="25.5">
      <c r="A50" t="s">
        <v>58</v>
      </c>
      <c r="E50" s="35" t="s">
        <v>575</v>
      </c>
    </row>
    <row r="51" spans="1:16" ht="12.75">
      <c r="A51" s="24" t="s">
        <v>49</v>
      </c>
      <c r="B51" s="29" t="s">
        <v>98</v>
      </c>
      <c r="C51" s="29" t="s">
        <v>576</v>
      </c>
      <c r="D51" s="24" t="s">
        <v>51</v>
      </c>
      <c r="E51" s="30" t="s">
        <v>577</v>
      </c>
      <c r="F51" s="31" t="s">
        <v>135</v>
      </c>
      <c r="G51" s="32">
        <v>93</v>
      </c>
      <c r="H51" s="33">
        <v>0</v>
      </c>
      <c r="I51" s="33">
        <f>ROUND(ROUND(H51,2)*ROUND(G51,3),2)</f>
      </c>
      <c r="O51">
        <f>(I51*21)/100</f>
      </c>
      <c r="P51" t="s">
        <v>27</v>
      </c>
    </row>
    <row r="52" spans="1:5" ht="12.75">
      <c r="A52" s="34" t="s">
        <v>54</v>
      </c>
      <c r="E52" s="35" t="s">
        <v>51</v>
      </c>
    </row>
    <row r="53" spans="1:5" ht="12.75">
      <c r="A53" s="36" t="s">
        <v>56</v>
      </c>
      <c r="E53" s="37" t="s">
        <v>571</v>
      </c>
    </row>
    <row r="54" spans="1:5" ht="38.25">
      <c r="A54" t="s">
        <v>58</v>
      </c>
      <c r="E54" s="35" t="s">
        <v>578</v>
      </c>
    </row>
    <row r="55" spans="1:18" ht="12.75" customHeight="1">
      <c r="A55" s="6" t="s">
        <v>47</v>
      </c>
      <c r="B55" s="6"/>
      <c r="C55" s="40" t="s">
        <v>39</v>
      </c>
      <c r="D55" s="6"/>
      <c r="E55" s="27" t="s">
        <v>247</v>
      </c>
      <c r="F55" s="6"/>
      <c r="G55" s="6"/>
      <c r="H55" s="6"/>
      <c r="I55" s="41">
        <f>0+Q55</f>
      </c>
      <c r="O55">
        <f>0+R55</f>
      </c>
      <c r="Q55">
        <f>0+I56+I60+I64+I68</f>
      </c>
      <c r="R55">
        <f>0+O56+O60+O64+O68</f>
      </c>
    </row>
    <row r="56" spans="1:16" ht="12.75">
      <c r="A56" s="24" t="s">
        <v>49</v>
      </c>
      <c r="B56" s="29" t="s">
        <v>103</v>
      </c>
      <c r="C56" s="29" t="s">
        <v>579</v>
      </c>
      <c r="D56" s="24" t="s">
        <v>51</v>
      </c>
      <c r="E56" s="30" t="s">
        <v>580</v>
      </c>
      <c r="F56" s="31" t="s">
        <v>135</v>
      </c>
      <c r="G56" s="32">
        <v>23.5</v>
      </c>
      <c r="H56" s="33">
        <v>0</v>
      </c>
      <c r="I56" s="33">
        <f>ROUND(ROUND(H56,2)*ROUND(G56,3),2)</f>
      </c>
      <c r="O56">
        <f>(I56*21)/100</f>
      </c>
      <c r="P56" t="s">
        <v>27</v>
      </c>
    </row>
    <row r="57" spans="1:5" ht="12.75">
      <c r="A57" s="34" t="s">
        <v>54</v>
      </c>
      <c r="E57" s="35" t="s">
        <v>51</v>
      </c>
    </row>
    <row r="58" spans="1:5" ht="51">
      <c r="A58" s="36" t="s">
        <v>56</v>
      </c>
      <c r="E58" s="37" t="s">
        <v>568</v>
      </c>
    </row>
    <row r="59" spans="1:5" ht="51">
      <c r="A59" t="s">
        <v>58</v>
      </c>
      <c r="E59" s="35" t="s">
        <v>581</v>
      </c>
    </row>
    <row r="60" spans="1:16" ht="12.75">
      <c r="A60" s="24" t="s">
        <v>49</v>
      </c>
      <c r="B60" s="29" t="s">
        <v>175</v>
      </c>
      <c r="C60" s="29" t="s">
        <v>324</v>
      </c>
      <c r="D60" s="24" t="s">
        <v>51</v>
      </c>
      <c r="E60" s="30" t="s">
        <v>325</v>
      </c>
      <c r="F60" s="31" t="s">
        <v>135</v>
      </c>
      <c r="G60" s="32">
        <v>15.5</v>
      </c>
      <c r="H60" s="33">
        <v>0</v>
      </c>
      <c r="I60" s="33">
        <f>ROUND(ROUND(H60,2)*ROUND(G60,3),2)</f>
      </c>
      <c r="O60">
        <f>(I60*21)/100</f>
      </c>
      <c r="P60" t="s">
        <v>27</v>
      </c>
    </row>
    <row r="61" spans="1:5" ht="12.75">
      <c r="A61" s="34" t="s">
        <v>54</v>
      </c>
      <c r="E61" s="35" t="s">
        <v>582</v>
      </c>
    </row>
    <row r="62" spans="1:5" ht="25.5">
      <c r="A62" s="36" t="s">
        <v>56</v>
      </c>
      <c r="E62" s="37" t="s">
        <v>583</v>
      </c>
    </row>
    <row r="63" spans="1:5" ht="153">
      <c r="A63" t="s">
        <v>58</v>
      </c>
      <c r="E63" s="35" t="s">
        <v>328</v>
      </c>
    </row>
    <row r="64" spans="1:16" ht="25.5">
      <c r="A64" s="24" t="s">
        <v>49</v>
      </c>
      <c r="B64" s="29" t="s">
        <v>181</v>
      </c>
      <c r="C64" s="29" t="s">
        <v>584</v>
      </c>
      <c r="D64" s="24" t="s">
        <v>51</v>
      </c>
      <c r="E64" s="30" t="s">
        <v>585</v>
      </c>
      <c r="F64" s="31" t="s">
        <v>135</v>
      </c>
      <c r="G64" s="32">
        <v>8</v>
      </c>
      <c r="H64" s="33">
        <v>0</v>
      </c>
      <c r="I64" s="33">
        <f>ROUND(ROUND(H64,2)*ROUND(G64,3),2)</f>
      </c>
      <c r="O64">
        <f>(I64*21)/100</f>
      </c>
      <c r="P64" t="s">
        <v>27</v>
      </c>
    </row>
    <row r="65" spans="1:5" ht="12.75">
      <c r="A65" s="34" t="s">
        <v>54</v>
      </c>
      <c r="E65" s="35" t="s">
        <v>586</v>
      </c>
    </row>
    <row r="66" spans="1:5" ht="25.5">
      <c r="A66" s="36" t="s">
        <v>56</v>
      </c>
      <c r="E66" s="37" t="s">
        <v>587</v>
      </c>
    </row>
    <row r="67" spans="1:5" ht="153">
      <c r="A67" t="s">
        <v>58</v>
      </c>
      <c r="E67" s="35" t="s">
        <v>328</v>
      </c>
    </row>
    <row r="68" spans="1:16" ht="12.75">
      <c r="A68" s="24" t="s">
        <v>49</v>
      </c>
      <c r="B68" s="29" t="s">
        <v>188</v>
      </c>
      <c r="C68" s="29" t="s">
        <v>588</v>
      </c>
      <c r="D68" s="24" t="s">
        <v>51</v>
      </c>
      <c r="E68" s="30" t="s">
        <v>589</v>
      </c>
      <c r="F68" s="31" t="s">
        <v>135</v>
      </c>
      <c r="G68" s="32">
        <v>47.5</v>
      </c>
      <c r="H68" s="33">
        <v>0</v>
      </c>
      <c r="I68" s="33">
        <f>ROUND(ROUND(H68,2)*ROUND(G68,3),2)</f>
      </c>
      <c r="O68">
        <f>(I68*21)/100</f>
      </c>
      <c r="P68" t="s">
        <v>27</v>
      </c>
    </row>
    <row r="69" spans="1:5" ht="12.75">
      <c r="A69" s="34" t="s">
        <v>54</v>
      </c>
      <c r="E69" s="35" t="s">
        <v>51</v>
      </c>
    </row>
    <row r="70" spans="1:5" ht="63.75">
      <c r="A70" s="36" t="s">
        <v>56</v>
      </c>
      <c r="E70" s="37" t="s">
        <v>590</v>
      </c>
    </row>
    <row r="71" spans="1:5" ht="89.25">
      <c r="A71" t="s">
        <v>58</v>
      </c>
      <c r="E71" s="35" t="s">
        <v>591</v>
      </c>
    </row>
    <row r="72" spans="1:18" ht="12.75" customHeight="1">
      <c r="A72" s="6" t="s">
        <v>47</v>
      </c>
      <c r="B72" s="6"/>
      <c r="C72" s="40" t="s">
        <v>81</v>
      </c>
      <c r="D72" s="6"/>
      <c r="E72" s="27" t="s">
        <v>592</v>
      </c>
      <c r="F72" s="6"/>
      <c r="G72" s="6"/>
      <c r="H72" s="6"/>
      <c r="I72" s="41">
        <f>0+Q72</f>
      </c>
      <c r="O72">
        <f>0+R72</f>
      </c>
      <c r="Q72">
        <f>0+I73</f>
      </c>
      <c r="R72">
        <f>0+O73</f>
      </c>
    </row>
    <row r="73" spans="1:16" ht="12.75">
      <c r="A73" s="24" t="s">
        <v>49</v>
      </c>
      <c r="B73" s="29" t="s">
        <v>194</v>
      </c>
      <c r="C73" s="29" t="s">
        <v>593</v>
      </c>
      <c r="D73" s="24" t="s">
        <v>51</v>
      </c>
      <c r="E73" s="30" t="s">
        <v>594</v>
      </c>
      <c r="F73" s="31" t="s">
        <v>135</v>
      </c>
      <c r="G73" s="32">
        <v>9</v>
      </c>
      <c r="H73" s="33">
        <v>0</v>
      </c>
      <c r="I73" s="33">
        <f>ROUND(ROUND(H73,2)*ROUND(G73,3),2)</f>
      </c>
      <c r="O73">
        <f>(I73*21)/100</f>
      </c>
      <c r="P73" t="s">
        <v>27</v>
      </c>
    </row>
    <row r="74" spans="1:5" ht="12.75">
      <c r="A74" s="34" t="s">
        <v>54</v>
      </c>
      <c r="E74" s="35" t="s">
        <v>595</v>
      </c>
    </row>
    <row r="75" spans="1:5" ht="12.75">
      <c r="A75" s="36" t="s">
        <v>56</v>
      </c>
      <c r="E75" s="37" t="s">
        <v>596</v>
      </c>
    </row>
    <row r="76" spans="1:5" ht="191.25">
      <c r="A76" t="s">
        <v>58</v>
      </c>
      <c r="E76" s="35" t="s">
        <v>597</v>
      </c>
    </row>
    <row r="77" spans="1:18" ht="12.75" customHeight="1">
      <c r="A77" s="6" t="s">
        <v>47</v>
      </c>
      <c r="B77" s="6"/>
      <c r="C77" s="40" t="s">
        <v>85</v>
      </c>
      <c r="D77" s="6"/>
      <c r="E77" s="27" t="s">
        <v>335</v>
      </c>
      <c r="F77" s="6"/>
      <c r="G77" s="6"/>
      <c r="H77" s="6"/>
      <c r="I77" s="41">
        <f>0+Q77</f>
      </c>
      <c r="O77">
        <f>0+R77</f>
      </c>
      <c r="Q77">
        <f>0+I78</f>
      </c>
      <c r="R77">
        <f>0+O78</f>
      </c>
    </row>
    <row r="78" spans="1:16" ht="12.75">
      <c r="A78" s="24" t="s">
        <v>49</v>
      </c>
      <c r="B78" s="29" t="s">
        <v>199</v>
      </c>
      <c r="C78" s="29" t="s">
        <v>598</v>
      </c>
      <c r="D78" s="24" t="s">
        <v>51</v>
      </c>
      <c r="E78" s="30" t="s">
        <v>599</v>
      </c>
      <c r="F78" s="31" t="s">
        <v>78</v>
      </c>
      <c r="G78" s="32">
        <v>3</v>
      </c>
      <c r="H78" s="33">
        <v>0</v>
      </c>
      <c r="I78" s="33">
        <f>ROUND(ROUND(H78,2)*ROUND(G78,3),2)</f>
      </c>
      <c r="O78">
        <f>(I78*21)/100</f>
      </c>
      <c r="P78" t="s">
        <v>27</v>
      </c>
    </row>
    <row r="79" spans="1:5" ht="12.75">
      <c r="A79" s="34" t="s">
        <v>54</v>
      </c>
      <c r="E79" s="35" t="s">
        <v>600</v>
      </c>
    </row>
    <row r="80" spans="1:5" ht="12.75">
      <c r="A80" s="36" t="s">
        <v>56</v>
      </c>
      <c r="E80" s="37" t="s">
        <v>345</v>
      </c>
    </row>
    <row r="81" spans="1:5" ht="25.5">
      <c r="A81" t="s">
        <v>58</v>
      </c>
      <c r="E81" s="35" t="s">
        <v>601</v>
      </c>
    </row>
    <row r="82" spans="1:18" ht="12.75" customHeight="1">
      <c r="A82" s="6" t="s">
        <v>47</v>
      </c>
      <c r="B82" s="6"/>
      <c r="C82" s="40" t="s">
        <v>44</v>
      </c>
      <c r="D82" s="6"/>
      <c r="E82" s="27" t="s">
        <v>347</v>
      </c>
      <c r="F82" s="6"/>
      <c r="G82" s="6"/>
      <c r="H82" s="6"/>
      <c r="I82" s="41">
        <f>0+Q82</f>
      </c>
      <c r="O82">
        <f>0+R82</f>
      </c>
      <c r="Q82">
        <f>0+I83</f>
      </c>
      <c r="R82">
        <f>0+O83</f>
      </c>
    </row>
    <row r="83" spans="1:16" ht="12.75">
      <c r="A83" s="24" t="s">
        <v>49</v>
      </c>
      <c r="B83" s="29" t="s">
        <v>204</v>
      </c>
      <c r="C83" s="29" t="s">
        <v>602</v>
      </c>
      <c r="D83" s="24" t="s">
        <v>51</v>
      </c>
      <c r="E83" s="30" t="s">
        <v>603</v>
      </c>
      <c r="F83" s="31" t="s">
        <v>339</v>
      </c>
      <c r="G83" s="32">
        <v>6</v>
      </c>
      <c r="H83" s="33">
        <v>0</v>
      </c>
      <c r="I83" s="33">
        <f>ROUND(ROUND(H83,2)*ROUND(G83,3),2)</f>
      </c>
      <c r="O83">
        <f>(I83*21)/100</f>
      </c>
      <c r="P83" t="s">
        <v>27</v>
      </c>
    </row>
    <row r="84" spans="1:5" ht="12.75">
      <c r="A84" s="34" t="s">
        <v>54</v>
      </c>
      <c r="E84" s="35" t="s">
        <v>567</v>
      </c>
    </row>
    <row r="85" spans="1:5" ht="12.75">
      <c r="A85" s="36" t="s">
        <v>56</v>
      </c>
      <c r="E85" s="37" t="s">
        <v>604</v>
      </c>
    </row>
    <row r="86" spans="1:5" ht="51">
      <c r="A86" t="s">
        <v>58</v>
      </c>
      <c r="E86" s="35" t="s">
        <v>605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606</v>
      </c>
      <c r="I3" s="38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117</v>
      </c>
      <c r="D4" s="1"/>
      <c r="E4" s="14" t="s">
        <v>118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606</v>
      </c>
      <c r="D5" s="6"/>
      <c r="E5" s="18" t="s">
        <v>607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27</v>
      </c>
      <c r="D8" s="15" t="s">
        <v>26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5" t="s">
        <v>47</v>
      </c>
      <c r="B9" s="25"/>
      <c r="C9" s="26" t="s">
        <v>33</v>
      </c>
      <c r="D9" s="25"/>
      <c r="E9" s="27" t="s">
        <v>132</v>
      </c>
      <c r="F9" s="25"/>
      <c r="G9" s="25"/>
      <c r="H9" s="25"/>
      <c r="I9" s="28">
        <f>0+Q9</f>
      </c>
      <c r="O9">
        <f>0+R9</f>
      </c>
      <c r="Q9">
        <f>0+I10+I14</f>
      </c>
      <c r="R9">
        <f>0+O10+O14</f>
      </c>
    </row>
    <row r="10" spans="1:16" ht="12.75">
      <c r="A10" s="24" t="s">
        <v>49</v>
      </c>
      <c r="B10" s="29" t="s">
        <v>33</v>
      </c>
      <c r="C10" s="29" t="s">
        <v>608</v>
      </c>
      <c r="D10" s="24" t="s">
        <v>51</v>
      </c>
      <c r="E10" s="30" t="s">
        <v>609</v>
      </c>
      <c r="F10" s="31" t="s">
        <v>78</v>
      </c>
      <c r="G10" s="32">
        <v>7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2.75">
      <c r="A11" s="34" t="s">
        <v>54</v>
      </c>
      <c r="E11" s="35" t="s">
        <v>51</v>
      </c>
    </row>
    <row r="12" spans="1:5" ht="12.75">
      <c r="A12" s="36" t="s">
        <v>56</v>
      </c>
      <c r="E12" s="37" t="s">
        <v>610</v>
      </c>
    </row>
    <row r="13" spans="1:5" ht="76.5">
      <c r="A13" t="s">
        <v>58</v>
      </c>
      <c r="E13" s="35" t="s">
        <v>611</v>
      </c>
    </row>
    <row r="14" spans="1:16" ht="12.75">
      <c r="A14" s="24" t="s">
        <v>49</v>
      </c>
      <c r="B14" s="29" t="s">
        <v>27</v>
      </c>
      <c r="C14" s="29" t="s">
        <v>612</v>
      </c>
      <c r="D14" s="24" t="s">
        <v>51</v>
      </c>
      <c r="E14" s="30" t="s">
        <v>613</v>
      </c>
      <c r="F14" s="31" t="s">
        <v>78</v>
      </c>
      <c r="G14" s="32">
        <v>7</v>
      </c>
      <c r="H14" s="33">
        <v>0</v>
      </c>
      <c r="I14" s="33">
        <f>ROUND(ROUND(H14,2)*ROUND(G14,3),2)</f>
      </c>
      <c r="O14">
        <f>(I14*21)/100</f>
      </c>
      <c r="P14" t="s">
        <v>27</v>
      </c>
    </row>
    <row r="15" spans="1:5" ht="12.75">
      <c r="A15" s="34" t="s">
        <v>54</v>
      </c>
      <c r="E15" s="35" t="s">
        <v>51</v>
      </c>
    </row>
    <row r="16" spans="1:5" ht="12.75">
      <c r="A16" s="36" t="s">
        <v>56</v>
      </c>
      <c r="E16" s="37" t="s">
        <v>610</v>
      </c>
    </row>
    <row r="17" spans="1:5" ht="89.25">
      <c r="A17" t="s">
        <v>58</v>
      </c>
      <c r="E17" s="35" t="s">
        <v>614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0+O9+O14+O27+O36+O45+O50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615</v>
      </c>
      <c r="I3" s="38">
        <f>0+I9+I14+I27+I36+I45+I50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117</v>
      </c>
      <c r="D4" s="1"/>
      <c r="E4" s="14" t="s">
        <v>118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615</v>
      </c>
      <c r="D5" s="6"/>
      <c r="E5" s="18" t="s">
        <v>616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</row>
    <row r="8" spans="1:9" ht="12.75" customHeight="1">
      <c r="A8" s="15" t="s">
        <v>31</v>
      </c>
      <c r="B8" s="15" t="s">
        <v>33</v>
      </c>
      <c r="C8" s="15" t="s">
        <v>27</v>
      </c>
      <c r="D8" s="15" t="s">
        <v>26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</row>
    <row r="9" spans="1:18" ht="12.75" customHeight="1">
      <c r="A9" s="25" t="s">
        <v>47</v>
      </c>
      <c r="B9" s="25"/>
      <c r="C9" s="26" t="s">
        <v>31</v>
      </c>
      <c r="D9" s="25"/>
      <c r="E9" s="27" t="s">
        <v>48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49</v>
      </c>
      <c r="B10" s="29" t="s">
        <v>33</v>
      </c>
      <c r="C10" s="29" t="s">
        <v>121</v>
      </c>
      <c r="D10" s="24" t="s">
        <v>51</v>
      </c>
      <c r="E10" s="30" t="s">
        <v>122</v>
      </c>
      <c r="F10" s="31" t="s">
        <v>123</v>
      </c>
      <c r="G10" s="32">
        <v>288.92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2.75">
      <c r="A11" s="34" t="s">
        <v>54</v>
      </c>
      <c r="E11" s="35" t="s">
        <v>124</v>
      </c>
    </row>
    <row r="12" spans="1:5" ht="51">
      <c r="A12" s="36" t="s">
        <v>56</v>
      </c>
      <c r="E12" s="37" t="s">
        <v>617</v>
      </c>
    </row>
    <row r="13" spans="1:5" ht="25.5">
      <c r="A13" t="s">
        <v>58</v>
      </c>
      <c r="E13" s="35" t="s">
        <v>458</v>
      </c>
    </row>
    <row r="14" spans="1:18" ht="12.75" customHeight="1">
      <c r="A14" s="6" t="s">
        <v>47</v>
      </c>
      <c r="B14" s="6"/>
      <c r="C14" s="40" t="s">
        <v>33</v>
      </c>
      <c r="D14" s="6"/>
      <c r="E14" s="27" t="s">
        <v>132</v>
      </c>
      <c r="F14" s="6"/>
      <c r="G14" s="6"/>
      <c r="H14" s="6"/>
      <c r="I14" s="41">
        <f>0+Q14</f>
      </c>
      <c r="O14">
        <f>0+R14</f>
      </c>
      <c r="Q14">
        <f>0+I15+I19+I23</f>
      </c>
      <c r="R14">
        <f>0+O15+O19+O23</f>
      </c>
    </row>
    <row r="15" spans="1:16" ht="25.5">
      <c r="A15" s="24" t="s">
        <v>49</v>
      </c>
      <c r="B15" s="29" t="s">
        <v>27</v>
      </c>
      <c r="C15" s="29" t="s">
        <v>150</v>
      </c>
      <c r="D15" s="24" t="s">
        <v>51</v>
      </c>
      <c r="E15" s="30" t="s">
        <v>151</v>
      </c>
      <c r="F15" s="31" t="s">
        <v>146</v>
      </c>
      <c r="G15" s="32">
        <v>72.46</v>
      </c>
      <c r="H15" s="33">
        <v>0</v>
      </c>
      <c r="I15" s="33">
        <f>ROUND(ROUND(H15,2)*ROUND(G15,3),2)</f>
      </c>
      <c r="O15">
        <f>(I15*21)/100</f>
      </c>
      <c r="P15" t="s">
        <v>27</v>
      </c>
    </row>
    <row r="16" spans="1:5" ht="12.75">
      <c r="A16" s="34" t="s">
        <v>54</v>
      </c>
      <c r="E16" s="35" t="s">
        <v>618</v>
      </c>
    </row>
    <row r="17" spans="1:5" ht="63.75">
      <c r="A17" s="36" t="s">
        <v>56</v>
      </c>
      <c r="E17" s="37" t="s">
        <v>619</v>
      </c>
    </row>
    <row r="18" spans="1:5" ht="63.75">
      <c r="A18" t="s">
        <v>58</v>
      </c>
      <c r="E18" s="35" t="s">
        <v>149</v>
      </c>
    </row>
    <row r="19" spans="1:16" ht="12.75">
      <c r="A19" s="24" t="s">
        <v>49</v>
      </c>
      <c r="B19" s="29" t="s">
        <v>26</v>
      </c>
      <c r="C19" s="29" t="s">
        <v>620</v>
      </c>
      <c r="D19" s="24" t="s">
        <v>51</v>
      </c>
      <c r="E19" s="30" t="s">
        <v>621</v>
      </c>
      <c r="F19" s="31" t="s">
        <v>146</v>
      </c>
      <c r="G19" s="32">
        <v>72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12.75">
      <c r="A20" s="34" t="s">
        <v>54</v>
      </c>
      <c r="E20" s="35" t="s">
        <v>622</v>
      </c>
    </row>
    <row r="21" spans="1:5" ht="12.75">
      <c r="A21" s="36" t="s">
        <v>56</v>
      </c>
      <c r="E21" s="37" t="s">
        <v>623</v>
      </c>
    </row>
    <row r="22" spans="1:5" ht="318.75">
      <c r="A22" t="s">
        <v>58</v>
      </c>
      <c r="E22" s="35" t="s">
        <v>198</v>
      </c>
    </row>
    <row r="23" spans="1:16" ht="12.75">
      <c r="A23" s="24" t="s">
        <v>49</v>
      </c>
      <c r="B23" s="29" t="s">
        <v>37</v>
      </c>
      <c r="C23" s="29" t="s">
        <v>200</v>
      </c>
      <c r="D23" s="24" t="s">
        <v>51</v>
      </c>
      <c r="E23" s="30" t="s">
        <v>201</v>
      </c>
      <c r="F23" s="31" t="s">
        <v>146</v>
      </c>
      <c r="G23" s="32">
        <v>144.46</v>
      </c>
      <c r="H23" s="33">
        <v>0</v>
      </c>
      <c r="I23" s="33">
        <f>ROUND(ROUND(H23,2)*ROUND(G23,3),2)</f>
      </c>
      <c r="O23">
        <f>(I23*21)/100</f>
      </c>
      <c r="P23" t="s">
        <v>27</v>
      </c>
    </row>
    <row r="24" spans="1:5" ht="12.75">
      <c r="A24" s="34" t="s">
        <v>54</v>
      </c>
      <c r="E24" s="35" t="s">
        <v>51</v>
      </c>
    </row>
    <row r="25" spans="1:5" ht="51">
      <c r="A25" s="36" t="s">
        <v>56</v>
      </c>
      <c r="E25" s="37" t="s">
        <v>624</v>
      </c>
    </row>
    <row r="26" spans="1:5" ht="191.25">
      <c r="A26" t="s">
        <v>58</v>
      </c>
      <c r="E26" s="35" t="s">
        <v>203</v>
      </c>
    </row>
    <row r="27" spans="1:18" ht="12.75" customHeight="1">
      <c r="A27" s="6" t="s">
        <v>47</v>
      </c>
      <c r="B27" s="6"/>
      <c r="C27" s="40" t="s">
        <v>37</v>
      </c>
      <c r="D27" s="6"/>
      <c r="E27" s="27" t="s">
        <v>490</v>
      </c>
      <c r="F27" s="6"/>
      <c r="G27" s="6"/>
      <c r="H27" s="6"/>
      <c r="I27" s="41">
        <f>0+Q27</f>
      </c>
      <c r="O27">
        <f>0+R27</f>
      </c>
      <c r="Q27">
        <f>0+I28+I32</f>
      </c>
      <c r="R27">
        <f>0+O28+O32</f>
      </c>
    </row>
    <row r="28" spans="1:16" ht="12.75">
      <c r="A28" s="24" t="s">
        <v>49</v>
      </c>
      <c r="B28" s="29" t="s">
        <v>39</v>
      </c>
      <c r="C28" s="29" t="s">
        <v>625</v>
      </c>
      <c r="D28" s="24" t="s">
        <v>51</v>
      </c>
      <c r="E28" s="30" t="s">
        <v>626</v>
      </c>
      <c r="F28" s="31" t="s">
        <v>146</v>
      </c>
      <c r="G28" s="32">
        <v>9.6</v>
      </c>
      <c r="H28" s="33">
        <v>0</v>
      </c>
      <c r="I28" s="33">
        <f>ROUND(ROUND(H28,2)*ROUND(G28,3),2)</f>
      </c>
      <c r="O28">
        <f>(I28*21)/100</f>
      </c>
      <c r="P28" t="s">
        <v>27</v>
      </c>
    </row>
    <row r="29" spans="1:5" ht="12.75">
      <c r="A29" s="34" t="s">
        <v>54</v>
      </c>
      <c r="E29" s="35" t="s">
        <v>627</v>
      </c>
    </row>
    <row r="30" spans="1:5" ht="12.75">
      <c r="A30" s="36" t="s">
        <v>56</v>
      </c>
      <c r="E30" s="37" t="s">
        <v>628</v>
      </c>
    </row>
    <row r="31" spans="1:5" ht="38.25">
      <c r="A31" t="s">
        <v>58</v>
      </c>
      <c r="E31" s="35" t="s">
        <v>629</v>
      </c>
    </row>
    <row r="32" spans="1:16" ht="12.75">
      <c r="A32" s="24" t="s">
        <v>49</v>
      </c>
      <c r="B32" s="29" t="s">
        <v>41</v>
      </c>
      <c r="C32" s="29" t="s">
        <v>499</v>
      </c>
      <c r="D32" s="24" t="s">
        <v>51</v>
      </c>
      <c r="E32" s="30" t="s">
        <v>500</v>
      </c>
      <c r="F32" s="31" t="s">
        <v>146</v>
      </c>
      <c r="G32" s="32">
        <v>1.44</v>
      </c>
      <c r="H32" s="33">
        <v>0</v>
      </c>
      <c r="I32" s="33">
        <f>ROUND(ROUND(H32,2)*ROUND(G32,3),2)</f>
      </c>
      <c r="O32">
        <f>(I32*21)/100</f>
      </c>
      <c r="P32" t="s">
        <v>27</v>
      </c>
    </row>
    <row r="33" spans="1:5" ht="12.75">
      <c r="A33" s="34" t="s">
        <v>54</v>
      </c>
      <c r="E33" s="35" t="s">
        <v>501</v>
      </c>
    </row>
    <row r="34" spans="1:5" ht="12.75">
      <c r="A34" s="36" t="s">
        <v>56</v>
      </c>
      <c r="E34" s="37" t="s">
        <v>630</v>
      </c>
    </row>
    <row r="35" spans="1:5" ht="293.25">
      <c r="A35" t="s">
        <v>58</v>
      </c>
      <c r="E35" s="35" t="s">
        <v>503</v>
      </c>
    </row>
    <row r="36" spans="1:18" ht="12.75" customHeight="1">
      <c r="A36" s="6" t="s">
        <v>47</v>
      </c>
      <c r="B36" s="6"/>
      <c r="C36" s="40" t="s">
        <v>39</v>
      </c>
      <c r="D36" s="6"/>
      <c r="E36" s="27" t="s">
        <v>247</v>
      </c>
      <c r="F36" s="6"/>
      <c r="G36" s="6"/>
      <c r="H36" s="6"/>
      <c r="I36" s="41">
        <f>0+Q36</f>
      </c>
      <c r="O36">
        <f>0+R36</f>
      </c>
      <c r="Q36">
        <f>0+I37+I41</f>
      </c>
      <c r="R36">
        <f>0+O37+O41</f>
      </c>
    </row>
    <row r="37" spans="1:16" ht="12.75">
      <c r="A37" s="24" t="s">
        <v>49</v>
      </c>
      <c r="B37" s="29" t="s">
        <v>81</v>
      </c>
      <c r="C37" s="29" t="s">
        <v>631</v>
      </c>
      <c r="D37" s="24" t="s">
        <v>51</v>
      </c>
      <c r="E37" s="30" t="s">
        <v>632</v>
      </c>
      <c r="F37" s="31" t="s">
        <v>135</v>
      </c>
      <c r="G37" s="32">
        <v>140.6</v>
      </c>
      <c r="H37" s="33">
        <v>0</v>
      </c>
      <c r="I37" s="33">
        <f>ROUND(ROUND(H37,2)*ROUND(G37,3),2)</f>
      </c>
      <c r="O37">
        <f>(I37*21)/100</f>
      </c>
      <c r="P37" t="s">
        <v>27</v>
      </c>
    </row>
    <row r="38" spans="1:5" ht="12.75">
      <c r="A38" s="34" t="s">
        <v>54</v>
      </c>
      <c r="E38" s="35" t="s">
        <v>51</v>
      </c>
    </row>
    <row r="39" spans="1:5" ht="25.5">
      <c r="A39" s="36" t="s">
        <v>56</v>
      </c>
      <c r="E39" s="37" t="s">
        <v>633</v>
      </c>
    </row>
    <row r="40" spans="1:5" ht="51">
      <c r="A40" t="s">
        <v>58</v>
      </c>
      <c r="E40" s="35" t="s">
        <v>581</v>
      </c>
    </row>
    <row r="41" spans="1:16" ht="12.75">
      <c r="A41" s="24" t="s">
        <v>49</v>
      </c>
      <c r="B41" s="29" t="s">
        <v>85</v>
      </c>
      <c r="C41" s="29" t="s">
        <v>634</v>
      </c>
      <c r="D41" s="24" t="s">
        <v>51</v>
      </c>
      <c r="E41" s="30" t="s">
        <v>635</v>
      </c>
      <c r="F41" s="31" t="s">
        <v>135</v>
      </c>
      <c r="G41" s="32">
        <v>221.7</v>
      </c>
      <c r="H41" s="33">
        <v>0</v>
      </c>
      <c r="I41" s="33">
        <f>ROUND(ROUND(H41,2)*ROUND(G41,3),2)</f>
      </c>
      <c r="O41">
        <f>(I41*21)/100</f>
      </c>
      <c r="P41" t="s">
        <v>27</v>
      </c>
    </row>
    <row r="42" spans="1:5" ht="12.75">
      <c r="A42" s="34" t="s">
        <v>54</v>
      </c>
      <c r="E42" s="35" t="s">
        <v>51</v>
      </c>
    </row>
    <row r="43" spans="1:5" ht="63.75">
      <c r="A43" s="36" t="s">
        <v>56</v>
      </c>
      <c r="E43" s="37" t="s">
        <v>636</v>
      </c>
    </row>
    <row r="44" spans="1:5" ht="102">
      <c r="A44" t="s">
        <v>58</v>
      </c>
      <c r="E44" s="35" t="s">
        <v>275</v>
      </c>
    </row>
    <row r="45" spans="1:18" ht="12.75" customHeight="1">
      <c r="A45" s="6" t="s">
        <v>47</v>
      </c>
      <c r="B45" s="6"/>
      <c r="C45" s="40" t="s">
        <v>85</v>
      </c>
      <c r="D45" s="6"/>
      <c r="E45" s="27" t="s">
        <v>335</v>
      </c>
      <c r="F45" s="6"/>
      <c r="G45" s="6"/>
      <c r="H45" s="6"/>
      <c r="I45" s="41">
        <f>0+Q45</f>
      </c>
      <c r="O45">
        <f>0+R45</f>
      </c>
      <c r="Q45">
        <f>0+I46</f>
      </c>
      <c r="R45">
        <f>0+O46</f>
      </c>
    </row>
    <row r="46" spans="1:16" ht="25.5">
      <c r="A46" s="24" t="s">
        <v>49</v>
      </c>
      <c r="B46" s="29" t="s">
        <v>44</v>
      </c>
      <c r="C46" s="29" t="s">
        <v>637</v>
      </c>
      <c r="D46" s="24" t="s">
        <v>51</v>
      </c>
      <c r="E46" s="30" t="s">
        <v>638</v>
      </c>
      <c r="F46" s="31" t="s">
        <v>146</v>
      </c>
      <c r="G46" s="32">
        <v>38.153</v>
      </c>
      <c r="H46" s="33">
        <v>0</v>
      </c>
      <c r="I46" s="33">
        <f>ROUND(ROUND(H46,2)*ROUND(G46,3),2)</f>
      </c>
      <c r="O46">
        <f>(I46*21)/100</f>
      </c>
      <c r="P46" t="s">
        <v>27</v>
      </c>
    </row>
    <row r="47" spans="1:5" ht="12.75">
      <c r="A47" s="34" t="s">
        <v>54</v>
      </c>
      <c r="E47" s="35" t="s">
        <v>639</v>
      </c>
    </row>
    <row r="48" spans="1:5" ht="12.75">
      <c r="A48" s="36" t="s">
        <v>56</v>
      </c>
      <c r="E48" s="37" t="s">
        <v>640</v>
      </c>
    </row>
    <row r="49" spans="1:5" ht="369.75">
      <c r="A49" t="s">
        <v>58</v>
      </c>
      <c r="E49" s="35" t="s">
        <v>641</v>
      </c>
    </row>
    <row r="50" spans="1:18" ht="12.75" customHeight="1">
      <c r="A50" s="6" t="s">
        <v>47</v>
      </c>
      <c r="B50" s="6"/>
      <c r="C50" s="40" t="s">
        <v>44</v>
      </c>
      <c r="D50" s="6"/>
      <c r="E50" s="27" t="s">
        <v>347</v>
      </c>
      <c r="F50" s="6"/>
      <c r="G50" s="6"/>
      <c r="H50" s="6"/>
      <c r="I50" s="41">
        <f>0+Q50</f>
      </c>
      <c r="O50">
        <f>0+R50</f>
      </c>
      <c r="Q50">
        <f>0+I51+I55</f>
      </c>
      <c r="R50">
        <f>0+O51+O55</f>
      </c>
    </row>
    <row r="51" spans="1:16" ht="12.75">
      <c r="A51" s="24" t="s">
        <v>49</v>
      </c>
      <c r="B51" s="29" t="s">
        <v>46</v>
      </c>
      <c r="C51" s="29" t="s">
        <v>642</v>
      </c>
      <c r="D51" s="24" t="s">
        <v>51</v>
      </c>
      <c r="E51" s="30" t="s">
        <v>643</v>
      </c>
      <c r="F51" s="31" t="s">
        <v>339</v>
      </c>
      <c r="G51" s="32">
        <v>40</v>
      </c>
      <c r="H51" s="33">
        <v>0</v>
      </c>
      <c r="I51" s="33">
        <f>ROUND(ROUND(H51,2)*ROUND(G51,3),2)</f>
      </c>
      <c r="O51">
        <f>(I51*21)/100</f>
      </c>
      <c r="P51" t="s">
        <v>27</v>
      </c>
    </row>
    <row r="52" spans="1:5" ht="12.75">
      <c r="A52" s="34" t="s">
        <v>54</v>
      </c>
      <c r="E52" s="35" t="s">
        <v>51</v>
      </c>
    </row>
    <row r="53" spans="1:5" ht="51">
      <c r="A53" s="36" t="s">
        <v>56</v>
      </c>
      <c r="E53" s="37" t="s">
        <v>644</v>
      </c>
    </row>
    <row r="54" spans="1:5" ht="63.75">
      <c r="A54" t="s">
        <v>58</v>
      </c>
      <c r="E54" s="35" t="s">
        <v>645</v>
      </c>
    </row>
    <row r="55" spans="1:16" ht="12.75">
      <c r="A55" s="24" t="s">
        <v>49</v>
      </c>
      <c r="B55" s="29" t="s">
        <v>98</v>
      </c>
      <c r="C55" s="29" t="s">
        <v>646</v>
      </c>
      <c r="D55" s="24" t="s">
        <v>51</v>
      </c>
      <c r="E55" s="30" t="s">
        <v>647</v>
      </c>
      <c r="F55" s="31" t="s">
        <v>78</v>
      </c>
      <c r="G55" s="32">
        <v>6</v>
      </c>
      <c r="H55" s="33">
        <v>0</v>
      </c>
      <c r="I55" s="33">
        <f>ROUND(ROUND(H55,2)*ROUND(G55,3),2)</f>
      </c>
      <c r="O55">
        <f>(I55*21)/100</f>
      </c>
      <c r="P55" t="s">
        <v>27</v>
      </c>
    </row>
    <row r="56" spans="1:5" ht="12.75">
      <c r="A56" s="34" t="s">
        <v>54</v>
      </c>
      <c r="E56" s="35" t="s">
        <v>51</v>
      </c>
    </row>
    <row r="57" spans="1:5" ht="12.75">
      <c r="A57" s="36" t="s">
        <v>56</v>
      </c>
      <c r="E57" s="37" t="s">
        <v>648</v>
      </c>
    </row>
    <row r="58" spans="1:5" ht="63.75">
      <c r="A58" t="s">
        <v>58</v>
      </c>
      <c r="E58" s="35" t="s">
        <v>649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