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Override PartName="/xl/worksheets/sheet8.xml" ContentType="application/vnd.openxmlformats-officedocument.spreadsheetml.worksheet+xml"/>
  <Override PartName="/xl/drawings/drawing8.xml" ContentType="application/vnd.openxmlformats-officedocument.drawing+xml"/>
  <Override PartName="/xl/worksheets/sheet9.xml" ContentType="application/vnd.openxmlformats-officedocument.spreadsheetml.worksheet+xml"/>
  <Override PartName="/xl/drawings/drawing9.xml" ContentType="application/vnd.openxmlformats-officedocument.drawing+xml"/>
  <Override PartName="/xl/worksheets/sheet10.xml" ContentType="application/vnd.openxmlformats-officedocument.spreadsheetml.worksheet+xml"/>
  <Override PartName="/xl/drawings/drawing10.xml" ContentType="application/vnd.openxmlformats-officedocument.drawing+xml"/>
  <Override PartName="/xl/worksheets/sheet11.xml" ContentType="application/vnd.openxmlformats-officedocument.spreadsheetml.worksheet+xml"/>
  <Override PartName="/xl/drawings/drawing11.xml" ContentType="application/vnd.openxmlformats-officedocument.drawing+xml"/>
  <Override PartName="/xl/worksheets/sheet12.xml" ContentType="application/vnd.openxmlformats-officedocument.spreadsheetml.worksheet+xml"/>
  <Override PartName="/xl/drawings/drawing12.xml" ContentType="application/vnd.openxmlformats-officedocument.drawing+xml"/>
  <Override PartName="/xl/worksheets/sheet13.xml" ContentType="application/vnd.openxmlformats-officedocument.spreadsheetml.worksheet+xml"/>
  <Override PartName="/xl/drawings/drawing13.xml" ContentType="application/vnd.openxmlformats-officedocument.drawing+xml"/>
  <Override PartName="/xl/worksheets/sheet14.xml" ContentType="application/vnd.openxmlformats-officedocument.spreadsheetml.worksheet+xml"/>
  <Override PartName="/xl/drawings/drawing14.xml" ContentType="application/vnd.openxmlformats-officedocument.drawing+xml"/>
  <Override PartName="/xl/worksheets/sheet15.xml" ContentType="application/vnd.openxmlformats-officedocument.spreadsheetml.worksheet+xml"/>
  <Override PartName="/xl/drawings/drawing15.xml" ContentType="application/vnd.openxmlformats-officedocument.drawing+xml"/>
  <Override PartName="/xl/worksheets/sheet16.xml" ContentType="application/vnd.openxmlformats-officedocument.spreadsheetml.worksheet+xml"/>
  <Override PartName="/xl/drawings/drawing16.xml" ContentType="application/vnd.openxmlformats-officedocument.drawing+xml"/>
  <Override PartName="/xl/worksheets/sheet17.xml" ContentType="application/vnd.openxmlformats-officedocument.spreadsheetml.worksheet+xml"/>
  <Override PartName="/xl/drawings/drawing17.xml" ContentType="application/vnd.openxmlformats-officedocument.drawing+xml"/>
  <Override PartName="/xl/worksheets/sheet18.xml" ContentType="application/vnd.openxmlformats-officedocument.spreadsheetml.worksheet+xml"/>
  <Override PartName="/xl/drawings/drawing18.xml" ContentType="application/vnd.openxmlformats-officedocument.drawing+xml"/>
  <Override PartName="/xl/worksheets/sheet19.xml" ContentType="application/vnd.openxmlformats-officedocument.spreadsheetml.worksheet+xml"/>
  <Override PartName="/xl/drawings/drawing19.xml" ContentType="application/vnd.openxmlformats-officedocument.drawing+xml"/>
  <Override PartName="/xl/worksheets/sheet20.xml" ContentType="application/vnd.openxmlformats-officedocument.spreadsheetml.worksheet+xml"/>
  <Override PartName="/xl/drawings/drawing20.xml" ContentType="application/vnd.openxmlformats-officedocument.drawing+xml"/>
  <Override PartName="/xl/worksheets/sheet21.xml" ContentType="application/vnd.openxmlformats-officedocument.spreadsheetml.worksheet+xml"/>
  <Override PartName="/xl/drawings/drawing21.xml" ContentType="application/vnd.openxmlformats-officedocument.drawing+xml"/>
  <Override PartName="/xl/worksheets/sheet22.xml" ContentType="application/vnd.openxmlformats-officedocument.spreadsheetml.worksheet+xml"/>
  <Override PartName="/xl/drawings/drawing22.xml" ContentType="application/vnd.openxmlformats-officedocument.drawing+xml"/>
  <Override PartName="/xl/worksheets/sheet23.xml" ContentType="application/vnd.openxmlformats-officedocument.spreadsheetml.worksheet+xml"/>
  <Override PartName="/xl/drawings/drawing23.xml" ContentType="application/vnd.openxmlformats-officedocument.drawing+xml"/>
  <Override PartName="/xl/worksheets/sheet24.xml" ContentType="application/vnd.openxmlformats-officedocument.spreadsheetml.worksheet+xml"/>
  <Override PartName="/xl/drawings/drawing24.xml" ContentType="application/vnd.openxmlformats-officedocument.drawing+xml"/>
  <Override PartName="/xl/worksheets/sheet25.xml" ContentType="application/vnd.openxmlformats-officedocument.spreadsheetml.worksheet+xml"/>
  <Override PartName="/xl/drawings/drawing25.xml" ContentType="application/vnd.openxmlformats-officedocument.drawing+xml"/>
  <Override PartName="/xl/worksheets/sheet26.xml" ContentType="application/vnd.openxmlformats-officedocument.spreadsheetml.worksheet+xml"/>
  <Override PartName="/xl/drawings/drawing26.xml" ContentType="application/vnd.openxmlformats-officedocument.drawing+xml"/>
  <Override PartName="/xl/worksheets/sheet27.xml" ContentType="application/vnd.openxmlformats-officedocument.spreadsheetml.worksheet+xml"/>
  <Override PartName="/xl/drawings/drawing27.xml" ContentType="application/vnd.openxmlformats-officedocument.drawing+xml"/>
  <Override PartName="/xl/worksheets/sheet28.xml" ContentType="application/vnd.openxmlformats-officedocument.spreadsheetml.worksheet+xml"/>
  <Override PartName="/xl/drawings/drawing28.xml" ContentType="application/vnd.openxmlformats-officedocument.drawing+xml"/>
  <Override PartName="/xl/worksheets/sheet29.xml" ContentType="application/vnd.openxmlformats-officedocument.spreadsheetml.worksheet+xml"/>
  <Override PartName="/xl/drawings/drawing29.xml" ContentType="application/vnd.openxmlformats-officedocument.drawing+xml"/>
  <Override PartName="/xl/worksheets/sheet30.xml" ContentType="application/vnd.openxmlformats-officedocument.spreadsheetml.worksheet+xml"/>
  <Override PartName="/xl/drawings/drawing30.xml" ContentType="application/vnd.openxmlformats-officedocument.drawing+xml"/>
  <Override PartName="/xl/worksheets/sheet31.xml" ContentType="application/vnd.openxmlformats-officedocument.spreadsheetml.worksheet+xml"/>
  <Override PartName="/xl/drawings/drawing31.xml" ContentType="application/vnd.openxmlformats-officedocument.drawing+xml"/>
  <Override PartName="/xl/worksheets/sheet32.xml" ContentType="application/vnd.openxmlformats-officedocument.spreadsheetml.worksheet+xml"/>
  <Override PartName="/xl/drawings/drawing32.xml" ContentType="application/vnd.openxmlformats-officedocument.drawing+xml"/>
  <Override PartName="/xl/worksheets/sheet33.xml" ContentType="application/vnd.openxmlformats-officedocument.spreadsheetml.worksheet+xml"/>
  <Override PartName="/xl/drawings/drawing33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fileSharing userName="pc" reservationPassword="0"/>
  <workbookPr/>
  <bookViews>
    <workbookView xWindow="240" yWindow="120" windowWidth="14940" windowHeight="9225" activeTab="0"/>
  </bookViews>
  <sheets>
    <sheet name="001_001.1.ZH" sheetId="1" r:id="rId1"/>
    <sheet name="001_001.2.ZV" sheetId="2" r:id="rId2"/>
    <sheet name="SO 001.ZH" sheetId="3" r:id="rId3"/>
    <sheet name="SO 101_101.1_ZH" sheetId="4" r:id="rId4"/>
    <sheet name="SO 101_101.2_ZV" sheetId="5" r:id="rId5"/>
    <sheet name="SO 101_101.3_ZH" sheetId="6" r:id="rId6"/>
    <sheet name="SO 101_101.4_ZH" sheetId="7" r:id="rId7"/>
    <sheet name="SO 101_101.5_ZH" sheetId="8" r:id="rId8"/>
    <sheet name="SO 101_101.6_ZH" sheetId="9" r:id="rId9"/>
    <sheet name="SO 102_102.1_ZH" sheetId="10" r:id="rId10"/>
    <sheet name="SO 102_102.2_ZH" sheetId="11" r:id="rId11"/>
    <sheet name="SO 102_102.3_ZV" sheetId="12" r:id="rId12"/>
    <sheet name="SO 102_102.4_ZH" sheetId="13" r:id="rId13"/>
    <sheet name="SO 102_102.5_ZH" sheetId="14" r:id="rId14"/>
    <sheet name="SO 102_102.6_ZV" sheetId="15" r:id="rId15"/>
    <sheet name="SO 102_102.7_N" sheetId="16" r:id="rId16"/>
    <sheet name="SO 102_102.8_ZV" sheetId="17" r:id="rId17"/>
    <sheet name="SO 103_103.1_ZH" sheetId="18" r:id="rId18"/>
    <sheet name="SO 103_103.2_ZV" sheetId="19" r:id="rId19"/>
    <sheet name="SO 103_103.3_ZH" sheetId="20" r:id="rId20"/>
    <sheet name="SO 103_103.4_ZH" sheetId="21" r:id="rId21"/>
    <sheet name="SO 103_103.5_ZH" sheetId="22" r:id="rId22"/>
    <sheet name="SO 103_103.6_ZH" sheetId="23" r:id="rId23"/>
    <sheet name="SO 103_103.7_ZH" sheetId="24" r:id="rId24"/>
    <sheet name="SO 103_103.8_ZH" sheetId="25" r:id="rId25"/>
    <sheet name="SO 201.ZH" sheetId="26" r:id="rId26"/>
    <sheet name="SO 401.ZV_SO 401.ZV" sheetId="27" r:id="rId27"/>
    <sheet name="SO 801.ZV_101_ZV" sheetId="28" r:id="rId28"/>
    <sheet name="SO 801.ZV_102_ZV" sheetId="29" r:id="rId29"/>
    <sheet name="SO 801.ZV_103_ZV" sheetId="30" r:id="rId30"/>
    <sheet name="SO 901.ZV_901.1.Etapa" sheetId="31" r:id="rId31"/>
    <sheet name="SO 901.ZV_901.2.Etapa" sheetId="32" r:id="rId32"/>
    <sheet name="SO 901.ZV_SO 901.3" sheetId="33" r:id="rId33"/>
  </sheets>
  <definedNames/>
  <calcPr/>
  <webPublishing/>
</workbook>
</file>

<file path=xl/sharedStrings.xml><?xml version="1.0" encoding="utf-8"?>
<sst xmlns="http://schemas.openxmlformats.org/spreadsheetml/2006/main" count="7846" uniqueCount="1105">
  <si>
    <t>ASPE10</t>
  </si>
  <si>
    <t>S</t>
  </si>
  <si>
    <t>Firma: HK</t>
  </si>
  <si>
    <t>Soupis prací objektu</t>
  </si>
  <si>
    <t xml:space="preserve">Stavba: </t>
  </si>
  <si>
    <t>2021-08-05</t>
  </si>
  <si>
    <t>Modernizace mostu ev. č. 317-005A Choceň</t>
  </si>
  <si>
    <t>O</t>
  </si>
  <si>
    <t>Objekt:</t>
  </si>
  <si>
    <t>001</t>
  </si>
  <si>
    <t>Všeobecné a předběžné položky</t>
  </si>
  <si>
    <t>O1</t>
  </si>
  <si>
    <t>Rozpočet:</t>
  </si>
  <si>
    <t>Zatřídění CZ-CPA:</t>
  </si>
  <si>
    <t>0,00</t>
  </si>
  <si>
    <t>15,00</t>
  </si>
  <si>
    <t>21,00</t>
  </si>
  <si>
    <t>3</t>
  </si>
  <si>
    <t>2</t>
  </si>
  <si>
    <t>001.1.ZH</t>
  </si>
  <si>
    <t>Typ</t>
  </si>
  <si>
    <t>0</t>
  </si>
  <si>
    <t>Poř. číslo</t>
  </si>
  <si>
    <t>1</t>
  </si>
  <si>
    <t>Kód položky</t>
  </si>
  <si>
    <t>Varianta</t>
  </si>
  <si>
    <t>Název položky</t>
  </si>
  <si>
    <t>4</t>
  </si>
  <si>
    <t>MJ</t>
  </si>
  <si>
    <t>5</t>
  </si>
  <si>
    <t>Množství</t>
  </si>
  <si>
    <t>6</t>
  </si>
  <si>
    <t>Jednotková cena</t>
  </si>
  <si>
    <t>Jednotková</t>
  </si>
  <si>
    <t>9</t>
  </si>
  <si>
    <t>Celkem</t>
  </si>
  <si>
    <t>10</t>
  </si>
  <si>
    <t>SD</t>
  </si>
  <si>
    <t>Všeobecné konstrukce a práce</t>
  </si>
  <si>
    <t>P</t>
  </si>
  <si>
    <t>02620</t>
  </si>
  <si>
    <t/>
  </si>
  <si>
    <t>ZKOUŠENÍ KONSTRUKCÍ A PRACÍ NEZÁVISLOU ZKUŠEBNOU</t>
  </si>
  <si>
    <t>KČ</t>
  </si>
  <si>
    <t>PP</t>
  </si>
  <si>
    <t>.</t>
  </si>
  <si>
    <t>VV</t>
  </si>
  <si>
    <t>1=1,000 [A]</t>
  </si>
  <si>
    <t>TS</t>
  </si>
  <si>
    <t>zahrnuje veškeré náklady spojené s objednatelem požadovanými zkouškami</t>
  </si>
  <si>
    <t>02910</t>
  </si>
  <si>
    <t>OSTATNÍ POŽADAVKY - ZEMĚMĚŘIČSKÁ MĚŘENÍ</t>
  </si>
  <si>
    <t>KPL</t>
  </si>
  <si>
    <t>Geodetická činnost v průběhu provádění stavebních prací (geodet zhotovitele stavby) včetně vytyčení stavby a skutečného zjištění průběhu inženýrských sítí.  
Součástí je vybudování potřebné vytyčovací sítě. 
Zajištění inženýrských sítí během realizace stavby dle požadavku správců. Nutné vytyčení všech podzemních sítí s protokolárním zápisem příslušných správců. Přesnou polohu podzemních vedení ověřit ručně kopanými sondami. Podzemní plynovod, sdělovací kabely, elektrické vedení , vodovod, v trase příčné přechody. Přechody nutno ochránit. Zajištění stavby proti škodě na okolních pozemcích a objektech.</t>
  </si>
  <si>
    <t>zahrnuje veškeré náklady spojené s objednatelem požadovanými pracemi,  
- pro stanovení orientační investorské ceny určete jednotkovou cenu jako 1% odhadované ceny stavby</t>
  </si>
  <si>
    <t>029112</t>
  </si>
  <si>
    <t>OSTATNÍ POŽADAVKY - GEODETICKÉ ZAMĚŘENÍ - PLOŠNÉ</t>
  </si>
  <si>
    <t>HA</t>
  </si>
  <si>
    <t>geodetické zaměření vrstev pro určení kubatur vyrovnávek (dle zaměření příčných řezů v PD)</t>
  </si>
  <si>
    <t>1*0,2=0,200 [A]</t>
  </si>
  <si>
    <t>zahrnuje veškeré náklady spojené s objednatelem požadovanými pracemi</t>
  </si>
  <si>
    <t>029412</t>
  </si>
  <si>
    <t>OSTATNÍ POŽADAVKY - VYPRACOVÁNÍ MOSTNÍHO LISTU</t>
  </si>
  <si>
    <t>KUS</t>
  </si>
  <si>
    <t>Vypracování mostního listu ( dle ČSN 736220 a ČSN 736221)  včetně zápisu do BSM.  
Položka zahrnuje zpracování ML k SO 201.</t>
  </si>
  <si>
    <t>02943</t>
  </si>
  <si>
    <t>OSTATNÍ POŽADAVKY - VYPRACOVÁNÍ RDS</t>
  </si>
  <si>
    <t>Realizační dokumentace stavby v rozsahu dle požadavků objednatele včetně zapracování všech podmínek a požadavků stavebního povolení a podmínek stanovených zadávací dokumentací.  
Dokumentace bude zpracována pro všechny objekty dle čl. 6.1.2 (TKP D kap. 6, příl. 5); jejím předmětem je dokumentace všech zhotovovaných a pomocných konstrukcí a prací nutných ke stavbě objektu.  
Součástí je předání dokumentace v tištěné podobě v počtu 4 paré a předání v elektonické podobě (rozsah a uspořádání odpovídající podobě tištěné) v uzavřeném (PDF) a otevřeném formátu (DWG, XLS, DOC, apod.). 
Zahrnuje havarijní plán, protipovodňový plán a projekt dopravně inženýrských opatření.</t>
  </si>
  <si>
    <t>02944</t>
  </si>
  <si>
    <t>OSTAT POŽADAVKY - DOKUMENTACE SKUTEČ PROVEDENÍ V DIGIT FORMĚ</t>
  </si>
  <si>
    <t>V rozsahu dle přílohy č. 3 k vyhlášce č. 499/2006 Sb. ve smyslu § 125 odst. 6 stavebního zákona a dle vyhlášky 146/2008 Sb.  
Součástí je potřebné geodetické zaměření a zhotovení potřebných provozních a havarijních řádů.  
Součástí je předání dokumentace v tištěné podobě v počtu 3paré.</t>
  </si>
  <si>
    <t>7</t>
  </si>
  <si>
    <t>02945</t>
  </si>
  <si>
    <t>OSTAT POŽADAVKY - GEOMETRICKÝ PLÁN</t>
  </si>
  <si>
    <t>Zajištění geometrických plánů skutečného provedení objektů a inženýrských sítí  a geometrických plánů věcných břemen v požadovaném formátu s hranicemi pozemků jako podklad pro vklad do katastrální mapy pro evidenci změn na katastrálním úřadu. Tato dokumentace bude potvrzena příslušným katastrálním úřadem a předána v 6 ti vyhotovení v termínu dle potřeb investora.</t>
  </si>
  <si>
    <t>položka zahrnuje:                                                                                                                           
- přípravu podkladů, vyhotovení žádosti pro vklad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</si>
  <si>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8</t>
  </si>
  <si>
    <t>02950</t>
  </si>
  <si>
    <t>OSTATNÍ POŽADAVKY - POSUDKY, KONTROLY, REVIZNÍ ZPRÁVY</t>
  </si>
  <si>
    <t>Pasport dotčených komunikací a budov, př. ostatních objektů  před a po stavbě.</t>
  </si>
  <si>
    <t>02953</t>
  </si>
  <si>
    <t>OSTATNÍ POŽADAVKY - HLAVNÍ MOSTNÍ PROHLÍDKA</t>
  </si>
  <si>
    <t>Vypracování 1. mostní prohlídky ( dle ČSN 736220 a ČSN 736221)  včetně zápisu do BSM.  
Položka zahrnuje zpracování HMP SO 201</t>
  </si>
  <si>
    <t>položka zahrnuje : 
- úkony dle ČSN 73 6221 
- provedení hlavní mostní prohlídky oprávněnou fyzickou nebo právnickou osobou 
- vyhotovení záznamu (protokolu), který jednoznačně definuje stav mostu</t>
  </si>
  <si>
    <t>02971</t>
  </si>
  <si>
    <t>OSTAT POŽADAVKY - GEOTECHNICKÝ MONITORING NA POVRCHU</t>
  </si>
  <si>
    <t>Monitoring v průběhu stavebních prací pro speciální objekty - hluboké stavební jámy nebo odkryvy. 
Pro aktivní zónu komunikace na celou stavbu.</t>
  </si>
  <si>
    <t>11</t>
  </si>
  <si>
    <t>02991</t>
  </si>
  <si>
    <t>a</t>
  </si>
  <si>
    <t>OSTATNÍ POŽADAVKY - INFORMAČNÍ TABULE</t>
  </si>
  <si>
    <t>Informační tabule (billboard), specifikace :  
Dodávka, montáž a následná demontáž včetně odvozu informační tabule (bilboardu) o min. rozměrech 5,10 x 2,40 m. Jedná se o kompletní provedení, včetně údržby po celou dobu stavby. Tabule bude upevněna na nosiče z příhradové kce. a upevněna k dostatečně únosným přenosným nosičům dopravních značek, aby splňovala podmínky na tuhost a deformaci. Místo umístění a způsob následného odstranění bude dohodnut s investorem stavby před zahájením realizace stavebních prací. Vzhled tabule a obsah textů upřesní investor vítěznému uchazeči před  zahájením realizace stavby. Dodavatel si zajistí veškerá potřebná povolení k umístění informační tabule.</t>
  </si>
  <si>
    <t>Jeden úsek. Vždy na začátku a konci stavby. 
1*1=1,000 [A]</t>
  </si>
  <si>
    <t>položka zahrnuje: 
- dodání a osazení informačních tabulí v předepsaném provedení a množství s obsahem předepsaným zadavatelem 
- veškeré nosné a upevňovací konstrukce 
- demontáž a odvoz po skončení platnosti 
- případně nutné opravy poškozených částí během platnosti</t>
  </si>
  <si>
    <t>12</t>
  </si>
  <si>
    <t>b</t>
  </si>
  <si>
    <t>Trvalá pamětní deska, specifikace : Dodávka a montáž trvalé pamětních desky o rozměrech min.300 x 400mm - deska. Jedná se o kompletní provedení pamětní desky včetně dodání a osazení do kamene větších rozměrů (cca 1x0,5x0,5 m).  Tvar, materiál, vzhled a velikost upřesní investor stavby vítěznému uchazeči během realizace stavby. Místo umistění bude dohodnuto s investorem stavby při realizaci stavebních prací. Pamětní deska na kameni bude umístěna na viditelném místě v blízkosti silnice.</t>
  </si>
  <si>
    <t>položka zahrnuje: 
- dodání a osazení informačních tabulí v předepsaném provedení a množství s obsahem předepsaným zadavatelem 
- veškeré nosné a upevňovací konstrukce 
- případně nutné opravy poškozených částí během platnosti</t>
  </si>
  <si>
    <t>13</t>
  </si>
  <si>
    <t>03100</t>
  </si>
  <si>
    <t>ZAŘÍZENÍ STAVENIŠTĚ - ZŘÍZENÍ, PROVOZ, DEMONTÁŽ</t>
  </si>
  <si>
    <t>Kompletní zařízení staveniště pro celou stavbu  včetně zajištění potřebných povolení a rozhodnutí.  
Položka zahrnuje náklady spojené se staveništními komunikacemi, oplocením staveniště, vstupem a vjezdem na staveniště, staveništní přípojky vody, kanalizace, elektrické energie, zajištění dodávky elektrické energie, rozvody médií po stavbě včetně vyvolaných přeložek sítí a s tím spojených nákladů s odstávkou a zabezpečení stávajících IS proti poškození, kancelářské plochy pro potřeby zhotovitele a zástupce investora, sociální zařízení, zajištění skladovacích ploch a prostor pro potřeby stavby. Komplexní ostrahu a zabezpečení staveniště. Monitoring vlivu stavby na okolní prostředí (hluk, prašnost, doprava).Poplatky a náklady spojené se záborem veřejného prostranství a s tím související dopravní značení a zabezpečení pracoviště.Poplatky a náklady   
za spotřebované energie, plyn a vodu atd. v době výstavby až do předání díla.Zajištění údržby veřejných komunikací a komunikací pro pěší v průběhu celé stavby, včetně případné zimní údržby.</t>
  </si>
  <si>
    <t>Dva úseky. 
2=2,000 [A]</t>
  </si>
  <si>
    <t>zahrnuje objednatelem povolené náklady na pořízení (event. pronájem), provozování, udržování a likvidaci zhotovitelova zařízení</t>
  </si>
  <si>
    <t>001.2.ZV</t>
  </si>
  <si>
    <t>02730</t>
  </si>
  <si>
    <t>POMOC PRÁCE ZŘÍZ NEBO ZAJIŠŤ OCHRANU INŽENÝRSKÝCH SÍTÍ</t>
  </si>
  <si>
    <t>Zajištění inženýrských sítí během realizace stavby dle požadavku správců. Nutné vytyčení všech podzemních sítí s protokolárním zápisem příslušných správců. Přesnou polohu podzemních vedení ověřit ručně kopanými sondami. Podzemní plynovod, sdělovací kabely, elektrické vedení, odvodňovací potrubí, vodovod, v trase příčné přechody. Přechody nutno ochránit. Zajištění stavby proti škodě na okolních pozemcích a objektech.</t>
  </si>
  <si>
    <t>zahrnuje veškeré náklady spojené s objednatelem požadovanými zařízeními</t>
  </si>
  <si>
    <t>029522</t>
  </si>
  <si>
    <t>OSTATNÍ POŽADAVKY - REVIZNÍ ZPRÁVY</t>
  </si>
  <si>
    <t>Pro SO 401</t>
  </si>
  <si>
    <t>SO 001.ZH</t>
  </si>
  <si>
    <t>Demolice - Most ev.č. 317-005A</t>
  </si>
  <si>
    <t>014102</t>
  </si>
  <si>
    <t>POPLATKY ZA SKLÁDKU</t>
  </si>
  <si>
    <t>T</t>
  </si>
  <si>
    <t>Zemina a kamení (17 05 04) Investor požaduje k fakturaci této položky doložit vážní lístky ze skládky a doklad o úhradě poplatku za skládku za uvedený materiál z této stavby.</t>
  </si>
  <si>
    <t>kamenná suť(2,2t/m3) a zemina(1,9t/m3) 
kubatura s přepočtem na tuny 
pol.113534    76*2,2=167,200 [A] 
pol.131738    4,04*1,9=7,676 [G] 
pol.132738    2,363*1,9=4,490 [H] 
A+G+H=179,366 [E]</t>
  </si>
  <si>
    <t>zahrnuje veškeré poplatky provozovateli skládky související s uložením odpadu na skládce.</t>
  </si>
  <si>
    <t>železový beton nebo suť</t>
  </si>
  <si>
    <t>železobetonová suť 
pol. 967118  ŽB římsy  34,878=34,878 [A] 
pol. 966168  stávající most 36,118=36,118 [C] 
pol. 97816   vyrovnávací deska   100,521=100,521 [D] 
přepočet m3 na tuny 
(A+C+D)*2,5=428,793 [B]</t>
  </si>
  <si>
    <t>Vyfrézovaný asfaltový materiá 2,4t/m3 [Objem z položek x hmotnost]:</t>
  </si>
  <si>
    <t>pol.113728 (objem) 
59,432=59,432 [A] 
pol. 113765 
(plocha řezuxdélka): 
0,015*0,04*74,02=0,044 [B] 
pol. 113767 
(plocha řezuxdélka): 
0,025*0,04*19,8=0,020 [D] 
Celkem: 2,4*(A+B+D)=142,790 [E]</t>
  </si>
  <si>
    <t>014112</t>
  </si>
  <si>
    <t>POPLATKY ZA SKLÁDKU TYP S-IO (INERTNÍ ODPAD)</t>
  </si>
  <si>
    <t>inertní odpad - izolace mostu a elastomerová ložiska 
pol. 97817      709,5*0,01=7,095 [A] 
pol. 967863  64*0,25*0,2*0,2=0,640 [C] 
pol.967852 mostní závěr   34*0,03*0,15=0,153 [D] 
přepočet m3 na tuny 
(A+C+D)*2,9=22,875 [B]</t>
  </si>
  <si>
    <t>Zemní práce</t>
  </si>
  <si>
    <t>11130</t>
  </si>
  <si>
    <t>SEJMUTÍ DRNU</t>
  </si>
  <si>
    <t>M2</t>
  </si>
  <si>
    <t>plocha pro sejmutí drnu 
koeficient šikmostixplocha 
u opěry 1   1,41,5*1=1,410 [A] 
u opěry 2   13*1=13,000 [B] 
celkem 
A+B=14,410 [C] 
včetně uložení na mezideponii 
(viz přílohy D.1.2.1,D1.2.5-6)</t>
  </si>
  <si>
    <t>včetně vodorovné dopravy  a uložení na skládku</t>
  </si>
  <si>
    <t>113534</t>
  </si>
  <si>
    <t>ODSTRANĚNÍ CHODNÍKOVÝCH KAMENNÝCH OBRUBNÍKŮ, ODVOZ NA SKLÁDKU DLE URČENÍ ZHOTOVITELE</t>
  </si>
  <si>
    <t>M</t>
  </si>
  <si>
    <t>SILNIČNÍ STÁVAJÍCÍ OBRUBY</t>
  </si>
  <si>
    <t>odstranění kamenných silničních obrubníků profilu 200x200 
38*2=76,000 [A] 
souvisí s pol.014102.1 
(viz přílohy D.1.2.1,4,11)</t>
  </si>
  <si>
    <t>Položka zahrnuje veškerou manipulaci s vybouranou sutí a s vybouranými hmotami vč. uložení na skládku. Nezahrnuje poplatek za skládku, který se vykazuje v položce 0141** (s výjimkou malého množství bouraného materiálu, kde je možné poplatek zahrnout do jednotkové ceny bourání – tento fakt musí být uveden v doplňujícím textu k položce).</t>
  </si>
  <si>
    <t>113728</t>
  </si>
  <si>
    <t>FRÉZOVÁNÍ ZPEVNĚNÝCH PLOCH ASFALTOVÝCH, ODVOZ NA SKLÁDKU DLE URČENÍ ZHOTOVITELE</t>
  </si>
  <si>
    <t>M3</t>
  </si>
  <si>
    <t>odfrézování vrstev vozovky na mostě 
šířkaxtloušťkaxdélka 
(5,8+5,7)*0,12*38=52,440 [A] 
na chodníku 
(2,3+2,3)*0,04*38=6,992 [B] 
A+B=59,432 [C] 
souvisí s pol.014102.4 
(viz přílohy D.1.2.1,4,11)</t>
  </si>
  <si>
    <t>113765</t>
  </si>
  <si>
    <t>FRÉZOVÁNÍ DRÁŽKY PRŮŘEZU DO 600MM2 V ASFALTOVÉ VOZOVCE, VČETNĚ ODVOZU NA SKLÁDKU DLE URČENÍ ZHOTOVITELE</t>
  </si>
  <si>
    <t>frézování drážky pro zálivku u obruby v obrusné vrstvě 
0,015x0,04m profil drážky 
délky říms a obrub 
34,52+2,38+2,6+28,1+6,42=74,020 [A] 
souvisí s pol.014102.4 
(viz přílohy D.1.2.6,8)</t>
  </si>
  <si>
    <t>Položka zahrnuje veškerou manipulaci s vybouranou sutí a s vybouranými hmotami vč. uložení na skládku.</t>
  </si>
  <si>
    <t>113767</t>
  </si>
  <si>
    <t>FRÉZOVÁNÍ DRÁŽKY PRŮŘEZU DO 1000MM2 V ASFALTOVÉ VOZOVCE, VČETNĚ ODVOZU NA SKLÁDKU DLE URČENÍ ZHOTOVITELE</t>
  </si>
  <si>
    <t>frézování drážky - proříznutí nad vnitřním pilířem mostu pro dilataci obrusné vrstvy (ložné vrstvy) (šířka asfalt.vrstvy) 
šířka 25 mm x tloušťka 40 mm 
ložná 
9,9=9,900 [A] 
ložná 
(šířka 15 mm x tloušťka 60 mm) 
9,9=9,900 [B] 
Celkem: A+B=19,800 [C] 
souvisí s pol.014102.4 
(viz přílohy D.1.2.5-6)</t>
  </si>
  <si>
    <t>121104</t>
  </si>
  <si>
    <t>SEJMUTÍ ORNICE NEBO LESNÍ PŮDY S ODVOZEM DO 5KM</t>
  </si>
  <si>
    <t>sejmutí ornice (souvisí s pol.11130) s uložením na dočasnou deponii a ošetřením 
plochaxtloušťka 
(1,41+13)*0,1=1,441 [A] 
(viz přílohy D.1.2.1,D1.2.5-6)</t>
  </si>
  <si>
    <t>položka zahrnuje sejmutí ornice bez ohledu na tloušťku vrstvy a její vodorovnou dopravu 
nezahrnuje uložení na trvalou skládku</t>
  </si>
  <si>
    <t>131738</t>
  </si>
  <si>
    <t>HLOUBENÍ JAM ZAPAŽ I NEPAŽ TŘ. I, ODVOZ NA SKLÁDKU DLE URČENÍ ZHOTOVITELE</t>
  </si>
  <si>
    <t>za 2.opěrou  
pro zábradelní základové patky 
(početxvýškaxšířkaxdélka) 
5*0,8*0,4*0,4=0,640 [G] 
výkop nad přechodovou deskou u 1.opěry 
plochaxdélka 
2*0,1*17=3,400 [J] 
Celkem: G+J=4,040 [I] 
poplatky viz pol.014102.1 
(viz přílohy D.1.2.1,D.1.2.5-6)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</si>
  <si>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</si>
  <si>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132738</t>
  </si>
  <si>
    <t>HLOUBENÍ RÝH ŠÍŘ DO 2M PAŽ I NEPAŽ TŘ. I, VČETNĚ ODVOZU NA SKLÁDKU DLE URČENÍ ZHOTOVITELE</t>
  </si>
  <si>
    <t>výkop rýhy za opěrou pro umístění drenáže 
šířkaxvýškaxdélka (m3) 
0,35*0,75*9=2,363 [A] 
poplatek viz pol.014102.1</t>
  </si>
  <si>
    <t>Ostatní konstrukce a práce</t>
  </si>
  <si>
    <t>9112B3</t>
  </si>
  <si>
    <t>ZÁBRADLÍ MOSTNÍ SE SVISLOU VÝPLNÍ - DEMONTÁŽ S PŘESUNEM, ODVOZ NA MÍSTO DLE URČENÍ OBJEDNATELE</t>
  </si>
  <si>
    <t>stávající zábradlí se svislou výplní (cca 50 kg/m) 
délka 
3*37+5+1,2+2,3+6+2,7+3,4+2,27+6,37+2,3=142,540 [A] 
uložení bez poplatků 
(předpokládaný objem zábradlí na 1 m délky je 0,2x1,2x1,0=0,24) 
(viz přílohy D.1.2.4)</t>
  </si>
  <si>
    <t>položka zahrnuje: 
- demontáž a odstranění zařízení 
- jeho odvoz na předepsané místo</t>
  </si>
  <si>
    <t>14</t>
  </si>
  <si>
    <t>919112</t>
  </si>
  <si>
    <t>ŘEZÁNÍ ASFALTOVÉHO KRYTU VOZOVEK TL DO 100MM</t>
  </si>
  <si>
    <t>napojení 2 vrstev(obrusná a ložná) vozovky na mostě (podélná spára) 
38*2=76,000 [A] 
(viz přílohy D.1.2.1,5-6,11)</t>
  </si>
  <si>
    <t>položka zahrnuje řezání vozovkové vrstvy v předepsané tloušťce, včetně spotřeby vody</t>
  </si>
  <si>
    <t>15</t>
  </si>
  <si>
    <t>919148</t>
  </si>
  <si>
    <t>ŘEZÁNÍ ŽELEZOBETONOVÝCH KONSTRUKCÍ TL DO 500MM</t>
  </si>
  <si>
    <t>rozdělení mostovkové desky výšky 850 mm diamantovou pilou v podélné ose mezi nosníky 
délka je uvažována dvojnásobná úměrně větší výšce řezané konstrukce 
2*38=76,000 [A] 
(viz přílohy D.1.2.1,4,10)</t>
  </si>
  <si>
    <t>položka zahrnuje řezání železobetonových konstrukcí v předepsané tloušťce, včetně spotřeby vody</t>
  </si>
  <si>
    <t>16</t>
  </si>
  <si>
    <t>919155</t>
  </si>
  <si>
    <t>ŘEZÁNÍ OCELOVÝCH PROFILŮ PRŮŘEZU PŘES 700MM2</t>
  </si>
  <si>
    <t>sloupky zábradlí 
3+19+3+6+3+19+6=59,000 [A] 
(viz přílohy D.1.2.1,D.1.2.4)</t>
  </si>
  <si>
    <t>položka zahrnuje řezání ocelových profilů bez ohledu na tvar a způsob provedení. Nezahrnuje řezání kolejnic, to se vykáže v SD 54.</t>
  </si>
  <si>
    <t>17</t>
  </si>
  <si>
    <t>966168</t>
  </si>
  <si>
    <t>BOURÁNÍ KONSTRUKCÍ ZE ŽELEZOBETONU, ODVOZ NA SKLÁDKU DLE URČENÍ ZHOTOVITELE</t>
  </si>
  <si>
    <t>bourání příčné spáry mezi nosníky KA-73 
výškaxšířkaxdélkaxpočet 
příčná spára a podlití v uložení na pilíři (výškaxšířkaxdélka)   0,3*0,85*17+1*0,1*17=6,035 [B] 
odvrtání otvorů pro nové odvodňovače v mostovce DN65 a DN100 (plochaxtloušťkaxpočet) 0,065*0,065/4*3,14*0,1*16*2+0,1*0,1/4*3,14*0,1*8*2=0,023 [F] 
2.opěra (početxšířkaxvýškaxdélka) (na příkaz TDI v případě špatného stavu úložného prahu)  1,8*0,6*16,5+0,6*1,2*17=30,060 [C] 
celkem 
B+F+C=36,118 [E] 
poplatek viz pol.014102.3 
(viz přílohy D.1.2.4,12)</t>
  </si>
  <si>
    <t>položka zahrnuje: 
- rozbourání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</si>
  <si>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18</t>
  </si>
  <si>
    <t>966188</t>
  </si>
  <si>
    <t>DEMONTÁŽ KONSTRUKCÍ KOVOVÝCH, ODVOZ NA MÍSTO DLE URČENÍ OBJEDNATELE</t>
  </si>
  <si>
    <t>uvolnění a snesení stávajících konzol na bocích nosné konstrukce 
konzoly ve tvaru L hmotnost 1 ks cca 25 kg 
početxjednotková hmotnostxpřepočet na tuny 
24*30*0,001=0,720 [H] 
uložení bez poplatků 
(viz přílohy D.1.2.4,5)</t>
  </si>
  <si>
    <t>položka zahrnuje: 
- rozebrání konstrukce bez ohledu na použitou technologii 
- veškeré pomocné konstrukce (lešení a pod.) 
-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veškeré další práce plynoucí z technologického předpisu a z platných předpisů</t>
  </si>
  <si>
    <t>19</t>
  </si>
  <si>
    <t>967118</t>
  </si>
  <si>
    <t>VYBOURÁNÍ ČÁSTÍ KONSTRUKCÍ Z BETON DÍLCŮ, ODVOZ NA SKLÁDKU DLE URČENÍ ZHOTOVITELE</t>
  </si>
  <si>
    <t>betonové římsy (plocha řezuxdélka) 0,42*37*2+0,3*(4,885+1,21+2,265+3,405+0,895)=34,878 [F] 
poplatek pol.014102.3 
(viz přílohy D.1.2.4)</t>
  </si>
  <si>
    <t>- položka zahrnuje veškerou manipulaci s vybouranou sutí a hmotami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- položka zahrnuje veškeré další práce plynoucí z technologického předpisu a z platných předpisů</t>
  </si>
  <si>
    <t>20</t>
  </si>
  <si>
    <t>967852</t>
  </si>
  <si>
    <t>VYBOURÁNÍ MOST DILATAČ ZÁVĚRŮ POVRCHOVÝCH POSUN DO 100MM, ODVOZ NA MÍSTO DLE URČENÍ OBJEDNATELE</t>
  </si>
  <si>
    <t>vybourání stávajícího dilatačního závěru o délce 
2*17=34,000 [A] 
uložení bez poplatků  
souvisí s pol. 014112</t>
  </si>
  <si>
    <t>položka zahrnuje veškerou manipulaci s vybouranou sutí a hmotami včetně roztřídění na jednotlivé části a včetně uložení na skládku. Nezahrnuje poplatek za skládku, který se vykazuje v položce 0141** (s výjimkou malého množství bouraného materiálu, kde je možné poplatek zahrnout do jednotkové ceny bourání – tento fakt musí být uveden v doplňujícím textu k položce) 
položka zahrnuje veškeré další práce plynoucí z technologického předpisu a z platných předpisů</t>
  </si>
  <si>
    <t>21</t>
  </si>
  <si>
    <t>967863</t>
  </si>
  <si>
    <t>VYBOURÁNÍ MOST LOŽISEK ELASTOMER</t>
  </si>
  <si>
    <t>Odstranění elastomerových ložisek s odvozem na skládku dle určení zhotovitele 
počet nosníkůxpočet uložení pod nosníkem 
32*2=64,000 [A] 
souvisí s pol.014112 
(viz přílohy D.1.2.1,4)</t>
  </si>
  <si>
    <t>22</t>
  </si>
  <si>
    <t>97816</t>
  </si>
  <si>
    <t>ODSEKÁNÍ VRSTVY VYROVNÁVACÍHO BETONU NA MOSTECH</t>
  </si>
  <si>
    <t>odsekání vyrovnávací vrstvy na mostě a výplňového betonu chodníků 
(tloušťkaxšířkaxdélka) 
chodníky a lože pod obrubami 0,29*(1,22+1,35)*38+0,3*1,1*38*2+0,15*0,3*38*2=56,821 [B] 
vyrovnávací vrstva 0,1*11,5*38=43,700 [A] 
A+B=100,521 [C] 
souvisí s pol.014102.3 
(viz přílohy D.1.2.4)</t>
  </si>
  <si>
    <t>23</t>
  </si>
  <si>
    <t>97817</t>
  </si>
  <si>
    <t>ODSTRANĚNÍ MOSTNÍ IZOLACE, ODVOZ NA SKLÁDKU DLE URČENÍ ZHOTOVITELE</t>
  </si>
  <si>
    <t>délkaxšířka 
(tloušťka cca 10 mm) 
(37+3+3)*16,5=709,500 [A] 
poplatek pol.014112 
(viz přílohy D.1.2.5-6)</t>
  </si>
  <si>
    <t>SO 101</t>
  </si>
  <si>
    <t>Pozemní komunikace a zpevněné plochy ZÚ km 15,548 do km 15,607 24</t>
  </si>
  <si>
    <t>101.1_ZH</t>
  </si>
  <si>
    <t>Vozovka silnice II/317</t>
  </si>
  <si>
    <t>Zemina a kamení (17 05 04) 
Počítaná hmotnost kameniva 2,2t/m3 [Objem z položek x hmotnost]:</t>
  </si>
  <si>
    <t>Odstranění podkladních vrstev z nestmeleného kameniva  
Od km 15,548 do km 15,607 24 
viz. přílohy D.1.1.2 a D.1.1.4 
(plocha*tloušťka*hmotnost): 
667.2*0.22*2,2=322,925 [A] dle pol.113328 
rozšíření pod obrubou (s*d*h): 
(0.6*60)*2*0.2*2,2=31,680 [D] dle pol.113328 
Výměna aktivní zóny 
(plocha*tloušťka*hmotnost): 
667.2*0.5*2,2=733,920 [B] dle pol.123738 
Celkem: A+D+B=1 088,525 [E]</t>
  </si>
  <si>
    <t>Silniční přídlažba  hmotnost beton 2,3 t/m3</t>
  </si>
  <si>
    <t>Silniční přídlažba 500/250/100  uložení stávající - beton 
Od km 15,548 do km 15,607 24 
viz. přílohy D.1.1.2 a D.1.1.4 
(délka*tloušťka*hmotnost) 
147.62*0.25*2,3=84,882 [A]  dle pol.113524</t>
  </si>
  <si>
    <t>Vyfrézovaný asfaltový materiál 2,4t/m3 [Objem z položek x hmotnost]:</t>
  </si>
  <si>
    <t>Odstranění  podkladních asfaltových vrstev 
Od km 15,548 do km 15,607 24 
viz. přílohy D.1.1.2 a D.1.1.4 
(plocha*tloušťka*hmotnost): 
667.2*0.18*2.4=288,230 [A] dle pol.113138 
Frézování asfaltových vrstev 
Od km 15,548 do KÚ 15,607 24 
viz. přílohy D.1.1.2 a D.1.1.4 
(plocha*tloušťka): 
667,2*2*0.05*2.4=160,128 [B] dle pol.113728 
Výškové vyrovnání vozovky na ZÚ 
20*2*0.05*2.4=4,800 [D] dle pol.113728 
Celkem: A+B+D=453,158 [E]</t>
  </si>
  <si>
    <t>113138</t>
  </si>
  <si>
    <t>ODSTRANĚNÍ KRYTU ZPEVNĚNÝCH PLOCH S ASFALT POJIVEM, ODVOZ NA SKLÁDKU DLE URČENÍ ZHOTOVITELE</t>
  </si>
  <si>
    <t>Včetně odvozu a uložení na skládku určenou zhotovitelem. Vzdálenost je pouze předpokládaná a zhotovitel nacení svoji vzdálenost podle toho, kam bude materiál odvážet.</t>
  </si>
  <si>
    <t>Odstranění podkladních asfaltových vrstev 
Od km 15,548 do km 15,607 24 
viz. přílohy D.1.1.2 a D.1.1.4 
(plocha*tloušťka): 
667,2*0,18=120,096 [A] 
souvisí s pol.012102.4</t>
  </si>
  <si>
    <t>113328</t>
  </si>
  <si>
    <t>ODSTRAN PODKL ZPEVNĚNÝCH PLOCH Z KAMENIVA NESTMEL, ODVOZ NA SKLÁDKU DLE URČENÍ ZHOTOVITELE</t>
  </si>
  <si>
    <t>Odtranění podkladních vrstev z nestmeleného kameniva 
Od km 15,548 do km 15,607 24 
viz. přílohy D.1.1.2 a D.1.1.4 
(plocha*tloušťka): 
667.2*0.22=146,784 [A] 
rozšíření pod obrubou (s*d): 
(0.6*60)*2*0.2=72,000 [B] 
Celkem: A+B=218,784 [C] 
souvisí s pol.012102.1</t>
  </si>
  <si>
    <t>113524</t>
  </si>
  <si>
    <t>ODSTRANĚNÍ CHODNÍKOVÝCH A SILNIČNÍCH OBRUBNÍKŮ BETONOVÝCH, ODVOZ NA SKLÁDKU DLE URČENÍ ZHOTOVITELE</t>
  </si>
  <si>
    <t>Silniční přídlažba 500/250/100  
odstranění stávající 
Od km 15,548 do km 15,607 24 
viz. přílohy D.1.1.2 a D.1.1.4 
(délka m): 
147.62=147,620 [A] 
souvisí s pol.012102.2</t>
  </si>
  <si>
    <t>Frézování asfaltových vrstev 
Od km 15,548 do KÚ 15,607 24 
viz. přílohy D.1.1.2 a D.1.1.4 
(plocha*tloušťka): 
667,2*2*0.05=66,720 [A] 
Výškové vyrovnání vozovky na ZÚ 
20*2*0.05=2,000 [B] 
Celkem: A+B=68,720 [C] 
souvisí s pol.012102.4</t>
  </si>
  <si>
    <t>123738</t>
  </si>
  <si>
    <t>ODKOP PRO SPOD STAVBU SILNIC A ŽELEZNIC TŘ. I, ODVOZ NA SKLÁDKU DLE URČENÍ ZHOTOVITELE</t>
  </si>
  <si>
    <t>Výměna aktivní zóny 
Od km 15,548 do km 15,607 24 
viz. přílohy D.1.1.2 a D.1.1.4 
(plocha*tloušťka): 
667.2*0.5=333,600 [A] 
souvisí s pol.012102.1</t>
  </si>
  <si>
    <t>položka zahrnuje: 
- vodorovná a svislá doprava, přemístění, přeložení, manipulace s výkopkem 
- kompletní provedení vykopávky nezapažené i zapažené 
- ošetření výkopiště po celou dobu práce v něm vč. klimatických opatření 
- ztížení vykopávek v blízkosti podzemního vedení, konstrukcí a objektů vč. jejich dočasného zajištění 
- ztížení pod vodou, v okolí výbušnin, ve stísněných prostorech a pod. 
- příplatek za lepivost 
- těžení po vrstvách, pásech a po jiných nutných částech (figurách) 
- čerpání vody vč. čerpacích jímek, potrubí a pohotovostní čerpací soupravy (viz ustanovení k pol. 1151,2) 
- potřebné snížení hladiny podzemní vody 
- těžení a rozpojování jednotlivých balvanů 
- vytahování a nošení výkopku 
- svahování a přesvah. svahů do konečného tvaru, výměna hornin v podloží a v pláni znehodnocené klimatickými vlivy 
- ruční vykopávky, odstranění kořenů a napadávek 
- pažení, vzepření a rozepření vč. přepažování (vyjma štětových stěn) 
- úpravu, ochranu a očištění dna, základové spáry, stěn a svahů 
- zhutnění podloží, případně i svahů vč. svahování 
- zřízení stupňů v podloží a lavic na svazích, není-li pro tyto práce zřízena samostatná položka 
- udržování výkopiště a jeho ochrana proti vodě 
- odvedení nebo obvedení vody v okolí výkopiště a ve výkopišti 
- třídění výkopku 
- veškeré pomocné konstrukce umožňující provedení vykopávky (příjezdy, sjezdy, nájezdy, lešení, podpěr. konstr., přemostění, zpevněné plochy, zakrytí a pod.) 
- nezahrnuje uložení zeminy (na skládku, do násypu) ani poplatky za skládku, vykazují se v položce č.0141**</t>
  </si>
  <si>
    <t>18110</t>
  </si>
  <si>
    <t>ÚPRAVA PLÁNĚ SE ZHUTNĚNÍM V HORNINĚ TŘ. I</t>
  </si>
  <si>
    <t>přehutnění pod vrstvou aktivní zóny, míra zhutnění dle vzorového řezu 
souvisí s pol.56336 - výměna aktivní zóny 
Od km 15,548 do km 15,607 24 
viz. přílohy D.1.1.2 a D.1.1.4 
(plocha m2) 
667,2=667,200 [A]</t>
  </si>
  <si>
    <t>položka zahrnuje úpravu pláně včetně vyrovnání výškových rozdílů. Míru zhutnění určuje projekt.</t>
  </si>
  <si>
    <t>Základy</t>
  </si>
  <si>
    <t>289971</t>
  </si>
  <si>
    <t>OPLÁŠTĚNÍ (ZPEVNĚNÍ) Z GEOTEXTILIE</t>
  </si>
  <si>
    <t>Včetně provedení průkazních a kontrolních zkoušek na materiál; zhotovení, parametry dle zadávací dokumentace a příslušných ČSN, TKP</t>
  </si>
  <si>
    <t>Výměna aktivní zóny, vyložení geotextilií    min.300g/m2 
Od km 15,548 do km 15,607 24 
viz. přílohy D.1.1.2 a D.1.1.4 
(plocha m2): 
59.24*0.6*0.6*5.5*5.6=656,853 [A]</t>
  </si>
  <si>
    <t>Položka zahrnuje: 
- dodávku předepsané geotextilie 
- úpravu, očištění a ochranu podkladu 
- přichycení k podkladu, případně zatížení 
- úpravy spojů a zajištění okrajů 
- úpravy pro odvodnění 
- nutné přesahy 
- mimostaveništní a vnitrostaveništní dopravu</t>
  </si>
  <si>
    <t>Komunikace</t>
  </si>
  <si>
    <t>56144</t>
  </si>
  <si>
    <t>KAMENIVO ZPEVNĚNÉ CEMENTEM TL. DO 200MM</t>
  </si>
  <si>
    <t>Konstrukce vozovky 
tloušťka 170 mm, míra zhutnění dle vzorového řezu 
Od km 15,548 do km 15,607 24 
viz. přílohy D.1.1.2 a D.1.1.4 
(plocha m2): 
667,2=667,200 [A]</t>
  </si>
  <si>
    <t>- dodání směsi v požadované kvalitě 
- očištění podkladu 
- uložení směsi dle předepsaného technologického předpisu a zhutnění vrstvy v předepsané tloušťce 
- zřízení vrstvy bez rozlišení šířky, pokládání vrstvy po etapách, včetně pracovních spar a spojů 
- úpravu napojení, ukončení 
- úpravu dilatačních spar včetně předepsané výztuže 
- nezahrnuje postřiky, nátěry 
- nezahrnuje úpravu povrchu krytu</t>
  </si>
  <si>
    <t>56334</t>
  </si>
  <si>
    <t>VOZOVKOVÉ VRSTVY ZE ŠTĚRKODRTI TL. DO 200MM</t>
  </si>
  <si>
    <t>Výměna aktivní zóny 
tloušťka 200 mm, frakce 0/125, míra zhutnění dle vzorového řezu 
Od km 15,548 do km 15,607 24 
viz. přílohy D.1.1.2 a D.1.1.4 
(plocha m2): 
667.2=667,200 [A]</t>
  </si>
  <si>
    <t>- dodání kameniva předepsané kvality a zrnitosti 
- rozprostření a zhutnění vrstvy v předepsané tloušťce 
- zřízení vrstvy bez rozlišení šířky, pokládání vrstvy po etapách 
- nezahrnuje postřiky, nátěry</t>
  </si>
  <si>
    <t>56335</t>
  </si>
  <si>
    <t>VOZOVKOVÉ VRSTVY ZE ŠTĚRKODRTI TL. DO 250MM</t>
  </si>
  <si>
    <t>Konstrukce vozovky 
tloušťka 150 mm, frakce 0/63, míra zhutnění dle vzorového řezu 
Od km 15,548 do km 15,607 24 
viz. přílohy D.1.1.2 a D.1.1.4 
(plocha m2): 
667.2=667,200 [A] 
rozšíření pod obrubou (s*d*h): 
0.6*60*2=72,000 [B] 
celkem:Celkem: A+B=739,200 [C]</t>
  </si>
  <si>
    <t>56336</t>
  </si>
  <si>
    <t>VOZOVKOVÉ VRSTVY ZE ŠTĚRKODRTI TL. DO 300MM</t>
  </si>
  <si>
    <t>Výměna aktivní zóny 
tloušťka 300 mm, frakce 0/125, míra zhutnění dle vzorového řezu 
Od km 15,548 do km 15,607 24 
viz. přílohy D.1.1.2 a D.1.1.4 
(plocha m2): 
667.2=667,200 [A] 
rozšíření pod obrubou (s*d): 
(0.6*60)*2=72,000 [B] 
celkem:Celkem: A+B=739,200 [C]</t>
  </si>
  <si>
    <t>572123</t>
  </si>
  <si>
    <t>INFILTRAČNÍ POSTŘIK Z EMULZE DO 1,0KG/M2</t>
  </si>
  <si>
    <t>K propojení vrstev z asfaltového betonu 0,8kg/m2 
Od km 15,548 do km 15,607 24 
viz. přílohy D.1.1.2 a D.1.1.4 
(plocha m2): 
667.2=667,200 [A]</t>
  </si>
  <si>
    <t>- dodání všech předepsaných materiálů pro postřiky v předepsaném množství 
- provedení dle předepsaného technologického předpisu 
- zřízení vrstvy bez rozlišení šířky, pokládání vrstvy po etapách 
- úpravu napojení, ukončení</t>
  </si>
  <si>
    <t>572214</t>
  </si>
  <si>
    <t>SPOJOVACÍ POSTŘIK Z MODIFIK EMULZE DO 0,5KG/M2</t>
  </si>
  <si>
    <t>Spojovací postřik mezi SMA 11S a ACL 16S  (1 vrstva 0,25 kg/m2 a 1 vrstva 0,5 kg/m2) 
Od km 15,548 do km 15,607 24 
viz. přílohy D.1.1.2 a D.1.1.4 
(plocha m2): 
667,2*2=1 334,400 [A]</t>
  </si>
  <si>
    <t>57475</t>
  </si>
  <si>
    <t>VOZOVKOVÉ VÝZTUŽNÉ VRSTVY Z GEOMŘÍŽOVINY</t>
  </si>
  <si>
    <t>Geosyntetikum ze skelných vláken na napojení na stávající vozovku (dvojité zazubení)      
Parametry - viz příloha Vzorové příčné řezy a Detaily.   
V místě napojení krytu na stávající vozovku 
 [délka*prům.šíř.*počet] 
viz. přílohy D.1.1.2 a D.1.1.4 a D.1.1.10 
10,55*1*2=21,100 [A]</t>
  </si>
  <si>
    <t>- dodání geomříže v požadované kvalitě a v množství včetně přesahů (přesahy započteny v jednotkové ceně) 
- očištění podkladu 
- pokládka geomříže dle předepsaného technologického předpisu</t>
  </si>
  <si>
    <t>574E78</t>
  </si>
  <si>
    <t>ASFALTOVÝ BETON PRO PODKLADNÍ VRSTVY ACP 22+, 22S TL. 80MM</t>
  </si>
  <si>
    <t>Podkladní vrstva krytu 
Od km 15,548 do km 15,607 24 
viz. přílohy D.1.1.2 a D.1.1.4 
(plocha m2): 
667.2=667,200 [A] 
Výškové vyrovnání vozovky na ZÚ 
20=20,000 [B] 
Celkem: A+B=687,200 [C]</t>
  </si>
  <si>
    <t>- dodání směsi v požadované kvalitě 
- očištění podkladu 
- uložení směsi dle předepsaného technologického předpisu, zhutnění vrstvy v předepsané tloušťce 
- zřízení vrstvy bez rozlišení šířky, pokládání vrstvy po etapách, včetně pracovních spar a spojů 
- úpravu napojení, ukončení podél obrubníků, dilatačních zařízení, odvodňovacích proužků, odvodňovačů, vpustí, šachet a pod. 
- nezahrnuje postřiky, nátěry 
- nezahrnuje těsnění podél obrubníků, dilatačních zařízení, odvodňovacích proužků, odvodňovačů, vpustí, šachet a pod.</t>
  </si>
  <si>
    <t>Konstrukce vozovky 
Od km 15,548 do km 15,607 24 
viz. přílohy D.1.1.2 a D.1.1.4 
(plocha m2): 
667,2=667,200 [A]</t>
  </si>
  <si>
    <t>574J54</t>
  </si>
  <si>
    <t>ASFALTOVÝ KOBEREC MASTIXOVÝ MODIFIK SMA 11+, 11S TL. 40MM</t>
  </si>
  <si>
    <t>Konstrukce vozovky kryt 
Od km 15,548 do km 15,607 24 
viz. přílohy D.1.1.2 a D.1.1.4 
(plocha m2): 
667.2=667,200 [A] 
Výškové vyrovnání vozovky na ZÚ 
20=20,000 [B] 
Celkem: A+B=687,200 [C]</t>
  </si>
  <si>
    <t>58920</t>
  </si>
  <si>
    <t>VÝPLŇ SPAR MODIFIKOVANÝM ASFALTEM</t>
  </si>
  <si>
    <t>Vyplnění spáry trvale pružnou zálivkou 
ZÚ 15,548 
viz. přílohy D.1.1.2 
(délka m): 
10.55=10,550 [A]</t>
  </si>
  <si>
    <t>položka zahrnuje: 
- dodávku předepsaného materiálu 
- vyčištění a výplň spar tímto materiálem</t>
  </si>
  <si>
    <t>915111</t>
  </si>
  <si>
    <t>VODOROVNÉ DOPRAVNÍ ZNAČENÍ BARVOU HLADKÉ - DODÁVKA A POKLÁDKA</t>
  </si>
  <si>
    <t>Vodorovné dopravní značení 
Od km 15,548 do km 15,607 24 
viz. přílohy D.1.1.2 a D.1.1.4 
(délka*šířka): 
(140+40)*0.25=45,000 [A] 
3*25*0.125=9,375 [B] 
10*0.5*3=15,000 [C] 
(3*0.5)*11=16,500 [D] 
Celkem: A+B+C+D=85,875 [E]</t>
  </si>
  <si>
    <t>položka zahrnuje: 
- dodání a pokládku nátěrového materiálu (měří se pouze natíraná plocha) 
- předznačení a reflexní úpravu</t>
  </si>
  <si>
    <t>915211</t>
  </si>
  <si>
    <t>VODOROVNÉ DOPRAVNÍ ZNAČENÍ PLASTEM HLADKÉ - DODÁVKA A POKLÁDKA</t>
  </si>
  <si>
    <t>915231</t>
  </si>
  <si>
    <t>VODOR DOPRAV ZNAČ PLASTEM PROFIL ZVUČÍCÍ - DOD A POKLÁDKA</t>
  </si>
  <si>
    <t>Vodící line přecjodu pro chodce 
(délka*šířka): 
15*0.5=7,500 [A]</t>
  </si>
  <si>
    <t>24</t>
  </si>
  <si>
    <t>919114</t>
  </si>
  <si>
    <t>ŘEZÁNÍ ASFALTOVÉHO KRYTU VOZOVEK TL DO 200MM</t>
  </si>
  <si>
    <t>Napojení na stávající stav na začátku úseku 
ZÚ 15,548 
viz. přílohy D.1.1.2 
(délka m): 
10.55=10,550 [A] 
stavab po půlkách 
(délka úseku) 
150=150,000 [B] 
Celkem: A+B=160,550 [C]</t>
  </si>
  <si>
    <t>25</t>
  </si>
  <si>
    <t>935842</t>
  </si>
  <si>
    <t>ŽLABY A RIGOLY DLÁŽDĚNÉ Z BETONOVÝCH DLAŽDIC DO BETONU TL 100MM</t>
  </si>
  <si>
    <t>Silniční přídlažba 500/250/100 
Od km 15,548 do km 15,607 24 
viz. přílohy D.1.1.2 a D.1.1.4 
(délkaxšířka m): 
147,62*0,25=36,905 [A]</t>
  </si>
  <si>
    <t>položka zahrnuje: 
- dodání a uložení předepsaného dlažebního materiálu v požadované kvalitě do předepsaného tvaru a v předepsané šířce 
- dodání a rozprostření lože z předepsaného materiálu v předepsané tloušťce a šířce 
- úravu napojení a ukončení 
- vnitrostaveništní i mimostaveništní dopravu 
- měří se vydlážděná plocha.</t>
  </si>
  <si>
    <t>101.2_ZV</t>
  </si>
  <si>
    <t>Chodník - dlážděný kryt + předláždění stávajícího stavu</t>
  </si>
  <si>
    <t>Zemina a kamení (17 05 04) 
Počítaná hmotnost kámen 2,2 t/m3  [Objem z položek x hmotnost]:</t>
  </si>
  <si>
    <t>Odstranění podkladních vrstev z nesmeleného kameniva 
Od km 15,548 do km 15,578 
viz. přílohy D.1.1.2 a D.1.1.4 
(plocha*tloušťka*hmotnost): 
146.9*0.15*2,2=48,477 [A] 
dle pol.113328</t>
  </si>
  <si>
    <t>Odstranění asfaltobetonového krytu 
Od km 15,548 do km 15,578 
viz. přílohy D.1.1.2 a D.1.1.4 
(plocha*tloušťka*hmotnost): 
146.9*0.1*2.4=35,256 [A] 
dle pol.113138</t>
  </si>
  <si>
    <t>Odstranění asfaltobetonového krytu 
Od km 15,548 do km 15,578 
viz. přílohy D.1.1.2 a D.1.1.4 
(plocha*tloušťka): 
146.9*0.1=14,690 [A] 
souvisí s pol.012102.4</t>
  </si>
  <si>
    <t>Odstranění podkladních vrstev z nesmeleného kameniva 
Od km 15,548 do km 15,578 
viz. přílohy D.1.1.2 a D.1.1.4 
(plocha*tloušťka): 
146.9*0.15=22,035 [A] 
souvisí s pol.014102.1</t>
  </si>
  <si>
    <t>56333</t>
  </si>
  <si>
    <t>VOZOVKOVÉ VRSTVY ZE ŠTĚRKODRTI TL. DO 150MM</t>
  </si>
  <si>
    <t>Konstrukce  
tloušťka 150 mm, frakce 0/63, míra zhutnění dle vzorového řezu 
Chodník - dlážděný kryt, ložná vrstva 
Od km 15,548 do km 15,578 
viz. přílohy D.1.1.2 a D.1.1.4 
(plocha m2): 
104,6=104,600 [A]</t>
  </si>
  <si>
    <t>582611</t>
  </si>
  <si>
    <t>KRYTY Z BETON DLAŽDIC SE ZÁMKEM ŠEDÝCH TL 60MM DO LOŽE Z KAM</t>
  </si>
  <si>
    <t>Chodník - dlážděný kryt 
Od km 15,548 do km 15,578 
viz. přílohy D.1.1.2 a D.1.1.4 
(plocha m2): 
104,6=104,600 [A] 
Dokoupeno 50% krytu na předláždění 
128.15=128,150 [B] 
Celkem: A+B=232,750 [C]</t>
  </si>
  <si>
    <t>- dodání dlažebního materiálu v požadované kvalitě, dodání materiálu pro předepsané  lože v tloušťce předepsané dokumentací a pro předepsanou výplň spar 
- očištění podkladu 
- uložení dlažby dle předepsaného technologického předpisu včetně předepsané podkladní vrstvy a předepsané výplně spar 
- zřízení vrstvy bez rozlišení šířky, pokládání vrstvy po etapách  
- úpravu napojení, ukončení podél obrubníků, dilatačních zařízení, odvodňovacích proužků, odvodňovačů, vpustí, šachet a pod., nestanoví-li zadávací dokumentace jinak 
- nezahrnuje postřiky, nátěry 
- nezahrnuje těsnění podél obrubníků, dilatačních zařízení, odvodňovacích proužků, odvodňovačů, vpustí, šachet a pod.</t>
  </si>
  <si>
    <t>58261A</t>
  </si>
  <si>
    <t>KRYTY Z BETON DLAŽDIC SE ZÁMKEM BAREV RELIÉF TL 60MM DO LOŽE Z KAM</t>
  </si>
  <si>
    <t>Reliéfní úprava přechodu pro chodce (červená) 
20=20,000 [A]</t>
  </si>
  <si>
    <t>587206</t>
  </si>
  <si>
    <t>PŘEDLÁŽDĚNÍ KRYTU Z BETONOVÝCH DLAŽDIC SE ZÁMKEM</t>
  </si>
  <si>
    <t>Chodník - předláždění krytu stávajícího stavu 
Od km 15,578 do km 15,607 
viz. přílohy D.1.1.2 a D.1.1.4 
(plocha m2): 
221.3=221,300 [A] 
Počítáno s dokupem 50% krytu:</t>
  </si>
  <si>
    <t>- pod pojmem *předláždění* se rozumí rozebrání stávající dlažby a pokládka dlažby ze stávajícího dlažebního materiálu (bez dodávky nového) 
- zahrnuje nezbytnou manipulaci s tímto materiálem (nakládání, doprava, složení, očištění) 
- dodání a rozprostření materiálu pro lože a jeho tloušťku předepsanou dokumentací a pro předepsanou výplň spar 
- eventuelní doplnění plochy s použitím nového materiálu se vykazuje v položce č.582</t>
  </si>
  <si>
    <t>101.3_ZH</t>
  </si>
  <si>
    <t>Dopravní ostrůvek - dlážděný kryt</t>
  </si>
  <si>
    <t>Počítaná hmotnost kámen 2,2t/m3 [Objem z položek x hmotnost]:</t>
  </si>
  <si>
    <t>Odtranění podkladních vrstev z nestmeleného kameniva 
dopravní ostrůvek 
viz. přílohy D.1.1.2 a D.1.1.4 
(plocha*tloušťka): 
42*0.25*2,2=23,100 [B]</t>
  </si>
  <si>
    <t>beton 2,3t/m3, (Objem z položek x hmotnost]: 
 [Objem z položek x hmotnost]:</t>
  </si>
  <si>
    <t>Odstranění stávajícího dlážděného krytu 
Od km 15,595 do km 15,607 
viz. přílohy D.1.1.2 a D.1.1.4 
(plocha*tloušťka*hmotnost): 
42*0.25*2.3=24,150 [A] 
dle pol.113188</t>
  </si>
  <si>
    <t>113188</t>
  </si>
  <si>
    <t>ODSTRANĚNÍ KRYTU ZPEVNĚNÝCH PLOCH Z DLAŽDIC, ODVOZ NA SKLÁDKU DLE URČENÍ ZHOTOVITELE</t>
  </si>
  <si>
    <t>Odstranění stávajícího dlážděného krytu 
Od km 15,595 do km 15,607 
viz. přílohy D.1.1.2 a D.1.1.4 
(plocha*tloušťka): 
42*0.25=10,500 [A] 
souvisí s pol.014102.2</t>
  </si>
  <si>
    <t>Odtranění podkladních vrstev z nestmeleného kameniva 
dopravní ostrůvek 
viz. přílohy D.1.1.2 a D.1.1.4 
(plocha*tloušťka): 
42*0.25=10,500 [A] 
souvisí s pol.014102.1</t>
  </si>
  <si>
    <t>Konstrukce  
tloušťka 150 mm, frakce 0/63, míra zhutnění dle vzorového řezu 
Dopravní ostrůvek - podkladní vrstva 
Od km 15,595 do km 15,607 
viz. přílohy D.1.1.2 a D.1.1.4 
(plocha m2): 
42=42,000 [A]</t>
  </si>
  <si>
    <t>Dopravní ostrůvek - dlážděný kryt 
Od km 15,595 do km 15,607 
viz. přílohy D.1.1.2 a D.1.1.4 
(plocha m2): 
32=32,000 [A]</t>
  </si>
  <si>
    <t>Reliéfní úprava přechodu pro chodce (červená) 
10=10,000 [A]</t>
  </si>
  <si>
    <t>101.4_ZH</t>
  </si>
  <si>
    <t>Obrubníky</t>
  </si>
  <si>
    <t>Obruby</t>
  </si>
  <si>
    <t>Odstranění silniční obruby 
Od km 15,548 do km 15,607 24 
viz. přílohy D.1.1.2 a D.1.1.4 
(délka*tloušťka*hmotnost): 
(114.43+28.6+8.2)*0.15*2,3=52,174 [A]  dle pol.113524 
Odstranění záhonových obrubníků 
Od km 15,548 do km 15,594 
viz. přílohy D.1.1.2 a D.1.1.4 
(délka*tloušťka*hmotnost): 
(58.65+19)*0.06*2,3=10,716 [B]  dle pol.113514 
Celkem: A+B=62,890 [C]</t>
  </si>
  <si>
    <t>113514</t>
  </si>
  <si>
    <t>ODSTRANĚNÍ ZÁHONOVÝCH OBRUBNÍKŮ, ODVOZ NA SKLÁDKU DLE URČENÍ ZHOTOVITELE</t>
  </si>
  <si>
    <t>Odstranění záhonových obrubníků 
Od km 15,548 do km 15,594 
viz. přílohy D.1.1.2 a D.1.1.4 
(délka m): 
58.65+19=77,650 [A] 
souvisí s pol.014102.2</t>
  </si>
  <si>
    <t>Odstranění silniční obruby 
Od km 15,548 do km 15,607 24 
viz. přílohy D.1.1.2 a D.1.1.4 
(délka m): 
114.43+28.6+8.2=151,230 [A] 
souvisí s pol.014102.2</t>
  </si>
  <si>
    <t>917212</t>
  </si>
  <si>
    <t>ZÁHONOVÉ OBRUBY Z BETONOVÝCH OBRUBNÍKŮ ŠÍŘ 80MM</t>
  </si>
  <si>
    <t>Obrubník záhonový - betonový - 60/250/1000 
Od km 15,548 do km 15,594 
viz. přílohy D.1.1.2 a D.1.1.4 
(délka m): 
28.6+30.05+19=77,650 [A]</t>
  </si>
  <si>
    <t>Položka zahrnuje: 
dodání a pokládku betonových obrubníků o rozměrech předepsaných zadávací dokumentací 
betonové lože i boční betonovou opěrku.</t>
  </si>
  <si>
    <t>917224</t>
  </si>
  <si>
    <t>SILNIČNÍ A CHODNÍKOVÉ OBRUBY Z BETONOVÝCH OBRUBNÍKŮ ŠÍŘ 150MM</t>
  </si>
  <si>
    <t>Obrubník silniční - betonový - 150/250/1000 
Od km 15,548 do km 15,607 24 
viz. přílohy D.1.1.2 a D.1.1.4 
výška podstupnice 0,12 m 
(délka m): 
28.8+9.13+6.45+48.8+6.25=99,430 [A] 
Obrubník nájezdový - betonový - 150/150/1000 
Od km 15,548 do km 15,607 24 
viz. přílohy D.1.1.2 a D.1.1.4 
výška podstupnice 0,02 m 
(délka m): 
13.5+3+12.1=28,600 [B] 
Celkem:Celkem: A+B=128,030 [C]</t>
  </si>
  <si>
    <t>91726</t>
  </si>
  <si>
    <t>KO OBRUBNÍKY BETONOVÉ</t>
  </si>
  <si>
    <t>Obrubník silniční - obloukový 
Dopravní ostrůvek + poloměr oblouku do 2 m 
Od km 15,595 do km 15,607 
km 15,611 
viz. přílohy D.1.1.2 a D.1.1.4 
(délka m):3+2.4+2.8=8,200 [A]</t>
  </si>
  <si>
    <t>101.5_ZH</t>
  </si>
  <si>
    <t>Odvodnění - trativod, uliční vpusti, přípojky</t>
  </si>
  <si>
    <t>zemina 1,9T na m3</t>
  </si>
  <si>
    <t>Šachta stávající  
km 15,570 
km 15,592 
(2 kusy):0.9*0.9*0.8*2*2=2,592 [R] dle pol.132738 
Uliční vpusťi dle pol.132738 
km 15,565 vlevo:1.2*1.2*1.8*1,9=4,925 [K] dle pol.132738 
km 15,594 vlevo1.2*1.2*1.8*1,9=4,925 [L] dle pol.132738 
2-krát rekonstrukce stávající vpusti dle pol.132738 
km 15,565 vpravo1.2*1.2*1.8*1,9=4,925 [N] dle pol.132738 
km 15,594 vpravo1.2*1.2*1.8*1,9=4,925 [O] dle pol.132738 
km 15,609 vpravo1.2*1.2*1.8*1,9=4,925 [P] dle pol.132738 
3-krát nová vpusť: 
Přípojky uličních vpustí: 
Od km 15,565 do km 15,568 
km 15,594 
Od km 15,594 do km 15,607 
1.2*1.2*76*1,9=207,936 [D] dle pol.132738 
Trativody:0.5*0.4*145*1,9=55,100 [C] dle pol.132738 
Celkem: R+K+L+N+O+P+D+C=290,253 [S]</t>
  </si>
  <si>
    <t>prostý beton (17 01 02); 2,3T na m3, UV 0,5T/ks, potrubí 0,15T/ks</t>
  </si>
  <si>
    <t>Odstranění stávajících uličních vpustí 
km 15,565 vlevo 
km 15,594 vlevo 
(pošet kusů): 
2*0.5=1,000 [A] dle pol.96687 
Přípojky uličních vpustí: 
Od km 15,565 do km 15,568 
km 15,594 
Od km 15,594 do km 15,607 
viz. přílohy D.1.1.2 a D.1.1.4 
(délka m): 
(5.3+10.6+11.4+21.4+27.4)*0.15=11,415 [B] dle pol.969234 
A+B=12,415 [S]</t>
  </si>
  <si>
    <t>Viz.výkres D.1.1.2   
(délka*šířka*výška)   
Výkopy okolo inženýrských sítí se musí provádět ručně   
Šachta stávající  
km 15,570 
km 15,592 
(2 kusy):0.9*0.9*0.8*2=1,296 [R] 
Uliční vpusťi 
km 15,565 vlevo:1.2*1.2*1.8=2,592 [K] 
km 15,594 vlevo1.2*1.2*1.8=2,592 [L] 
2-krát rekonstrukce stávající vpusti 
km 15,565 vpravo1.2*1.2*1.8=2,592 [N] 
km 15,594 vpravo1.2*1.2*1.8=2,592 [O] 
km 15,609 vpravo1.2*1.2*1.8=2,592 [P] 
3-krát nová vpusť: 
Celkem: R+K+L+N+O+P=14,256 [S] 
souvisí s pol.014102.1</t>
  </si>
  <si>
    <t>HLOUBENÍ RÝH ŠÍŘ DO 2M PAŽ I NEPAŽ TŘ. I, ODVOZ NA SKLÁDKU DLE URČENÍ ZHOTOVITELE</t>
  </si>
  <si>
    <t>viz. přílohy D.1.1.2 a D.1.1.4 
Výkopy okolo inženýrských sítí se musí provádět ručně   
Přípojky uličních vpustí: 
Od km 15,565 do km 15,568 
km 15,594 
Od km 15,594 do km 15,607 
1.2*1.2*76=109,440 [D] 
Trativody:0.5*0.4*145=29,000 [C] 
Celkem: D+C=138,440 [E] 
souvisí s pol.014102.1</t>
  </si>
  <si>
    <t>17481</t>
  </si>
  <si>
    <t>ZÁSYP JAM A RÝH Z NAKUPOVANÝCH MATERIÁLŮ</t>
  </si>
  <si>
    <t>štěrkopísek  frakce 0-32</t>
  </si>
  <si>
    <t>viz. D.1.1.2, D.1.1.4 
Šachta stávající  
km 15,570 
km 15,592 
(2 kusy):0.9*0.9*0.8*2=1,296 [R] 
Uliční vpusťi 
km 15,565 vlevo:1.2*1.2*0.8=1,152 [K] 
km 15,594 vlevo1.2*1.2*0.8=1,152 [L] 
2-krát rekonstrukce stávající vpusti 
km 15,565 vpravo1.2*1.2*0.8=1,152 [N] 
km 15,594 vpravo1.2*1.2*0.8=1,152 [O] 
km 15,609 vpravo1.2*1.2*0.8=1,152 [P] 
3-krát nová vpusť: 
Přípojky uličních vpustí: 
Od km 15,565 do km 15,568 
km 15,594 
Od km 15,594 do km 15,607 
1.2*0.2*76=18,240 [D] 
Trativody:0.5*0.2*145=14,500 [C] 
Celkem: R+K+L+N+O+P+D+C=39,796 [S]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</si>
  <si>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</si>
  <si>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17581</t>
  </si>
  <si>
    <t>OBSYP POTRUBÍ A OBJEKTŮ Z NAKUPOVANÝCH MATERIÁLŮ</t>
  </si>
  <si>
    <t>viz. D.1.1.2 , D.1.1.4 
Přípojky uličních vpustí: 
Od km 15,565 do km 15,568 
km 15,594 
Od km 15,594 do km 15,607 
1.1*0.1*76=8,360 [D] 
Trativody:0.5*0.1*145=7,250 [C] 
Celkem: D+C=15,610 [E]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</si>
  <si>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ruční hutnění a výplň jam a prohlubní v podloží 
- úprava, očištění, ochrana a zhutnění podloží 
- svahování, hutnění a uzavírání povrchů svahů 
- zřízení lavic na svazích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- zemina vytlačená potrubím o DN do 180mm se od kubatury obsypů neodečítá</t>
  </si>
  <si>
    <t>212635</t>
  </si>
  <si>
    <t>TRATIVODY KOMPL Z TRUB Z PLAST HM DN DO 150MM, RÝHA TŘ I</t>
  </si>
  <si>
    <t>Včetně provedení průkazních a kontrolních zkoušek na materiál; zhotovení, parametry dle zadávací dokumentace a příslušných ČSN, TKP 
DRENÁŽ, TROUBA DN 150, SN 8, ČÁSTEČNĚ PERFOROVANÁ,MATERIÁL A VLASTNOSTI POTRUBÍ MUSÍ BÝT V SOULADU S ČSN EN 1452-2, TP 83 
SKLON TRATIVODU MIN.0,5% 
PROVEDENÍ TRATIVODU: 
· OBSYP ŠTĚRKOPÍSEK Ge (ŠPb), 8/32 DLE ČSN 73 6126-1 
· NETKANÁ GEOTEXTILIE 300g/m2, VIZ.POZNÁMKA 4.  
· LOŽE ZE ŠTĚRKODRTI Ge (ŠPb), 0/22, ČSN 73 6126-1 
· PŘI KŘÍŽENÍ TRATIVODU S PLYNOVODEM BUDE TRATIVOD VE VZDÁLENOSTI 1,0 M OD MÍSTA KŘÍŽENÍ PROVEDEN Z UZAVŘENÉHO (NEPERFOROVANÉHO) POTRUBÍ.</t>
  </si>
  <si>
    <t>Podélný trativod, průměr 150 mm 
Od km 15,548 do km 15,607 24 
viz. přílohy D.1.1.2 a D.1.1.4 
(délka m): 
75+70=145,000 [A]</t>
  </si>
  <si>
    <t>Položka platí pro kompletní konstrukce trativodů a zahrnuje zejména: 
- výkop rýhy předepsaného tvaru v dané třídě těžitelnosti, výplň, zásyp trativodu včetně dopravy, uložení přebytečného materiálu, dodávky předepsaného materiálu pro výplň a zásyp 
- zřízení spojovací vrstvy 
- zřízení podkladu a lože trativodu z předepsaného materiálu 
- dodávka a uložení trativodu předepsaného materiálu a profilu 
- obsyp trativodu předepsaným materiálem 
- ukončení trativodu zaústěním do potrubí nebo vodoteče, případně vybudování ukončujícího objektu (kapličky) dle VL 
- veškerý materiál, výrobky a polotovary, včetně mimostaveništní a vnitrostaveništní dopravy 
- nezahrnuje opláštění z geotextilie, fólie</t>
  </si>
  <si>
    <t>Potrubí</t>
  </si>
  <si>
    <t>87434</t>
  </si>
  <si>
    <t>POTRUBÍ Z TRUB PLASTOVÝCH ODPADNÍCH DN DO 200MM</t>
  </si>
  <si>
    <t>Přípojky včetně provedení navrtávky dle stadartů správce sítě.</t>
  </si>
  <si>
    <t>Přípojky uličních vpustí: 
Od km 15,565 do km 15,568 
km 15,594 
Od km 15,594 do km 15,607 
viz. přílohy D.1.1.2 a D.1.1.4 
(délka m): 
5.3+10.6+11.4+21.4+27.4=76,100 [A]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</si>
  <si>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- položky platí pro práce prováděné v prostoru zapaženém i nezapaženém a i v kolektorech, chráničkách 
- položky zahrnují i práce spojené s nutnými obtoky, převáděním a čerpáním vody 
nezahrnuje zkoušky vodotěsnosti a televizní prohlídku</t>
  </si>
  <si>
    <t>894145</t>
  </si>
  <si>
    <t>ŠACHTY KANALIZAČNÍ Z BETON DÍLCŮ NA POTRUBÍ DN DO 300MM</t>
  </si>
  <si>
    <t>Šachta stávající  
km 15,570 
km 15,592 
(2 kusy): 
2=2,000 [A]</t>
  </si>
  <si>
    <t>položka zahrnuje: 
- poklopy s rámem, mříže s rámem, stupadla, žebříky, stropy z bet. dílců a pod. 
- předepsané betonové skruže, prefabrikované nebo monolitické betonové dno a není-li uvedeno jinak i podkladní vrstvu (z kameniva nebo betonu). 
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 
- předepsané podkladní konstrukce</t>
  </si>
  <si>
    <t>89712</t>
  </si>
  <si>
    <t>VPUSŤ KANALIZAČNÍ ULIČNÍ KOMPLETNÍ Z BETONOVÝCH DÍLCŮ</t>
  </si>
  <si>
    <t>Uliční vpusťi 
km 15,565 vlevo 
km 15,594 vlevo 
2-krát rekonstrukce stávající vpusti: 
2=2,000 [A] 
km 15,565 vpravo 
km 15,594 vpravo 
km 15,609 vpravo 
3-krát nová vpusť: 
3=3,000 [B] 
Celkem:Celkem: A+B=5,000 [C]</t>
  </si>
  <si>
    <t>položka zahrnuje: 
- dodávku a osazení předepsaných dílů včetně mříže 
- výplň, těsnění  a tmelení spar a spojů, 
- opatření  povrchů  betonu  izolací  proti zemní vlhkosti v částech, kde přijdou do styku se zeminou nebo kamenivem, 
- předepsané podkladní konstrukce</t>
  </si>
  <si>
    <t>89921</t>
  </si>
  <si>
    <t>VÝŠKOVÁ ÚPRAVA POKLOPŮ</t>
  </si>
  <si>
    <t>Výškové vyrovnání 2 kusů poklopu kanalizace a 3 uličních vpustí</t>
  </si>
  <si>
    <t>Výšková úprava znaků inženýrských síťí 
Uliční vpusti 
km 15,565 vlevo 
km 15,594 vlevo 
kanalizační šachty 
km 15,570 
km 15,592 
(2x vpusť + 2x šachta): 
2=2,000 [A]</t>
  </si>
  <si>
    <t>- položka výškové úpravy zahrnuje všechny nutné práce a materiály pro zvýšení nebo snížení zařízení (včetně nutné úpravy stávajícího povrchu vozovky nebo chodníku).</t>
  </si>
  <si>
    <t>96687</t>
  </si>
  <si>
    <t>VYBOURÁNÍ ULIČNÍCH VPUSTÍ KOMPLETNÍCH</t>
  </si>
  <si>
    <t>Odstranění stávajících uličních vpustí 
km 15,565 vlevo 
km 15,594 vlevo 
(počet kusů): 
2=2,000 [A] 
souvisí s pol.014102.2</t>
  </si>
  <si>
    <t>969234</t>
  </si>
  <si>
    <t>VYBOURÁNÍ POTRUBÍ DN DO 200MM KANALIZAČ</t>
  </si>
  <si>
    <t>Přípojky uličních vpustí: 
Od km 15,565 do km 15,568 
km 15,594 
Od km 15,594 do km 15,607 
viz. přílohy D.1.1.2 a D.1.1.4 
(délka m): 
5.3+10.6+11.4+21.4+27.4=76,100 [A] 
souvisí s pol.014102.2</t>
  </si>
  <si>
    <t>101.6_ZH</t>
  </si>
  <si>
    <t>Dopravní značení</t>
  </si>
  <si>
    <t>914113</t>
  </si>
  <si>
    <t>DOPRAVNÍ ZNAČKY ZÁKLADNÍ VELIKOSTI OCELOVÉ NEREFLEXNÍ - DEMONTÁŽ</t>
  </si>
  <si>
    <t>odvoz na místo určené objednatelem</t>
  </si>
  <si>
    <t>Demontáž stávajícího dopravního značení 
(počet kusů): 
4=4,000 [A]</t>
  </si>
  <si>
    <t>Položka zahrnuje odstranění, demontáž a odklizení materiálu s odvozem na předepsané místo</t>
  </si>
  <si>
    <t>914131</t>
  </si>
  <si>
    <t>DOPRAVNÍ ZNAČKY ZÁKLADNÍ VELIKOSTI OCELOVÉ FÓLIE TŘ 2 - DODÁVKA A MONTÁŽ</t>
  </si>
  <si>
    <t>Montáž nového dopravního značení 
(počet kusů): 
4=4,000 [A]</t>
  </si>
  <si>
    <t>položka zahrnuje: 
- dodávku a montáž značek v požadovaném provedení</t>
  </si>
  <si>
    <t>914941</t>
  </si>
  <si>
    <t>SLOUPKY A STOJKY DOPRAVNÍCH ZNAČEK Z HLINÍK TRUBEK DO PATKY - DODÁVKA A MONTÁŽ</t>
  </si>
  <si>
    <t>Montáž nového dopravního značení 
(počet kusů): 
3=3,000 [A]</t>
  </si>
  <si>
    <t>položka zahrnuje: 
- sloupky a upevňovací zařízení včetně jejich osazení (betonová patka, zemní práce)</t>
  </si>
  <si>
    <t>914943</t>
  </si>
  <si>
    <t>SLOUPKY A STOJKY DZ Z HLINÍK TRUBEK DO PATKY DEMONTÁŽ</t>
  </si>
  <si>
    <t>Demontáž nového dopravního značení 
(počet kusů): 
3=3,000 [A]</t>
  </si>
  <si>
    <t>SO 102</t>
  </si>
  <si>
    <t>Pozemní komunikace a zpevněné plochy km 15,607 24 do km 15,641 19</t>
  </si>
  <si>
    <t>102.1_ZH</t>
  </si>
  <si>
    <t>Vozovka silnice II/317 - okružní pás</t>
  </si>
  <si>
    <t>Zemina a kamení (17 05 04) 
Počítaná hmotnost kámen 2,2t/m3 [Objem z položek x hmotnost]:</t>
  </si>
  <si>
    <t>Odstranění podkladních vrstev z nestmeleného kameniva  
Od km 15,607 do km 15,641 
viz. přílohy D.1.1.2 a D.1.1.4 
(plocha*tloušťka*hmotnost): 
582.74*0.22*2,2=282,046 [A] dle pol.113328 
rozšíření pod obrubou (s*d*h): 
(0.6*34.4)*2*0.2*2,2=18,163 [D] dle pol.113328 
Výměna aktivní zóny 
(plocha*tloušťka*hmotnost): 
582.74*0.5*2,2=641,014 [B] dle pol.123738 
Celkem: A+D+B=941,223 [E]</t>
  </si>
  <si>
    <t>Silniční přídlažba prostý beton 2,3t/m3</t>
  </si>
  <si>
    <t>Silniční přídlažba 500/250/100  uložení stávající 
Od km 15,607 do km 15,641 
viz. přílohy D.1.1.2 a D.1.1.4 
(délka*tloušťka*hmotnost) 
(9.1+6.5+8.2+4.5)*0.25*2,3=16,273 [A]  dle pol.113524</t>
  </si>
  <si>
    <t>Odstranění  podkladních asfaltových vrstev 
Od km 15,607 do km 15,641 
viz. přílohy D.1.1.2 a D.1.1.4 
(plocha*tloušťka*hmotnost): 
582.74*0.18*2.4=251,744 [A]  dle pol.113138 
Frézování asfaltových vrstev 
Od km 15,607 24 do KÚ 15,641 19 
viz. přílohy D.1.1.2 a D.1.1.4 
(plocha*tloušťka): 
582.74*2*0.05*2.4=139,858 [B]  dle pol.113728 
Celkem: A+B=391,602 [C]</t>
  </si>
  <si>
    <t>Odstranění podkladních asfaltových vrstev 
Od km 15,607 do km 15,641 
viz. přílohy D.1.1.2 a D.1.1.4 
(plocha*tloušťka): 
582.74*0,18=104,893 [A] 
souvisí s pol. 014102.4</t>
  </si>
  <si>
    <t>Odtranění podkladních vrstev z nestmeleného kameniva 
Od km 15,607 do km 15,641 
viz. přílohy D.1.1.2 a D.1.1.4 
(plocha*tloušťka): 
582,74*0.22=128,203 [A] 
rozšíření pod obrubou (s*d*h): 
(0.6*34.4)*2*0.2=8,256 [B] 
Celkem: A+B=136,459 [C] 
souvisí s pol.014102.1</t>
  </si>
  <si>
    <t>Silniční přídlažba 500/250/100  
odstranění stávající 
Od km 15,607 do km 15,641 
viz. přílohy D.1.1.2 a D.1.1.4 
(délka m): 
9.1+6.5+8.2+4.5=28,300 [A] 
souvisí s pol.014102.2</t>
  </si>
  <si>
    <t>Frézování asfaltových vrstev 
Od km 15,607 24 do KÚ 15,641 19 
viz. přílohy D.1.1.2 a D.1.1.4 
(plocha*tloušťka): 
582.74*2*0.05=58,274 [A] 
souvisí s pol.014102.4</t>
  </si>
  <si>
    <t>Výměna aktivní zóny 
Od km 15,607 do km 15,641 
viz. přílohy D.1.1.2 a D.1.1.4 
(plocha*tloušťka): 
582.74*0.5=291,370 [A] 
souvisí s pol.014102.1</t>
  </si>
  <si>
    <t>přehutnění pod vrstvou aktivní zóny, míra zhutnění dle vzorového řezu 
souvisí s pol.56336 - výměna aktivní zóny 
Od km 15,607 do km 15,641 
viz. přílohy D.1.1.2 a D.1.1.4 
(plocha m2): 
582.74=582,740 [A]</t>
  </si>
  <si>
    <t>Výměna aktivní zóny, vyložení geotextilií   min.300g/m2 
Od km 15,607 do km 15,641 
viz. přílohy D.1.1.2 a D.1.1.4 
(plocha m2): 
(7+0.6)*85,04=646,304 [A]</t>
  </si>
  <si>
    <t>Konstrukce vozovky 
tloušťka 200 mm, míra zhutnění dle vzorového řezu 
Od km 15,607 do km 15,641 
viz. přílohy D.1.1.2 a D.1.1.4 
(plocha m2): 
582.74=582,740 [A]</t>
  </si>
  <si>
    <t>Výměna aktivní zóny 
tloušťka 200 mm, frakce 0/125, míra zhutnění dle vzorového řezu 
Od km 15,607 do km 15,641 
viz. přílohy D.1.1.2 a D.1.1.4 
(plocha m2): 
582.74=582,740 [A]</t>
  </si>
  <si>
    <t>Konstrukce vozovky 
tloušťka 150 mm, frakce 0/63, míra zhutnění dle vzorového řezu 
Od km 15,607 do km 15,641 
viz. přílohy D.1.1.2 a D.1.1.4 
(plocha m2): 
582.74=582,740 [A] 
rozšíření pod obrubou (s*d*h): 
(0.6*34.4)*2=41,280 [B] 
Celkem: A+B=624,020 [C]</t>
  </si>
  <si>
    <t>Výměna aktivní zóny 
tloušťka 300 mm, frakce 0/125, míra zhutnění dle vzorového řezu 
Od km 15,607 do km 15,641 
viz. přílohy D.1.1.2 a D.1.1.4 
(plocha m2): 
582.74=582,740 [A] 
rozšíření pod obrubou (s*d*h): 
0.6*34.4*2=41,280 [B] 
Celkem: A+B=624,020 [C]</t>
  </si>
  <si>
    <t>K propojení vrstev z asfaltového betonu 0,8kg/m2 
Od km 15,607 do km 15,641 
viz. přílohy D.1.1.2 a D.1.1.4 
(plocha m2): 
582.74=582,740 [A]</t>
  </si>
  <si>
    <t>Spojovací postřik mezi SMA 11S a ACL 16S  (1 vrstva 0,25 kg/m2 a 1 vrstva 0,5 kg/m2) 
Od km 15,607 do km 15,641 
viz. přílohy D.1.1.2 a D.1.1.4 
(plocha m2): 
582.74*2=1 165,480 [A]</t>
  </si>
  <si>
    <t>574D78</t>
  </si>
  <si>
    <t>ASFALTOVÝ BETON PRO LOŽNÍ VRSTVY MODIFIK ACL 22+, 22S TL. 80MM</t>
  </si>
  <si>
    <t>Konstrukce vozovky 
Od km 15,607 do km 15,641 
viz. přílohy D.1.1.2 a D.1.1.4 
(plocha m2): 
582.74=582,740 [A]</t>
  </si>
  <si>
    <t>Podkladní vrstva krytu 
Od km 15,607 do km 15,641 
viz. přílohy D.1.1.2 a D.1.1.4 
(plocha m2): 
582.74=582,740 [A]</t>
  </si>
  <si>
    <t>Konstrukce vozovky kryt 
Od km 15,607 do km 15,641 
viz. přílohy D.1.1.2 a D.1.1.4 
(plocha m2): 
582.74=582,740 [A]</t>
  </si>
  <si>
    <t>Vodorovné dopravní značení 
Od km 15,607 do km 15,641 
viz. přílohy D.1.1.11 
(délka*šířka): 
(71.2+18.9+7.9+7.1+10.9+5.9+10.3+25+10.5+2)*0.25=42,425 [A]</t>
  </si>
  <si>
    <t>Silniční přídlažba 500/250/100 
Od km 15,607 do km 15,641 
viz. přílohy D.1.1.2 a D.1.1.4 
(délkaxšířka m): 
(9.1+6.5+8.2+4.5)*0,25=7,075 [A]</t>
  </si>
  <si>
    <t>102.2_ZH</t>
  </si>
  <si>
    <t>Prstenec okružní křižovatky - dlážděný kryt</t>
  </si>
  <si>
    <t>Odstranění podkladních vrstev z nestmeleného kameniva  
Od km 15,613 do km 15,635 
viz. přílohy D.1.1.2 a D.1.1.4 
(plocha*tloušťka*hmotnost): 
126*0.45*2,2=124,740 [D] dle pol.113328 
Výměna aktivní zóny 
(plocha*tloušťka*hmotnost): 
126*0.5*2,2=138,600 [B] dle pol.123738 
Celkem: D+B=263,340 [E]</t>
  </si>
  <si>
    <t>113178</t>
  </si>
  <si>
    <t>ODSTRAN KRYTU ZPEVNĚNÝCH PLOCH Z DLAŽEB KOSTEK, ODVOZ NA MÍSTO URČENÉ OBJEDNATELEM</t>
  </si>
  <si>
    <t>Včetně očištění, odvozu a uložení na místo určené objednatelem bez dalších poplatků. Vzdálenost je pouze předpokládaná a zhotovitel nacení svoji vzdálenost podle toho, kam bude materiál odvážet.</t>
  </si>
  <si>
    <t>Odstranění krytu stávajícího prstence 
Od km 15,613 do km 15,635 
viz. přílohy D.1.1.2 a D.1.1.4 
(plocha*tloušťka): 
126*0.10=12,600 [A] 
bez dalších poplatků</t>
  </si>
  <si>
    <t>Odtranění podkladních vrstev z nestmeleného kameniva 
Od km 15,613 do km 15,635 
viz. přílohy D.1.1.2 a D.1.1.4 
(plocha*tloušťka): 
126*0.51=64,260 [A] 
souvisí s pol.014102.1</t>
  </si>
  <si>
    <t>Výměna aktivní zóny 
Od km 15,613 do km 15,635 
viz. přílohy D.1.1.2 a D.1.1.4 
(plocha*tloušťka): 
126*0.5=63,000 [A] 
souvisí s pol.014102.1</t>
  </si>
  <si>
    <t>přehutnění pod vrstvou aktivní zóny, míra zhutnění dle vzorového řezu 
souvisí s pol.56336 - výměna aktivní zóny 
Od km 15,613 do km 15,635 
viz. přílohy D.1.1.2 a D.1.1.4 
(plocha m2): 
126=126,000 [A]</t>
  </si>
  <si>
    <t>Výměna aktivní zóny, vyložení geotextilií    min.300g/m2 
Od km 15,613 do km 15,635 
viz. přílohy D.1.1.2 a D.1.1.4 
(plocha m2): 
(2.2+0.6)*69.3=194,040 [A]</t>
  </si>
  <si>
    <t>56145</t>
  </si>
  <si>
    <t>KAMENIVO ZPEVNĚNÉ CEMENTEM TL. DO 250MM</t>
  </si>
  <si>
    <t>Podkladní vrstva 
Od km 15,613 do km 15,635 
viz. přílohy D.1.1.2 a D.1.1.4 
(plocha m2): 
126=126,000 [A]</t>
  </si>
  <si>
    <t>Konstrukce vozovky 
tloušťka 200 mm, frakce 0/63, míra zhutnění dle vzorového řezu 
Od km 15,613 do km 15,635 
viz. přílohy D.1.1.2 a D.1.1.4 
(plocha m2): 
126=126,000 [A] 
rozšíření pod obrubou (s*d*h): 
0.55*126=69,300 [B] 
Celkem: A+B=195,300 [C]</t>
  </si>
  <si>
    <t>Výměna aktivní zóny 
tloušťka 200 mm, frakce 0/125, míra zhutnění dle vzorového řezu 
Od km 15,613 do km 15,635 
viz. přílohy D.1.1.2 a D.1.1.4 
(plocha m2): 
126=126,000 [A]</t>
  </si>
  <si>
    <t>Výměna aktivní zóny 
tloušťka 300 mm, frakce 0/125, míra zhutnění dle vzorového řezu 
Od km 15,613 do km 15,635 
viz. přílohy D.1.1.2 a D.1.1.4 
(plocha m2): 
126=126,000 [A] 
rozšířšní pod obrubou (s*d*h): 
0.55*126=69,300 [B] 
Celkem: A+B=195,300 [C]</t>
  </si>
  <si>
    <t>58212</t>
  </si>
  <si>
    <t>DLÁŽDĚNÉ KRYTY Z VELKÝCH KOSTEK DO LOŽE Z MC</t>
  </si>
  <si>
    <t>Žulová dlažba DL, tloušťka 160 mm 
Od km 15,613 do km 15,635 
viz. přílohy D.1.1.2 a D.1.1.4 
(plocha m2): 
126=126,000 [A]</t>
  </si>
  <si>
    <t>102.3_ZV</t>
  </si>
  <si>
    <t>Chodník - předláždění stávajícího stavu</t>
  </si>
  <si>
    <t>Chodník - předláždění krytu stávajícího stavu 
km 15,641 (ul. Nábřeží) 
(plocha m2): 
(16+19.1)=35,100 [A] 
Počítáno s dokupem 50% krytu</t>
  </si>
  <si>
    <t>102.4_ZH</t>
  </si>
  <si>
    <t>Obruby-beton 2,3 t/m3</t>
  </si>
  <si>
    <t>Odstranění silniční obruby 
Od km 15,607 do km 15,641 
viz. přílohy D.1.1.2 a D.1.1.4 
(délka*tloušťka*hmotnost): 
(56.7+3.35+5.1+6.15+7.05)*0.15*2,3=27,031 [A] dle pol.113524</t>
  </si>
  <si>
    <t>Odstranění silniční obruby 
Od km 15,607 do km 15,641 
viz. přílohy D.1.1.2 a D.1.1.4 
(délka m): 
56.7+3.35+5.1+6.15+7.05=78,350 [A] 
souvisí s pol.014102.2</t>
  </si>
  <si>
    <t>Obrubník silniční - betonový - 150/250/1000 
výška podstupnice 0,12 m 
Od km 15,607 do km 15,641 
viz. přílohy D.1.1.2 a D.1.1.4 
(délka m): 
56.7+3.35+5.1+6.15+7.05=78,350 [A]</t>
  </si>
  <si>
    <t>Obrubník pro okružní křižovatku - betonový 300/159/600 
Od km 15,613 do km 15,635 
viz. přílohy D.1.1.2 a D.1.1.4 
(délka m): 
69.3=69,300 [A]</t>
  </si>
  <si>
    <t>102.5_ZH</t>
  </si>
  <si>
    <t>Odvodnění - trativod, uliřní vpusti, přípojky</t>
  </si>
  <si>
    <t>Uliční vpusťi 
km 15,6111.2*1.2*1.8*1,9=4,925 [K] dle pol.131738 
Přípojky uličních vpustí: 
Od km 15,607 do km 15,641 
1.2*1.2*7.8*1,9=21,341 [D] dle pol.132738 
Trativody:0.5*0.4*15*1,9=5,700 [C]  dle pol.132738 
Celkem: K+D+C=31,966 [L]</t>
  </si>
  <si>
    <t>Odstranění stávajících uličních vpustí 
km 15,611 
(pošet kusů): 
1*0.5=0,500 [A] 
Přípojky uličních vpustí: 
Od km 15,607 do km 15,641 
viz. přílohy D.1.1.2 a D.1.1.4 
(délka m): 
7.8*0.15=1,170 [B] 
Celkem: A+B=1,670 [L]</t>
  </si>
  <si>
    <t>Viz.výkres D.1.1.2   
(délka*šířka*výška)   
Výkopy okolo inženýrských sítí se musí provádět ručně   
Uliční vpusťi 
km 15,6111.2*1.2*1.8=2,592 [K] 
souvisí s pol.014102.1</t>
  </si>
  <si>
    <t>HLOUBENÍ RÝH ŠÍŘ DO 2M PAŽ I NEPAŽ TŘ. I,ODVOZ NA SKLÁDKU DLE URČENÍ ZHOTOVITELE</t>
  </si>
  <si>
    <t>viz. přílohy D.1.1.2 a D.1.1.4 
Výkopy okolo inženýrských sítí se musí provádět ručně   
Přípojky uličních vpustí: 
Od km 15,607 do km 15,641 
1.2*1.2*7.8=11,232 [D] 
Trativody:0.5*0.4*15=3,000 [C] 
Celkem: D+C=14,232 [E] 
souvisí s pol.014102.1</t>
  </si>
  <si>
    <t>viz. D.1.1.2, D.1.1.4 
Uliční vpusťi 
km 15,6111.2*1.2*0.8=1,152 [K] 
Přípojky uličních vpustí: 
Od km 15,607 do km 15,641 
1.2*0.2*7.8=1,872 [D] 
Trativody:0.5*0.2*15=1,500 [C] 
Celkem: K+D+C=4,524 [L]</t>
  </si>
  <si>
    <t>viz. D.1.1.2 , D.1.1.4 
Přípojky uličních vpustí: 
Od km 15,607 do km 15,641 
1.2*0.1*7.8=0,936 [D] 
Trativody:0.5*0.1*15=0,750 [C] 
Celkem: D+C=1,686 [E]</t>
  </si>
  <si>
    <t>Podélný trativod, průměr 150 mm 
Od km 15,607 do km 15,641 
viz. přílohy D.1.1.2 a D.1.1.4 
(délka m): 
15=15,000 [A]</t>
  </si>
  <si>
    <t>Přípojky uličních vpustí: 
Od km 15,607 do km 15,641 
viz. přílohy D.1.1.2 a D.1.1.4 
(délka m): 
7.8=7,800 [A]</t>
  </si>
  <si>
    <t>Uliční vpusťi 
km 15,611 
viz. příloha D.1.1.2 
1-krát rekonstrukce stávající vpusti: 
1=1,000 [A]</t>
  </si>
  <si>
    <t>Výškové vyrovnání 1 kusů poklopu kanalizace a 1 uličních vpustí</t>
  </si>
  <si>
    <t>Výšková úprava znaků inženýrských síťí 
km 0,019 kanalizační šachta 
viz. příloha D.1.1.2 
( 1x šachta): 
1=1,000 [A]</t>
  </si>
  <si>
    <t>Přípojky uličních vpustí: 
Od km 15,607 do km 15,641 
viz. přílohy D.1.1.2 a D.1.1.4 
(délka m): 
7.8=7,800 [A] 
souvisí s pol.014102.2</t>
  </si>
  <si>
    <t>Odstranění stávající uliční vpusti 
km 15,611 
viz. příloha D.1.1.2 
(kusů): 
1=1,000 [A] 
souvisí s pol.014102.2</t>
  </si>
  <si>
    <t>102.6_ZV</t>
  </si>
  <si>
    <t>Ulice Jungmannova - km 0,022</t>
  </si>
  <si>
    <t>Zemina a kamení (17 05 04) 
Počítaná hmotnost zeminy 1,9t/m3, kámen 2,2t/m3 [Objem z položek x hmotnost]:</t>
  </si>
  <si>
    <t>Odstranění podkladních vrstev z nestmeleného kameniva  
km 0,022 
viz. přílohy D.1.1.2 a D.1.1.4 
(plocha*tloušťka*hmotnost): 
31.9*0.22*2,2=15,440 [A]  dle pol.113328 
rozšíření pod obrubou (s*d): 
(30)*0.3*0.2*2,2=3,960 [B]  dle pol.113328 
Výměna aktivní zóny 
(plocha*tloušťka*hmotnost): 
20.7*0.5*2,2=22,770 [D]  dle pol.123738 
Uliční vpusťi 
km 0,02831 
1.2*1.2*1.9=2,736 [K]  dle pol.131738 
Nová šachta napojení kanalizace 
km 0,0260 
(počet kusů): 
0.9*0.9*0.8*1,9=1,231 [L]  dle pol.131738 
Přípojky uličních vpustí: 
Od km 15,607 do km 15,641 
1.2*1.2*24*1,9=65,664 [M]  dle pol.132738 
Trativody:0.5*0.4*18*1,9=6,840 [C]  dle pol.212635 
Celkem: A+B+D+K+L+M+C=118,641 [N]</t>
  </si>
  <si>
    <t>Silniční přídlažba 500/250/100  
uložení stávající 
km 0,022 
viz. přílohy D.1.1.2 a D.1.1.4 
(délka*tloušťka*hmotnost): 
(11+17.3+9.1+3.1)*0.25*2=20,250 [B]  dle pol.113524 
Odstranění silniční obruby 
km 0,022 
viz. přílohy D.1.1.2 a D.1.1.4 
(délka*tloušťka*hmotnost): 
(11.2+16.8+14)*0.15*2=12,600 [C]  dle pol.113524.1 
Odstranění stávajících uličních vpustí 
km 0,02831 
(pošet kusů): 
1*0.5=0,500 [A]  dle pol.96687 
Přípojky uliční vpusti: 
Od km 0,025 do km 0,04031 
viz. přílohy D.1.1.2 a D.1.1.4 
(délka m): 
(18+6)*0.15=3,600 [D]  dle pol.969234 
Celkem: A+B+B+C+D=57,200 [E] 
Odstranění stávajícího dlážděného krytu(beton) 
km 0,022 
viz. přílohy D.1.1.2 a D.1.1.4 
(plocha*tloušťka*hmotnost): 
20.7*0.25*2.3=11,903 [F]  dle pol.113188 
E+F=69,103 [G]</t>
  </si>
  <si>
    <t>Vvyfrézovaný asfaltový materiál 2,4t/m3 [Objem z položek x hmotnost]:</t>
  </si>
  <si>
    <t>Odstranění podkladních asfaltových vrstev 
km 0,022 
viz. přílohy D.1.1.2 a D.1.1.4 
(plocha*tloušťka*hmotnost): 
31.9*0.18*2.4=13,781 [A] dle pol.113138 
Frézování asfaltových vrstev 
km 0,022 
viz. přílohy D.1.1.2 a D.1.1.4 
(plocha*tloušťka): 
31.9*2*0.05*2.4=7,656 [B] dle pol.113728 
Výškové vyrovnání vozovky ul. Jungmannova 
68*2*0.05*2.4=16,320 [D] dle pol.113728 
Celkem: A+B+D=37,757 [E]</t>
  </si>
  <si>
    <t>Odstraněn  podkladních asfaltových vrstev 
km 0,022 
viz. přílohy D.1.1.2 a D.1.1.4 
(plocha*tloušťka): 
31.9*0.18=5,742 [A] 
souvisí s pol.014102.4</t>
  </si>
  <si>
    <t>Odstranění stávajícího dlážděného krytu 
km 0,022 
viz. přílohy D.1.1.2 a D.1.1.4 
(plocha*tloušťka): 
20.7*0.25=5,175 [A] 
souvisí s pol.014102.2</t>
  </si>
  <si>
    <t>ODSTRAN PODKL ZPEVNĚNÝCH PLOCH Z KAMENIVA NESTMEL,ODVOZ NA SKLÁDKU DLE URČENÍ ZHOTOVITELE</t>
  </si>
  <si>
    <t>Odtranění podkladních vrstev z nestmeleného kameniva 
km 0,022 
viz. přílohy D.1.1.2 a D.1.1.4 
(plocha*tloušťka): 
31.9*0.22=7,018 [A] 
rozšíření pod obrubou (s*d): 
(30)*0.3*0.2=1,800 [B] 
Celkem: A+B=8,818 [C] 
souvisí s pol.014102.1</t>
  </si>
  <si>
    <t>Silniční přídlažba 500/250/100  
odstranění stávající 
km 0,022 
viz. přílohy D.1.1.2 a D.1.1.4 
(délka m): 
(11+17.3+9.1+3.1)=40,500 [A] 
souvisí s pol.014102.2</t>
  </si>
  <si>
    <t>Odstranění silniční obruby 
km 0,022 
viz. přílohy D.1.1.2 a D.1.1.4 
(délka m): 
11.2+16.8+14=42,000 [A] 
souvisí s pol.014102.2</t>
  </si>
  <si>
    <t>FRÉZOVÁNÍ ZPEVNĚNÝCH PLOCH ASFALTOVÝCH,ODVOZ NA SKLÁDKU DLE URČENÍ ZHOTOVITELE</t>
  </si>
  <si>
    <t>Frézování asfaltových vrstev 
km 0,022 
viz. přílohy D.1.1.2 a D.1.1.4 
(plocha*tloušťka): 
31.9*2*0.05=3,190 [A] 
Výškové vyrovnání vozovky ul. Jungmannova 
68*2*0.05=6,800 [B] 
Celkem: A+B=9,990 [C] 
souvisí s pol.014102.4</t>
  </si>
  <si>
    <t>Výměna aktivní zóny 
km 0,022 
viz. přílohy D.1.1.2 a D.1.1.4 
(plocha*tloušťka): 
20.7*0.5=10,350 [A] 
souvisí s pol.014102.1</t>
  </si>
  <si>
    <t>Viz.výkres D.1.1.2   
(délka*šířka*výška)   
Výkopy okolo inženýrských sítí se musí provádět ručně   
Uliční vpusťi 
km 0,02831 
1.2*1.2*1.8=2,592 [K] 
Nová šachta napojení kanalizace 
km 0,0260 
(počet kusů): 
0.9*0.9*0.8=0,648 [A] 
Celkem: K+A=3,240 [L] 
souvisí s pol.014102.1</t>
  </si>
  <si>
    <t>viz. přílohy D.1.1.2 a D.1.1.4 
Výkopy okolo inženýrských sítí se musí provádět ručně   
Přípojky uličních vpustí: 
Od km 15,607 do km 15,641 
1.2*1.2*24=34,560 [D] 
Trativody:0.5*0.4*18=3,600 [C] 
Celkem: D+C=38,160 [E] 
souvisí s pol.014102.1</t>
  </si>
  <si>
    <t>viz. D.1.1.2, D.1.1.4 
Nová šachta napojení kanalizace 
km 0,0260 
(počet kusů): 
0.9*0.9*0.8=0,648 [A] 
Uliční vpusťi 
km 0,02831 
1.2*1.2*0.8=1,152 [K] 
Přípojky uličních vpustí: 
Od km 15,607 do km 15,641 
1.2*0.2*24=5,760 [D] 
Trativody:0.5*0.2*18=1,800 [C] 
Celkem: A+K+D+C=9,360 [L]</t>
  </si>
  <si>
    <t>viz. D.1.1.2 , D.1.1.4 
Přípojky uličních vpustí: 
Od km 15,607 do km 15,641 
1.2*0.1*24=2,880 [D] 
Trativody:0.5*0.1*18=0,900 [C] 
Celkem: D+C=3,780 [E]</t>
  </si>
  <si>
    <t>přehutnění pod vrstvou aktivní zóny, míra zhutnění dle vzorového řezu 
souvisí s pol.56336 - výměna aktivní zóny 
viz. přílohy D.1.1.2 a D.1.1.4 
(plocha m2): 
31.9=31,900 [A]</t>
  </si>
  <si>
    <t>Podélný trativod, průměr 150 mm 
viz. přílohy D.1.1.2 a D.1.1.4 
(délka m): 
18=18,000 [A] 
výkopek odvézt na skládku dle určení zhotovitele 
souvisí s pol.014102.1</t>
  </si>
  <si>
    <t>Výměna aktivní zóny, vyložení geotextilií   min.300g/m2 
km 0,022 
viz. přílohy D.1.1.2 a D.1.1.4 
(plocha m2): 
(17.2+1.2)*4=73,600 [A]</t>
  </si>
  <si>
    <t>Konstrukce vozovky 
tloušťka 170 mm, míra zhutnění dle vzorového řezu 
km 0,022 
viz. přílohy D.1.1.2 a D.1.1.4 
(plocha m2): 
31.9=31,900 [A]</t>
  </si>
  <si>
    <t>Dopravní ostrůvek - podkladní vrstva 
tloušťka 150 mm, frakce 0/63, míra zhutnění dle vzorového řezu 
km 0,022 
viz. přílohy D.1.1.2 a D.1.1.4 
(plocha m2): 
20.7=20,700 [A]</t>
  </si>
  <si>
    <t>Výměna aktivní zóny 
tloušťka 200 mm, frakce 0/125, míra zhutnění dle vzorového řezu 
km 0,022 
viz. přílohy D.1.1.2 a D.1.1.4 
(plocha m2): 
31.9=31,900 [A]</t>
  </si>
  <si>
    <t>Konstrukce vozovky 
tloušťka 150 mm, frakce 0/63, míra zhutnění dle vzorového řezu 
km 0,022 
viz. přílohy D.1.1.2 a D.1.1.4 
(plocha m2): 
31.9=31,900 [A] 
rozšíření pod obrubou (s*d): 
(30)*0.3=9,000 [B] 
Celkem: A+B=40,900 [C]</t>
  </si>
  <si>
    <t>Výměna aktivní zóny 
tloušťka 300 mm, frakce 0/125, míra zhutnění dle vzorového řezu 
km 0,022 
viz. přílohy D.1.1.2 a D.1.1.4 
(plocha m2): 
31.9=31,900 [A] 
rozšíření pod obrubou (s*d): 
(30)*0.3=9,000 [B] 
Celkem: A+B=40,900 [C]</t>
  </si>
  <si>
    <t>K propojení vrstev z asfaltového betonu 0,8kg/m2 
km 0,022 
viz. přílohy D.1.1.2 a D.1.1.4 
(plocha m2): 
31.9=31,900 [A]</t>
  </si>
  <si>
    <t>Spojovací postřik mezi SMA 11S a ACL 16S  (1 vrstva 0,25 kg/m2 a 1 vrstva 0,5 kg/m2) 
km 0,022 
viz. přílohy D.1.1.2 a D.1.1.4 
(plocha m2): 
31.9*2=63,800 [A]</t>
  </si>
  <si>
    <t>Geosyntetikum ze skelných vláken na napojení na stávající vozovku (dvojité zazubení)      
Parametry - viz příloha Vzorové příčné řezy a Detaily.   
V místě napojení krytu na stávající vozovku 
 [délka*prům.šíř.*počet] 
viz. přílohy D.1.1.2 a D.1.1.4 a D.1.1.10 
(5,66+4,75)*1*2=20,820 [A]</t>
  </si>
  <si>
    <t>26</t>
  </si>
  <si>
    <t>574D66</t>
  </si>
  <si>
    <t>ASFALTOVÝ BETON PRO LOŽNÍ VRSTVY MODIFIK ACL 16+, 16S TL. 70MM</t>
  </si>
  <si>
    <t>Konstrukce vozovky 
km 0,022 
viz. přílohy D.1.1.2 a D.1.1.4 
(plocha m2): 
31.9=31,900 [A]</t>
  </si>
  <si>
    <t>27</t>
  </si>
  <si>
    <t>574E56</t>
  </si>
  <si>
    <t>ASFALTOVÝ BETON PRO PODKLADNÍ VRSTVY ACP 16+, 16S TL. 60MM</t>
  </si>
  <si>
    <t>Podkladní vrstva krytu 
km 0,022 
viz. přílohy D.1.1.2 a D.1.1.4 
(plocha m2): 
31.9=31,900 [A] 
Výškové vyrovnání vozovky ul. Jungmannova 
68=68,000 [B] 
Celkem: A+B=99,900 [C]</t>
  </si>
  <si>
    <t>28</t>
  </si>
  <si>
    <t>Konstrukce vozovky kryt 
km 0,022 
viz. přílohy D.1.1.2 a D.1.1.4 
(plocha m2): 
31.9=31,900 [A] 
Výškové vyrovnání vozovky ul. Jungmannova 
68=68,000 [B] 
Celkem: A+B=99,900 [C]</t>
  </si>
  <si>
    <t>29</t>
  </si>
  <si>
    <t>Dopravní ostrůvek - dlážděný kryt 
km 0,022 
viz. přílohy D.1.1.2 a D.1.1.4 
(plocha m2): 
20.7=20,700 [A]</t>
  </si>
  <si>
    <t>30</t>
  </si>
  <si>
    <t>Vyplnění spáry trvale pružnou zálivkou 
Napojení na stávající stav na začátku úseku 
km 0,022 
viz. přílohy D.1.1.2 
(délka m): 
9.3=9,300 [A]</t>
  </si>
  <si>
    <t>31</t>
  </si>
  <si>
    <t>Přípojky uliční vpusti: 
Od km 0,025 do km 0,04031 
viz. přílohy D.1.1.2 a D.1.1.4 
(délka m): 
18+6=24,000 [A]</t>
  </si>
  <si>
    <t>32</t>
  </si>
  <si>
    <t>89433</t>
  </si>
  <si>
    <t>ŠACHTY KANALIZAČNÍ Z PROST BETONU NA POTRUBÍ DN DO 200MM</t>
  </si>
  <si>
    <t>Nová šachta napojení kanalizace 
km 0,0260 
viz. D.1.1.2 
(počet kusů): 
1=1,000 [A]</t>
  </si>
  <si>
    <t>položka zahrnuje: 
- poklopy s rámem, mříže s rámem, stupadla, žebříky, stropy z bet. dílců a pod.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 
- předepsané podkladní konstrukce</t>
  </si>
  <si>
    <t>33</t>
  </si>
  <si>
    <t>Uliční vpusťi 
km 0,02831 
viz. příloha D.1.1.2 
1-krát rekonstrukce stávající vpusti: 
1=1,000 [A]</t>
  </si>
  <si>
    <t>34</t>
  </si>
  <si>
    <t>Výškové vyrovnání 2 kusů poklopu kanalizace a 1 uličních vpustí</t>
  </si>
  <si>
    <t>Výšková úprava znaků inženýrských síťí 
km 0,02831 uliční vpusť 
km 0,025 kanalizační šachta 
viz. příloha D.1.1.2 
( + 2x šachta): 
2=2,000 [A]</t>
  </si>
  <si>
    <t>35</t>
  </si>
  <si>
    <t>ODVOZ NA SKLÁDKU DLE URČENÍ ZHOTOVITELE</t>
  </si>
  <si>
    <t>Přípojky uliční vpusti: 
Od km 0,025 do km 0,04031 
viz. přílohy D.1.1.2 a D.1.1.4 
(délka m): 
18+6=24,000 [A] 
souvisí s pol.014102.2</t>
  </si>
  <si>
    <t>36</t>
  </si>
  <si>
    <t>Demontáž stávajícího dopravního značení 
(počet kusů): 
2=2,000 [A]</t>
  </si>
  <si>
    <t>37</t>
  </si>
  <si>
    <t>Montáž nového dopravního značení 
(počet kusů): 
2=2,000 [A]</t>
  </si>
  <si>
    <t>38</t>
  </si>
  <si>
    <t>39</t>
  </si>
  <si>
    <t>Demontáž nového dopravního značení 
(počet kusů): 
2=2,000 [A]</t>
  </si>
  <si>
    <t>40</t>
  </si>
  <si>
    <t>Vodorovné dopravní značení 
km 0,022 
viz. přílohy D.1.1.11 
(délka*šířka): 
(12+13+7.6+7.05+4.9)*0.25=11,138 [A]</t>
  </si>
  <si>
    <t>41</t>
  </si>
  <si>
    <t>42</t>
  </si>
  <si>
    <t>Obrubník silniční - betonový - 150/250/1000 
výška podstupnice 0,12 m 
km 0,022 
viz. přílohy D.1.1.2 a D.1.1.4 
(délka m): 
11.2+16.8+14=42,000 [A]</t>
  </si>
  <si>
    <t>43</t>
  </si>
  <si>
    <t>Napojení na stávající stav na začátku úseku 
km 0,022 
viz. přílohy D.1.1.2 
(délka m): 
9.3=9,300 [A]</t>
  </si>
  <si>
    <t>44</t>
  </si>
  <si>
    <t>Silniční přídlažba 500/250/100 
km 0,022 
viz. přílohy D.1.1.2 a D.1.1.4 
(délkaxšířka m): 
(11+17.3+9.1+3.1)*0,25=10,125 [A]</t>
  </si>
  <si>
    <t>45</t>
  </si>
  <si>
    <t>Odstranění stávající uliční vpusti 
km 0,02831 
viz. příloha D.1.1.2 
(kusů): 
1=1,000 [A] 
souvisí s pol.014102.2</t>
  </si>
  <si>
    <t>102.7_N</t>
  </si>
  <si>
    <t>Ulice Nábřeží - km 0,041</t>
  </si>
  <si>
    <t>Odstranění podkladních vrstev z nestmeleného kameniva  
km 0,041 
viz. přílohy D.1.1.2 a D.1.1.4 
(plocha*tloušťka*hmotnost): 
153*0.22*2,2=74,052 [A] dle pol.113328 
rozšíření pod obrubou (s*d): 
(7.15+4.3+14.05+5.25+5.05+14.2)*0.3*0.2*2,2=6,600 [B] dle pol.113328 
Výměna aktivní zóny 
(plocha*tloušťka*hmotnost): 
153*0.5*2,2=168,300 [F] dle pol.123738 
Uliční vpusťi 
km 0,04031 vpravo 
km sjezd Nábřeží 
1.2*1.2*1.8*2*2,2=11,405 [K]  dle pol.131738 
Přípojky uličních vpustí: 
ulice Nábřeží 
1.2*1.2*18*2,2=57,024 [D]  dle pol.132738 
Celkem: A+B+F+K+D=317,381 [L]</t>
  </si>
  <si>
    <t>Silniční přídlažba 500/250/100  
uložení stávající 
km 0,041 
viz. přílohy D.1.1.2 a D.1.1.4 
(délka*tloušťka*hmotnost): 
(7.15+4.3+14.05+5.25+5.05+14.2)*0.25*2*2,3=57,500 [A]  dle pol.113524 
Odstranění silniční obruby 
km 0,041 
viz. přílohy D.1.1.2 a D.1.1.4 
(délka*tloušťka*hmotnost): 
(7.15+4.3+14.05+5.25+5.05+14.2)*0.15*2*2,3=34,500 [E]  dle pol.113524.1 
Odstranění záhonové obruby 
12*2,3=27,600 [C]  dle pol.113514 
Celkem: A+C+E=119,600 [D] 
Odstranění stávajících uličních vpustí 
sjezd Nabřeží 
Nároží ul. Nábřeží 
(pošet kusů): 
2*0.5=1,000 [F]  dle pol.96687 
Přípojky uličních vpustí: 
ulice Nábřeží 
viz. přílohy D.1.1.2 a D.1.1.4 
(délka m): 
18*0.15=2,700 [B]  dle pol.969234 
Celkem: D+F+B=123,300 [G]</t>
  </si>
  <si>
    <t>Odstranění krytu vozovky včetně podkladních asfaltových vrstev 
km 0,041 
viz. přílohy D.1.1.2 a D.1.1.4 
(plocha*tloušťka*hmotnost): 
153*0.18*2.4=66,096 [B]  dle pol.113138 
Frézování asfaltových vrstev 
km 0,041 
viz. přílohy D.1.1.2 a D.1.1.4 
(plocha*tloušťka): 
153*2*0.05*2.4=36,720 [A] dle pol.113728 
Výškové vyrovnání vozovky ul. Nábřeží 
35*2*0.05=3,500 [D]  dle pol.113728 
Celkem: B+A+D=106,316 [E]</t>
  </si>
  <si>
    <t>Odstranění podkladních asfaltových vrstev 
km 0,041 
viz. přílohy D.1.1.2 a D.1.1.4 
(plocha*tloušťka): 
153*0.18=27,540 [A] 
souvisí s pol.014102.4</t>
  </si>
  <si>
    <t>Odtranění podkladních vrstev z nestmeleného kameniva 
km 0,041 
viz. přílohy D.1.1.2 a D.1.1.4 
(plocha*tloušťka): 
153*0.22=33,660 [A] 
rozšíření pod obrubou (s*d): 
(7.15+4.3+14.05+5.25+5.05+14.2)*0.3*0.2=3,000 [B] 
Celkem: A+B=36,660 [C] 
souvisí s pol.014102.1</t>
  </si>
  <si>
    <t>Odstranění záhonových obrubníků 
Od km 15,548 do km 15,594 
viz. přílohy D.1.1.2 a D.1.1.4 
(délka m): 
12=12,000 [A] 
souvisí s pol.014102.2</t>
  </si>
  <si>
    <t>Silniční přídlažba 500/250/100  
odstranění stávající 
km 0,041 
viz. přílohy D.1.1.2 a D.1.1.4 
(délka m): 
7.15+4.3+14.05+5.25+5.05+14.2=50,000 [A] 
souvisí s pol.014102.2</t>
  </si>
  <si>
    <t>Odstranění silniční obruby 
km 0,041 
viz. přílohy D.1.1.2 a D.1.1.4 
(délka m): 
7.15+4.3+14.05+5.25+5.05+14.2=50,000 [A] 
souvisí s pol.014102.2</t>
  </si>
  <si>
    <t>Frézování asfaltových vrstev 
km 0,041 
viz. přílohy D.1.1.2 a D.1.1.4 
(plocha*tloušťka): 
153*2*0.05=15,300 [A] 
Výškové vyrovnání vozovky ul. Nábřeží 
35*2*0.05=3,500 [B] 
Celkem: A+B=18,800 [C] 
souvisí s pol.014102.4</t>
  </si>
  <si>
    <t>Výměna aktivní zóny 
km 0,041 
viz. přílohy D.1.1.2 a D.1.1.4 
(plocha*tloušťka): 
153*0.5=76,500 [A] 
souvisí s pol.014102.1</t>
  </si>
  <si>
    <t>Viz.výkres D.1.1.2   
(délka*šířka*výška)   
Výkopy okolo inženýrských sítí se musí provádět ručně   
Uliční vpusťi 
km 0,04031 vpravo 
km sjezd Nábřeží 
1.2*1.2*1.8*2=5,184 [K] 
souvisí s pol.014102.1</t>
  </si>
  <si>
    <t>viz. přílohy D.1.1.2 a D.1.1.4 
Výkopy okolo inženýrských sítí se musí provádět ručně   
Přípojky uličních vpustí: 
ulice Nábřeží 
1.2*1.2*18=25,920 [D] 
souvisí s pol.014102.1</t>
  </si>
  <si>
    <t>viz. D.1.1.2, D.1.1.4 
Uliční vpusťi 
km 0,04031 vpravo 
km sjezd Nábřeží 
1.2*1.2*0.8*2=2,304 [K] 
Přípojky uličních vpustí: 
Od km 15,607 do km 15,641 
1.2*0.2*24=5,760 [D] 
Trativody:0.5*0.2*18=1,800 [C]</t>
  </si>
  <si>
    <t>přehutnění pod vrstvou aktivní zóny, míra zhutnění dle vzorového řezu 
souvisí s pol.56336 - výměna aktivní zóny 
km 0,041 
viz. přílohy D.1.1.2 a D.1.1.4 
(plocha m2): 
153=153,000 [A]</t>
  </si>
  <si>
    <t>Výměna aktivní zóny, vyložení geotextilií   min.300g/m2 
km 0,041 
viz. přílohy D.1.1.2 a D.1.1.4 
(plocha m2): 
(8.1+1.2)*22.8=212,040 [A]</t>
  </si>
  <si>
    <t>Konstrukce vozovky 
tloušťka 170 mm, míra zhutnění dle vzorového řezu 
km 0,041 
viz. přílohy D.1.1.2 a D.1.1.4 
(plocha m2): 
153=153,000 [A]</t>
  </si>
  <si>
    <t>Výměna aktivní zóny 
tloušťka 200 mm, frakce 0/125, míra zhutnění dle vzorového řezu 
km 0,041 
viz. přílohy D.1.1.2 a D.1.1.4 
(plocha m2): 
153=153,000 [A]</t>
  </si>
  <si>
    <t>Konstrukce vozovky 
tloušťka 150 mm, frakce 0/63, míra zhutnění dle vzorového řezu 
km 0,041 
viz. přílohy D.1.1.2 a D.1.1.4 
(plocha m2): 
153=153,000 [A] 
rozšíření pod obrubou (s*d): 
(7.15+4.3+14.05+5.25+5.05+14.2)*0.3=15,000 [B] 
Celkem: A+B=168,000 [C]</t>
  </si>
  <si>
    <t>Výměna aktivní zóny 
tloušťka 300 mm, frakce 0/125, míra zhutnění dle vzorového řezu 
km 0,041 
viz. přílohy D.1.1.2 a D.1.1.4 
(plocha m2): 
153=153,000 [A] 
rozšíření pod obrubou (s*d): 
(7.15+4.3+14.05+5.25+5.05+14.2)*0.3=15,000 [B] 
Celkem: A+B=168,000 [C]</t>
  </si>
  <si>
    <t>K propojení vrstev z asfaltového betonu 0,8kg/m2 
km 0,041 
viz. přílohy D.1.1.2 a D.1.1.4 
(plocha m2): 
153=153,000 [A]</t>
  </si>
  <si>
    <t>Spojovací postřik mezi SMA 11S a ACL 16S  (1 vrstva 0,25 kg/m2 a 1 vrstva 0,5 kg/m2) 
km 0,041 
viz. přílohy D.1.1.2 a D.1.1.4 
(plocha m2): 
153*2=306,000 [A]</t>
  </si>
  <si>
    <t>Geosyntetikum ze skelných vláken na napojení na stávající vozovku (dvojité zazubení)      
Parametry - viz příloha Vzorové příčné řezy a Detaily.   
V místě napojení krytu na stávající vozovku 
 [délka*prům.šíř.*počet] 
viz. přílohy D.1.1.2 a D.1.1.4 a D.1.1.10 
5,65*1*2=11,300 [A]</t>
  </si>
  <si>
    <t>Konstrukce vozovky 
km 0,041 
viz. přílohy D.1.1.2 a D.1.1.4 
(plocha m2): 
153=153,000 [A]</t>
  </si>
  <si>
    <t>Podkladní vrstva krytu 
km 0,041 
viz. přílohy D.1.1.2 a D.1.1.4 
(plocha m2): 
153=153,000 [A] 
Výškové vyrovnání vozovky ul. Nábřeží 
35=35,000 [B] 
Celkem: A+B=188,000 [C]</t>
  </si>
  <si>
    <t>Konstrukce vozovky kryt 
km 0,041 
viz. přílohy D.1.1.2 a D.1.1.4 
(plocha m2): 
153=153,000 [A] 
Výškové vyrovnání vozovky ul. Nábřeží 
35=35,000 [B] 
Celkem: A+B=188,000 [C]</t>
  </si>
  <si>
    <t>Reliéfní úprava přechodu pro chodce 
10=10,000 [A]</t>
  </si>
  <si>
    <t>Chodník - předláždění krytu stávajícího stavu 
km 0,041 
viz. přílohy D.1.1.2 a D.1.1.4 
(plocha m2): 
(22.3+7.1)=29,400 [A] 
Počítáno s dokupem 50% krytu</t>
  </si>
  <si>
    <t>Vyplnění spáry trvale pružnou zálivkou 
Napojení na stávající stav na začátku úseku 
km 0,041 
viz. přílohy D.1.1.2 
(délka m): 
5.25=5,250 [A]</t>
  </si>
  <si>
    <t>Přípojky uličních vpustí: 
ulice Nábřeží 
viz. přílohy D.1.1.2 a D.1.1.4 
(délka m): 
18=18,000 [A]</t>
  </si>
  <si>
    <t>PN</t>
  </si>
  <si>
    <t>Uliční vpusťi 
km 0,04031 vpravo 
km sjezd Nábřeží 
viz. příloha D.1.1.2 
2-krát vpust: 
2=2,000 [A]</t>
  </si>
  <si>
    <t>Demontáž stávajícího dopravního značení 
(počet kusů): 
1=1,000 [A]</t>
  </si>
  <si>
    <t>Montáž nového dopravního značení 
(počet kusů): 
1=1,000 [A]</t>
  </si>
  <si>
    <t>Demontáž nového dopravního značení 
(počet kusů): 
1=1,000 [A]</t>
  </si>
  <si>
    <t>Vodorovné dopravní značení 
km 0,041 
viz. přílohy D.1.1.11 
(délka*šířka): 
(10.2+7.05+18+14.6+5+8.8)*0.25=15,913 [A]</t>
  </si>
  <si>
    <t>Obrubník záhonový - betonový - 60/250/1000 
Od km 15,548 do km 15,594 
viz. přílohy D.1.1.2 a D.1.1.4 
(délka m): 
12=12,000 [A]</t>
  </si>
  <si>
    <t>Obrubník silniční - betonový  
km 0,041 
viz. přílohy D.1.1.2 a D.1.1.4 
(délka m): 
7.15+4.3+14.05+5.25+5.05+14.2=50,000 [A]</t>
  </si>
  <si>
    <t>Napojení na stávající stav na začátku úseku 
km 0,041 
viz. přílohy D.1.1.2 
(délka m): 
5.25=5,250 [A]</t>
  </si>
  <si>
    <t>Silniční přídlažba 500/250/100 
km 0,041 
viz. přílohy D.1.1.2 a D.1.1.4 
(délkaxšířka m): 
(7.15+4.3+14.05+5.25+5.05+14.2)*0,25=12,500 [A]</t>
  </si>
  <si>
    <t>Odstranění stávající uliční vpusti 
sjezd Nábřeží 
Nároží ul. Nábřeží 
viz. příloha D.1.1.2 
(kusů): 
2=2,000 [A] 
souvisí s pol.014102.2</t>
  </si>
  <si>
    <t>Přípojky uličních vpustí: 
ulice Nábřeží 
viz. přílohy D.1.1.2 a D.1.1.4 
(délka m): 
18=18,000 [A] 
souvisí s pol.014102.2</t>
  </si>
  <si>
    <t>102.8_ZV</t>
  </si>
  <si>
    <t>Asfaltový sjezd - km 0,07245</t>
  </si>
  <si>
    <t>Odstranění podkladních vrstev z nestmeleného kameniva  
km 0,07245 
viz. přílohy D.1.1.2 a D.1.1.4 
(plocha*tloušťka*hmotnost): 
28.6*0.22*2,2=13,842 [H]  dle pol.113328 
rozšíření pod obrubou (s*d): 
(8.65)*0.3*0.6*2,2=3,425 [B]  dle pol.113328 
Výměna aktivní zóny 
(plocha*tloušťka*hmotnost): 
28.6*0.55*2,2=34,606 [A]  dle pol.123738 
Celkem: H+B+A=51,873 [I]</t>
  </si>
  <si>
    <t>Odstranění silniční obruby 
km 0,07245 
viz. přílohy D.1.1.2 a D.1.1.4 
(délka*tloušťka*hmotnost): 
(4+1.75)*0.15*2,3=1,984 [C]  dle pol.113524.1 
(délka*tloušťka*hmotnost): 
(3+2.25)*0.15*2,3=1,811 [B]  dle pol.113524.1 
Silniční přídlažba 500/250/100  
uložení stávající 
km 0,07245 
viz. přílohy D.1.1.2 a D.1.1.4 
(délka*tloušťka*hmotnost): 
(5.3+4.8)*0.25*2,3=5,808 [D]  dle pol.113524 
Podélný odvodňovací žlab 
Obnova stávajícího nefunkčního žlabu 
(délka): 
5.3*0.5=2,650 [A]  dle pol.96652 
Přípojka odvodňovacího žlabu: 
km 0,07245 
viz. přílohy D.1.1.2 
(délka m): 
3.7*0.15=0,555 [E]  dle pol.969234 
Celkem: C+B+D+A+E=12,808 [F]</t>
  </si>
  <si>
    <t>Odstranění krytu vozovky včetně podkladních asfaltových vrstev 
km 0,07245 
viz. přílohy D.1.1.2 a D.1.1.4 
(plocha*tloušťka*hmotnost): 
28.6*0.18*2.4=12,355 [A]  dle pol.113138 
Frézování asfaltových vrstev 
km 0,07245 
viz. přílohy D.1.1.2 a D.1.1.4 
(plocha*tloušťka): 
28.6*2*0.05*2.4=6,864 [B]  dle pol.113728 
Celkem: A+B=19,219 [C]</t>
  </si>
  <si>
    <t>Odstranění vozovky včetně podkladních asfaltových vrstev 
km 0,07245 
viz. přílohy D.1.1.2 a D.1.1.4 
(plocha*tloušťka): 
28.6*0.18=5,148 [A] 
souvisí s pol.014102.4</t>
  </si>
  <si>
    <t>Odtranění podkladních vrstev z nestmeleného kameniva 
km 0,07245 
viz. přílohy D.1.1.2 a D.1.1.4 
(plocha*tloušťka): 
28.6*0.22=6,292 [A] 
rozšíření pod obrubou (s*d): 
(8.65)*0.3*0.6=1,557 [B] 
Celkem: A+B=7,849 [C] 
souvisí s pol.014102.1</t>
  </si>
  <si>
    <t>Silniční přídlažba 500/250/100  
odstranění stávající 
km 0,07245 
viz. přílohy D.1.1.2 a D.1.1.4 
(délka m): 
(5.3+4.8)=10,100 [A] 
souvisí s pol.014102.2</t>
  </si>
  <si>
    <t>Odstranění silniční obruby 
km 0,07245 
viz. přílohy D.1.1.2 a D.1.1.4 
(délka m): 
4+1.75=5,750 [A] 
(délka m): 
3+2.25=5,250 [B] 
Celkem: A+B=11,000 [C] 
souvisí s pol.014102.2</t>
  </si>
  <si>
    <t>Frézování asfaltových vrstev 
km 0,07245 
viz. přílohy D.1.1.2 a D.1.1.4 
(plocha*tloušťka): 
28.6*2*0.05=2,860 [A] 
souvisí s pol.014102.4</t>
  </si>
  <si>
    <t>Výměna aktivní zóny 
km 0,07245 
viz. přílohy D.1.1.2 a D.1.1.4 
(plocha*tloušťka): 
28.6*0.55=15,730 [A] 
souvisí s pol.014102.1</t>
  </si>
  <si>
    <t>přehutnění pod vrstvou aktivní zóny, míra zhutnění dle vzorového řezu 
souvisí s pol.56336 - výměna aktivní zóny 
km 0,07245 
viz. přílohy D.1.1.2 a D.1.1.4 
(plocha m2): 
28.6=28,600 [A]</t>
  </si>
  <si>
    <t>Podélný trativod, průměr 150 mm 
km 0,07245 
viz. přílohy D.1.1.2 a D.1.1.4 
(délka m): 
4+4.5=8,500 [A]</t>
  </si>
  <si>
    <t>Výměna aktivní zóny, vyložení geotextilií   min.300g/m2 
km 0,07245 
viz. přílohy D.1.1.2 a D.1.1.4 
(plocha m2): 
(8.7)*3.65=31,755 [A]</t>
  </si>
  <si>
    <t>Konstrukce vozovky 
tloušťka 170 mm, míra zhutnění dle vzorového řezu 
km 0,07245 
viz. přílohy D.1.1.2 a D.1.1.4 
(plocha m2): 
28.6=28,600 [A]</t>
  </si>
  <si>
    <t>Výměna aktivní zóny 
tloušťka 200 mm, frakce 0/125, míra zhutnění dle vzorového řezu 
km 0,07245 
viz. přílohy D.1.1.2 a D.1.1.4 
(plocha m2): 
28.6=28,600 [A]</t>
  </si>
  <si>
    <t>Konstrukce vozovky 
tloušťka 150 mm, frakce 0/63, míra zhutnění dle vzorového řezu 
km 0,07245 
viz. přílohy D.1.1.2 a D.1.1.4 
(plocha m2): 
28.6=28,600 [A] 
rozšíření pod obrubou (s*d): 
(8.65)*0.3=2,595 [B] 
Celkem: A+B=31,195 [C]</t>
  </si>
  <si>
    <t>Výměna aktivní zóny 
tloušťka 300 mm, frakce 0/125, míra zhutnění dle vzorového řezu 
km 0,07245 
viz. přílohy D.1.1.2 a D.1.1.4 
(plocha m2): 
28.6=28,600 [A] 
rozšíření pod obrubou (s*d): 
(8.65)*0.3=2,595 [B] 
Celkem: A+B=31,195 [C]</t>
  </si>
  <si>
    <t>K propojení vrstev z asfaltového betonu 0,8kg/m2 
km 0,07245 
viz. přílohy D.1.1.2 a D.1.1.4 
(plocha m2): 
28.6=28,600 [A]</t>
  </si>
  <si>
    <t>Spojovací postřik mezi SMA 11S a ACL 16S  (1 vrstva 0,25 kg/m2 a 1 vrstva 0,5 kg/m2) 
km 0,07245 
viz. přílohy D.1.1.2 a D.1.1.4 
(plocha m2): 
28.6*2=57,200 [A]</t>
  </si>
  <si>
    <t>Konstrukce vozovky 
km 0,07245 
viz. přílohy D.1.1.2 a D.1.1.4 
(plocha m2): 
28.6=28,600 [A]</t>
  </si>
  <si>
    <t>Podkladní vrstva krytu 
km 0,07245 
viz. přílohy D.1.1.2 a D.1.1.4 
(plocha m2): 
28.6=28,600 [A]</t>
  </si>
  <si>
    <t>Konstrukce vozovky kryt 
km 0,07245 
viz. přílohy D.1.1.2 a D.1.1.4 
(plocha m2): 
28.6=28,600 [A]</t>
  </si>
  <si>
    <t>Vyplnění spáry trvale pružnou zálivkou 
km 0,07245 
viz. přílohy D.1.1.2 
(délka m): 
5.5=5,500 [A]</t>
  </si>
  <si>
    <t>Přípojka odvodňovacího žlabu: 
km 0,07245 
viz. přílohy D.1.1.2 
(délka m): 
3.7=3,700 [A]</t>
  </si>
  <si>
    <t>Přípojka odvodňovacího žlabu: 
km 0,07245 
viz. přílohy D.1.1.2 
(délka m): 
3.7=3,700 [A] 
souvisí s pol.014102.2</t>
  </si>
  <si>
    <t>Vodorovné dopravní značení 
km 0,07245 
viz. přílohy D.1.1.11 
(délka*šířka): 
(1.85+3.5)*0.25=1,338 [A]</t>
  </si>
  <si>
    <t>Obrubník silniční - betonový - 150/250/1000 
výška podstupnice 0,12 m 
km 0,07245 
viz. přílohy D.1.1.2 a D.1.1.4 
(délka m): 
4+1.75=5,750 [A] 
Obrubník silniční - betonový - 150/150/1000 
výška podstupnice 0,02 m 
km 0,07245 
viz. přílohy D.1.1.2 a D.1.1.4 
(délka m): 
3+2.25=5,250 [B] 
Celkem: A+B=11,000 [C]</t>
  </si>
  <si>
    <t>93552</t>
  </si>
  <si>
    <t>ŽLABY Z DÍLCŮ Z BETONU SVĚTLÉ ŠÍŘKY DO 150MM VČETNĚ MŘÍŽÍ</t>
  </si>
  <si>
    <t>Podélný odvodňovací žlab 
Obnova stávajícího nefunkčního žlabu 
(délka m): 
5.3=5,300 [A]</t>
  </si>
  <si>
    <t>položka zahrnuje: 
-dodávku a uložení dílců žlabu z předepsaného materiálu předepsaných rozměrů včetně mříže 
- spárování, úpravy vtoku a výtoku 
- nezahrnuje nutné zemní práce, předepsané lože, obetonování 
- měří se v metrech běžných délky osy žlabu, odečítají se čistící kusy a vpustě</t>
  </si>
  <si>
    <t>Silniční přídlažba 500/250/100 
km 0,07245 
viz. přílohy D.1.1.2 a D.1.1.4 
(délkaxšířka m): 
(5.3+4.8)*0,25=2,525 [A]</t>
  </si>
  <si>
    <t>96652</t>
  </si>
  <si>
    <t>ODSTRANĚNÍ ŽLABŮ Z DÍLCŮ (VČET ŠTĚRBINOVÝCH) ŠÍŘKY 150MM</t>
  </si>
  <si>
    <t>Podélný odvodňovací žlab 
Odstranění stávajícího nefunkčního žlabu 
(délka m): 
5.3=5,300 [A] 
souvisí s pol.014102.2</t>
  </si>
  <si>
    <t>- zahrnuje vybourání žlabů včetně podkladních vrstev a eventuelních mříží 
- zahrnuje veškerou manipulaci s vybouranou sutí a hmotami včetně uložení na skládku 
- nezahrnuje poplatek za skládku, vykáže se v samostatné položce 014** (s výjimkou malého množství bouraného materiálu, kde je možné poplatek zahrnout do jednotkové ceny bourání – tento fakt musí být uveden v doplňujícím textu k položce)</t>
  </si>
  <si>
    <t>SO 103</t>
  </si>
  <si>
    <t>Pozemní komunikace a zpevněné plochy km 15,641 19 do ZÚ 15,698</t>
  </si>
  <si>
    <t>103.1_ZH</t>
  </si>
  <si>
    <t>Odtranění podkladních vrstev z nestmeleného kameniva 
Od km 15,641 19 do km 15,59 
viz. přílohy D.1.1.2 a D.1.1.4 
(plocha*tloušťka*hmotnost): 
73*0.22*2,2=35,332 [A]  dle pol.113328 
rozšíření pod obrubou (s*d): 
0.3*(7.75+5.45)*2,2=8,712 [B]  dle pol.113328 
Výměna aktivní zóny 
Od km 15,641 19 do km 15,59 
viz. přílohy D.1.1.2 a D.1.1.4 
(plocha*tloušťka*hmotnost): 
73*0.5*2,2=80,300 [D]  dle pol.123738 
Celkem: A+B+D=124,344 [E]</t>
  </si>
  <si>
    <t>prostý beton 2,3t/m3</t>
  </si>
  <si>
    <t>Silniční přídlažba 500/250/100 
Od km 15,641 do km 15,65 
viz. přílohy D.1.1.4 a D.1.1.2 
(délka*tloušťka*hmotnost): 
(7.25+8+16.2+22.6+9+18.6)*0.25*2,3=46,949 [B]  dle pol.113524</t>
  </si>
  <si>
    <t>Odstranění krytu vozovky včetně podkladních asfaltových vrstev 
Od km 15,641 19 do km 15,59 
viz. přílohy D.1.1.2 a D.1.1.4 
(plocha*tloušťka*hmotnost): 
73*0,28*2.4=49,056 [B] dle pol.113138 
Frézování asfaltových vrstev 
km 15,641 19 do km 15,698 
viz. přílohy D.1.1.2 a D.1.1.4 
(plocha*tloušťka): 
607.84*4*0.05*2.4=291,763 [A]  dle pol.113728 
Výškové vyrovnání vozovky na KÚ 
60*2*0.05*2.4=14,400 [D]  dle pol.113728 
Celkem: B+A+D=355,219 [E]</t>
  </si>
  <si>
    <t>Odstranění krytu vozovky včetně podkladních asfaltových vrstev 
Od km 15,641 19 do km 15,59 
viz. přílohy D.1.1.2 a D.1.1.4 
(plocha*tloušťka): 
73*0,18=13,140 [A] 
souvisí s pol.014102.4</t>
  </si>
  <si>
    <t>Odtranění podkladních vrstev z nestmeleného kameniva 
Od km 15,641 19 do km 15,59 
viz. přílohy D.1.1.2 a D.1.1.4 
(plocha*tloušťka): 
73*0.22=16,060 [A] 
rozšíření pod obrubou (s*d): 
0.3*(7.75+5.45)*0.6=2,376 [B] 
Celkem: A+B=18,436 [C] 
souvisí s pol.014102.1</t>
  </si>
  <si>
    <t>ODSTRANĚNÍ CHODNÍKOVÝCH A SILNIČNÍCH OBRUBNÍKŮ BETONOVÝCH,ODVOZ NA SKLÁDKU DLE URČENÍ ZHOTOVITELE</t>
  </si>
  <si>
    <t>Silniční přídlažba 500/250/100 
Od km 15,641 do km 15,65 
viz. přílohy D.1.1.4 a D.1.1.2 
(délka m): 
(7.25+8+16.2+22.6+9+18.6)=81,650 [A] 
souvisí s pol.014102.2</t>
  </si>
  <si>
    <t>Frézování asfaltových vrstev 
km 15,641 19 do km 15,698 
viz. přílohy D.1.1.2 a D.1.1.4 
(plocha*tloušťka): 
607.84*4*0.05=121,568 [A] 
Výškové vyrovnání vozovky na KÚ 
60*2*0.05=6,000 [B] 
Celkem: A+B=127,568 [C] 
souvisí s pol.014102.4</t>
  </si>
  <si>
    <t>Výměna aktivní zóny 
Od km 15,641 19 do km 15,59 
viz. přílohy D.1.1.2 a D.1.1.4 
(plocha*tloušťka): 
73*0.5=36,500 [A] 
souvisí s pol.014102.1</t>
  </si>
  <si>
    <t>přehutnění pod vrstvou aktivní zóny, míra zhutnění dle vzorového řezu 
souvisí s pol.56336 - výměna aktivní zóny 
Od km 15,641 do km 15,59 
viz. přílohy D.1.1.4 a D.1.1.2 
(plocha m2): 
73=73,000 [A]</t>
  </si>
  <si>
    <t>Výměna aktivní zóny, vyložení geotextilií   min.300g/m2 
Od km 15,641 do km 15,59 
viz. příloha D.1.1.4 
(plocha m2): 
(7+0.6)*16=121,600 [A]</t>
  </si>
  <si>
    <t>Konstrukce vozovky 
tloušťka 170 mm, míra zhutnění dle vzorového řezu 
Od km 15,641 do km 15,59 
viz. přílohy D.1.1.4 a D.1.1.2 
(plocha m2): 
73=73,000 [A]</t>
  </si>
  <si>
    <t>Výměna aktivní zóny 
tloušťka 200 mm, frakce 0/125, míra zhutnění dle vzorového řezu 
Od km 15,641 do km 15,59 
viz. přílohy D.1.1.4 a D.1.1.2 
(plocha m2): 
73=73,000 [A]</t>
  </si>
  <si>
    <t>Konstrukce vozovky 
tloušťka 150 mm, frakce 0/63, míra zhutnění dle vzorového řezu 
Od km 15,641 do km 15,59 
viz. přílohy D.1.1.4 a D.1.1.2 
(plocha m2):  
73=73,000 [A] 
rozšíření pod obrubou (s*d): 
0.3*(7.75+5.45)=3,960 [B] 
Celkem: A+B=76,960 [C]</t>
  </si>
  <si>
    <t>Výměna aktivní zóny 
tloušťka 300 mm, frakce 0/125, míra zhutnění dle vzorového řezu 
Od km 15,641 do km 15,59 
viz. přílohy D.1.1.4 a D.1.1.2 
(plocha m2): 
73=73,000 [A] 
rozšíření pod obrubou (s*d): 
0.3*(7.75+5.45)=3,960 [B] 
Celkem: A+B=76,960 [C]</t>
  </si>
  <si>
    <t>K propojení vrstev z asfaltového betonu 0,8kg/m2 
Od km 15,641 do km 15,59 
viz. přílohy D.1.1.4 a D.1.1.2 
(plocha m2): 
73=73,000 [A]</t>
  </si>
  <si>
    <t>Spojovací postřik mezi SMA 11S a ACL 16S  (1 vrstva 0,25 kg/m2 a 1 vrstva 0,5 kg/m2) 
Od km 15,641 19 do KÚ 15,698 
viz. přílohy D.1.1.2 a D.1.1.4 
(plocha m2): 
624.5*2=1 249,000 [A]</t>
  </si>
  <si>
    <t>Geosyntetikum ze skelných vláken na napojení na stávající vozovku (dvojité zazubení)      
Parametry - viz příloha Vzorové příčné řezy a Detaily.   
V místě napojení krytu na stávající vozovku 
 [délka*prům.šíř.*počet] 
viz. přílohy D.1.1.2 a D.1.1.4 a D.1.1.10 
24,65*1*2=49,300 [A]</t>
  </si>
  <si>
    <t>574C78</t>
  </si>
  <si>
    <t>ASFALTOVÝ BETON PRO LOŽNÍ VRSTVY ACL 22+, 22S TL. 80MM</t>
  </si>
  <si>
    <t>Konstrukce vozovky 
Od km 15,641 do km 15,59 
viz. přílohy D.1.1.4 a D.1.1.2 
(plocha m2): 
73=73,000 [A] 
Výškové vyrovnání vozovky na KÚ 
60=60,000 [B] 
Celkem: A+B=133,000 [C]</t>
  </si>
  <si>
    <t>Podkladní vrstva krytu 
Od km 15,641 19 do KÚ 15,698 
viz. přílohy D.1.1.2 a D.1.1.4 
(plocha m2): 
624.5=624,500 [A]</t>
  </si>
  <si>
    <t>Konstrukce vozovky kryt 
Od km 15,641 19 do KÚ 15,698 
viz. přílohy D.1.1.2 a D.1.1.4 
(plocha m2): 
624.5=624,500 [A] 
Výškové vyrovnání vozovky na KÚ 
60=60,000 [B] 
Celkem: A+B=684,500 [C]</t>
  </si>
  <si>
    <t>Vyplnění spáry trvale pružnou zálivkou 
Napojení na stávající stav na začátku úseku 
KÚ 15,698 
viz. příloha D.1.1.2 
(délka m): 
24.65=24,650 [A]</t>
  </si>
  <si>
    <t>Vodorovné dopravní značení 
Od km 15,641 do KÚ 15,698 
viz. příloha D.1.1.11 
(délka*šířka): 
(50+50+15+15)*0.25=32,500 [A] 
3*0.5*10=15,000 [B] 
(45+45)*0.152=13,680 [C] 
(0.5*2*40)=40,000 [D] 
Celkem: A+B+C+D=101,180 [E]</t>
  </si>
  <si>
    <t>Vodící line přecjodu pro chodce 
(délka*šířka): 
9*0.5=4,500 [A]</t>
  </si>
  <si>
    <t>Napojení na stávající stav na začátku úseku 
KÚ 15,698 
viz. příloha D.1.1.2 
(délka m): 
24.65=24,650 [A]</t>
  </si>
  <si>
    <t>Silniční přídlažba 500/250/100 
Od km 15,641 do km 15,65 
viz. přílohy D.1.1.4 a D.1.1.2 
(délkaxšířka m): 
(7.25+8+16.2+22.6+9+18.6)*0,25=20,413 [A]</t>
  </si>
  <si>
    <t>103.2_ZV</t>
  </si>
  <si>
    <t>Zemina a kamení (17 05 04) 
Počítaná hmotnost kámen 2,2t/m3, [Objem z položek x hmotnost]:</t>
  </si>
  <si>
    <t>Chodník - podkladní nestmelená vrstva 
Od km 15,641 do km 15,65 
Od km 15,69 do km 15,698 
viz. přílohy D.1.1.4 a D.1.1.2 
(plocha*tloušťka*hmotnost): 
112.3*0.19*2,2=46,941 [A] dle pol.113328 
 Celkem: A=46,941 [B]</t>
  </si>
  <si>
    <t>Dlážděný kryt 2,3t/m3, beton 2,3t/m3, (Objem z položek x hmotnost]:</t>
  </si>
  <si>
    <t>Chodník - dlážděný kryt 
Od km 15,641 do km 15,65 
Od km 15,69 do km 15,698 
viz. přílohy D.1.1.4 a D.1.1.2 
(plocha*tloušťka*hmotnost): 
94.2*0.06*2.3=13,000 [A]  dle pol.113178</t>
  </si>
  <si>
    <t>Chodník - asfalobetonový kryt 
Od km 15,69 do km 15,698 
viz. přílohy D.1.1.4 a D.1.1.2 
(plocha*tloušťka*hmotnost): 
18.1*0.06*2.4=2,606 [A] dle pol.113138</t>
  </si>
  <si>
    <t>Chodník - asfalobetonový kryt 
Od km 15,69 do km 15,698 
viz. přílohy D.1.1.4 a D.1.1.2 
(plocha*tloušťka): 
18.1*0.06=1,086 [A] 
souvisí s pol.014102.4</t>
  </si>
  <si>
    <t>ODSTRAN KRYTU ZPEVNĚNÝCH PLOCH Z DLAŽEB KOSTEK,ODVOZ NA SKLÁDKU DLE URČENÍ ZHOTOVITELE</t>
  </si>
  <si>
    <t>Chodník - dlážděný kryt 
Od km 15,641 do km 15,65 
Od km 15,69 do km 15,698 
viz. přílohy D.1.1.4 a D.1.1.2 
(plocha*tloušťka): 
94.2*0.06=5,652 [A] 
souvisí s pol.014102.2</t>
  </si>
  <si>
    <t>Chodník - podkladní nestmelená vrstva 
Od km 15,641 do km 15,65 
Od km 15,69 do km 15,698 
viz. přílohy D.1.1.4 a D.1.1.2 
(plocha*tloušťka): 
112.3*0.19=21,337 [A] 
souvisí s pol.014102.1</t>
  </si>
  <si>
    <t>Konstrukce  
tloušťka 150 mm, frakce 0/63, míra zhutnění dle vzorového řezu 
Chodník - podkladní nestmelená vrstva 
Od km 15,641 do km 15,65 
Od km 15,69 do km 15,698 
viz. přílohy D.1.1.4 a D.1.1.2 
(plocha m2): 
112.3=112,300 [A]</t>
  </si>
  <si>
    <t>Chodník - dlážděný kryt 
Od km 15,641 do km 15,65 
Od km 15,69 do km 15,698 
viz. přílohy D.1.1.4 a D.1.1.2 
(plocha m2): 
92.3=92,300 [A]</t>
  </si>
  <si>
    <t>Chodník - předláždění krytu stávajícího stavu 
km 15,641 
viz. příloha D.1.1.2 
(plocha m2): 
6.3=6,300 [A]</t>
  </si>
  <si>
    <t>103.3_ZH</t>
  </si>
  <si>
    <t>Severní dopravní ostrůvek - dlážděný kryt</t>
  </si>
  <si>
    <t>Odtranění podkladních vrstev z nestmeleného kameniva 
severní dopravní ostrůvek 
viz. přílohy D.1.1.2 a D.1.1.4 
(plocha*tloušťka): 
17.8*0.25*2,2=9,790 [B] 
dle pol.113328</t>
  </si>
  <si>
    <t>Dlážděný kryt 2,3t/m3, beton 2,3t/m3, (Objem z položek x hmotnost]</t>
  </si>
  <si>
    <t>Dopravní ostrůvek - dlážděný kryt 
Od km 15,641 do km 15,59 
viz. přílohy D.1.1.2 a D.1.1.4 
(plocha*tloušťka*hmotnost): 
17.8*0.25*2.3=10,235 [A] 
dle pol.113188</t>
  </si>
  <si>
    <t>Dopravní ostrůvek - dlážděný kryt 
Od km 15,641 do km 15,59 
viz. přílohy D.1.1.2 a D.1.1.4 
(plocha*tloušťka): 
17.8*0.25=4,450 [A] 
souvisí s pol.014102.2</t>
  </si>
  <si>
    <t>Odtranění podkladních vrstev z nestmeleného kameniva 
severní dopravní ostrůvek 
viz. přílohy D.1.1.2 a D.1.1.4 
(plocha*tloušťka): 
17.8*0.25=4,450 [A] 
souvisí s pol.014102.1</t>
  </si>
  <si>
    <t>Konstrukce  
tloušťka 150 mm, frakce 0/63, míra zhutnění dle vzorového řezu 
Dopravní ostrůvek - podkladní vrstva 
Od km 15,641 do km 15,59 
viz. přílohy D.1.1.2 a D.1.1.4 
(plocha m2): 
17.8=17,800 [A]</t>
  </si>
  <si>
    <t>Dopravní ostrůvek - dlážděný kryt 
Od km 15,641 do km 15,59 
viz. přílohy D.1.1.2 a D.1.1.4 
(plocha m2): 
7.8=7,800 [A]</t>
  </si>
  <si>
    <t>103.4_ZH</t>
  </si>
  <si>
    <t>Jižní dopravní ostrůvek - dlážděný kryt</t>
  </si>
  <si>
    <t>Odtranění podkladních vrstev z nestmeleného kameniva 
jižní doprvní ostrůvek 
viz. přílohy D.1.1.2 a D.1.1.4 
(plocha*tloušťka): 
667.2*0.25*2,2=366,960 [B] 
dle pol. 113328</t>
  </si>
  <si>
    <t>Dopravní ostrůvek - dlážděný kryt 
Od km 15,641 do km 15,59 
viz. přílohy D.1.1.2 a D.1.1.4 
(plocha*tloušťka*hmotnost): 
13.2*0.25*2.3=7,590 [A] 
dle pol.113188</t>
  </si>
  <si>
    <t>Dopravní ostrůvek - dlážděný kryt 
Od km 15,641 do km 15,59 
viz. přílohy D.1.1.2 a D.1.1.4 
(plocha*tloušťka): 
13.2*0.25=3,300 [A] 
souvisí s pol.014102.2</t>
  </si>
  <si>
    <t>Odtranění podkladních vrstev z nestmeleného kameniva 
jižní doprvní ostrůvek 
viz. přílohy D.1.1.2 a D.1.1.4 
(plocha*tloušťka): 
667.2*0.25=166,800 [A] 
souvisí s pol.014102.1</t>
  </si>
  <si>
    <t>Konstrukce  
tloušťka 150 mm, frakce 0/63, míra zhutnění dle vzorového řezu 
Dopravní ostrůvek - podkladní vrstva 
Od km 15,692 do km 15,698 
viz. přílohy D.1.1.2 a D.1.1.4 
(plocha m2): 
9.2=9,200 [A]</t>
  </si>
  <si>
    <t>Dopravní ostrůvek - dlážděný kryt 
Od km 15,641 do km 15,59 
viz. přílohy D.1.1.2 a D.1.1.4 
(plocha m2): 
9.2=9,200 [A]</t>
  </si>
  <si>
    <t>103.5_ZH</t>
  </si>
  <si>
    <t>Nároží (ul. Pardubická) - dlážděný kryt</t>
  </si>
  <si>
    <t>Zemina a kamení (17 05 04) 
Počítaná hmotnost kámen 2,2t/m3,  [Objem z položek x hmotnost]:</t>
  </si>
  <si>
    <t>Podkladní nestmelená vrstva 
V km 15,641 
viz. přílohy D.1.1.2 a D.1.1.4 
(plocha*tloušťka*hmotnost): 
2.02*0.45*2,2=2,000 [A] 
dle pol.113328 
Žulová dlažba DL, tloušťka 160 mm 
V km 15,641 
viz. přílohy D.1.1.2 a D.1.1.4 
(plocha*tloušťka*hmotnost): 
2.02*0.16*2,2=0,711 [B] 
dle pol.113178 
Celkem: A+B=2,711 [C]</t>
  </si>
  <si>
    <t>ODSTRAN KRYTU ZPEVNĚNÝCH PLOCH Z DLAŽEB KOSTEK, ODVOZ NA SKLÁDKU DLE URČENÍ ZHOTOVITELE</t>
  </si>
  <si>
    <t>Žulová dlažba DL, tloušťka 160 mm 
V km 15,641 
viz. přílohy D.1.1.2 a D.1.1.4 
(plocha*tloušťka): 
2.02*0.16=0,323 [A] 
souvisí s pol.014102.1</t>
  </si>
  <si>
    <t>Podkladní nestmelená vrstva 
V km 15,641 
viz. přílohy D.1.1.2 a D.1.1.4 
(plocha*tloušťka): 
2.02*0.45=0,909 [A] 
souvisí s pol.014102.1</t>
  </si>
  <si>
    <t>Podkladní vrstva 
V km 15,641 
viz. přílohy D.1.1.2 a D.1.1.4 
(plocha m2): 
2.02=2,020 [A]</t>
  </si>
  <si>
    <t>Konstrukce nároží 
tloušťka 200 mm, frakce 0/125, míra zhutnění dle vzorového řezu 
V km 15,641 
viz. přílohy D.1.1.2 a D.1.1.4 
(plocha m2): 
2.02=2,020 [A] 
rozšíření pod obrubou (s*d*h): 
0.6*5.8=3,480 [B] 
Celkem: A+B=5,500 [C]</t>
  </si>
  <si>
    <t>Žulová dlažba DL, tloušťka 160 mm 
V km 15,641 
viz. přílohy D.1.1.2 a D.1.1.4 
(plocha m2): 
2.02=2,020 [A]</t>
  </si>
  <si>
    <t>103.6_ZH</t>
  </si>
  <si>
    <t>Obrubník záhonový - betonový - 60/250/1000 
Od km 15,641 do km 15,65 
KÚ 15,698 
viz. přílohy D.1.1.2 a D.1.1.4 
(délka*tloušťka*hmotnost): 
(7.25+3.25+5.05+6.3+4)*0.15*2,3=8,918 [A] 
Obrubník silniční - betonový - 150/250/1000 
výška podstupnice 0,12 m 
Od km 15,641 do km 15,59 
KÚ 15,698 
viz. přílohy D.1.1.2 a D.1.1.4 
(délka*tloušťka*hmotnost): 
(2.4+4.9+5.65+5.1+7.9+7.6+3.2+9.1+5.85+5.1)*0.15*2,3=19,596 [C] 
Obrubník silniční - betonový - 150/150/1000 
výška podstupnice 0,02 m 
Km 15,649 přechod pro chodce 
viz. přílohy D.1.1.2 a D.1.1.4 
(délka*tloušťka*hmotnost): 
(12+3.5+4.4+6+2.3)*0.15*2,3=9,729 [B] 
Obrubník silniční - obloukový 
Dopravní ostrůvek + poloměr oblouku do 2 m 
Od km 15,641 do km 15,59 (severní ostrůvek) 
Od km 15,692 do km 15,698 (jižní ostrůvek) 
viz. přílohy D.1.1.2 a D.1.1.4 
(délka*tloušťka*hmotnost): 
(2.95+1.7+4.5)*0.15*2,3=3,157 [D] 
Celkem: A+C+B+D=41,400 [E] 
dle pol.113524</t>
  </si>
  <si>
    <t>Obrubník záhonový - betonový - 60/250/1000 
Od km 15,641 do km 15,65 
KÚ 15,698 
viz. přílohy D.1.1.2 a D.1.1.4 
(délka m): 
7.25+3.25+5.05+6.3+4=25,850 [A] 
Obrubník silniční - betonový - 150/250/1000 
výška podstupnice 0,12 m 
Od km 15,641 do km 15,59 
KÚ 15,698 
viz. přílohy D.1.1.2 a D.1.1.4 
(délka m): 
2.4+4.9+5.65+5.1+7.9+7.6+3.2+9.1+5.85+5.1=56,800 [C] 
Obrubník silniční - betonový - 150/150/1000 
výška podstupnice 0,02 m 
Km 15,649 přechod pro chodce 
viz. přílohy D.1.1.2 a D.1.1.4 
(délka m): 
12+3.5+4.4+6+2.3=28,200 [B] 
Obrubník silniční - obloukový 
Dopravní ostrůvek + poloměr oblouku do 2 m 
Od km 15,641 do km 15,59 (severní ostrůvek) 
Od km 15,692 do km 15,698 (jižní ostrůvek) 
viz. přílohy D.1.1.2 a D.1.1.4 
(délka m): 
2.95+1.7+4.5=9,150 [D] 
Celkem: A+C+B+D=120,000 [E] 
souvisí s pol.014102.2</t>
  </si>
  <si>
    <t>Obrubník záhonový - betonový - 60/250/1000 
Od km 15,641 do km 15,65 
KÚ 15,698 
viz. přílohy D.1.1.2 a D.1.1.4 
(délka m): 
7.25+3.25+5.05+6.3+4=25,850 [A]</t>
  </si>
  <si>
    <t>Obrubník silniční - betonový - 150/250/1000 
výška podstupnice 0,12 m 
Od km 15,641 do km 15,59 
KÚ 15,698 
viz. přílohy D.1.1.2 a D.1.1.4 
(délka m): 
2.4+4.9+5.65+5.1+7.9+7.6+3.2+9.1+5.85+5.1+28=84,800 [A] 
Celkem: A=84,800 [B]</t>
  </si>
  <si>
    <t>Obrubník silniční - obloukový 
Dopravní ostrůvek + poloměr oblouku do 2 m 
Od km 15,641 do km 15,59 (severní ostrůvek) 
Od km 15,692 do km 15,698 (jižní ostrůvek) 
viz. přílohy D.1.1.2 a D.1.1.4 
(délka m): 
2.95+1.7+4.5=9,150 [A]</t>
  </si>
  <si>
    <t>103.7_ZH</t>
  </si>
  <si>
    <t>zemina 1,9t/ m3</t>
  </si>
  <si>
    <t>Uliční vpusťi 
km 15,647 vlevo 
11.2*1.2*1.8*1,9=4,925 [K] dle pol.131738 
Přípojky uličních vpustí: 
Od km 15,607 do km 15,641 
1.2*1.2*10*1,9=27,360 [D]  dle pol.132738 
Celkem: K+D=32,285 [L]</t>
  </si>
  <si>
    <t>Uliční vpusťi km 15,647 vlevo 
viz. příloha D.1.1.2 
1-krát rekonstrukce stávající vpusti: 
1*0.5=0,500 [A]  dle pol.96687 
Přípojky uličních vpustí: 
(délka m): 
10*0.15=1,500 [B]  dle pol.969234 
Celkem: A+B=2,000 [L]</t>
  </si>
  <si>
    <t>Viz.výkres D.1.1.2   
(délka*šířka*výška)   
Výkopy okolo inženýrských sítí se musí provádět ručně   
Uliční vpusťi 
km 15,647 vlevo 
11.2*1.2*1.8=2,592 [K] 
souvisí s pol.014102.1</t>
  </si>
  <si>
    <t>viz. přílohy D.1.1.2 a D.1.1.4 
Výkopy okolo inženýrských sítí se musí provádět ručně   
Přípojky uličních vpustí: 
Od km 15,607 do km 15,641 
1.2*1.2*10=14,400 [D] 
souvisí s pol.014102.1</t>
  </si>
  <si>
    <t>viz. D.1.1.2, D.1.1.4 
Uliční vpusťi 
km 15,647 vlevo 
1.2*1.2*0.8=1,152 [K] 
Přípojky uličních vpustí: 
Od km 15,607 do km 15,641 
1.2*0.2*10=2,400 [D] 
Celkem: K+D=3,552 [L]</t>
  </si>
  <si>
    <t>viz. D.1.1.2 , D.1.1.4 
Přípojky uličních vpustí: 
km 15,647 vlevo 
1.2*0.1*10=1,200 [D] 
Celkem: D=1,200 [E]</t>
  </si>
  <si>
    <t>Přípojky uličních vpustí: 
(délka m): 
10=10,000 [A]</t>
  </si>
  <si>
    <t>Uliční vpusťi km 15,647 vlevo 
viz. příloha D.1.1.2 
1-krát rekonstrukce stávající vpusti: 
1=1,000 [A]</t>
  </si>
  <si>
    <t>Výškové vyrovnání 1 uliční vpusti</t>
  </si>
  <si>
    <t>Výšková úprava znaků inženýrských síťí km 15,647 vlevo 
viz. příloha D.1.1.2 
(1x šachta a vpusť): 
2=2,000 [A]</t>
  </si>
  <si>
    <t>Přípojky uličních vpustí: 
(délka m): 
10=10,000 [A] 
souvisí s pol.014102.2</t>
  </si>
  <si>
    <t>Uliční vpusťi km 15,647 vlevo 
viz. příloha D.1.1.2 
1-krát rekonstrukce stávající vpusti: 
1=1,000 [A] 
souvisí s pol.014102.2</t>
  </si>
  <si>
    <t>103.8_ZH</t>
  </si>
  <si>
    <t>Demontáž stávajícího dopravního značení 
viz. příloha D.1.1.11 
(počet kusů): 
8=8,000 [A]</t>
  </si>
  <si>
    <t>Montáž nového dopravního značení 
(počet kusů): 
8=8,000 [A]</t>
  </si>
  <si>
    <t>Vodorovné dopravní značení 
viz. přílohy D.1.1.11 
(délka*šířka): 
(10.2+7.05+18+14.6+5+8.8)*0.25=15,913 [A]</t>
  </si>
  <si>
    <t>SO 201.ZH</t>
  </si>
  <si>
    <t>Most ev.č. 317-005A</t>
  </si>
  <si>
    <t>kamenná suť(2,2t/m3) a zemina(1,9t/m3) 
kubatura s přepočtem na tuny 
pol.113534    76*2,2=167,200 [A] 
pol.131738    4,04*1,9=7,676 [G] 
A+G=174,876 [E]</t>
  </si>
  <si>
    <t>všechny další zkoušky nad rámec výslovně jmenovaných  nebo povinných 
1=1,000 [A]</t>
  </si>
  <si>
    <t>zajištění ochrany inženýrských sítí 
1=1,000 [A]</t>
  </si>
  <si>
    <t>02911</t>
  </si>
  <si>
    <t>OSTATNÍ POŽADAVKY - GEODETICKÉ ZAMĚŘENÍ</t>
  </si>
  <si>
    <t>HM</t>
  </si>
  <si>
    <t>vytyčovací práce, zaměření skutečného provedení stavby 
1=1,000 [A]</t>
  </si>
  <si>
    <t>02940</t>
  </si>
  <si>
    <t>OSTATNÍ POŽADAVKY - VYPRACOVÁNÍ DOKUMENTACE</t>
  </si>
  <si>
    <t>DSPS 
dokumentace bude požadovaná v (počet výtisků, paré a CD v el. podobě dle SOD) objednatelem včetně dokumentace v elektronické podobě 
1=1,000 [A]</t>
  </si>
  <si>
    <t>vypracování RDS dokumentace dle SoD včetně výtisku digitálního i tištněného 
1=1,000 [A]</t>
  </si>
  <si>
    <t>geometrický oddělovací plán pro majetkové vypořádání vlastnických vztahů katastrálním úřadem včetně odevzdání a výtisku, dle SoD 
1=1,000 [A]</t>
  </si>
  <si>
    <t>položka zahrnuje: 
- přípravu podkladů, podání žádosti na katastrální úřad 
- polní práce spojené s vyhotovením geometrického plánu 
- výpočetní a grafické kancelářské práce 
- úřední ověření výsledného elaborátu 
- schválení návrhu vkladu do katastru nemovitostí příslušným katastrálním úřadem</t>
  </si>
  <si>
    <t>Pasportizace nemovitostí v zájmovém území před zahájením a po dokončení prací, dopravního značení , vybavení komunikace - odvodnění příkopu, vodní tok, přilehlé pozemky a objekty inženýrských sítí (v zájmovém prostoru). Projednání pasportizace provedené před zahájením prací. Následně pasportizace po dokončení akce s projednáním a prokázáním  stavů konstrukcí, objektů a pozemků před a po akci. 
1=1,000 [A]</t>
  </si>
  <si>
    <t>03630</t>
  </si>
  <si>
    <t>DOPRAVNÍ ZAŘÍZENÍ - AUTOJEŘÁBY</t>
  </si>
  <si>
    <t>autojeřáb pro manipulaci s provizorními montážními konstrukcemi (podpěrná pro inženýrské sítě a montážní pro práce pod mostem a u opěr a pilíře) 
Celková předpokládaná doba užití jeřábu je v pracovním režimu 4x12 hodin.  
4=4,000 [A]</t>
  </si>
  <si>
    <t>zahrnuje objednatelem povolené náklady na dopravní zařízení zhotovitele</t>
  </si>
  <si>
    <t>R999111</t>
  </si>
  <si>
    <t>ŽLABY Z DÍLCŮ Z KOMPOZITU VČETNĚ PŘÍSLUŠENSTVÍ</t>
  </si>
  <si>
    <t>obrubníkové perforované kompozitní odvodňovací žlaby s příslušenstvím 
délka (levá a pravá) 
(34,52-0,645-2,365)+(2,6-0,745+28,1+1,545)=63,010 [A] 
(viz přílohy D.1.2.1,5,8)</t>
  </si>
  <si>
    <t>za opěrou 2  
pro zábradelní základové patky 
(početxvýškaxšířkaxdélka) 
5*0,8*4*0,4*0,1=0,640 [D] 
frakce 0/125 
hutněný zásyp nad přechodovou deskou u 1.opěry 
plochaxdélka 
2*0,1*17=3,400 [O] 
Celkem: D+O=4,040 [N] 
(viz přílohy D.1.2.1,D.1.2.5-6)</t>
  </si>
  <si>
    <t>položka zahrnuje: 
- kompletní provedení zemní konstrukce včetně nákupu a dopravy materiálu dle zadávací dokumentace 
- úprava  ukládaného  materiálu  vlhčením,  tříděním,  promícháním  nebo  vysoušením,  příp. jiné úpravy za účelem zlepšení jeho  mech. vlastností 
- hutnění i různé míry hutnění 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 
hutnění nesoudržných na Id=0,9</t>
  </si>
  <si>
    <t>18221</t>
  </si>
  <si>
    <t>ROZPROSTŘENÍ ORNICE VE SVAHU V TL DO 0,10M</t>
  </si>
  <si>
    <t>Dovezení a rozprostření dočasně uložené ornice v tl.0,1 m k zábradlí u levého křídla 2.opěry 
šířkaxdélka 
1*(6+2,7)=8,700 [A] 
(viz přílohy D.1.2.1,5-6)</t>
  </si>
  <si>
    <t>položka zahrnuje: 
nutné přemístění ornice z dočasných skládek vzdálených do 5 km 
rozprostření ornice v předepsané tloušťce ve svahu přes 1:5</t>
  </si>
  <si>
    <t>18245</t>
  </si>
  <si>
    <t>ZALOŽENÍ TRÁVNÍKU ZATRAVŇOVACÍ TEXTILIÍ (ROHOŽÍ)</t>
  </si>
  <si>
    <t>souvisí s pol.18221 
1*(6+2,7)=8,700 [A] 
(viz přílohy D.1.2.1,5-6)</t>
  </si>
  <si>
    <t>Zahrnuje dodání a položení předepsané zatravňovací textilie bez ohledu na sklon terénu, zalévání, první pokosení</t>
  </si>
  <si>
    <t>18247</t>
  </si>
  <si>
    <t>OŠETŘOVÁNÍ TRÁVNÍKU</t>
  </si>
  <si>
    <t>souvisí s pol.18245 
1*(6+2,7)=8,700 [A] 
(viz přílohy D.1.2.1,5-6)</t>
  </si>
  <si>
    <t>Zahrnuje pokosení se shrabáním, naložení shrabků na dopravní prostředek, s odvozem a se složením, to vše bez ohledu na sklon terénu 
zahrnuje nutné zalití a hnojení</t>
  </si>
  <si>
    <t>21331</t>
  </si>
  <si>
    <t>DRENÁŽNÍ VRSTVY Z BETONU MEZEROVITÉHO (DRENÁŽNÍHO)</t>
  </si>
  <si>
    <t>drenážní beton pro uložení odvodňovacích obrubníkových žlabů C16/20 XF1,XA1,XC2 
šířkaxvýškaxdélka 
levá římsa 0,3*0,25*(34,52-0,645-2,365)=2,363 [A] 
pravá římsa 0,3*0,25*(28,1+2,6-0,745+1,545)=2,363 [D] 
Celkem: A+D=4,726 [C] 
(viz přílohy D.1.2.5-6,D.1.2.8)</t>
  </si>
  <si>
    <t>Položka zahrnuje: 
- dodávku předepsaného materiálu pro drenážní vrstvu, včetně mimostaveništní a vnitrostaveništní dopravy 
- provedení drenážní vrstvy předepsaných rozměrů a předepsaného tvaru</t>
  </si>
  <si>
    <t>21341</t>
  </si>
  <si>
    <t>DRENÁŽNÍ VRSTVY Z PLASTBETONU (PLASTMALTY)</t>
  </si>
  <si>
    <t>odvodnění izolace mostovky, drenážní vrstva z polymerbetonu podél obruby včetně rozšíření u odvodňovací trubky 
šířkaxtloušťkaxdélka 
0,55*0,05*(34,52+2,37+2,6+28,1+6,42)=2,035 [A] 
(viz přílohy D.1.2.5-8)</t>
  </si>
  <si>
    <t>Položka zahrnuje:  
- dodávku předepsaného materiálu pro drenážní vrstvu, včetně mimostaveništní a vnitrostaveništní dopravy  
- provedení drenážní vrstvy předepsaných rozměrů a předepsaného tvaru</t>
  </si>
  <si>
    <t>285392</t>
  </si>
  <si>
    <t>DODATEČNÉ KOTVENÍ VLEPENÍM BETONÁŘSKÉ VÝZTUŽE D DO 16MM DO VRTŮ</t>
  </si>
  <si>
    <t>kotevní trny pro spřažení ŽB desky mostovky do stávající mostovky 
trn R16 dl.100-150 mm , vrt dl.50 mm  
plocha mostovky m2 / počet trnů na 1m2 
trny budou uchyceny jako lepené kotvy dvousložkovým tmelem 
37*16,5/16=38,156 [A] 
(viz přílohy D.1.2.1-12)</t>
  </si>
  <si>
    <t>Položka zahrnuje: 
dodání výztuže předepsaného profilu a předepsané délky (do 600mm) 
provedení vrtu předepsaného profilu a předepsané délky (do 300mm) 
vsunutí výztuže do vyvrtaného profilu a její zalepení předepsaným pojivem 
případně nutné lešení</t>
  </si>
  <si>
    <t>Svislé konstrukce</t>
  </si>
  <si>
    <t>317325</t>
  </si>
  <si>
    <t>ŘÍMSY ZE ŽELEZOBETONU DO C30/37 (B37)</t>
  </si>
  <si>
    <t>C30/37 XF4, XD3, XC4 
redukovaná plocha v příčném řezu(leváxdélka+praváxdélka) + navýšení plochy v místech bez odvodňovačů (plochaxlevá a pavá délka) 
0,72*(34,52-0,645+2,365)+1,05*(2,6-0,745+28,1+6,42-4,86)+0,42*0,23*(0,645+2,365+2,38+0,745+4,86)=60,246 [A] 
rozšíření římsy u pravého křídla - 2.opěra 
délkaxšířkaxtloušťka 
3,52*0,79*0,27=0,751 [B] 
levá římsa na křídlech 
délkaxplocha 
(5,15+1,205+2,145)*0,2=1,700 [D] 
pravá římsa na křídlech (1.opěra+2.opěra) 
délkaxplocha 
3,225*0,481*0,7+0,8*0,265*(1,075+1,105)=1,548 [E] 
ŘÍMSY CELKEM:  A+B+D+E=64,245 [C] 
souvisí s pol.317365 
(viz přílohy D.1.2.8)</t>
  </si>
  <si>
    <t>položka zahrnuje:  
- dodání  čerstvého  betonu  (betonové  směsi)  požadované  kvality,  jeho  uložení 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 požadovaných  konstr. (i ztracené) s úpravou  dle požadované  kvality povrchu betonu, včetně odbedňovacích a odskružovacích prostředků,  
- podpěrné 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 všech  požadovaných  otvorů, kapes, výklenků, prostupů, dutin, drážek a pod., vč. ztížení práce a úprav 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 a tmelení spar a spojů,  
- opatření  povrchů  betonu  izolací  proti zemní vlhkosti v částech, kde přijdou do styku se zeminou nebo kamenivem,  
- případné zřízení spojovací vrstvy u základů,  
- úpravy pro osazení zařízení ochrany konstrukce proti vlivu bludných proudů</t>
  </si>
  <si>
    <t>317365</t>
  </si>
  <si>
    <t>VÝZTUŽ ŘÍMS Z OCELI 10505</t>
  </si>
  <si>
    <t>kubaura betonu x hmotnost výztuže v římse na 1m3 betonu=350 x převod kg na tuny=0,001 
64,245*350*0,001=22,486 [A] 
souvisí s pol.317325 
(viz přílohy D.1.2.8,12-13)</t>
  </si>
  <si>
    <t>položka zahrnuje:  
- dodání betonářské výztuže v požadované kvalitě, stříhání, řezání, ohýbání a spojování do všech požadovaných tvarů (vč. armakošů) a uložení s požadovaným zajištěním polohy a krytí výztuže betonem,  
- veškeré svary nebo jiné spoje výztuže,  
- pomocné konstrukce a práce pro osazení a upevnění výztuže,  
- zednické výpomoci pro montáž betonářské výztuže,  
- úpravy výztuže pro osazení doplňkových konstrukcí,  
- ochranu výztuže do doby jejího zabetonování,  
- úpravy výztuže pro zřízení železobetonových kloubů, kotevních prvků, závěsných ok a doplňkových konstrukcí,  
- veškerá opatření pro zajištění soudržnosti výztuže a betonu,  
- vodivé propojení výztuže, které je součástí ochrany konstrukce proti vlivům bludných proudů, vyvedení do měřících skříní nebo míst pro měření bludných proudů (vlastní měřící skříně se uvádějí položkami SD 74)  
- povrchovou antikorozní úpravu výztuže,  
- separaci výztuže,  
- osazení měřících zařízení a úpravy pro ně,  
- osazení měřících skříní nebo míst pro měření bludných proudů.</t>
  </si>
  <si>
    <t>333325</t>
  </si>
  <si>
    <t>MOSTNÍ OPĚRY A KŘÍDLA ZE ŽELEZOVÉHO BETONU DO C30/37</t>
  </si>
  <si>
    <t>Opěry - 2.opěra 
C30/37 XF2,XD2,XC4 
pro kubaturu opěr je uvažována hodnota při zjištění velmi nepříznivého stavu opěry s nahrazením úložného prahu a závěrné zídky (na základě rozhodnutí TDI) 
šířkaxvýškaxdélka 
(1,8*0,6+0,6*1,11)*16,95=29,595 [H] 
Křídla 
C30/37 XF2,XD2,XC4 
pro úpravu horních hran křídel je uvažováno doplnění: výška 0,5 m, šířka 0,6 m a délka dle délky říms v uložení 
levá a pravá délkaxšířkaxvýška 
(5,15+1,205+2,145+2,95+1,1+1,075)*0,6*0,5=4,088 [G] 
2.opěra celkem:  H+G=33,683 [I] 
souvisí s pol.333365 
(viz přílohy D.1.2.5-6)</t>
  </si>
  <si>
    <t>- dodání čerstvého betonu (betonové směsi) požadované kvality, jeho uložení do požadovaného tvaru při jakékoliv hustotě výztuže, konzistenci čerstvého betonu a způsobu hutnění, ošetření a ochranu betonu,  
- zhotovení nepropustného, mrazuvzdorného betonu a betonu požadované trvanlivosti a vlastností,  
- užití potřebných přísad a technologií výroby betonu,  
- zřízení pracovních a dilatačních spar, včetně potřebných úprav, výplně, vložek, opracování, očištění a ošetření,  
- bednění požadovaných konstr. (i ztracené) s úpravou dle požadované kvality povrchu betonu, včetně odbedňovacích a odskružovacích prostředků,  
- podpěrné konstr. (skruže) a lešení všech druhů pro bednění, uložení čerstvého betonu, výztuže a doplňkových konstr., vč. požadovaných otvorů, ochranných a bezpečnostních opatření a základů těchto konstrukcí a lešení,  
- vytvoření kotevních čel, kapes, nálitků, a sedel,  
- zřízení všech požadovaných otvorů, kapes, výklenků, prostupů, dutin, drážek a pod., vč. ztížení práce a úprav kolem nich,  
- úpravy pro osazení výztuže, doplňkových konstrukcí a vybavení,  
- úpravy povrchu pro položení požadované izolace, povlaků a nátěrů, případně vyspravení,  
- ztížení práce u kabelových a injektážních trubek a ostatních zařízení osazovaných do betonu,  
- konstrukce betonových kloubů, upevnění kotevních prvků a doplňkových konstrukcí,  
- nátěry zabraňující soudržnost betonu a bednění,  
- výplň, těsnění a tmelení spar a spojů,  
- opatření povrchů betonu izolací proti zemní vlhkosti v částech, kde přijdou do styku se zeminou nebo kamenivem,  
- případné zřízení spojovací vrstvy u základů,  
- úpravy pro osazení zařízení ochrany konstrukce proti vlivu bludných proudů</t>
  </si>
  <si>
    <t>333365</t>
  </si>
  <si>
    <t>VÝZTUŽ MOSTNÍCH OPĚR A KŘÍDEL Z OCELI 10505, B500B</t>
  </si>
  <si>
    <t>kubaura betonu x hmotnost výztuže v křídlech a opěrách  na 1m3 betonu=400 x převod kg na tuny=0,001 
33,683*400*0,001=13,473 [A] 
souvisí s pol.333325 
(viz přílohy D.1.2.5-6)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</si>
  <si>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</si>
  <si>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348173</t>
  </si>
  <si>
    <t>ZÁBRADLÍ Z DÍLCŮ KOVOVÝCH ŽÁROVĚ ZINK PONOREM S NÁTĚREM</t>
  </si>
  <si>
    <t>KG</t>
  </si>
  <si>
    <t>Atypické mostní zábradlí vnější strana chodníku - průměrná jednotková hmotnost (80 kg/m) 
dilatační díly musí být opatřeny spoji s vějířovitými podložkami pro uzemnění 
dle požadavků SO 401 - přeložka a úpravy veřejného osvětlení 
včetně PKO 
zábradlí je z prvků: madlo PR OBD 120x60x4, dolní madlo PR 4HR 100x4, sloupek PR OBD 120x60x6, výplň je celoplošná - tahokov tl.2 mm (vzor bude určen v RDS) 
délka (levá+pravá) 
levá strana(výška 1,1 m) 5+37,5+1,2+2,2=45,900 [A] 
pravá strana(výška 1,3 m) 3+37,5+1=41,500 [B] 
mostní zábradlí celkemxjednotková hmotnost+10% drobný nevykázaný materiál: 
(A+B)*80*1,1=7 691,200 [C] 
(viz přílohy D.1.2.1,5-8,10)</t>
  </si>
  <si>
    <t>- dílenská dokumentace, včetně technologického předpisu spojování, 
- dodání  materiálu  v požadované kvalitě a výroba konstrukce (včetně  pomůcek,  přípravků a prostředků pro výrobu) bez ohledu na náročnost a její hmotnost, 
- dodání spojovacího materiálu, 
- zřízení  montážních  a  dilatačních  spojů,  spar, včetně potřebných úprav, vložek, opracování, očištění a ošetření, 
- podpěr. konstr. a lešení všech druhů pro montáž konstrukcí i doplňkových, včetně požadovaných otvorů, ochranných a bezpečnostních opatření a základů pro tyto konstrukce a lešení, 
- montáž konstrukce na staveništi, včetně montážních prostředků a pomůcek a zednických výpomocí,                               
- výplň, těsnění a tmelení spar a spojů, 
- všechny druhy ocelového kotvení, 
- dílenskou přejímku a montážní prohlídku, včetně požadovaných dokladů, 
- zřízení kotevních otvorů nebo jam, nejsou-li částí jiné konstrukce, 
- osazení kotvení nebo přímo částí konstrukce do podpůrné konstrukce nebo do zeminy, 
- výplň kotevních otvorů  (příp.  podlití  patních  desek) maltou,  betonem  nebo  jinou speciální hmotou, vyplnění jam zeminou, 
- veškeré druhy protikorozní ochrany a nátěry konstrukcí, 
 žárové zinkování s ponorem 
- zvláštní spojovací prostředky, rozebíratelnost konstrukce, 
- ochranná opatření před účinky bludných proudů 
- ochranu před přepětím.</t>
  </si>
  <si>
    <t>Vodorovné konstrukce</t>
  </si>
  <si>
    <t>421325</t>
  </si>
  <si>
    <t>MOSTNÍ NOSNÉ DESKOVÉ KONSTRUKCE ZE ŽELEZOBETONU C30/37</t>
  </si>
  <si>
    <t>spádovaná ŽB mostovková deska spřažená se stávající mostovkovou deskou z nosníků KA-73 
C30/37,XD3,XF3,XC4 
plocha řezuxdélka 
2,2*38=83,600 [A] 
(viz přílohy D.1.2.1,5-6,8-9)</t>
  </si>
  <si>
    <t>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úpravy pro osazení zařízení ochrany konstrukce proti vlivu bludných proudů</t>
  </si>
  <si>
    <t>421366</t>
  </si>
  <si>
    <t>VÝZTUŽ MOSTNÍ DESKOVÉ KONSTRUKCE Z KARI SÍTÍ</t>
  </si>
  <si>
    <t>souvisí s pol.421325 
2 nebo 3 vrstvy KARI sítí 150x150/8x8 
kubatura desky x jednotková hmotnost KARI sítíxpřepočet na tuny 
83,6*200*0,001=16,720 [A] 
(viz přílohy D.1.2.1,5-6,8-9)</t>
  </si>
  <si>
    <t>Položka zahrnuje veškerý materiál, výrobky a polotovary, včetně mimostaveništní a vnitrostaveništní dopravy (rovněž přesuny), včetně naložení a složení, případně s uložením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74. 
- povrchovou antikorozní úpravu výztuže, 
- separaci výztuže, 
- osazení měřících zařízení a úpravy pro ně, 
- osazení měřících skříní nebo míst pro měření bludných proudů.</t>
  </si>
  <si>
    <t>425113</t>
  </si>
  <si>
    <t>SYNCHR ZVED MOST POLE ŠÍŘ DO 10M HMOT DO 200T NA VÝŠ DO 1,5M</t>
  </si>
  <si>
    <t>zvednutí mostní konstrukce - 1 pole cca 145 tun 
včetně pronájmu zdvihacího zařízení na 260 dnů 
budou postupně zvedána 4 pole maximálně o 1,5 m, následně budou spuštěna 
4*2=8,000 [A] 
(viz přílohy D.1.2.1,5-6,11)</t>
  </si>
  <si>
    <t>Položka zvedání a posun mostních polí zahrnuje zvednutí nosné konstrukce synchronizovaným postupem a takovým počtem zvedacích mechanizmů, aby nedošlo k poškození zvedané konstrukce. Následně pak její spuštění obdobným způsobem. Položka dále zahrnuje montáž, údržbu a demontáž pomocných konstrukcí, např. podpěrnou skruž a její základové prvky, zvedací mechanizmy zajišťující synchronizaci, nutné podložky pro opakování pracovních fází zvedání a pod.</t>
  </si>
  <si>
    <t>42861</t>
  </si>
  <si>
    <t>MOSTNÍ LOŽISKA ELASTOMEROVÁ PRO ZATÍŽ DO 1,0MN</t>
  </si>
  <si>
    <t>ložiska elastomerová všesměrně posuvná o rozměru 150x250, vždy dvě pod každý nosník, jedno ložisko s minimální únosností 200 kN 
počet nosníkůxpočet ložisek na jeden nosník 
32*2=64,000 [A] 
(viz přílohy D.1.2.1,5-6)</t>
  </si>
  <si>
    <t>- výrobní dokumentaci, jde-li o ložisko individuálně vyráběné 
- dodání kompletních ložisek požadované kvality 
- přípravu, očištění a úpravy úložných ploch 
- osazení ložisek podle předepsaného technologického předpisu bez ohledu na způsob uložení a kotvení 
- uložení do malty jakéhokoliv druhu včetně dodávky této malty 
- uložení na plastické vložky nebo maltu včetně dodávky této vložky nebo malty 
- uložení na vrstvu plastbetonové malty nebo podobné vrstvy jako ochranu proti průchodu bludných proudů 
- vyplnění kotevních otvorů 
- lešení a podpěrné konstrukce 
- tmelení, těsnění a výplně spar 
- nastavení ložisek a odborná prohlídka 
- dočasné zpevnění nebo naopak dočasné uvolnění ložisek 
- opatření ložisek znakem výrobce a typovým číslem 
- úpravy, očištění a ošetření okolí ložisek 
- přiměřeným způsobem je nutné zahrnout ustanovení pro TMCH 94 pro kovové konstrukce.</t>
  </si>
  <si>
    <t>451315</t>
  </si>
  <si>
    <t>PODKLADNÍ A VÝPLŇOVÉ VRSTVY Z PROSTÉHO BETONU C30/37</t>
  </si>
  <si>
    <t>probetonávka v příčné spáře mezi nosníky a v podélné spáře mezi nosníky 
příčná spára: průměrná šířkaxvýškaxdélka  0,3*0,85*17+0,9*0,1*17=5,865 [A] 
podélná spára: šířkaxvýškaxdélka 0,1*0,85*38=3,230 [B] 
A+B=9,095 [C] 
(viz přílohy D.1.2.1,5-6,8-12)</t>
  </si>
  <si>
    <t>46138</t>
  </si>
  <si>
    <t>PATKY ZE ŽELEZOBETONU VČET VÝZTUŽE</t>
  </si>
  <si>
    <t>Patky pro kotvení mostního zábradlí na levém břehu u mostu 
min.C16/20-XF4,XD3 
šířkaxdélkaxvýškaxpočet 
0,3*0,3*0,8*5=0,360 [A] 
(viz přílohy D.1.2.5)</t>
  </si>
  <si>
    <t>položka zahrnuje: 
- nutné zemní práce (hloubení rýh a pod.) 
- dodání  čerstvého  betonu  (betonové  směsi)  požadované  kvality,  jeho  uložení  do požadovaného tvaru při jakékoliv hustotě výztuže, konzistenci čerstvého betonu a způsobu hutnění, ošetření a ochranu betonu, 
- zhotovení nepropustného, mrazuvzdorného betonu a betonu požadované trvanlivosti a vlastností, 
- užití potřebných přísad a technologií výroby betonu, 
- zřízení pracovních a dilatačních spar, včetně potřebných úprav, výplně, vložek, opracování, očištění a ošetření, 
- bednění  požadovaných  konstr. (i ztracené) s úpravou  dle požadované  kvality povrchu betonu, včetně odbedňovacích a odskružovacích prostředků, 
- podpěrné  konstr. (skruže) a lešení všech druhů pro bednění, uložení čerstvého betonu, výztuže a doplňkových konstr., vč. požadovaných otvorů, ochranných a bezpečnostních opatření a základů těchto konstrukcí a lešení, 
- vytvoření kotevních čel, kapes, nálitků, a sedel, 
- zřízení  všech  požadovaných  otvorů, kapes, výklenků, prostupů, dutin, drážek a pod., vč. ztížení práce a úprav  kolem nich, 
- úpravy pro osazení výztuže, doplňkových konstrukcí a vybavení, 
- úpravy povrchu pro položení požadované izolace, povlaků a nátěrů, případně vyspravení, 
- ztížení práce u kabelových a injektážních trubek a ostatních zařízení osazovaných do betonu, 
- konstrukce betonových kloubů, upevnění kotevních prvků a doplňkových konstrukcí, 
- nátěry zabraňující soudržnost betonu a bednění, 
- výplň, těsnění  a tmelení spar a spojů, 
- opatření  povrchů  betonu  izolací  proti zemní vlhkosti v částech, kde přijdou do styku se zeminou nebo kamenivem, 
- případné zřízení spojovací vrstvy u základů, 
- dodání betonářské výztuže v požadované kvalitě, stříhání, řezání, ohýbání a spojování do všech požadovaných tvarů (vč. armakošů) a uložení s požadovaným zajištěním polohy a krytí výztuže betonem, 
- veškeré svary nebo jiné spoje výztuže, 
- pomocné konstrukce a práce pro osazení a upevnění výztuže, 
- zednické výpomoci pro montáž betonářské výztuže, 
- úpravy výztuže pro osazení doplňkových konstrukcí, 
- ochranu výztuže do doby jejího zabetonování, 
- úpravy výztuže pro zřízení železobetonových kloubů, kotevních prvků, závěsných ok a doplňkových konstrukcí, 
- veškerá opatření pro zajištění soudržnosti výztuže a betonu, 
- vodivé propojení výztuže, které je součástí ochrany konstrukce proti vlivům bludných proudů, vyvedení do měřících skříní nebo míst pro měření bludných proudů (vlastní měřící skříně se uvádějí položkami SD 74), 
- povrchovou antikorozní úpravu výztuže, 
- separaci výztuže, 
- osazení měřících zařízení a úpravy pro ně, 
- osazení měřících skříní nebo míst pro měření bludných proudů.</t>
  </si>
  <si>
    <t>575C43</t>
  </si>
  <si>
    <t>LITÝ ASFALT MA IV (OCHRANA MOSTNÍ IZOLACE) 11 TL. 35MM</t>
  </si>
  <si>
    <t>ochranná vrstva izolace 
délkaxšířka+rozšíření (včetně přesahů na přechodové desky) 
(1,3+37+1,3)*17=673,200 [A] 
(viz přílohy D.1.2.5-6)</t>
  </si>
  <si>
    <t>Úpravy povrchů, podlahy, výplně otvorů</t>
  </si>
  <si>
    <t>62592</t>
  </si>
  <si>
    <t>ÚPRAVA POVRCHU BETONOVÝCH PLOCH A KONSTRUKCÍ - STRIÁŽ</t>
  </si>
  <si>
    <t>úprava pochozích ploch chodníkové římsy (a rozšířených křídlových říms) 
šířkaxdélka (levá a pravá) 
2*34,52+2,5*2,37+3*28,1+3,5*(2,6+6,42)+1,3*3,22+1,675*1,1=196,864 [A] 
(viz přílohy D.1.2.8)</t>
  </si>
  <si>
    <t>položka zahrnuje: 
- provedení předepsané úpravy</t>
  </si>
  <si>
    <t>626111</t>
  </si>
  <si>
    <t>REPROFILACE PODHLEDŮ, SVISLÝCH PLOCH SANAČNÍ MALTOU JEDNOVRST TL 10MM</t>
  </si>
  <si>
    <t>mostovka zdola i zboku - reprofilace do hl.10 mm 
(výška+šířka)xdélkaxpodíl celkové plochy 
(0,85+16,5+0,85)*38*0,5=345,800 [A] 
1.opěra - přední plocha opěry, úložného prahu a závěrné zídky 
(výškaxdélkaxpodíl plochy) 
2,465*17*0,15+0,54*17*0,15+1,15*17*0,35=14,505 [B] 
pilíř stěny dříku a úložného prahu 
(výškaxdélkaxpodíl plochy) 
(0,8+1,2)*19*2*0,25=19,000 [D] 
A+B+D=379,305 [C] 
(viz přílohy D.1.2.1,5-6)</t>
  </si>
  <si>
    <t>položka zahrnuje: 
dodávku veškerého materiálu potřebného pro předepsanou úpravu v předepsané kvalitě 
nutné vyspravení podkladu, případně zatření spar zdiva 
položení vrstvy v předepsané tloušťce 
potřebná lešení a podpěrné konstrukce</t>
  </si>
  <si>
    <t>626133</t>
  </si>
  <si>
    <t>REPROFIL PODHL, SVIS PLOCH SANAČ MALTOU TŘÍVRST TL DO 90MM</t>
  </si>
  <si>
    <t>2. opěra - reprofilace přední plochy opěry a úložného prahu  a závěrné zídky do hl.90 mm 
výškaxdélkaxpodíl celkové plochy 
(1,2+0,6)*17*0,8+1,2*17*1=44,880 [A] 
(viz přílohy D.1.2.1,5-6)</t>
  </si>
  <si>
    <t>626233</t>
  </si>
  <si>
    <t>REPROFIL VODOR PLOCH SHORA SANAČ MALTOU TŘÍVRST TL DO 90MM</t>
  </si>
  <si>
    <t>2. opěra - reprofilace horní plochy úložného prahu  do hl.90 mm 
šířkaxdélkaxpodíl celkové plochy 
1,1*17*0,8=14,960 [A] 
(viz přílohy D.1.2.1,5-6)</t>
  </si>
  <si>
    <t>Přidružená stavební výroba</t>
  </si>
  <si>
    <t>711221</t>
  </si>
  <si>
    <t>IZOLACE ZVLÁŠT KONSTR PROTI TLAK VODĚ ASFALT NÁTĚRY</t>
  </si>
  <si>
    <t>na jednotné ploše 
opěra 1 rám a základ (obvod v řezuxdélka+plocha čel) 0=0,000 [G] 
             křídla(plocha) levé a pravé            0=0,000 [B] 
             přechodová deska(šířkaxdélka) 3,5*16,5=57,750 [P] 
opěra 2 rám a základ (obvod v řezuxdélka) 0=0,000 [H] 
             křídla(plocha)   levé a pravé         0=0,000 [I] 
             přechodová deska(šířkaxdélka) 3,5*16,5=57,750 [Q] 
celkem G+B+H+I+P+Q=115,500 [J] 
na ploše mostovky + přesah na přechodové desce pouze penetrační (šířkaxdélka)  37*16,5+(2+2)*16,5=676,500 [O] 
Alp-asfaltový lak penetrační             - 1*J+O=792,000 [K] 
Aln-asfaltový lak nátěrový 2 vrstvy   -  2*J=231,000 [L] 
(400g/m2-jedna vrstva) 
celkem  K+L=1 023,000 [M] 
(viz přílohy D.1.2.1,D.1.2.5-6)</t>
  </si>
  <si>
    <t>položka zahrnuje: 
- dodání  předepsaného izolačního materiálu 
- očištění a ošetření podkladu, zadávací dokumentace může zahrnout i případné vyspravení 
- zřízení izolace jako kompletního povlaku,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geotextilii</t>
  </si>
  <si>
    <t>711442</t>
  </si>
  <si>
    <t>IZOLACE MOSTOVEK CELOPLOŠNÁ ASFALTOVÝMI PÁSY S PEČETÍCÍ VRSTVOU</t>
  </si>
  <si>
    <t>2x vrstva izolace (mostovka a přechodové desky) 
početxdélkaxšířka 
2*(37+2*1,3)*17=1 346,400 [A] 
(viz přílohy D.1.2.1,D.1.2.5-6)</t>
  </si>
  <si>
    <t>položka zahrnuje: 
- dodání  předepsaného izolačního materiálu 
- očištění a ošetření podkladu, zadávací dokumentace může zahrnout i případné vyspravení 
- zřízení izolace jako kompletního povlaku včetně položení pečetící vrstvy, případně komplet. soustavy nebo systému podle příslušného  technolog. předpisu 
- zřízení izolace i jednotlivých vrstev po etapách, včetně pracovních spár a spojů 
- úprava u okrajů, rohů, hran, dilatačních i pracovních spojů, kotev, obrubníků, dilatačních zařízení, odvodnění, otvorů, neizolovaných míst a pod. 
- zajištění odvodnění povrchu izolace, včetně odvodnění nejnižších míst, pokud dokumentace pro zadání stavby nestanoví jinak 
- ochrana izolace do doby zřízení definitivní ochranné vrstvy nebo konstrukce 
- úprava, očištění a ošetření prostoru kolem izolace 
- provedení požadovaných zkoušek 
- nezahrnuje ochranné vrstvy, např. litý asfalt, asfaltový beton</t>
  </si>
  <si>
    <t>46</t>
  </si>
  <si>
    <t>711509</t>
  </si>
  <si>
    <t>OCHRANA IZOLACE NA POVRCHU TEXTILIÍ</t>
  </si>
  <si>
    <t>ochranná vrstva izolace 
na jednotné ploše všude, kde je asfaltový lak penetrační, shodná výměra s výměrou penetračního laku bez výměry mostovky ovšem s přechodovými klíny, ale jen jedna vrstva; min.600g/m2 
výměra/počet vrstev laku 
2,5*17=42,500 [A] 
souvisí s pol.711221 
(viz přílohy D.1.2.1,D.1.2.5-6)</t>
  </si>
  <si>
    <t>položka zahrnuje: 
- dodání  předepsaného ochranného materiálu 
- zřízení ochrany izolace</t>
  </si>
  <si>
    <t>47</t>
  </si>
  <si>
    <t>742J15</t>
  </si>
  <si>
    <t>OCHRANNÁ TRUBKA OPTICKÉHO KABELU HDPE SVĚTLOST 10-40MM</t>
  </si>
  <si>
    <t>chráničky pro HDPE vedení světlosti 40 mm 
(početxdélka) 
2*(10,8+36,7+5,9)=106,800 [A] 
(viz přílohy D.1.2.1,3,5-6)</t>
  </si>
  <si>
    <t>Položka obsahuje: Dodávku a montáž trubky včetně podružného montážního materiálu, dopravu na staveniště, oddělení příslušné délky, uložení ( položení mezi rozvaděči ), upevnění, ukončení příslušnými záslepkymi proti prachu před zafouknutím OPTICKÉHO kabelu. Dále obsahuje cenu za pom. mechanismy včetně všech ostatních vedlejších nákladů</t>
  </si>
  <si>
    <t>48</t>
  </si>
  <si>
    <t>75ID3X</t>
  </si>
  <si>
    <t>PLASTOVÁ ZEMNÍ KOMORA TĚSNENÍ PRO HDPE TRUBKU DO 40 MM - MONTÁŽ</t>
  </si>
  <si>
    <t>komora pro dvě chráničky na každé straně mostu, tedy počet 4 
4=4,000 [A] 
(viz přílohy D.1.2.1,3,5-6)</t>
  </si>
  <si>
    <t>1. Položka obsahuje:  
 – kompletní montáž specifikovaného bloku/zařízení a souvisejícího příslušenství včetně potřebného drobného montážního materiálu  
 – veškeré potřebné mechanizmy, včetně obsluhy, náklady na mzdy a přibližné (průměrné) náklady na pořízení potřebných materiálů včetně všech ostatních vedlejších nákladů  
2. Položka neobsahuje:  
 X  
3. Způsob měření:  
Udává se počet kusů kompletní konstrukce nebo práce.</t>
  </si>
  <si>
    <t>49</t>
  </si>
  <si>
    <t>78382</t>
  </si>
  <si>
    <t>NÁTĚRY BETON KONSTR TYP S2 (OS-B)</t>
  </si>
  <si>
    <t>pohledové plochy říms(kromě horní plochy a obruby) i křídel i opěr i nosné konstrukce 
NK mostovka zdola a boky 
délkax(šířka+boky) 
37*(16,5+2*0,85)=673,400 [E] 
římsy zboku a zdola 
obvodxdélka (na mostovce) 
(0,57+0,59+2*0,15+2*0,3)*37+3,0*1=79,220 [F] 
(na křídlech) 
(0,57+0,15)*(4,985+1,075+1,95)+(0,57+0,15+0,5)*3,225=9,702 [P] 
(na nábřežní zdi) 
(0,8+0,08+0,265)*(2,285+5,635)=9,068 [Q] 
křídla 
plocha (1.opěra pravé a levé, 2.opěra levé)  
(3+3+3)=9,000 [D] 
opěry a pilíř 
výškaxdélka 
(3*16,5+2*16,5+2,5*2*17,5)=170,000 [C] 
Celkem: E+F+D+C+P+Q=950,390 [G] 
(viz přílohy D.1.2.5-10)</t>
  </si>
  <si>
    <t>- položka zahrnuje kompletní povlaky (i různobarevné), včetně úpravy podkladu (odmaštění, odstranění starých nátěrů a nečistot) a jeho vyspravení, provedení nátěru předepsaným postupem a splnění všech požadavků daných technologickým předpisem.</t>
  </si>
  <si>
    <t>50</t>
  </si>
  <si>
    <t>78385</t>
  </si>
  <si>
    <t>NÁTĚRY BETON KONSTR TYP S6 (OS-DII)</t>
  </si>
  <si>
    <t>ochranný nátěr horního povrchu říms a obruby říms 
římsy mostovky 
obvodxdélka 
(3,05+0,14)*(34,52+2,38)+(4,05+0,14)*(2,6+28,1+6,42)=273,244 [C] 
římsy křídel a nábřežní zdi 
šířkaxdélka 
0,6*5,15+0,6*(1,205+2,145)+1,595*3,225+0,6*1,105+0,8*1,075+0,8*(5,635+2,285)=18,103 [H] 
Celkem: C+H=291,347 [G] 
(viz přílohy D.1.2.5-6,8)</t>
  </si>
  <si>
    <t>51</t>
  </si>
  <si>
    <t>87626</t>
  </si>
  <si>
    <t>CHRÁNIČKY Z TRUB PLAST DN DO 80MM</t>
  </si>
  <si>
    <t>chráničky pro vedení veřejného osvětlení v obou římsách včetně vyústění pod sloupky zábradlí a délka 2 m na přechod do běžného uložení v rýze) 
PP DN80 
délkaxpočet 
38*4+6*0,1+5,15+1,2+2,15+2,94+1,11+8*2=181,150 [A] 
(viz přílohy D.1.2.5-6,8)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</si>
  <si>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</t>
  </si>
  <si>
    <t>52</t>
  </si>
  <si>
    <t>87633</t>
  </si>
  <si>
    <t>CHRÁNIČKY Z TRUB PLASTOVÝCH DN DO 150MM</t>
  </si>
  <si>
    <t>rezervní chránička v levé i pravé římse 
PP DN110 
délkaxpočet 
(37+2)*8=312,000 [A] 
(viz přílohy D.1.2.5-6,8)</t>
  </si>
  <si>
    <t>položky pro zhotovení potrubí platí bez ohledu na sklon 
zahrnuje: 
- výrobní dokumentaci (včetně technologického předpisu) 
- dodání veškerého trubního a pomocného materiálu  (trouby,  trubky,  tvarovky,  spojovací a těsnící  materiál a pod.), podpěrných, závěsných a upevňovacích prvků, včetně potřebných úprav 
- úprava a příprava podkladu a podpěr, očištění a ošetření podkladu a podpěr 
- zřízení plně funkčního potrubí, kompletní soustavy, podle příslušného technologického předpisu 
- zřízení potrubí i jednotlivých částí po etapách, včetně pracovních spar a spojů, pracovního zaslepení konců a pod. 
- úprava prostupů, průchodů  šachtami a komorami, okolí podpěr a vyústění, zaústění, napojení, vyvedení a upevnění odpad. výustí 
- ochrana potrubí nátěrem (vč. úpravy povrchu), případně izolací, nejsou-li tyto práce předmětem jiné položky 
- úprava, očištění a ošetření prostoru kolem potrubí 
 včetně případně předepsaného utěsnění konců chrániček 
- položky platí pro práce prováděné v prostoru zapaženém i nezapaženém a i v kolektorech, chráničkách 
-chráničky včetně tažných lanek na celou délku chrániček</t>
  </si>
  <si>
    <t>53</t>
  </si>
  <si>
    <t>87634</t>
  </si>
  <si>
    <t>CHRÁNIČKY Z TRUB PLASTOVÝCH DN DO 200MM</t>
  </si>
  <si>
    <t>rezervní chránička PP DN160 v levé římse 
délkaxpočet 
(37+2)*1=39,000 [G] 
(viz přílohy D.1.2.5-6,8,12)</t>
  </si>
  <si>
    <t>položky pro zhotovení potrubí platí bez ohledu na sklon  
zahrnuje:  
- výrobní dokumentaci (včetně technologického předpisu)  
- dodání veškerého trubního a pomocného materiálu  (trouby,  trubky,  tvarovky,  spojovací a těsnící  materiál a pod.), podpěrných, závěsných a upevňovacích prvků, včetně potřebných úprav  
- úprava a příprava podkladu a podpěr, očištění a ošetření podkladu a podpěr  
- zřízení plně funkčního potrubí, kompletní soustavy, podle příslušného technologického předpisu  
- zřízení potrubí i jednotlivých částí po etapách, včetně pracovních spar a spojů, pracovního zaslepení konců a pod.  
- úprava prostupů, průchodů  šachtami a komorami, okolí podpěr a vyústění, zaústění, napojení, vyvedení a upevnění odpad. výustí  
- ochrana potrubí nátěrem (vč. úpravy povrchu), případně izolací, nejsou-li tyto práce předmětem jiné položky  
- úprava, očištění a ošetření prostoru kolem potrubí  
 včetně případně předepsaného utěsnění konců chrániček  
- položky platí pro práce prováděné v prostoru zapaženém i nezapaženém a i v kolektorech, chráničkách</t>
  </si>
  <si>
    <t>54</t>
  </si>
  <si>
    <t>9112B1</t>
  </si>
  <si>
    <t>ZÁBRADLÍ MOSTNÍ SE SVISLOU VÝPLNÍ - DODÁVKA A MONTÁŽ</t>
  </si>
  <si>
    <t>mostní zábradlí na vnitřních stranách chodníku a navazující zábradlí na levém břehu na nábřežní zdi a u levého křídla jako zábrana pádu do řeky 
zábradlí na levé římse na mostě a na levém břehu u křídel - výška 1,1 m 
zábradlí na pravé římse na mostě - výška 1,3 m 
(PKO dle D.1.2.1) 
tvar zábradlí bude dle přílohy Mostní vybavení a Půdorys 
výška 1,1 m - délka 34,5+0,8+0,53+6+2,7+5,8+2,3=52,630 [A] 
výška 1,3 m - délka 1,9+28,1+6,1=36,100 [B] 
Celkem: A+B=88,730 [C] 
(viz přílohy D.1.2.5-6,10)</t>
  </si>
  <si>
    <t>položka zahrnuje: 
dodání zábradlí včetně předepsané povrchové úpravy 
kotvení sloupků, t.j. kotevní desky, šrouby z nerez oceli, vrty a zálivku, pokud zadávací dokumentace nestanoví jinak 
případné nivelační hmoty pod kotevní desky</t>
  </si>
  <si>
    <t>55</t>
  </si>
  <si>
    <t>56</t>
  </si>
  <si>
    <t>91355</t>
  </si>
  <si>
    <t>EVIDENČNÍ ČÍSLO MOSTU</t>
  </si>
  <si>
    <t>2=2,000 [A] 
(viz přílohy D.1.2.1)</t>
  </si>
  <si>
    <t>položka zahrnuje štítek s evidenčním číslem mostu, sloupek dopravní značky včetně osazení a nutných zemních prací a zabetonování</t>
  </si>
  <si>
    <t>57</t>
  </si>
  <si>
    <t>9166C1</t>
  </si>
  <si>
    <t>DOČASNÁ SVODIDLA, ÚROVEŇ ZADRŽENÍ T3 - DOD A MONTÁŽ</t>
  </si>
  <si>
    <t>dočasná betonová oboustranná svodidla pro usměrnění provozu na mostě během výstavby 
38=38,000 [A] 
(viz přílohy D.1.2.1,11)</t>
  </si>
  <si>
    <t>položka zahrnuje: 
- dodání zařízení v předepsaném provedení včetně jejich osazení 
- údržbu po celou dobu trvání funkce, náhradu zničených nebo ztracených kusů, nutnou opravu poškozených částí</t>
  </si>
  <si>
    <t>58</t>
  </si>
  <si>
    <t>9166C2</t>
  </si>
  <si>
    <t>DOČASNÁ SVODIDLA, ÚROVEŇ ZADRŽENÍ T3 - MONTÁŽ S PŘESUNEM</t>
  </si>
  <si>
    <t>dočasná betonová oboustranná svodidla pro usměrnění provozu na mostě během výstavby včetně přesunu na druhou část mostu v průběhu výstavby 
38=38,000 [A] 
(viz přílohy D.1.2.1,11)</t>
  </si>
  <si>
    <t>položka zahrnuje: 
- přemístění zařízení z dočasné skládky a jeho osazení a montáž na místě určeném projektem 
- údržbu po celou dobu trvání funkce, náhradu zničených nebo ztracených kusů, nutnou opravu poškozených částí</t>
  </si>
  <si>
    <t>59</t>
  </si>
  <si>
    <t>9166C3</t>
  </si>
  <si>
    <t>DOČASNÁ SVODIDLA, ÚROVEŇ ZADRŽENÍ T3 - DEMONTÁŽ</t>
  </si>
  <si>
    <t>Položka zahrnuje odstranění, demontáž a odklizení zařízení s odvozem na předepsané místo</t>
  </si>
  <si>
    <t>60</t>
  </si>
  <si>
    <t>9166C9</t>
  </si>
  <si>
    <t>DOČASNÁ SVODIDLA, ÚROVEŇ ZADRŽENÍ T3 - NÁJEMNÉ</t>
  </si>
  <si>
    <t>MDEN</t>
  </si>
  <si>
    <t>dočasná betonová oboustranná svodidla pro usměrnění provozu na mostě během výstavby včetně přesunu na druhou část mostu v průběhu výstavby 
38*260=9 880,000 [A] 
(viz přílohy D.1.2.1,11)</t>
  </si>
  <si>
    <t>položka zahrnuje sazbu za pronájem zařízení. Počet měrných jednotek se určí jako součin délky zařízení a počtu dní použití.</t>
  </si>
  <si>
    <t>61</t>
  </si>
  <si>
    <t>62</t>
  </si>
  <si>
    <t>63</t>
  </si>
  <si>
    <t>64</t>
  </si>
  <si>
    <t>931232</t>
  </si>
  <si>
    <t>VÝPLŇ DILATAČNÍCH SPAR Z PRYŽOVÝCH PÁSŮ ŠÍŘKY DO 200MM PROFILOVANÝCH TL DO 7MM</t>
  </si>
  <si>
    <t>výplň dilatační spáry pryžovým dutým profilem 
délka 
9,9=9,900 [A] 
viz přílohy D.1.2.5-6,D.1.2.12</t>
  </si>
  <si>
    <t>položka zahrnuje dodávku a osazení předepsaného materiálu, očištění ploch spáry před úpravou, očištění okolí spáry po úpravě</t>
  </si>
  <si>
    <t>65</t>
  </si>
  <si>
    <t>931325</t>
  </si>
  <si>
    <t>TĚSNĚNÍ DILATAČ SPAR ASF ZÁLIVKOU MODIFIK PRŮŘ DO 600MM2</t>
  </si>
  <si>
    <t>těsnicí zálivka podél obruby v obrusné vrstvě 
délka římsy a obrub 
(34,52+2,38+2,6+28,1+6,42)=74,020 [A] 
(viz přílohy D.1.2.5-6,D.1.2.12)</t>
  </si>
  <si>
    <t>položka zahrnuje dodávku a osazení předepsaného materiálu, očištění ploch spáry před úpravou, očištění okolí spáry po úpravě  
nezahrnuje těsnící profil</t>
  </si>
  <si>
    <t>66</t>
  </si>
  <si>
    <t>931327</t>
  </si>
  <si>
    <t>TĚSNĚNÍ DILATAČ SPAR ASF ZÁLIVKOU MODIFIK PRŮŘ PŘES 800MM2</t>
  </si>
  <si>
    <t>zálivka dilatační spáry v obrusné vrstvě vozovky 
šířka 
9,9=9,900 [A] 
(viz přílohy D.1.2.5-6,D.1.2.12)</t>
  </si>
  <si>
    <t>67</t>
  </si>
  <si>
    <t>931331</t>
  </si>
  <si>
    <t>TĚSNĚNÍ DILATAČNÍCH SPAR POLYURETANOVÝM TMELEM PRŮŘEZU DO 100MM2</t>
  </si>
  <si>
    <t>těsnicí tmel do dilatační spáry na těsnicí profil 
délka 
9,9=9,900 [A] 
viz přílohy D.1.2.5-6</t>
  </si>
  <si>
    <t>položka zahrnuje dodávku a osazení předepsaného materiálu, očištění ploch spáry před úpravou, očištění okolí spáry po úpravě 
nezahrnuje těsnící profil</t>
  </si>
  <si>
    <t>68</t>
  </si>
  <si>
    <t>93151</t>
  </si>
  <si>
    <t>MOSTNÍ ZÁVĚRY POVRCHOVÉ POSUN DO 60MM</t>
  </si>
  <si>
    <t>mostní dilatační závěr povrchový s rozsahem +-25 mm š.515-565 mm 
délka chodník 3,13+3,88+2,67+3,92+0,28=13,880 [B] 
délka vozovka 10,4+11,43=21,830 [A] 
A+B=35,710 [C] 
(viz přílohy D.1.2.5-6,8,9)</t>
  </si>
  <si>
    <t>- výrobní dokumentace (vč. technologického předpisu) 
- dodání kompletního dil. zařízení vč. všech přepravních a montážních úprav a zařízení 
- řezání a sváření na staveništi a eventuelní nutnou opravu nátěrů po těchto úkonech 
- bednění a dodatečné zabetonování dilatačního zařízení 
- pro kovové součásti je nutné užít ustanovení pro TMCH.94 
- dodání spojovacího, kotevního a těsnícího materiálu 
- úprava a příprava prostoru, včetně kotevních prvků, jejich ošetření a očištění 
- zřízení kompletního mostního závěru podle příslušného technolog. předpisu, včetně předepsaného nastavení 
- zřízení mostního závěru po etapách, včetně pracovních spar a spojů 
- úprava  most. závěru  ve styku  s ostatními konstrukcemi  a zařízeními (u obrubníků a podél vozovek, na chodnících, na římsách, napojení izolací a pod.) 
- ochrana mostního závěru proti bludným proudům a vývody pro jejich měření 
- ochrana mostního závěru do doby provedení definitivního stavu, veškeré provizorní úpravy a opatření 
- konečné  úpravy most. závěru jako  povrchové  povlaky, zálivky, které  nejsou součástí jiných konstrukcí, vyčištění, osaz. krytek šroubů, tmelení, těsnění, výplň spar a pod. 
- úprava, očištění a ošetření prostoru kolem mostního závěru 
- opatření mostního závěru znakem výrobce a typovým číslem 
- provedení odborné prohlídky, je-li požadována</t>
  </si>
  <si>
    <t>69</t>
  </si>
  <si>
    <t>93620</t>
  </si>
  <si>
    <t>DROBNÉ DOPLŇK KONSTR PREFABRIK BETON A ŽELEZOBETON</t>
  </si>
  <si>
    <t>prefa betonové desky C35/45 XF4,XD3,XF4 na zakrytí prostoru za odvodňovacími obrubníkovými žlaby 
tloušťkaxšířkaxdélka 
levá 0,05*0,25*(34,52-0,645-2,365-6*0,5)=0,356 [A] 
pravá 0,05*0,25*(2,6-0,745+28,1+1,545-6*0,5)=0,356 [B] 
A+B=0,712 [C] 
(viz přílohy D.1.2.1,5-6,8)</t>
  </si>
  <si>
    <t>- dodání  dílce  požadovaného  tvaru  a  vlastností,  jeho  skladování,  doprava  a  osazení  do  definitivní polohy, včetně komplexní technologie výroby a montáže dílců, ošetření a ochrana dílců, 
- u dílců železobetonových a předpjatých veškerá výztuž, případně i tuhé kovové prvky a závěsná oka, 
- úpravy a zařízení pro uložení a transport dílce, 
- veškeré požadované úpravy dílců, včetně doplňkových konstrukcí a vybavení, 
- sestavení dílce na stavbě včetně montážních zařízení, plošin a prahů a pod., 
- výplň, těsnění a tmelení spár a spojů, 
- očištění a ošetření úložných ploch, 
- zednické výpomoce pro montáž dílců, 
- označení dílce výrobním štítkem nebo jiným způsobem, 
- úpravy dílce pro dodržení požadované přesnosti jeho osazení, včetně případných měření, 
- veškerá zařízení pro zajištění stability v každém okamžiku, 
- další práce dané případně specifikací k příslušnému prefabrik. dílci (úprava pohledových ploch, příp. rubových ploch, osazení měřících zařízení, zkoušení a měření dílců a pod.).</t>
  </si>
  <si>
    <t>70</t>
  </si>
  <si>
    <t>93650</t>
  </si>
  <si>
    <t>DROBNÉ DOPLŇK KONSTR KOVOVÉ</t>
  </si>
  <si>
    <t>Hliníkové profily 30x20 jako odvodnění izolace mostovky (po levé i pravé straně v úžlabí) 
délka levá a pravá a přesahy 4x0,5m (m) 
2*37,5+4*0,5=77,000 [A] 
stožáry pro VO 
nástavce nad běžné sloupky zábradlí 
nástavec je z prvků: dřík PR OBD 200x160x6 s výztuhami P6 á 0,5 m 
délka (levá+pravá) 
levá strana(délkaxpočet) (3,11+2,16)*3=15,810 [D] 
pravá strana(délkaxpočet) (3,11+1,96)*3=15,210 [B] 
kotevní přípravek P15x350-350 objemxjednotková hmotnostxpočet 0,015*0,3*0,3*7850*6=63,585 [E] 
nástavce-stožáry VO nad zábradlí celkemxjednotková hmotnost+10% drobný nevykázaný materiál: 
((D+B)*40+E)*1,1=1 434,824 [C] 
CCELKEM: A+C=1 511,824 [F] 
(viz přílohy D.1.2.1,5-8,10,12)</t>
  </si>
  <si>
    <t>- dílenská dokumentace, včetně technologického předpisu spojování,  
- dodání  materiálu  v požadované kvalitě a výroba konstrukce i dílenská (včetně  pomůcek,  přípravků a prostředků pro výrobu) bez ohledu na náročnost a její hmotnost, dílenská montáž,  
- dodání spojovacího materiálu,  
- zřízení  montážních  a  dilatačních  spojů,  spar, včetně potřebných úprav, vložek, opracování, očištění a ošetření,  
- podpěr. konstr. a lešení všech druhů pro montáž konstrukcí i doplňkových, včetně požadovaných otvorů, ochranných a bezpečnostních opatření a základů pro tyto konstrukce a lešení,  
- jakákoliv doprava a manipulace dílců  a  montážních  sestav,  včetně  dopravy konstrukce z výrobny na stavbu,  
- montáž konstrukce na staveništi, včetně montážních prostředků a pomůcek a zednických výpomocí,  
- montážní dokumentace včetně technologického předpisu montáže,  
- výplň, těsnění a tmelení spar a spojů,  
- čištění konstrukce a odstranění všech vrubů (vrypy, otlačeniny a pod.),  
- veškeré druhy opracování povrchů, včetně úprav pod nátěry a pod izolaci,  
- veškeré druhy dílenských základů a základních nátěrů a povlaků,  
- všechny druhy ocelového kotvení,  
- dílenskou přejímku a montážní prohlídku, včetně požadovaných dokladů,  
- zřízení kotevních otvorů nebo jam, nejsou-li částí jiné konstrukce, jejich úpravy, očištění a ošetření,  
- osazení kotvení nebo přímo částí konstrukce do podpůrné konstrukce nebo do zeminy,  
- výplň kotevních otvorů  (příp.  podlití  patních  desek)  maltou,  betonem  nebo  jinou speciální hmotou, vyplnění jam zeminou,  
- ošetření kotevní oblasti proti vzniku trhlin, vlivu povětrnosti a pod.,  
- osazení nivelačních značek, včetně jejich zaměření, označení znakem výrobce a vyznačení letopočtu.  
Dokumentace pro zadání stavby může dále předepsat že cena položky ještě obsahuje například:  
- veškeré druhy protikorozní ochrany a nátěry konstrukcí,  
- žárové zinkování ponorem nebo žárové stříkání (metalizace) kovem,  
- zvláštní spojovací prostředky, rozebíratelnost konstrukce,  
- osazení měřících zařízení a úpravy pro ně  
- ochranná opatření před účinky bludných proudů  
- ochranu před přepětím.</t>
  </si>
  <si>
    <t>71</t>
  </si>
  <si>
    <t>936501</t>
  </si>
  <si>
    <t>DROBNÉ DOPLŇK KONSTR KOVOVÉ NEREZ</t>
  </si>
  <si>
    <t>1) nové konzoly pro přenesení inženýrských sítí na bocích mostu 
nerez PR 4HR 100x4 jednotková hmotnost 12,1 kg/m 
levá dl. (0,81+0,21+0,385)=1,405 [E] 
pravá dl. (0,71+0,21+0,385+0,9)=2,205 [F] 
počet x délka levá + počet x délka pravá 
6*E+6*F=21,660 [G] 
celková délka x jednotková hmotnost   G*12,1=262,086 [H] 
2) odvodnění izolace pomocí nerez trubek 
krycí plech s otvory P5x150x150  0,005*0,15*0,15*7850=0,883 [A] 
odvodňovací trubka s límcem P5x200x200 a TR 55x2,5 0,005*0,2*0,2*7850+412,33*0,000001*7850*0,995=4,791 [B] 
1 odvodňovací komplet  A+B=5,674 [C] 
počet 16 ks 
početxhmotnost 1 sady 
16*C=90,784 [D] 
3) odvodnění povrchových vod pomocí nerez trubek 
odvodňovací trubka TR 85x2,5 647,625*0,000001*7850*0,19=0,966 [I] 
odvodňovací trubka s límcem P5x300x300 a TR 100(80)x2,5 0,005*0,3*0,3*7850+765,375*0,000001*7850*0,19=4,674 [J] 
odvodňovací trubka TR 85x2,5 647,625*0,000001*7850*0,97=4,931 [M] 
1 odvodňovací komplet  I+J+M=10,571 [K] 
počet 6 ks 
početxhmotnost 1 sady 
8*K=84,568 [L] 
CELKEM: 
D+L=175,352 [N] 
(viz přílohy D.1.2.8,9,12)</t>
  </si>
  <si>
    <t>položka zahrnuje: 
- dílenská dokumentace, včetně technologického předpisu spojování 
- dodání  materiálu  v požadované kvalitě a výroba konstrukce i dílenská (včetně  pomůcek,  přípravků a prostředků pro výrobu) bez ohledu na náročnost a její hmotnost, dílenská montáž 
- dodání spojovacího materiálu 
- zřízení  montážních  a  dilatačních  spojů,  spar, včetně potřebných úprav, vložek, opracování, očištění a ošetření 
- podpěr. konstr. a lešení všech druhů pro montáž konstrukcí i doplňkových, včetně požadovaných otvorů, ochranných a bezpečnostních opatření a základů pro tyto konstrukce a lešení 
- jakákoliv doprava a manipulace dílců  a  montážních  sestav,  včetně  dopravy konstrukce z výrobny na stavbu 
- montáž konstrukce na staveništi, včetně montážních prostředků a pomůcek a zednických výpomocí 
- výplň, těsnění a tmelení spar a spojů 
- čištění konstrukce a odstranění všech vrubů (vrypy, otlačeniny a pod.) 
- všechny druhy ocelového kotvení 
- dílenskou přejímku a montážní prohlídku, včetně požadovaných dokladů 
- zřízení kotevních otvorů nebo jam, nejsou-li částí jiné konstrukce, jejich úpravy, očištění a ošetření 
- osazení kotvení nebo přímo částí konstrukce do podpůrné konstrukce nebo do zeminy 
- výplň kotevních otvorů  (příp.  podlití  patních  desek)  maltou,  betonem  nebo  jinou speciální hmotou, vyplnění jam zeminou 
- předepsanou protikorozní ochranu a nátěry konstrukcí 
- osazení měřících zařízení a úpravy pro ně 
- ochranná opatření před účinky bludných proudů</t>
  </si>
  <si>
    <t>72</t>
  </si>
  <si>
    <t>938544</t>
  </si>
  <si>
    <t>OČIŠTĚNÍ BETON KONSTR OTRYSKÁNÍM TLAK VODOU PŘES 1000 BARŮ</t>
  </si>
  <si>
    <t>očištění povrchu betonových konstrukcí před úpravou a reprofilací včetně lokálního mechanického dočištění 
výměry dle: 
dle 626111 - 379,305=379,305 [A] 
dle 626133 - 44,880=44,880 [B] 
dle 626233 - 14,960=14,960 [C] 
Celkem: A+B+C=439,145 [D] 
(viz přílohy D.1.2.8-9)</t>
  </si>
  <si>
    <t>položka zahrnuje očištění předepsaným způsobem včetně odklizení vzniklého odpadu</t>
  </si>
  <si>
    <t>73</t>
  </si>
  <si>
    <t>938554</t>
  </si>
  <si>
    <t>OČIŠTĚNÍ BETON KONSTR OTRYSKÁNÍM NA SUCHO KOVOVOU DRTÍ</t>
  </si>
  <si>
    <t>Otryskání povrchu konstrukce(mostovka) kovovou drtí(brokováním) před položením hydroizolace 
šířkaxdélka 
16,5*37=610,500 [A] 
(viz přílohy D.1.2.8-9)</t>
  </si>
  <si>
    <t>74</t>
  </si>
  <si>
    <t>94890</t>
  </si>
  <si>
    <t>PODPĚRNÉ SKRUŽE - ZŘÍZENÍ A ODSTRANĚNÍ</t>
  </si>
  <si>
    <t>M3OP</t>
  </si>
  <si>
    <t>Podpěrná skruž pro podepření stávajících inženýrských sítí na obou stranách mostu 
2xIPE 400 na rozpětí 19 m, postupně pro každé pole mostu, včetně podpor na březích řeky a uprostřed u pilíře 
podpěrná skruž pro práce u pilíře a u 2.opěry a pro práce zdola na nosné konstrukci 
pro sanační práce pro bednění a podpěru betonáže s eventuálním přestavěním mezi různými fázemi stavby pro celou dobu výstavby cca 12 měsíců 
obestavěný prostor 
šířkaxdélkaxvýška 
podepření sítí 2*38*2=152,000 [B] (s přesouváním podle fází výstavby) 
pomocné konstrukce u pilíře a u 2.opěry a celkově pod mostem   3*38*19=2 166,000 [A] 
A+B=2 318,000 [C] 
(viz přílohy D.1.2.1,5,6,11)</t>
  </si>
  <si>
    <t>Položka zahrnuje dovoz, montáž, údržbu, opotřebení (nájemné), demontáž, konzervaci, odvoz.</t>
  </si>
  <si>
    <t>75</t>
  </si>
  <si>
    <t>76</t>
  </si>
  <si>
    <t>77</t>
  </si>
  <si>
    <t>78</t>
  </si>
  <si>
    <t>79</t>
  </si>
  <si>
    <t>80</t>
  </si>
  <si>
    <t>81</t>
  </si>
  <si>
    <t>SO 401.ZV</t>
  </si>
  <si>
    <t>Veřejné osvětlení</t>
  </si>
  <si>
    <t>Přeložka a úpravy podzemního vedení VO</t>
  </si>
  <si>
    <t>R999100</t>
  </si>
  <si>
    <t>MONTÁŽNÍ PRÁCE SVÍTIDLA A PŘÍSLUŠENSTVÍ</t>
  </si>
  <si>
    <t>Doplnění stávajícího vedení o stožáry a svítidla na mostě, umístění nového trvalého vedení a doplňkového vedení pro osvětlení mostu včetně svítidel, výměna stávajících svítidel stávajících sloupů, podrobněji viz PD SO 401. 
Včetně zemních prací, které jsou nutné. Zahrnuje odvoz přebytečného výkopku i poplatku za skládku. 
Počet přesunutých svítidel: 1=1,000 [A]</t>
  </si>
  <si>
    <t>SO 801.ZV</t>
  </si>
  <si>
    <t>Sadové úpravy</t>
  </si>
  <si>
    <t>101_ZV</t>
  </si>
  <si>
    <t>Kácení a rekultivace</t>
  </si>
  <si>
    <t>111208</t>
  </si>
  <si>
    <t>ODSTRANĚNÍ KŘOVIN</t>
  </si>
  <si>
    <t>Včetně odvozu a uložení na místo určené objednatelem, likvidace odpadu</t>
  </si>
  <si>
    <t>Vykácení stávajících keřů (zeleň vedlě přechodu pro chodce) 
km 15,609 
viz. příloha D.1.1.2 
(plocha m2): 
42,5=42,500 [A]</t>
  </si>
  <si>
    <t>odstranění křovin a stromů do průměru 100 mm 
doprava dřevin na předepsanou vzdálenost 
spálení na hromadách nebo štěpkování</t>
  </si>
  <si>
    <t>121108</t>
  </si>
  <si>
    <t>SEJMUTÍ ORNICE NEBO LESNÍ PŮDY S ODVOZEM NA DOČASNOU DEPONII DLE URČENÚ ZHOTOVITELE</t>
  </si>
  <si>
    <t>včetně ošetřování na deponii</t>
  </si>
  <si>
    <t>Skrývka ornice (zeleň vedle přechodu pro chodce) 
km 15,609 
viz. příloha D.1.1.2 
plocha*tloušťka): 
42,5*0,25=10,625 [A]</t>
  </si>
  <si>
    <t>17620</t>
  </si>
  <si>
    <t>VÝPLNĚ ZE ZEMIN BEZ ZHUT</t>
  </si>
  <si>
    <t>obohacený chemický substrát propojený s rozprostřenou ornicí</t>
  </si>
  <si>
    <t>Doplnění zeminy v místě zeleně 
(zeleň vedle přechodu pro chodce) 
km 15,609 
viz. příloha D.1.1.2 
(plocha*tloušťka): 
42,5*0.1=4,250 [A]</t>
  </si>
  <si>
    <t>položka zahrnuje: 
- kompletní provedení zemní konstrukce vč. výběru vhodného materiálu 
- úprava  ukládaného  materiálu  vlhčením,  tříděním,  promícháním  nebo  vysoušením,  příp. jiné úpravy za účelem zlepšení jeho  mech. vlastností 
- ošetření úložiště po celou dobu práce v něm vč. klimatických opatření 
- ztížení v okolí vedení, konstrukcí a objektů a jejich dočasné zajištění 
- ztížení provádění vč. hutnění ve ztížených podmínkách a stísněných prostorech 
- ztížené ukládání sypaniny pod vodu 
- ukládání po vrstvách a po jiných nutných částech (figurách) vč. dosypávek 
- spouštění a nošení materiálu 
- výměna částí zemní konstrukce znehodnocené klimatickými vlivy 
- výplň jam a prohlubní v podloží 
- úprava, očištění, ochrana a zhutnění podloží 
- udržování úložiště a jeho ochrana proti vodě 
- odvedení nebo obvedení vody v okolí úložiště a v úložišti 
- veškeré  pomocné konstrukce umožňující provedení  zemní konstrukce  (příjezdy,  sjezdy,  nájezdy, lešení, podpěrné konstrukce, přemostění, zpevněné plochy, zakrytí a pod.)</t>
  </si>
  <si>
    <t>18234</t>
  </si>
  <si>
    <t>ROZPROSTŘENÍ ORNICE V ROVINĚ V TL DO 0,25M</t>
  </si>
  <si>
    <t>včetně dopravy z dočasné deponie</t>
  </si>
  <si>
    <t>Ornice (zeleň vedle přechodu pro chodce) 
km 15,609 
viz. příloha D.1.1.2 
(plocha m2): 
42,5=42,500 [A]</t>
  </si>
  <si>
    <t>položka zahrnuje: 
nutné přemístění ornice z dočasných skládek vzdálených do 5 km 
rozprostření ornice v předepsané tloušťce v rovině a ve svahu do 1:5</t>
  </si>
  <si>
    <t>184C1</t>
  </si>
  <si>
    <t>VYSAZOVÁNÍ KEŘŮ JEHLIČNATÝCH S BALEM VČETNĚ VÝKOPU JAMKY</t>
  </si>
  <si>
    <t>Zeleň vedle přechodu pro chodce 
km 15,609 
viz. příloha D.1.1.2 
(kusů): 
14=14,000 [A]</t>
  </si>
  <si>
    <t>Položka vysazování keřů zahrnuje dodávku projektem předepsaných keřů, hloubení jamek (min. rozměry pro keře 30/30/30cm) s event. výměnou půdy, s hnojením anorganickým hnojivem a přídavkem organického hnojiva min. 2kg pro keře, zálivku, kůly, a pod.  
položka zahrnuje veškerý materiál, výrobky a polotovary, včetně mimostaveništní a vnitrostaveništní dopravy (rovněž přesuny), včetně naložení a složení, případně s uložením</t>
  </si>
  <si>
    <t>102_ZV</t>
  </si>
  <si>
    <t>Vykácení stávajících keřů 
Od km 15,607 do km 15,641 
viz. přílohy D.1.1.2 
Středový ostrov 
(plocha m2): 
255.9=255,900 [A] 
Plochy kolem nároží 
(plocha m2): 
(21.8+81+46.4+16.6)=165,800 [B] 
Celkem: A+B=421,700 [C]</t>
  </si>
  <si>
    <t>SEJMUTÍ ORNICE NEBO LESNÍ PŮDY  S ODVOZEM NA DOČASNOU DEPONII DLE URČENÚ ZHOTOVITELE</t>
  </si>
  <si>
    <t>Skrývka ornice 
Od km 15,607 do km 15,641 
viz. přílohy D.1.1.2 
Středový ostrov 
(plocha*tloušťka): 
255.9*0.25=63,975 [A] 
Plochy kolem nároží 
(plocha*tloušťka): 
(21.8+81+46.4+16.6)*0.25=41,450 [B] 
Celkem: A+B=105,425 [C]</t>
  </si>
  <si>
    <t>Doplnění zeminy v místě zeleně 
Od km 15,607 do km 15,641 
viz. přílohy D.1.1.2 
Středový ostrov 
(plocha*tloušťka): 
255.9*0.1=25,590 [A] 
Plochy kolem nároží 
(plocha*tloušťka): 
(21.8+81+46.4+16.6)*0.1=16,580 [B] 
Celkem: A+B=42,170 [C]</t>
  </si>
  <si>
    <t>Ornice 
Od km 15,607 do km 15,641 
viz. přílohy D.1.1.2 
Středový ostrov 
(plocha m2): 
255.9=255,900 [A] 
Plochy kolem nároží 
(plocha m2): 
(21.8+81+46.4+16.6)=165,800 [B] 
Celkem: A+B=421,700 [C]</t>
  </si>
  <si>
    <t>položka zahrnuje: 
nutné přemístění ornice z dočasných skládek vzdálených do 50m 
rozprostření ornice v předepsané tloušťce v rovině a ve svahu do 1:5</t>
  </si>
  <si>
    <t>Zeleň vedle přechodu pro chodce 
Od km 15,607 do km 15,641 
viz. přílohy D.1.1.2 
Středový ostrov 
(kusů): 
80=80,000 [A] 
Plochy kolem nároží 
(kusů): 
(40+17+16+12+48+17+16+12)=178,000 [B] 
Celkem: A+B=258,000 [C]</t>
  </si>
  <si>
    <t>103_ZV</t>
  </si>
  <si>
    <t>Vykácení stávajících keřů 
Od km 15,641 do km 15,59 
KÚ 15,698 
viz. přílohy D.1.1.2  
(plocha m2):40.2=40,200 [A]</t>
  </si>
  <si>
    <t>Skrývka ornice 
Od km 15,641 do km 15,59 
KÚ 15,698 
viz. přílohy D.1.1.2  
(plocha*tloušťka):40.2*0.25=10,050 [A]</t>
  </si>
  <si>
    <t>Doplnění zeminy v místě zeleně 
Od km 15,641 do km 15,59 
KÚ 15,698 
viz. přílohy D.1.1.2  
(plocha*tloušťka): 
40.2*0.1=4,020 [A]</t>
  </si>
  <si>
    <t>Rozprostření ornice 
Od km 15,641 do km 15,59 
KÚ 15,698 
viz. přílohy D.1.1.2  
(plocha*tloušťka):40.2*0.1=4,020 [A]</t>
  </si>
  <si>
    <t>Vysázení keřů 
Od km 15,641 do km 15,59 
KÚ 15,698 
viz. přílohy D.1.1.2  
(kusů):25=25,000 [A]</t>
  </si>
  <si>
    <t>SO 901.ZV</t>
  </si>
  <si>
    <t>Dopravně - inženýrské opatření</t>
  </si>
  <si>
    <t>901.1.Etapa</t>
  </si>
  <si>
    <t>Uzavírka levého pruhu</t>
  </si>
  <si>
    <t>56364</t>
  </si>
  <si>
    <t>VOZOVKOVÉ VRSTVY Z RECYKLOVANÉHO MATERIÁLU TL DO 200MM</t>
  </si>
  <si>
    <t>Dočasná komunikace pro pěší 
52=52,000 [A]</t>
  </si>
  <si>
    <t>- dodání recyklátu v požadované kvalitě 
- očištění podkladu 
- uložení recyklátu dle předepsaného technologického předpisu, zhutnění vrstvy v předepsané tloušťce 
- zřízení vrstvy bez rozlišení šířky, pokládání vrstvy po etapách, včetně pracovních spar a spojů 
- úpravu napojení, ukončení  
- nezahrnuje postřiky, nátěry</t>
  </si>
  <si>
    <t>Dočasné přechody pro chodce, žlutá barva 
(3*0.5)*21=31,500 [A]</t>
  </si>
  <si>
    <t>916151</t>
  </si>
  <si>
    <t>SEMAFOROVÁ PŘENOSNÁ SOUPRAVA - DOD A MONTÁŽ</t>
  </si>
  <si>
    <t>Semaforová souprava v počtu 4 světelných signalizací</t>
  </si>
  <si>
    <t>4=4,000 [A]</t>
  </si>
  <si>
    <t>položka zahrnuje: 
- dodání zařízení v předepsaném provedení včetně jejich osazení (souprava zahrnuje 2 semafory) 
- údržbu po celou dobu trvání funkce, náhradu zničených nebo ztracených kusů, nutnou opravu poškozených částí 
- napájení z baterie včetně záložní baterie</t>
  </si>
  <si>
    <t>916153</t>
  </si>
  <si>
    <t>SEMAFOROVÁ PŘENOSNÁ SOUPRAVA - DEMONTÁŽ</t>
  </si>
  <si>
    <t>Semaforová souprava v počtu 4 světelných signalizací,odvoz zpět pronajímateli</t>
  </si>
  <si>
    <t>916159</t>
  </si>
  <si>
    <t>SEMAFOROVÁ PŘENOSNÁ SOUPRAVA - NÁJEMNÉ</t>
  </si>
  <si>
    <t>KSDEN</t>
  </si>
  <si>
    <t>4 kusy 
doba výstavby 126 dní 
4*126=504,000 [A]</t>
  </si>
  <si>
    <t>položka zahrnuje sazbu za pronájem zařízení. Počet měrných jednotek se určí jako součin počtu zařízení a počtu dní použití.</t>
  </si>
  <si>
    <t>916311</t>
  </si>
  <si>
    <t>DOPRAVNÍ ZÁBRANY Z2 S FÓLIÍ TŘ 1 - DOD A MONTÁŽ</t>
  </si>
  <si>
    <t>7=7,000 [A]</t>
  </si>
  <si>
    <t>916313</t>
  </si>
  <si>
    <t>DOPRAVNÍ ZÁBRANY Z2 S FÓLIÍ TŘ 1 - DEMONTÁŽ</t>
  </si>
  <si>
    <t>odvoz zpět pronajímateli</t>
  </si>
  <si>
    <t>8=8,000 [A]</t>
  </si>
  <si>
    <t>916329</t>
  </si>
  <si>
    <t>DOPRAVNÍ ZÁBRANY Z2 S FÓLIÍ TŘ 2 - NÁJEMNÉ</t>
  </si>
  <si>
    <t>7 kusů 
365 dní 
7*365=2 555,000 [A]</t>
  </si>
  <si>
    <t>916331</t>
  </si>
  <si>
    <t>SMĚROVACÍ DESKY Z4 JEDNOSTR S FÓLIÍ TŘ 1 - DOD A MONTÁŽ</t>
  </si>
  <si>
    <t>916333</t>
  </si>
  <si>
    <t>SMĚROVACÍ DESKY Z4 JEDNOSTR S FÓLIÍ TŘ 1 - DEMONTÁŽ</t>
  </si>
  <si>
    <t>916339</t>
  </si>
  <si>
    <t>SMĚROVACÍ DESKY Z4 - NÁJEMNÉ</t>
  </si>
  <si>
    <t>1*365=365,000 [A]</t>
  </si>
  <si>
    <t>901.2.Etapa</t>
  </si>
  <si>
    <t>Uzavírka pravého pruhu</t>
  </si>
  <si>
    <t>pol.113138 (objem) 
10,4=10,400 [A] 
Celkem: 2,4*A=24,960 [E]</t>
  </si>
  <si>
    <t>Odstranění dočasné komunikace pro pěší 
52*0.2=10,400 [A] 
souvisí s pol.014102.4</t>
  </si>
  <si>
    <t>915112</t>
  </si>
  <si>
    <t>VODOROVNÉ DOPRAVNÍ ZNAČENÍ BARVOU HLADKÉ - ODSTRANĚNÍ</t>
  </si>
  <si>
    <t>zahrnuje odstranění značení bez ohledu na způsob provedení (zatření, zbroušení) a odklizení vzniklé suti</t>
  </si>
  <si>
    <t>7 kusů 
365 dní 
8*365=2 920,000 [A]</t>
  </si>
  <si>
    <t>SO 901.3</t>
  </si>
  <si>
    <t>Ochrana přeložek IS</t>
  </si>
  <si>
    <t>451314</t>
  </si>
  <si>
    <t>PODKLADNÍ A VÝPLŇOVÉ VRSTVY Z PROSTÉHO BETONU C25/30</t>
  </si>
  <si>
    <t>Ochrana inženýrských sítí 
(předpokládaná plocha*předpokládaná tloušťka): 
(20*1*0.5)=10,000 [A]</t>
  </si>
</sst>
</file>

<file path=xl/styles.xml><?xml version="1.0" encoding="utf-8"?>
<styleSheet xmlns="http://schemas.openxmlformats.org/spreadsheetml/2006/main">
  <numFmts count="2">
    <numFmt numFmtId="177" formatCode="#,##0.00"/>
    <numFmt numFmtId="178" formatCode="#,##0.000"/>
  </numFmts>
  <fonts count="6">
    <font>
      <sz val="10"/>
      <name val="Arial"/>
      <family val="0"/>
    </font>
    <font>
      <b/>
      <sz val="16"/>
      <color rgb="FF000000"/>
      <name val="Arial"/>
      <family val="0"/>
    </font>
    <font>
      <b/>
      <sz val="11"/>
      <name val="Arial"/>
      <family val="0"/>
    </font>
    <font>
      <sz val="10"/>
      <color rgb="FFFFFFFF"/>
      <name val="Arial"/>
      <family val="0"/>
    </font>
    <font>
      <b/>
      <sz val="10"/>
      <name val="Arial"/>
      <family val="0"/>
    </font>
    <font>
      <i/>
      <sz val="10"/>
      <name val="Arial"/>
      <family val="0"/>
    </font>
  </fonts>
  <fills count="4">
    <fill>
      <patternFill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CB441A"/>
        <bgColor indexed="64"/>
      </patternFill>
    </fill>
  </fills>
  <borders count="7">
    <border>
      <left/>
      <right/>
      <top/>
      <bottom/>
      <diagonal/>
    </border>
    <border>
      <left style="thin"/>
      <right style="thin"/>
      <top style="thin"/>
      <bottom style="thin"/>
    </border>
    <border>
      <left/>
      <right style="thin"/>
      <top/>
      <bottom/>
    </border>
    <border>
      <left/>
      <right/>
      <top/>
      <bottom style="thin"/>
    </border>
    <border>
      <left style="thin"/>
      <right/>
      <top/>
      <bottom/>
    </border>
    <border>
      <left/>
      <right/>
      <top style="thin"/>
      <bottom/>
    </border>
    <border>
      <left/>
      <right/>
      <top style="thin"/>
      <bottom style="thin"/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37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center" vertical="center"/>
    </xf>
    <xf numFmtId="0" fontId="0" fillId="2" borderId="1" xfId="0" applyFill="1" applyBorder="1" applyAlignment="1">
      <alignment horizont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2" fillId="2" borderId="0" xfId="0" applyFont="1" applyFill="1"/>
    <xf numFmtId="0" fontId="2" fillId="2" borderId="0" xfId="0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 wrapText="1"/>
    </xf>
    <xf numFmtId="0" fontId="2" fillId="2" borderId="3" xfId="0" applyFont="1" applyFill="1" applyBorder="1"/>
    <xf numFmtId="0" fontId="2" fillId="2" borderId="3" xfId="0" applyFont="1" applyFill="1" applyBorder="1" applyAlignment="1">
      <alignment horizontal="right"/>
    </xf>
    <xf numFmtId="0" fontId="2" fillId="2" borderId="3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right"/>
    </xf>
    <xf numFmtId="177" fontId="4" fillId="2" borderId="5" xfId="0" applyNumberFormat="1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0" fontId="0" fillId="0" borderId="1" xfId="0" applyBorder="1"/>
    <xf numFmtId="0" fontId="0" fillId="2" borderId="6" xfId="0" applyFill="1" applyBorder="1"/>
    <xf numFmtId="0" fontId="4" fillId="2" borderId="6" xfId="0" applyFont="1" applyFill="1" applyBorder="1" applyAlignment="1">
      <alignment horizontal="right"/>
    </xf>
    <xf numFmtId="0" fontId="4" fillId="2" borderId="6" xfId="0" applyFont="1" applyFill="1" applyBorder="1" applyAlignment="1">
      <alignment wrapText="1"/>
    </xf>
    <xf numFmtId="177" fontId="4" fillId="2" borderId="6" xfId="0" applyNumberFormat="1" applyFont="1" applyFill="1" applyBorder="1" applyAlignment="1">
      <alignment horizontal="center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/>
    </xf>
    <xf numFmtId="178" fontId="0" fillId="0" borderId="1" xfId="0" applyNumberFormat="1" applyBorder="1" applyAlignment="1">
      <alignment horizontal="center"/>
    </xf>
    <xf numFmtId="177" fontId="0" fillId="0" borderId="1" xfId="0" applyNumberFormat="1" applyBorder="1" applyAlignment="1">
      <alignment horizontal="center"/>
    </xf>
    <xf numFmtId="0" fontId="0" fillId="0" borderId="5" xfId="0" applyBorder="1" applyAlignment="1">
      <alignment vertical="top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vertical="top"/>
    </xf>
    <xf numFmtId="0" fontId="5" fillId="0" borderId="1" xfId="0" applyFont="1" applyBorder="1" applyAlignment="1">
      <alignment horizontal="left" vertical="center" wrapText="1"/>
    </xf>
    <xf numFmtId="177" fontId="0" fillId="2" borderId="1" xfId="0" applyNumberFormat="1" applyFill="1" applyBorder="1" applyAlignment="1">
      <alignment horizontal="center"/>
    </xf>
    <xf numFmtId="0" fontId="4" fillId="2" borderId="0" xfId="0" applyFont="1" applyFill="1" applyAlignment="1">
      <alignment horizontal="right"/>
    </xf>
    <xf numFmtId="177" fontId="4" fillId="2" borderId="0" xfId="0" applyNumberFormat="1" applyFont="1" applyFill="1" applyAlignment="1">
      <alignment horizontal="center"/>
    </xf>
    <xf numFmtId="0" fontId="4" fillId="2" borderId="3" xfId="0" applyFont="1" applyFill="1" applyBorder="1" applyAlignment="1">
      <alignment horizontal="right"/>
    </xf>
    <xf numFmtId="177" fontId="4" fillId="2" borderId="3" xfId="0" applyNumberFormat="1" applyFont="1" applyFill="1" applyBorder="1" applyAlignment="1">
      <alignment horizontal="center"/>
    </xf>
  </cellXfs>
  <cellStyles count="6">
    <cellStyle name="Normal" xfId="0"/>
    <cellStyle name="Percent" xfId="15"/>
    <cellStyle name="Currency" xfId="16"/>
    <cellStyle name="Currency [0]" xfId="17"/>
    <cellStyle name="Comma" xfId="18"/>
    <cellStyle name="Comma [0]" xfId="19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worksheet" Target="worksheets/sheet11.xml" /><Relationship Id="rId12" Type="http://schemas.openxmlformats.org/officeDocument/2006/relationships/worksheet" Target="worksheets/sheet12.xml" /><Relationship Id="rId13" Type="http://schemas.openxmlformats.org/officeDocument/2006/relationships/worksheet" Target="worksheets/sheet13.xml" /><Relationship Id="rId14" Type="http://schemas.openxmlformats.org/officeDocument/2006/relationships/worksheet" Target="worksheets/sheet14.xml" /><Relationship Id="rId15" Type="http://schemas.openxmlformats.org/officeDocument/2006/relationships/worksheet" Target="worksheets/sheet15.xml" /><Relationship Id="rId16" Type="http://schemas.openxmlformats.org/officeDocument/2006/relationships/worksheet" Target="worksheets/sheet16.xml" /><Relationship Id="rId17" Type="http://schemas.openxmlformats.org/officeDocument/2006/relationships/worksheet" Target="worksheets/sheet17.xml" /><Relationship Id="rId18" Type="http://schemas.openxmlformats.org/officeDocument/2006/relationships/worksheet" Target="worksheets/sheet18.xml" /><Relationship Id="rId19" Type="http://schemas.openxmlformats.org/officeDocument/2006/relationships/worksheet" Target="worksheets/sheet19.xml" /><Relationship Id="rId20" Type="http://schemas.openxmlformats.org/officeDocument/2006/relationships/worksheet" Target="worksheets/sheet20.xml" /><Relationship Id="rId21" Type="http://schemas.openxmlformats.org/officeDocument/2006/relationships/worksheet" Target="worksheets/sheet21.xml" /><Relationship Id="rId22" Type="http://schemas.openxmlformats.org/officeDocument/2006/relationships/worksheet" Target="worksheets/sheet22.xml" /><Relationship Id="rId23" Type="http://schemas.openxmlformats.org/officeDocument/2006/relationships/worksheet" Target="worksheets/sheet23.xml" /><Relationship Id="rId24" Type="http://schemas.openxmlformats.org/officeDocument/2006/relationships/worksheet" Target="worksheets/sheet24.xml" /><Relationship Id="rId25" Type="http://schemas.openxmlformats.org/officeDocument/2006/relationships/worksheet" Target="worksheets/sheet25.xml" /><Relationship Id="rId26" Type="http://schemas.openxmlformats.org/officeDocument/2006/relationships/worksheet" Target="worksheets/sheet26.xml" /><Relationship Id="rId27" Type="http://schemas.openxmlformats.org/officeDocument/2006/relationships/worksheet" Target="worksheets/sheet27.xml" /><Relationship Id="rId28" Type="http://schemas.openxmlformats.org/officeDocument/2006/relationships/worksheet" Target="worksheets/sheet28.xml" /><Relationship Id="rId29" Type="http://schemas.openxmlformats.org/officeDocument/2006/relationships/worksheet" Target="worksheets/sheet29.xml" /><Relationship Id="rId30" Type="http://schemas.openxmlformats.org/officeDocument/2006/relationships/worksheet" Target="worksheets/sheet30.xml" /><Relationship Id="rId31" Type="http://schemas.openxmlformats.org/officeDocument/2006/relationships/worksheet" Target="worksheets/sheet31.xml" /><Relationship Id="rId32" Type="http://schemas.openxmlformats.org/officeDocument/2006/relationships/worksheet" Target="worksheets/sheet32.xml" /><Relationship Id="rId33" Type="http://schemas.openxmlformats.org/officeDocument/2006/relationships/worksheet" Target="worksheets/sheet33.xml" /><Relationship Id="rId34" Type="http://schemas.openxmlformats.org/officeDocument/2006/relationships/styles" Target="styles.xml" /><Relationship Id="rId35" Type="http://schemas.openxmlformats.org/officeDocument/2006/relationships/sharedStrings" Target="sharedStrings.xml" /><Relationship Id="rId36" Type="http://schemas.openxmlformats.org/officeDocument/2006/relationships/theme" Target="theme/theme1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1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7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9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9525</xdr:rowOff>
    </xdr:from>
    <xdr:to>
      <xdr:col>2</xdr:col>
      <xdr:colOff>495300</xdr:colOff>
      <xdr:row>2</xdr:row>
      <xdr:rowOff>0</xdr:rowOff>
    </xdr:to>
    <xdr:pic>
      <xdr:nvPicPr>
        <xdr:cNvPr id="1" name="Picture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9525"/>
          <a:ext cx="1276350" cy="466725"/>
        </a:xfrm>
        <a:prstGeom prst="rect">
          <a:avLst/>
        </a:prstGeom>
        <a:noFill/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?? ??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.xml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.xml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.xml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/Relationships>
</file>

<file path=xl/worksheets/_rels/sheet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.xml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.xml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.xml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.xml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.xml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.xml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9.xml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/Relationships>
</file>

<file path=xl/worksheets/_rels/sheet3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3.xml" 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tabSelected="1"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19</v>
      </c>
      <c s="32">
        <f>0+I9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9</v>
      </c>
      <c s="1"/>
      <c s="10" t="s">
        <v>10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19</v>
      </c>
      <c s="5"/>
      <c s="14" t="s">
        <v>10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0+I10+I14+I18+I22+I26+I30+I34+I38+I42+I46+I50+I54+I58</f>
      </c>
      <c>
        <f>0+O10+O14+O18+O22+O26+O30+O34+O38+O42+O46+O50+O54+O58</f>
      </c>
    </row>
    <row r="10" spans="1:16" ht="12.75">
      <c r="A10" s="18" t="s">
        <v>39</v>
      </c>
      <c s="23" t="s">
        <v>23</v>
      </c>
      <c s="23" t="s">
        <v>40</v>
      </c>
      <c s="18" t="s">
        <v>41</v>
      </c>
      <c s="24" t="s">
        <v>42</v>
      </c>
      <c s="25" t="s">
        <v>43</v>
      </c>
      <c s="26">
        <v>1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45</v>
      </c>
    </row>
    <row r="12" spans="1:5" ht="12.75">
      <c r="A12" s="30" t="s">
        <v>46</v>
      </c>
      <c r="E12" s="31" t="s">
        <v>47</v>
      </c>
    </row>
    <row r="13" spans="1:5" ht="12.75">
      <c r="A13" t="s">
        <v>48</v>
      </c>
      <c r="E13" s="29" t="s">
        <v>49</v>
      </c>
    </row>
    <row r="14" spans="1:16" ht="12.75">
      <c r="A14" s="18" t="s">
        <v>39</v>
      </c>
      <c s="23" t="s">
        <v>18</v>
      </c>
      <c s="23" t="s">
        <v>50</v>
      </c>
      <c s="18" t="s">
        <v>41</v>
      </c>
      <c s="24" t="s">
        <v>51</v>
      </c>
      <c s="25" t="s">
        <v>52</v>
      </c>
      <c s="26">
        <v>1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14.75">
      <c r="A15" s="28" t="s">
        <v>44</v>
      </c>
      <c r="E15" s="29" t="s">
        <v>53</v>
      </c>
    </row>
    <row r="16" spans="1:5" ht="12.75">
      <c r="A16" s="30" t="s">
        <v>46</v>
      </c>
      <c r="E16" s="31" t="s">
        <v>47</v>
      </c>
    </row>
    <row r="17" spans="1:5" ht="38.25">
      <c r="A17" t="s">
        <v>48</v>
      </c>
      <c r="E17" s="29" t="s">
        <v>54</v>
      </c>
    </row>
    <row r="18" spans="1:16" ht="12.75">
      <c r="A18" s="18" t="s">
        <v>39</v>
      </c>
      <c s="23" t="s">
        <v>17</v>
      </c>
      <c s="23" t="s">
        <v>55</v>
      </c>
      <c s="18" t="s">
        <v>41</v>
      </c>
      <c s="24" t="s">
        <v>56</v>
      </c>
      <c s="25" t="s">
        <v>57</v>
      </c>
      <c s="26">
        <v>0.2</v>
      </c>
      <c s="27">
        <v>0</v>
      </c>
      <c s="27">
        <f>ROUND(ROUND(H18,2)*ROUND(G18,3),2)</f>
      </c>
      <c r="O18">
        <f>(I18*21)/100</f>
      </c>
      <c t="s">
        <v>18</v>
      </c>
    </row>
    <row r="19" spans="1:5" ht="25.5">
      <c r="A19" s="28" t="s">
        <v>44</v>
      </c>
      <c r="E19" s="29" t="s">
        <v>58</v>
      </c>
    </row>
    <row r="20" spans="1:5" ht="12.75">
      <c r="A20" s="30" t="s">
        <v>46</v>
      </c>
      <c r="E20" s="31" t="s">
        <v>59</v>
      </c>
    </row>
    <row r="21" spans="1:5" ht="12.75">
      <c r="A21" t="s">
        <v>48</v>
      </c>
      <c r="E21" s="29" t="s">
        <v>60</v>
      </c>
    </row>
    <row r="22" spans="1:16" ht="12.75">
      <c r="A22" s="18" t="s">
        <v>39</v>
      </c>
      <c s="23" t="s">
        <v>27</v>
      </c>
      <c s="23" t="s">
        <v>61</v>
      </c>
      <c s="18" t="s">
        <v>41</v>
      </c>
      <c s="24" t="s">
        <v>62</v>
      </c>
      <c s="25" t="s">
        <v>63</v>
      </c>
      <c s="26">
        <v>1</v>
      </c>
      <c s="27">
        <v>0</v>
      </c>
      <c s="27">
        <f>ROUND(ROUND(H22,2)*ROUND(G22,3),2)</f>
      </c>
      <c r="O22">
        <f>(I22*21)/100</f>
      </c>
      <c t="s">
        <v>18</v>
      </c>
    </row>
    <row r="23" spans="1:5" ht="38.25">
      <c r="A23" s="28" t="s">
        <v>44</v>
      </c>
      <c r="E23" s="29" t="s">
        <v>64</v>
      </c>
    </row>
    <row r="24" spans="1:5" ht="12.75">
      <c r="A24" s="30" t="s">
        <v>46</v>
      </c>
      <c r="E24" s="31" t="s">
        <v>47</v>
      </c>
    </row>
    <row r="25" spans="1:5" ht="12.75">
      <c r="A25" t="s">
        <v>48</v>
      </c>
      <c r="E25" s="29" t="s">
        <v>60</v>
      </c>
    </row>
    <row r="26" spans="1:16" ht="12.75">
      <c r="A26" s="18" t="s">
        <v>39</v>
      </c>
      <c s="23" t="s">
        <v>29</v>
      </c>
      <c s="23" t="s">
        <v>65</v>
      </c>
      <c s="18" t="s">
        <v>41</v>
      </c>
      <c s="24" t="s">
        <v>66</v>
      </c>
      <c s="25" t="s">
        <v>43</v>
      </c>
      <c s="26">
        <v>1</v>
      </c>
      <c s="27">
        <v>0</v>
      </c>
      <c s="27">
        <f>ROUND(ROUND(H26,2)*ROUND(G26,3),2)</f>
      </c>
      <c r="O26">
        <f>(I26*21)/100</f>
      </c>
      <c t="s">
        <v>18</v>
      </c>
    </row>
    <row r="27" spans="1:5" ht="140.25">
      <c r="A27" s="28" t="s">
        <v>44</v>
      </c>
      <c r="E27" s="29" t="s">
        <v>67</v>
      </c>
    </row>
    <row r="28" spans="1:5" ht="12.75">
      <c r="A28" s="30" t="s">
        <v>46</v>
      </c>
      <c r="E28" s="31" t="s">
        <v>47</v>
      </c>
    </row>
    <row r="29" spans="1:5" ht="12.75">
      <c r="A29" t="s">
        <v>48</v>
      </c>
      <c r="E29" s="29" t="s">
        <v>60</v>
      </c>
    </row>
    <row r="30" spans="1:16" ht="12.75">
      <c r="A30" s="18" t="s">
        <v>39</v>
      </c>
      <c s="23" t="s">
        <v>31</v>
      </c>
      <c s="23" t="s">
        <v>68</v>
      </c>
      <c s="18" t="s">
        <v>41</v>
      </c>
      <c s="24" t="s">
        <v>69</v>
      </c>
      <c s="25" t="s">
        <v>52</v>
      </c>
      <c s="26">
        <v>1</v>
      </c>
      <c s="27">
        <v>0</v>
      </c>
      <c s="27">
        <f>ROUND(ROUND(H30,2)*ROUND(G30,3),2)</f>
      </c>
      <c r="O30">
        <f>(I30*21)/100</f>
      </c>
      <c t="s">
        <v>18</v>
      </c>
    </row>
    <row r="31" spans="1:5" ht="63.75">
      <c r="A31" s="28" t="s">
        <v>44</v>
      </c>
      <c r="E31" s="29" t="s">
        <v>70</v>
      </c>
    </row>
    <row r="32" spans="1:5" ht="12.75">
      <c r="A32" s="30" t="s">
        <v>46</v>
      </c>
      <c r="E32" s="31" t="s">
        <v>47</v>
      </c>
    </row>
    <row r="33" spans="1:5" ht="12.75">
      <c r="A33" t="s">
        <v>48</v>
      </c>
      <c r="E33" s="29" t="s">
        <v>60</v>
      </c>
    </row>
    <row r="34" spans="1:16" ht="12.75">
      <c r="A34" s="18" t="s">
        <v>39</v>
      </c>
      <c s="23" t="s">
        <v>71</v>
      </c>
      <c s="23" t="s">
        <v>72</v>
      </c>
      <c s="18" t="s">
        <v>41</v>
      </c>
      <c s="24" t="s">
        <v>73</v>
      </c>
      <c s="25" t="s">
        <v>43</v>
      </c>
      <c s="26">
        <v>1</v>
      </c>
      <c s="27">
        <v>0</v>
      </c>
      <c s="27">
        <f>ROUND(ROUND(H34,2)*ROUND(G34,3),2)</f>
      </c>
      <c r="O34">
        <f>(I34*21)/100</f>
      </c>
      <c t="s">
        <v>18</v>
      </c>
    </row>
    <row r="35" spans="1:5" ht="63.75">
      <c r="A35" s="28" t="s">
        <v>44</v>
      </c>
      <c r="E35" s="29" t="s">
        <v>74</v>
      </c>
    </row>
    <row r="36" spans="1:5" ht="12.75">
      <c r="A36" s="30" t="s">
        <v>46</v>
      </c>
      <c r="E36" s="31" t="s">
        <v>47</v>
      </c>
    </row>
    <row r="37" spans="1:5" ht="89.25">
      <c r="A37" t="s">
        <v>48</v>
      </c>
      <c r="E37" s="29" t="s">
        <v>75</v>
      </c>
    </row>
    <row r="38" spans="1:16" ht="12.75">
      <c r="A38" s="18" t="s">
        <v>39</v>
      </c>
      <c s="23" t="s">
        <v>76</v>
      </c>
      <c s="23" t="s">
        <v>77</v>
      </c>
      <c s="18" t="s">
        <v>41</v>
      </c>
      <c s="24" t="s">
        <v>78</v>
      </c>
      <c s="25" t="s">
        <v>43</v>
      </c>
      <c s="26">
        <v>1</v>
      </c>
      <c s="27">
        <v>0</v>
      </c>
      <c s="27">
        <f>ROUND(ROUND(H38,2)*ROUND(G38,3),2)</f>
      </c>
      <c r="O38">
        <f>(I38*21)/100</f>
      </c>
      <c t="s">
        <v>18</v>
      </c>
    </row>
    <row r="39" spans="1:5" ht="12.75">
      <c r="A39" s="28" t="s">
        <v>44</v>
      </c>
      <c r="E39" s="29" t="s">
        <v>79</v>
      </c>
    </row>
    <row r="40" spans="1:5" ht="12.75">
      <c r="A40" s="30" t="s">
        <v>46</v>
      </c>
      <c r="E40" s="31" t="s">
        <v>47</v>
      </c>
    </row>
    <row r="41" spans="1:5" ht="12.75">
      <c r="A41" t="s">
        <v>48</v>
      </c>
      <c r="E41" s="29" t="s">
        <v>60</v>
      </c>
    </row>
    <row r="42" spans="1:16" ht="12.75">
      <c r="A42" s="18" t="s">
        <v>39</v>
      </c>
      <c s="23" t="s">
        <v>34</v>
      </c>
      <c s="23" t="s">
        <v>80</v>
      </c>
      <c s="18" t="s">
        <v>41</v>
      </c>
      <c s="24" t="s">
        <v>81</v>
      </c>
      <c s="25" t="s">
        <v>63</v>
      </c>
      <c s="26">
        <v>1</v>
      </c>
      <c s="27">
        <v>0</v>
      </c>
      <c s="27">
        <f>ROUND(ROUND(H42,2)*ROUND(G42,3),2)</f>
      </c>
      <c r="O42">
        <f>(I42*21)/100</f>
      </c>
      <c t="s">
        <v>18</v>
      </c>
    </row>
    <row r="43" spans="1:5" ht="38.25">
      <c r="A43" s="28" t="s">
        <v>44</v>
      </c>
      <c r="E43" s="29" t="s">
        <v>82</v>
      </c>
    </row>
    <row r="44" spans="1:5" ht="12.75">
      <c r="A44" s="30" t="s">
        <v>46</v>
      </c>
      <c r="E44" s="31" t="s">
        <v>47</v>
      </c>
    </row>
    <row r="45" spans="1:5" ht="51">
      <c r="A45" t="s">
        <v>48</v>
      </c>
      <c r="E45" s="29" t="s">
        <v>83</v>
      </c>
    </row>
    <row r="46" spans="1:16" ht="12.75">
      <c r="A46" s="18" t="s">
        <v>39</v>
      </c>
      <c s="23" t="s">
        <v>36</v>
      </c>
      <c s="23" t="s">
        <v>84</v>
      </c>
      <c s="18" t="s">
        <v>41</v>
      </c>
      <c s="24" t="s">
        <v>85</v>
      </c>
      <c s="25" t="s">
        <v>52</v>
      </c>
      <c s="26">
        <v>1</v>
      </c>
      <c s="27">
        <v>0</v>
      </c>
      <c s="27">
        <f>ROUND(ROUND(H46,2)*ROUND(G46,3),2)</f>
      </c>
      <c r="O46">
        <f>(I46*21)/100</f>
      </c>
      <c t="s">
        <v>18</v>
      </c>
    </row>
    <row r="47" spans="1:5" ht="38.25">
      <c r="A47" s="28" t="s">
        <v>44</v>
      </c>
      <c r="E47" s="29" t="s">
        <v>86</v>
      </c>
    </row>
    <row r="48" spans="1:5" ht="12.75">
      <c r="A48" s="30" t="s">
        <v>46</v>
      </c>
      <c r="E48" s="31" t="s">
        <v>47</v>
      </c>
    </row>
    <row r="49" spans="1:5" ht="12.75">
      <c r="A49" t="s">
        <v>48</v>
      </c>
      <c r="E49" s="29" t="s">
        <v>60</v>
      </c>
    </row>
    <row r="50" spans="1:16" ht="12.75">
      <c r="A50" s="18" t="s">
        <v>39</v>
      </c>
      <c s="23" t="s">
        <v>87</v>
      </c>
      <c s="23" t="s">
        <v>88</v>
      </c>
      <c s="18" t="s">
        <v>89</v>
      </c>
      <c s="24" t="s">
        <v>90</v>
      </c>
      <c s="25" t="s">
        <v>63</v>
      </c>
      <c s="26">
        <v>1</v>
      </c>
      <c s="27">
        <v>0</v>
      </c>
      <c s="27">
        <f>ROUND(ROUND(H50,2)*ROUND(G50,3),2)</f>
      </c>
      <c r="O50">
        <f>(I50*21)/100</f>
      </c>
      <c t="s">
        <v>18</v>
      </c>
    </row>
    <row r="51" spans="1:5" ht="127.5">
      <c r="A51" s="28" t="s">
        <v>44</v>
      </c>
      <c r="E51" s="29" t="s">
        <v>91</v>
      </c>
    </row>
    <row r="52" spans="1:5" ht="25.5">
      <c r="A52" s="30" t="s">
        <v>46</v>
      </c>
      <c r="E52" s="31" t="s">
        <v>92</v>
      </c>
    </row>
    <row r="53" spans="1:5" ht="76.5">
      <c r="A53" t="s">
        <v>48</v>
      </c>
      <c r="E53" s="29" t="s">
        <v>93</v>
      </c>
    </row>
    <row r="54" spans="1:16" ht="12.75">
      <c r="A54" s="18" t="s">
        <v>39</v>
      </c>
      <c s="23" t="s">
        <v>94</v>
      </c>
      <c s="23" t="s">
        <v>88</v>
      </c>
      <c s="18" t="s">
        <v>95</v>
      </c>
      <c s="24" t="s">
        <v>90</v>
      </c>
      <c s="25" t="s">
        <v>63</v>
      </c>
      <c s="26">
        <v>1</v>
      </c>
      <c s="27">
        <v>0</v>
      </c>
      <c s="27">
        <f>ROUND(ROUND(H54,2)*ROUND(G54,3),2)</f>
      </c>
      <c r="O54">
        <f>(I54*21)/100</f>
      </c>
      <c t="s">
        <v>18</v>
      </c>
    </row>
    <row r="55" spans="1:5" ht="89.25">
      <c r="A55" s="28" t="s">
        <v>44</v>
      </c>
      <c r="E55" s="29" t="s">
        <v>96</v>
      </c>
    </row>
    <row r="56" spans="1:5" ht="12.75">
      <c r="A56" s="30" t="s">
        <v>46</v>
      </c>
      <c r="E56" s="31" t="s">
        <v>47</v>
      </c>
    </row>
    <row r="57" spans="1:5" ht="63.75">
      <c r="A57" t="s">
        <v>48</v>
      </c>
      <c r="E57" s="29" t="s">
        <v>97</v>
      </c>
    </row>
    <row r="58" spans="1:16" ht="12.75">
      <c r="A58" s="18" t="s">
        <v>39</v>
      </c>
      <c s="23" t="s">
        <v>98</v>
      </c>
      <c s="23" t="s">
        <v>99</v>
      </c>
      <c s="18" t="s">
        <v>41</v>
      </c>
      <c s="24" t="s">
        <v>100</v>
      </c>
      <c s="25" t="s">
        <v>52</v>
      </c>
      <c s="26">
        <v>2</v>
      </c>
      <c s="27">
        <v>0</v>
      </c>
      <c s="27">
        <f>ROUND(ROUND(H58,2)*ROUND(G58,3),2)</f>
      </c>
      <c r="O58">
        <f>(I58*21)/100</f>
      </c>
      <c t="s">
        <v>18</v>
      </c>
    </row>
    <row r="59" spans="1:5" ht="216.75">
      <c r="A59" s="28" t="s">
        <v>44</v>
      </c>
      <c r="E59" s="29" t="s">
        <v>101</v>
      </c>
    </row>
    <row r="60" spans="1:5" ht="25.5">
      <c r="A60" s="30" t="s">
        <v>46</v>
      </c>
      <c r="E60" s="31" t="s">
        <v>102</v>
      </c>
    </row>
    <row r="61" spans="1:5" ht="25.5">
      <c r="A61" t="s">
        <v>48</v>
      </c>
      <c r="E61" s="29" t="s">
        <v>103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104</v>
      </c>
      <c s="32">
        <f>0+I9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9</v>
      </c>
      <c s="1"/>
      <c s="10" t="s">
        <v>10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104</v>
      </c>
      <c s="5"/>
      <c s="14" t="s">
        <v>10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</f>
      </c>
      <c>
        <f>0+O10+O14</f>
      </c>
    </row>
    <row r="10" spans="1:16" ht="12.75">
      <c r="A10" s="18" t="s">
        <v>39</v>
      </c>
      <c s="23" t="s">
        <v>23</v>
      </c>
      <c s="23" t="s">
        <v>105</v>
      </c>
      <c s="18" t="s">
        <v>41</v>
      </c>
      <c s="24" t="s">
        <v>106</v>
      </c>
      <c s="25" t="s">
        <v>52</v>
      </c>
      <c s="26">
        <v>1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76.5">
      <c r="A11" s="28" t="s">
        <v>44</v>
      </c>
      <c r="E11" s="29" t="s">
        <v>107</v>
      </c>
    </row>
    <row r="12" spans="1:5" ht="12.75">
      <c r="A12" s="30" t="s">
        <v>46</v>
      </c>
      <c r="E12" s="31" t="s">
        <v>47</v>
      </c>
    </row>
    <row r="13" spans="1:5" ht="12.75">
      <c r="A13" t="s">
        <v>48</v>
      </c>
      <c r="E13" s="29" t="s">
        <v>108</v>
      </c>
    </row>
    <row r="14" spans="1:16" ht="12.75">
      <c r="A14" s="18" t="s">
        <v>39</v>
      </c>
      <c s="23" t="s">
        <v>18</v>
      </c>
      <c s="23" t="s">
        <v>109</v>
      </c>
      <c s="18" t="s">
        <v>41</v>
      </c>
      <c s="24" t="s">
        <v>110</v>
      </c>
      <c s="25" t="s">
        <v>63</v>
      </c>
      <c s="26">
        <v>1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111</v>
      </c>
    </row>
    <row r="16" spans="1:5" ht="12.75">
      <c r="A16" s="30" t="s">
        <v>46</v>
      </c>
      <c r="E16" s="31" t="s">
        <v>47</v>
      </c>
    </row>
    <row r="17" spans="1:5" ht="12.75">
      <c r="A17" t="s">
        <v>48</v>
      </c>
      <c r="E17" s="29" t="s">
        <v>60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2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0+O8+O25+O58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8" t="s">
        <v>13</v>
      </c>
      <c s="4"/>
      <c s="3" t="s">
        <v>112</v>
      </c>
      <c s="32">
        <f>0+I8+I25+I58</f>
      </c>
      <c r="O3" t="s">
        <v>14</v>
      </c>
      <c t="s">
        <v>18</v>
      </c>
    </row>
    <row r="4" spans="1:16" ht="15" customHeight="1">
      <c r="A4" t="s">
        <v>7</v>
      </c>
      <c s="12" t="s">
        <v>12</v>
      </c>
      <c s="13" t="s">
        <v>112</v>
      </c>
      <c s="5"/>
      <c s="14" t="s">
        <v>113</v>
      </c>
      <c s="12"/>
      <c s="12"/>
      <c s="19"/>
      <c s="19"/>
      <c r="O4" t="s">
        <v>15</v>
      </c>
      <c t="s">
        <v>18</v>
      </c>
    </row>
    <row r="5" spans="1:16" ht="12.75" customHeight="1">
      <c r="A5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  <c r="O5" t="s">
        <v>16</v>
      </c>
      <c t="s">
        <v>18</v>
      </c>
    </row>
    <row r="6" spans="1:9" ht="12.75" customHeight="1">
      <c r="A6" s="11"/>
      <c s="11"/>
      <c s="11"/>
      <c s="11"/>
      <c s="11"/>
      <c s="11"/>
      <c s="11"/>
      <c s="11" t="s">
        <v>33</v>
      </c>
      <c s="11" t="s">
        <v>35</v>
      </c>
    </row>
    <row r="7" spans="1:9" ht="12.75" customHeight="1">
      <c r="A7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8" spans="1:18" ht="12.75" customHeight="1">
      <c r="A8" s="19" t="s">
        <v>37</v>
      </c>
      <c s="19"/>
      <c s="20" t="s">
        <v>21</v>
      </c>
      <c s="19"/>
      <c s="21" t="s">
        <v>38</v>
      </c>
      <c s="19"/>
      <c s="19"/>
      <c s="19"/>
      <c s="22">
        <f>0+Q8</f>
      </c>
      <c r="O8">
        <f>0+R8</f>
      </c>
      <c r="Q8">
        <f>0+I9+I13+I17+I21</f>
      </c>
      <c>
        <f>0+O9+O13+O17+O21</f>
      </c>
    </row>
    <row r="9" spans="1:16" ht="12.75">
      <c r="A9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179.366</v>
      </c>
      <c s="27">
        <v>0</v>
      </c>
      <c s="27">
        <f>ROUND(ROUND(H9,2)*ROUND(G9,3),2)</f>
      </c>
      <c r="O9">
        <f>(I9*21)/100</f>
      </c>
      <c t="s">
        <v>18</v>
      </c>
    </row>
    <row r="10" spans="1:5" ht="38.25">
      <c r="A10" s="28" t="s">
        <v>44</v>
      </c>
      <c r="E10" s="29" t="s">
        <v>117</v>
      </c>
    </row>
    <row r="11" spans="1:5" ht="102">
      <c r="A11" s="30" t="s">
        <v>46</v>
      </c>
      <c r="E11" s="31" t="s">
        <v>118</v>
      </c>
    </row>
    <row r="12" spans="1:5" ht="25.5">
      <c r="A12" t="s">
        <v>48</v>
      </c>
      <c r="E12" s="29" t="s">
        <v>119</v>
      </c>
    </row>
    <row r="13" spans="1:16" ht="12.75">
      <c r="A13" s="18" t="s">
        <v>39</v>
      </c>
      <c s="23" t="s">
        <v>18</v>
      </c>
      <c s="23" t="s">
        <v>114</v>
      </c>
      <c s="18" t="s">
        <v>17</v>
      </c>
      <c s="24" t="s">
        <v>115</v>
      </c>
      <c s="25" t="s">
        <v>116</v>
      </c>
      <c s="26">
        <v>428.793</v>
      </c>
      <c s="27">
        <v>0</v>
      </c>
      <c s="27">
        <f>ROUND(ROUND(H13,2)*ROUND(G13,3),2)</f>
      </c>
      <c r="O13">
        <f>(I13*21)/100</f>
      </c>
      <c t="s">
        <v>18</v>
      </c>
    </row>
    <row r="14" spans="1:5" ht="12.75">
      <c r="A14" s="28" t="s">
        <v>44</v>
      </c>
      <c r="E14" s="29" t="s">
        <v>120</v>
      </c>
    </row>
    <row r="15" spans="1:5" ht="102">
      <c r="A15" s="30" t="s">
        <v>46</v>
      </c>
      <c r="E15" s="31" t="s">
        <v>121</v>
      </c>
    </row>
    <row r="16" spans="1:5" ht="25.5">
      <c r="A16" t="s">
        <v>48</v>
      </c>
      <c r="E16" s="29" t="s">
        <v>119</v>
      </c>
    </row>
    <row r="17" spans="1:16" ht="12.75">
      <c r="A17" s="18" t="s">
        <v>39</v>
      </c>
      <c s="23" t="s">
        <v>17</v>
      </c>
      <c s="23" t="s">
        <v>114</v>
      </c>
      <c s="18" t="s">
        <v>27</v>
      </c>
      <c s="24" t="s">
        <v>115</v>
      </c>
      <c s="25" t="s">
        <v>116</v>
      </c>
      <c s="26">
        <v>142.79</v>
      </c>
      <c s="27">
        <v>0</v>
      </c>
      <c s="27">
        <f>ROUND(ROUND(H17,2)*ROUND(G17,3),2)</f>
      </c>
      <c r="O17">
        <f>(I17*21)/100</f>
      </c>
      <c t="s">
        <v>18</v>
      </c>
    </row>
    <row r="18" spans="1:5" ht="12.75">
      <c r="A18" s="28" t="s">
        <v>44</v>
      </c>
      <c r="E18" s="29" t="s">
        <v>122</v>
      </c>
    </row>
    <row r="19" spans="1:5" ht="153">
      <c r="A19" s="30" t="s">
        <v>46</v>
      </c>
      <c r="E19" s="31" t="s">
        <v>123</v>
      </c>
    </row>
    <row r="20" spans="1:5" ht="25.5">
      <c r="A20" t="s">
        <v>48</v>
      </c>
      <c r="E20" s="29" t="s">
        <v>119</v>
      </c>
    </row>
    <row r="21" spans="1:16" ht="12.75">
      <c r="A21" s="18" t="s">
        <v>39</v>
      </c>
      <c s="23" t="s">
        <v>27</v>
      </c>
      <c s="23" t="s">
        <v>124</v>
      </c>
      <c s="18" t="s">
        <v>41</v>
      </c>
      <c s="24" t="s">
        <v>125</v>
      </c>
      <c s="25" t="s">
        <v>116</v>
      </c>
      <c s="26">
        <v>22.875</v>
      </c>
      <c s="27">
        <v>0</v>
      </c>
      <c s="27">
        <f>ROUND(ROUND(H21,2)*ROUND(G21,3),2)</f>
      </c>
      <c r="O21">
        <f>(I21*21)/100</f>
      </c>
      <c t="s">
        <v>18</v>
      </c>
    </row>
    <row r="22" spans="1:5" ht="12.75">
      <c r="A22" s="28" t="s">
        <v>44</v>
      </c>
      <c r="E22" s="29" t="s">
        <v>41</v>
      </c>
    </row>
    <row r="23" spans="1:5" ht="127.5">
      <c r="A23" s="30" t="s">
        <v>46</v>
      </c>
      <c r="E23" s="31" t="s">
        <v>126</v>
      </c>
    </row>
    <row r="24" spans="1:5" ht="25.5">
      <c r="A24" t="s">
        <v>48</v>
      </c>
      <c r="E24" s="29" t="s">
        <v>119</v>
      </c>
    </row>
    <row r="25" spans="1:18" ht="12.75" customHeight="1">
      <c r="A25" s="5" t="s">
        <v>37</v>
      </c>
      <c s="5"/>
      <c s="35" t="s">
        <v>23</v>
      </c>
      <c s="5"/>
      <c s="21" t="s">
        <v>127</v>
      </c>
      <c s="5"/>
      <c s="5"/>
      <c s="5"/>
      <c s="36">
        <f>0+Q25</f>
      </c>
      <c r="O25">
        <f>0+R25</f>
      </c>
      <c r="Q25">
        <f>0+I26+I30+I34+I38+I42+I46+I50+I54</f>
      </c>
      <c>
        <f>0+O26+O30+O34+O38+O42+O46+O50+O54</f>
      </c>
    </row>
    <row r="26" spans="1:16" ht="12.75">
      <c r="A26" s="18" t="s">
        <v>39</v>
      </c>
      <c s="23" t="s">
        <v>29</v>
      </c>
      <c s="23" t="s">
        <v>128</v>
      </c>
      <c s="18" t="s">
        <v>41</v>
      </c>
      <c s="24" t="s">
        <v>129</v>
      </c>
      <c s="25" t="s">
        <v>130</v>
      </c>
      <c s="26">
        <v>14.41</v>
      </c>
      <c s="27">
        <v>0</v>
      </c>
      <c s="27">
        <f>ROUND(ROUND(H26,2)*ROUND(G26,3),2)</f>
      </c>
      <c r="O26">
        <f>(I26*21)/100</f>
      </c>
      <c t="s">
        <v>18</v>
      </c>
    </row>
    <row r="27" spans="1:5" ht="12.75">
      <c r="A27" s="28" t="s">
        <v>44</v>
      </c>
      <c r="E27" s="29" t="s">
        <v>41</v>
      </c>
    </row>
    <row r="28" spans="1:5" ht="165.75">
      <c r="A28" s="30" t="s">
        <v>46</v>
      </c>
      <c r="E28" s="31" t="s">
        <v>131</v>
      </c>
    </row>
    <row r="29" spans="1:5" ht="12.75">
      <c r="A29" t="s">
        <v>48</v>
      </c>
      <c r="E29" s="29" t="s">
        <v>132</v>
      </c>
    </row>
    <row r="30" spans="1:16" ht="25.5">
      <c r="A30" s="18" t="s">
        <v>39</v>
      </c>
      <c s="23" t="s">
        <v>31</v>
      </c>
      <c s="23" t="s">
        <v>133</v>
      </c>
      <c s="18" t="s">
        <v>41</v>
      </c>
      <c s="24" t="s">
        <v>134</v>
      </c>
      <c s="25" t="s">
        <v>135</v>
      </c>
      <c s="26">
        <v>76</v>
      </c>
      <c s="27">
        <v>0</v>
      </c>
      <c s="27">
        <f>ROUND(ROUND(H30,2)*ROUND(G30,3),2)</f>
      </c>
      <c r="O30">
        <f>(I30*21)/100</f>
      </c>
      <c t="s">
        <v>18</v>
      </c>
    </row>
    <row r="31" spans="1:5" ht="12.75">
      <c r="A31" s="28" t="s">
        <v>44</v>
      </c>
      <c r="E31" s="29" t="s">
        <v>136</v>
      </c>
    </row>
    <row r="32" spans="1:5" ht="114.75">
      <c r="A32" s="30" t="s">
        <v>46</v>
      </c>
      <c r="E32" s="31" t="s">
        <v>137</v>
      </c>
    </row>
    <row r="33" spans="1:5" ht="63.75">
      <c r="A33" t="s">
        <v>48</v>
      </c>
      <c r="E33" s="29" t="s">
        <v>138</v>
      </c>
    </row>
    <row r="34" spans="1:16" ht="25.5">
      <c r="A34" s="18" t="s">
        <v>39</v>
      </c>
      <c s="23" t="s">
        <v>71</v>
      </c>
      <c s="23" t="s">
        <v>139</v>
      </c>
      <c s="18" t="s">
        <v>41</v>
      </c>
      <c s="24" t="s">
        <v>140</v>
      </c>
      <c s="25" t="s">
        <v>141</v>
      </c>
      <c s="26">
        <v>59.432</v>
      </c>
      <c s="27">
        <v>0</v>
      </c>
      <c s="27">
        <f>ROUND(ROUND(H34,2)*ROUND(G34,3),2)</f>
      </c>
      <c r="O34">
        <f>(I34*21)/100</f>
      </c>
      <c t="s">
        <v>18</v>
      </c>
    </row>
    <row r="35" spans="1:5" ht="12.75">
      <c r="A35" s="28" t="s">
        <v>44</v>
      </c>
      <c r="E35" s="29" t="s">
        <v>41</v>
      </c>
    </row>
    <row r="36" spans="1:5" ht="191.25">
      <c r="A36" s="30" t="s">
        <v>46</v>
      </c>
      <c r="E36" s="31" t="s">
        <v>142</v>
      </c>
    </row>
    <row r="37" spans="1:5" ht="63.75">
      <c r="A37" t="s">
        <v>48</v>
      </c>
      <c r="E37" s="29" t="s">
        <v>138</v>
      </c>
    </row>
    <row r="38" spans="1:16" ht="25.5">
      <c r="A38" s="18" t="s">
        <v>39</v>
      </c>
      <c s="23" t="s">
        <v>76</v>
      </c>
      <c s="23" t="s">
        <v>143</v>
      </c>
      <c s="18" t="s">
        <v>41</v>
      </c>
      <c s="24" t="s">
        <v>144</v>
      </c>
      <c s="25" t="s">
        <v>135</v>
      </c>
      <c s="26">
        <v>74.02</v>
      </c>
      <c s="27">
        <v>0</v>
      </c>
      <c s="27">
        <f>ROUND(ROUND(H38,2)*ROUND(G38,3),2)</f>
      </c>
      <c r="O38">
        <f>(I38*21)/100</f>
      </c>
      <c t="s">
        <v>18</v>
      </c>
    </row>
    <row r="39" spans="1:5" ht="12.75">
      <c r="A39" s="28" t="s">
        <v>44</v>
      </c>
      <c r="E39" s="29" t="s">
        <v>41</v>
      </c>
    </row>
    <row r="40" spans="1:5" ht="102">
      <c r="A40" s="30" t="s">
        <v>46</v>
      </c>
      <c r="E40" s="31" t="s">
        <v>145</v>
      </c>
    </row>
    <row r="41" spans="1:5" ht="25.5">
      <c r="A41" t="s">
        <v>48</v>
      </c>
      <c r="E41" s="29" t="s">
        <v>146</v>
      </c>
    </row>
    <row r="42" spans="1:16" ht="25.5">
      <c r="A42" s="18" t="s">
        <v>39</v>
      </c>
      <c s="23" t="s">
        <v>34</v>
      </c>
      <c s="23" t="s">
        <v>147</v>
      </c>
      <c s="18" t="s">
        <v>41</v>
      </c>
      <c s="24" t="s">
        <v>148</v>
      </c>
      <c s="25" t="s">
        <v>135</v>
      </c>
      <c s="26">
        <v>19.8</v>
      </c>
      <c s="27">
        <v>0</v>
      </c>
      <c s="27">
        <f>ROUND(ROUND(H42,2)*ROUND(G42,3),2)</f>
      </c>
      <c r="O42">
        <f>(I42*21)/100</f>
      </c>
      <c t="s">
        <v>18</v>
      </c>
    </row>
    <row r="43" spans="1:5" ht="12.75">
      <c r="A43" s="28" t="s">
        <v>44</v>
      </c>
      <c r="E43" s="29" t="s">
        <v>41</v>
      </c>
    </row>
    <row r="44" spans="1:5" ht="191.25">
      <c r="A44" s="30" t="s">
        <v>46</v>
      </c>
      <c r="E44" s="31" t="s">
        <v>149</v>
      </c>
    </row>
    <row r="45" spans="1:5" ht="25.5">
      <c r="A45" t="s">
        <v>48</v>
      </c>
      <c r="E45" s="29" t="s">
        <v>146</v>
      </c>
    </row>
    <row r="46" spans="1:16" ht="12.75">
      <c r="A46" s="18" t="s">
        <v>39</v>
      </c>
      <c s="23" t="s">
        <v>36</v>
      </c>
      <c s="23" t="s">
        <v>150</v>
      </c>
      <c s="18" t="s">
        <v>41</v>
      </c>
      <c s="24" t="s">
        <v>151</v>
      </c>
      <c s="25" t="s">
        <v>141</v>
      </c>
      <c s="26">
        <v>1.441</v>
      </c>
      <c s="27">
        <v>0</v>
      </c>
      <c s="27">
        <f>ROUND(ROUND(H46,2)*ROUND(G46,3),2)</f>
      </c>
      <c r="O46">
        <f>(I46*21)/100</f>
      </c>
      <c t="s">
        <v>18</v>
      </c>
    </row>
    <row r="47" spans="1:5" ht="12.75">
      <c r="A47" s="28" t="s">
        <v>44</v>
      </c>
      <c r="E47" s="29" t="s">
        <v>41</v>
      </c>
    </row>
    <row r="48" spans="1:5" ht="102">
      <c r="A48" s="30" t="s">
        <v>46</v>
      </c>
      <c r="E48" s="31" t="s">
        <v>152</v>
      </c>
    </row>
    <row r="49" spans="1:5" ht="38.25">
      <c r="A49" t="s">
        <v>48</v>
      </c>
      <c r="E49" s="29" t="s">
        <v>153</v>
      </c>
    </row>
    <row r="50" spans="1:16" ht="25.5">
      <c r="A50" s="18" t="s">
        <v>39</v>
      </c>
      <c s="23" t="s">
        <v>87</v>
      </c>
      <c s="23" t="s">
        <v>154</v>
      </c>
      <c s="18" t="s">
        <v>41</v>
      </c>
      <c s="24" t="s">
        <v>155</v>
      </c>
      <c s="25" t="s">
        <v>141</v>
      </c>
      <c s="26">
        <v>4.04</v>
      </c>
      <c s="27">
        <v>0</v>
      </c>
      <c s="27">
        <f>ROUND(ROUND(H50,2)*ROUND(G50,3),2)</f>
      </c>
      <c r="O50">
        <f>(I50*21)/100</f>
      </c>
      <c t="s">
        <v>18</v>
      </c>
    </row>
    <row r="51" spans="1:5" ht="12.75">
      <c r="A51" s="28" t="s">
        <v>44</v>
      </c>
      <c r="E51" s="29" t="s">
        <v>41</v>
      </c>
    </row>
    <row r="52" spans="1:5" ht="191.25">
      <c r="A52" s="30" t="s">
        <v>46</v>
      </c>
      <c r="E52" s="31" t="s">
        <v>156</v>
      </c>
    </row>
    <row r="53" spans="1:5" ht="318.75">
      <c r="A53" t="s">
        <v>48</v>
      </c>
      <c r="E53" s="29" t="s">
        <v>157</v>
      </c>
    </row>
    <row r="54" spans="1:16" ht="25.5">
      <c r="A54" s="18" t="s">
        <v>39</v>
      </c>
      <c s="23" t="s">
        <v>94</v>
      </c>
      <c s="23" t="s">
        <v>158</v>
      </c>
      <c s="18" t="s">
        <v>41</v>
      </c>
      <c s="24" t="s">
        <v>159</v>
      </c>
      <c s="25" t="s">
        <v>141</v>
      </c>
      <c s="26">
        <v>2.363</v>
      </c>
      <c s="27">
        <v>0</v>
      </c>
      <c s="27">
        <f>ROUND(ROUND(H54,2)*ROUND(G54,3),2)</f>
      </c>
      <c r="O54">
        <f>(I54*21)/100</f>
      </c>
      <c t="s">
        <v>18</v>
      </c>
    </row>
    <row r="55" spans="1:5" ht="12.75">
      <c r="A55" s="28" t="s">
        <v>44</v>
      </c>
      <c r="E55" s="29" t="s">
        <v>41</v>
      </c>
    </row>
    <row r="56" spans="1:5" ht="89.25">
      <c r="A56" s="30" t="s">
        <v>46</v>
      </c>
      <c r="E56" s="31" t="s">
        <v>160</v>
      </c>
    </row>
    <row r="57" spans="1:5" ht="318.75">
      <c r="A57" t="s">
        <v>48</v>
      </c>
      <c r="E57" s="29" t="s">
        <v>157</v>
      </c>
    </row>
    <row r="58" spans="1:18" ht="12.75" customHeight="1">
      <c r="A58" s="5" t="s">
        <v>37</v>
      </c>
      <c s="5"/>
      <c s="35" t="s">
        <v>34</v>
      </c>
      <c s="5"/>
      <c s="21" t="s">
        <v>161</v>
      </c>
      <c s="5"/>
      <c s="5"/>
      <c s="5"/>
      <c s="36">
        <f>0+Q58</f>
      </c>
      <c r="O58">
        <f>0+R58</f>
      </c>
      <c r="Q58">
        <f>0+I59+I63+I67+I71+I75+I79+I83+I87+I91+I95+I99</f>
      </c>
      <c>
        <f>0+O59+O63+O67+O71+O75+O79+O83+O87+O91+O95+O99</f>
      </c>
    </row>
    <row r="59" spans="1:16" ht="25.5">
      <c r="A59" s="18" t="s">
        <v>39</v>
      </c>
      <c s="23" t="s">
        <v>98</v>
      </c>
      <c s="23" t="s">
        <v>162</v>
      </c>
      <c s="18" t="s">
        <v>41</v>
      </c>
      <c s="24" t="s">
        <v>163</v>
      </c>
      <c s="25" t="s">
        <v>135</v>
      </c>
      <c s="26">
        <v>142.54</v>
      </c>
      <c s="27">
        <v>0</v>
      </c>
      <c s="27">
        <f>ROUND(ROUND(H59,2)*ROUND(G59,3),2)</f>
      </c>
      <c r="O59">
        <f>(I59*21)/100</f>
      </c>
      <c t="s">
        <v>18</v>
      </c>
    </row>
    <row r="60" spans="1:5" ht="12.75">
      <c r="A60" s="28" t="s">
        <v>44</v>
      </c>
      <c r="E60" s="29" t="s">
        <v>41</v>
      </c>
    </row>
    <row r="61" spans="1:5" ht="153">
      <c r="A61" s="30" t="s">
        <v>46</v>
      </c>
      <c r="E61" s="31" t="s">
        <v>164</v>
      </c>
    </row>
    <row r="62" spans="1:5" ht="38.25">
      <c r="A62" t="s">
        <v>48</v>
      </c>
      <c r="E62" s="29" t="s">
        <v>165</v>
      </c>
    </row>
    <row r="63" spans="1:16" ht="12.75">
      <c r="A63" s="18" t="s">
        <v>39</v>
      </c>
      <c s="23" t="s">
        <v>166</v>
      </c>
      <c s="23" t="s">
        <v>167</v>
      </c>
      <c s="18" t="s">
        <v>41</v>
      </c>
      <c s="24" t="s">
        <v>168</v>
      </c>
      <c s="25" t="s">
        <v>135</v>
      </c>
      <c s="26">
        <v>76</v>
      </c>
      <c s="27">
        <v>0</v>
      </c>
      <c s="27">
        <f>ROUND(ROUND(H63,2)*ROUND(G63,3),2)</f>
      </c>
      <c r="O63">
        <f>(I63*21)/100</f>
      </c>
      <c t="s">
        <v>18</v>
      </c>
    </row>
    <row r="64" spans="1:5" ht="12.75">
      <c r="A64" s="28" t="s">
        <v>44</v>
      </c>
      <c r="E64" s="29" t="s">
        <v>41</v>
      </c>
    </row>
    <row r="65" spans="1:5" ht="89.25">
      <c r="A65" s="30" t="s">
        <v>46</v>
      </c>
      <c r="E65" s="31" t="s">
        <v>169</v>
      </c>
    </row>
    <row r="66" spans="1:5" ht="25.5">
      <c r="A66" t="s">
        <v>48</v>
      </c>
      <c r="E66" s="29" t="s">
        <v>170</v>
      </c>
    </row>
    <row r="67" spans="1:16" ht="12.75">
      <c r="A67" s="18" t="s">
        <v>39</v>
      </c>
      <c s="23" t="s">
        <v>171</v>
      </c>
      <c s="23" t="s">
        <v>172</v>
      </c>
      <c s="18" t="s">
        <v>41</v>
      </c>
      <c s="24" t="s">
        <v>173</v>
      </c>
      <c s="25" t="s">
        <v>135</v>
      </c>
      <c s="26">
        <v>76</v>
      </c>
      <c s="27">
        <v>0</v>
      </c>
      <c s="27">
        <f>ROUND(ROUND(H67,2)*ROUND(G67,3),2)</f>
      </c>
      <c r="O67">
        <f>(I67*21)/100</f>
      </c>
      <c t="s">
        <v>18</v>
      </c>
    </row>
    <row r="68" spans="1:5" ht="12.75">
      <c r="A68" s="28" t="s">
        <v>44</v>
      </c>
      <c r="E68" s="29" t="s">
        <v>41</v>
      </c>
    </row>
    <row r="69" spans="1:5" ht="114.75">
      <c r="A69" s="30" t="s">
        <v>46</v>
      </c>
      <c r="E69" s="31" t="s">
        <v>174</v>
      </c>
    </row>
    <row r="70" spans="1:5" ht="25.5">
      <c r="A70" t="s">
        <v>48</v>
      </c>
      <c r="E70" s="29" t="s">
        <v>175</v>
      </c>
    </row>
    <row r="71" spans="1:16" ht="12.75">
      <c r="A71" s="18" t="s">
        <v>39</v>
      </c>
      <c s="23" t="s">
        <v>176</v>
      </c>
      <c s="23" t="s">
        <v>177</v>
      </c>
      <c s="18" t="s">
        <v>41</v>
      </c>
      <c s="24" t="s">
        <v>178</v>
      </c>
      <c s="25" t="s">
        <v>63</v>
      </c>
      <c s="26">
        <v>59</v>
      </c>
      <c s="27">
        <v>0</v>
      </c>
      <c s="27">
        <f>ROUND(ROUND(H71,2)*ROUND(G71,3),2)</f>
      </c>
      <c r="O71">
        <f>(I71*21)/100</f>
      </c>
      <c t="s">
        <v>18</v>
      </c>
    </row>
    <row r="72" spans="1:5" ht="12.75">
      <c r="A72" s="28" t="s">
        <v>44</v>
      </c>
      <c r="E72" s="29" t="s">
        <v>41</v>
      </c>
    </row>
    <row r="73" spans="1:5" ht="63.75">
      <c r="A73" s="30" t="s">
        <v>46</v>
      </c>
      <c r="E73" s="31" t="s">
        <v>179</v>
      </c>
    </row>
    <row r="74" spans="1:5" ht="25.5">
      <c r="A74" t="s">
        <v>48</v>
      </c>
      <c r="E74" s="29" t="s">
        <v>180</v>
      </c>
    </row>
    <row r="75" spans="1:16" ht="25.5">
      <c r="A75" s="18" t="s">
        <v>39</v>
      </c>
      <c s="23" t="s">
        <v>181</v>
      </c>
      <c s="23" t="s">
        <v>182</v>
      </c>
      <c s="18" t="s">
        <v>41</v>
      </c>
      <c s="24" t="s">
        <v>183</v>
      </c>
      <c s="25" t="s">
        <v>141</v>
      </c>
      <c s="26">
        <v>36.118</v>
      </c>
      <c s="27">
        <v>0</v>
      </c>
      <c s="27">
        <f>ROUND(ROUND(H75,2)*ROUND(G75,3),2)</f>
      </c>
      <c r="O75">
        <f>(I75*21)/100</f>
      </c>
      <c t="s">
        <v>18</v>
      </c>
    </row>
    <row r="76" spans="1:5" ht="12.75">
      <c r="A76" s="28" t="s">
        <v>44</v>
      </c>
      <c r="E76" s="29" t="s">
        <v>41</v>
      </c>
    </row>
    <row r="77" spans="1:5" ht="255">
      <c r="A77" s="30" t="s">
        <v>46</v>
      </c>
      <c r="E77" s="31" t="s">
        <v>184</v>
      </c>
    </row>
    <row r="78" spans="1:5" ht="102">
      <c r="A78" t="s">
        <v>48</v>
      </c>
      <c r="E78" s="29" t="s">
        <v>185</v>
      </c>
    </row>
    <row r="79" spans="1:16" ht="25.5">
      <c r="A79" s="18" t="s">
        <v>39</v>
      </c>
      <c s="23" t="s">
        <v>186</v>
      </c>
      <c s="23" t="s">
        <v>187</v>
      </c>
      <c s="18" t="s">
        <v>41</v>
      </c>
      <c s="24" t="s">
        <v>188</v>
      </c>
      <c s="25" t="s">
        <v>116</v>
      </c>
      <c s="26">
        <v>0.72</v>
      </c>
      <c s="27">
        <v>0</v>
      </c>
      <c s="27">
        <f>ROUND(ROUND(H79,2)*ROUND(G79,3),2)</f>
      </c>
      <c r="O79">
        <f>(I79*21)/100</f>
      </c>
      <c t="s">
        <v>18</v>
      </c>
    </row>
    <row r="80" spans="1:5" ht="12.75">
      <c r="A80" s="28" t="s">
        <v>44</v>
      </c>
      <c r="E80" s="29" t="s">
        <v>41</v>
      </c>
    </row>
    <row r="81" spans="1:5" ht="191.25">
      <c r="A81" s="30" t="s">
        <v>46</v>
      </c>
      <c r="E81" s="31" t="s">
        <v>189</v>
      </c>
    </row>
    <row r="82" spans="1:5" ht="102">
      <c r="A82" t="s">
        <v>48</v>
      </c>
      <c r="E82" s="29" t="s">
        <v>190</v>
      </c>
    </row>
    <row r="83" spans="1:16" ht="25.5">
      <c r="A83" s="18" t="s">
        <v>39</v>
      </c>
      <c s="23" t="s">
        <v>191</v>
      </c>
      <c s="23" t="s">
        <v>192</v>
      </c>
      <c s="18" t="s">
        <v>41</v>
      </c>
      <c s="24" t="s">
        <v>193</v>
      </c>
      <c s="25" t="s">
        <v>141</v>
      </c>
      <c s="26">
        <v>34.878</v>
      </c>
      <c s="27">
        <v>0</v>
      </c>
      <c s="27">
        <f>ROUND(ROUND(H83,2)*ROUND(G83,3),2)</f>
      </c>
      <c r="O83">
        <f>(I83*21)/100</f>
      </c>
      <c t="s">
        <v>18</v>
      </c>
    </row>
    <row r="84" spans="1:5" ht="12.75">
      <c r="A84" s="28" t="s">
        <v>44</v>
      </c>
      <c r="E84" s="29" t="s">
        <v>41</v>
      </c>
    </row>
    <row r="85" spans="1:5" ht="89.25">
      <c r="A85" s="30" t="s">
        <v>46</v>
      </c>
      <c r="E85" s="31" t="s">
        <v>194</v>
      </c>
    </row>
    <row r="86" spans="1:5" ht="76.5">
      <c r="A86" t="s">
        <v>48</v>
      </c>
      <c r="E86" s="29" t="s">
        <v>195</v>
      </c>
    </row>
    <row r="87" spans="1:16" ht="25.5">
      <c r="A87" s="18" t="s">
        <v>39</v>
      </c>
      <c s="23" t="s">
        <v>196</v>
      </c>
      <c s="23" t="s">
        <v>197</v>
      </c>
      <c s="18" t="s">
        <v>41</v>
      </c>
      <c s="24" t="s">
        <v>198</v>
      </c>
      <c s="25" t="s">
        <v>135</v>
      </c>
      <c s="26">
        <v>34</v>
      </c>
      <c s="27">
        <v>0</v>
      </c>
      <c s="27">
        <f>ROUND(ROUND(H87,2)*ROUND(G87,3),2)</f>
      </c>
      <c r="O87">
        <f>(I87*21)/100</f>
      </c>
      <c t="s">
        <v>18</v>
      </c>
    </row>
    <row r="88" spans="1:5" ht="12.75">
      <c r="A88" s="28" t="s">
        <v>44</v>
      </c>
      <c r="E88" s="29" t="s">
        <v>41</v>
      </c>
    </row>
    <row r="89" spans="1:5" ht="102">
      <c r="A89" s="30" t="s">
        <v>46</v>
      </c>
      <c r="E89" s="31" t="s">
        <v>199</v>
      </c>
    </row>
    <row r="90" spans="1:5" ht="89.25">
      <c r="A90" t="s">
        <v>48</v>
      </c>
      <c r="E90" s="29" t="s">
        <v>200</v>
      </c>
    </row>
    <row r="91" spans="1:16" ht="12.75">
      <c r="A91" s="18" t="s">
        <v>39</v>
      </c>
      <c s="23" t="s">
        <v>201</v>
      </c>
      <c s="23" t="s">
        <v>202</v>
      </c>
      <c s="18" t="s">
        <v>41</v>
      </c>
      <c s="24" t="s">
        <v>203</v>
      </c>
      <c s="25" t="s">
        <v>63</v>
      </c>
      <c s="26">
        <v>64</v>
      </c>
      <c s="27">
        <v>0</v>
      </c>
      <c s="27">
        <f>ROUND(ROUND(H91,2)*ROUND(G91,3),2)</f>
      </c>
      <c r="O91">
        <f>(I91*21)/100</f>
      </c>
      <c t="s">
        <v>18</v>
      </c>
    </row>
    <row r="92" spans="1:5" ht="12.75">
      <c r="A92" s="28" t="s">
        <v>44</v>
      </c>
      <c r="E92" s="29" t="s">
        <v>41</v>
      </c>
    </row>
    <row r="93" spans="1:5" ht="114.75">
      <c r="A93" s="30" t="s">
        <v>46</v>
      </c>
      <c r="E93" s="31" t="s">
        <v>204</v>
      </c>
    </row>
    <row r="94" spans="1:5" ht="76.5">
      <c r="A94" t="s">
        <v>48</v>
      </c>
      <c r="E94" s="29" t="s">
        <v>195</v>
      </c>
    </row>
    <row r="95" spans="1:16" ht="12.75">
      <c r="A95" s="18" t="s">
        <v>39</v>
      </c>
      <c s="23" t="s">
        <v>205</v>
      </c>
      <c s="23" t="s">
        <v>206</v>
      </c>
      <c s="18" t="s">
        <v>41</v>
      </c>
      <c s="24" t="s">
        <v>207</v>
      </c>
      <c s="25" t="s">
        <v>141</v>
      </c>
      <c s="26">
        <v>100.521</v>
      </c>
      <c s="27">
        <v>0</v>
      </c>
      <c s="27">
        <f>ROUND(ROUND(H95,2)*ROUND(G95,3),2)</f>
      </c>
      <c r="O95">
        <f>(I95*21)/100</f>
      </c>
      <c t="s">
        <v>18</v>
      </c>
    </row>
    <row r="96" spans="1:5" ht="12.75">
      <c r="A96" s="28" t="s">
        <v>44</v>
      </c>
      <c r="E96" s="29" t="s">
        <v>41</v>
      </c>
    </row>
    <row r="97" spans="1:5" ht="204">
      <c r="A97" s="30" t="s">
        <v>46</v>
      </c>
      <c r="E97" s="31" t="s">
        <v>208</v>
      </c>
    </row>
    <row r="98" spans="1:5" ht="76.5">
      <c r="A98" t="s">
        <v>48</v>
      </c>
      <c r="E98" s="29" t="s">
        <v>195</v>
      </c>
    </row>
    <row r="99" spans="1:16" ht="25.5">
      <c r="A99" s="18" t="s">
        <v>39</v>
      </c>
      <c s="23" t="s">
        <v>209</v>
      </c>
      <c s="23" t="s">
        <v>210</v>
      </c>
      <c s="18" t="s">
        <v>41</v>
      </c>
      <c s="24" t="s">
        <v>211</v>
      </c>
      <c s="25" t="s">
        <v>130</v>
      </c>
      <c s="26">
        <v>709.5</v>
      </c>
      <c s="27">
        <v>0</v>
      </c>
      <c s="27">
        <f>ROUND(ROUND(H99,2)*ROUND(G99,3),2)</f>
      </c>
      <c r="O99">
        <f>(I99*21)/100</f>
      </c>
      <c t="s">
        <v>18</v>
      </c>
    </row>
    <row r="100" spans="1:5" ht="12.75">
      <c r="A100" s="28" t="s">
        <v>44</v>
      </c>
      <c r="E100" s="29" t="s">
        <v>41</v>
      </c>
    </row>
    <row r="101" spans="1:5" ht="114.75">
      <c r="A101" s="30" t="s">
        <v>46</v>
      </c>
      <c r="E101" s="31" t="s">
        <v>212</v>
      </c>
    </row>
    <row r="102" spans="1:5" ht="76.5">
      <c r="A102" t="s">
        <v>48</v>
      </c>
      <c r="E102" s="29" t="s">
        <v>195</v>
      </c>
    </row>
  </sheetData>
  <mergeCells count="11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0+O9+O22+O47+O52+O97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215</v>
      </c>
      <c s="32">
        <f>0+I9+I22+I47+I52+I97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213</v>
      </c>
      <c s="1"/>
      <c s="10" t="s">
        <v>214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215</v>
      </c>
      <c s="5"/>
      <c s="14" t="s">
        <v>216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0+I10+I14+I18</f>
      </c>
      <c>
        <f>0+O10+O14+O18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1088.525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25.5">
      <c r="A11" s="28" t="s">
        <v>44</v>
      </c>
      <c r="E11" s="29" t="s">
        <v>217</v>
      </c>
    </row>
    <row r="12" spans="1:5" ht="191.25">
      <c r="A12" s="30" t="s">
        <v>46</v>
      </c>
      <c r="E12" s="31" t="s">
        <v>218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18</v>
      </c>
      <c s="24" t="s">
        <v>115</v>
      </c>
      <c s="25" t="s">
        <v>116</v>
      </c>
      <c s="26">
        <v>84.882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219</v>
      </c>
    </row>
    <row r="16" spans="1:5" ht="63.75">
      <c r="A16" s="30" t="s">
        <v>46</v>
      </c>
      <c r="E16" s="31" t="s">
        <v>220</v>
      </c>
    </row>
    <row r="17" spans="1:5" ht="25.5">
      <c r="A17" t="s">
        <v>48</v>
      </c>
      <c r="E17" s="29" t="s">
        <v>119</v>
      </c>
    </row>
    <row r="18" spans="1:16" ht="12.75">
      <c r="A18" s="18" t="s">
        <v>39</v>
      </c>
      <c s="23" t="s">
        <v>17</v>
      </c>
      <c s="23" t="s">
        <v>114</v>
      </c>
      <c s="18" t="s">
        <v>27</v>
      </c>
      <c s="24" t="s">
        <v>115</v>
      </c>
      <c s="25" t="s">
        <v>116</v>
      </c>
      <c s="26">
        <v>453.158</v>
      </c>
      <c s="27">
        <v>0</v>
      </c>
      <c s="27">
        <f>ROUND(ROUND(H18,2)*ROUND(G18,3),2)</f>
      </c>
      <c r="O18">
        <f>(I18*21)/100</f>
      </c>
      <c t="s">
        <v>18</v>
      </c>
    </row>
    <row r="19" spans="1:5" ht="12.75">
      <c r="A19" s="28" t="s">
        <v>44</v>
      </c>
      <c r="E19" s="29" t="s">
        <v>221</v>
      </c>
    </row>
    <row r="20" spans="1:5" ht="204">
      <c r="A20" s="30" t="s">
        <v>46</v>
      </c>
      <c r="E20" s="31" t="s">
        <v>222</v>
      </c>
    </row>
    <row r="21" spans="1:5" ht="25.5">
      <c r="A21" t="s">
        <v>48</v>
      </c>
      <c r="E21" s="29" t="s">
        <v>119</v>
      </c>
    </row>
    <row r="22" spans="1:18" ht="12.75" customHeight="1">
      <c r="A22" s="5" t="s">
        <v>37</v>
      </c>
      <c s="5"/>
      <c s="35" t="s">
        <v>23</v>
      </c>
      <c s="5"/>
      <c s="21" t="s">
        <v>127</v>
      </c>
      <c s="5"/>
      <c s="5"/>
      <c s="5"/>
      <c s="36">
        <f>0+Q22</f>
      </c>
      <c r="O22">
        <f>0+R22</f>
      </c>
      <c r="Q22">
        <f>0+I23+I27+I31+I35+I39+I43</f>
      </c>
      <c>
        <f>0+O23+O27+O31+O35+O39+O43</f>
      </c>
    </row>
    <row r="23" spans="1:16" ht="25.5">
      <c r="A23" s="18" t="s">
        <v>39</v>
      </c>
      <c s="23" t="s">
        <v>27</v>
      </c>
      <c s="23" t="s">
        <v>223</v>
      </c>
      <c s="18" t="s">
        <v>41</v>
      </c>
      <c s="24" t="s">
        <v>224</v>
      </c>
      <c s="25" t="s">
        <v>141</v>
      </c>
      <c s="26">
        <v>120.096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89.25">
      <c r="A25" s="30" t="s">
        <v>46</v>
      </c>
      <c r="E25" s="31" t="s">
        <v>226</v>
      </c>
    </row>
    <row r="26" spans="1:5" ht="63.75">
      <c r="A26" t="s">
        <v>48</v>
      </c>
      <c r="E26" s="29" t="s">
        <v>138</v>
      </c>
    </row>
    <row r="27" spans="1:16" ht="25.5">
      <c r="A27" s="18" t="s">
        <v>39</v>
      </c>
      <c s="23" t="s">
        <v>29</v>
      </c>
      <c s="23" t="s">
        <v>227</v>
      </c>
      <c s="18" t="s">
        <v>41</v>
      </c>
      <c s="24" t="s">
        <v>228</v>
      </c>
      <c s="25" t="s">
        <v>141</v>
      </c>
      <c s="26">
        <v>218.784</v>
      </c>
      <c s="27">
        <v>0</v>
      </c>
      <c s="27">
        <f>ROUND(ROUND(H27,2)*ROUND(G27,3),2)</f>
      </c>
      <c r="O27">
        <f>(I27*21)/100</f>
      </c>
      <c t="s">
        <v>18</v>
      </c>
    </row>
    <row r="28" spans="1:5" ht="38.25">
      <c r="A28" s="28" t="s">
        <v>44</v>
      </c>
      <c r="E28" s="29" t="s">
        <v>225</v>
      </c>
    </row>
    <row r="29" spans="1:5" ht="153">
      <c r="A29" s="30" t="s">
        <v>46</v>
      </c>
      <c r="E29" s="31" t="s">
        <v>229</v>
      </c>
    </row>
    <row r="30" spans="1:5" ht="63.75">
      <c r="A30" t="s">
        <v>48</v>
      </c>
      <c r="E30" s="29" t="s">
        <v>138</v>
      </c>
    </row>
    <row r="31" spans="1:16" ht="25.5">
      <c r="A31" s="18" t="s">
        <v>39</v>
      </c>
      <c s="23" t="s">
        <v>31</v>
      </c>
      <c s="23" t="s">
        <v>230</v>
      </c>
      <c s="18" t="s">
        <v>41</v>
      </c>
      <c s="24" t="s">
        <v>231</v>
      </c>
      <c s="25" t="s">
        <v>135</v>
      </c>
      <c s="26">
        <v>147.62</v>
      </c>
      <c s="27">
        <v>0</v>
      </c>
      <c s="27">
        <f>ROUND(ROUND(H31,2)*ROUND(G31,3),2)</f>
      </c>
      <c r="O31">
        <f>(I31*21)/100</f>
      </c>
      <c t="s">
        <v>18</v>
      </c>
    </row>
    <row r="32" spans="1:5" ht="38.25">
      <c r="A32" s="28" t="s">
        <v>44</v>
      </c>
      <c r="E32" s="29" t="s">
        <v>225</v>
      </c>
    </row>
    <row r="33" spans="1:5" ht="102">
      <c r="A33" s="30" t="s">
        <v>46</v>
      </c>
      <c r="E33" s="31" t="s">
        <v>232</v>
      </c>
    </row>
    <row r="34" spans="1:5" ht="63.75">
      <c r="A34" t="s">
        <v>48</v>
      </c>
      <c r="E34" s="29" t="s">
        <v>138</v>
      </c>
    </row>
    <row r="35" spans="1:16" ht="25.5">
      <c r="A35" s="18" t="s">
        <v>39</v>
      </c>
      <c s="23" t="s">
        <v>71</v>
      </c>
      <c s="23" t="s">
        <v>139</v>
      </c>
      <c s="18" t="s">
        <v>41</v>
      </c>
      <c s="24" t="s">
        <v>140</v>
      </c>
      <c s="25" t="s">
        <v>141</v>
      </c>
      <c s="26">
        <v>68.72</v>
      </c>
      <c s="27">
        <v>0</v>
      </c>
      <c s="27">
        <f>ROUND(ROUND(H35,2)*ROUND(G35,3),2)</f>
      </c>
      <c r="O35">
        <f>(I35*21)/100</f>
      </c>
      <c t="s">
        <v>18</v>
      </c>
    </row>
    <row r="36" spans="1:5" ht="38.25">
      <c r="A36" s="28" t="s">
        <v>44</v>
      </c>
      <c r="E36" s="29" t="s">
        <v>225</v>
      </c>
    </row>
    <row r="37" spans="1:5" ht="153">
      <c r="A37" s="30" t="s">
        <v>46</v>
      </c>
      <c r="E37" s="31" t="s">
        <v>233</v>
      </c>
    </row>
    <row r="38" spans="1:5" ht="63.75">
      <c r="A38" t="s">
        <v>48</v>
      </c>
      <c r="E38" s="29" t="s">
        <v>138</v>
      </c>
    </row>
    <row r="39" spans="1:16" ht="25.5">
      <c r="A39" s="18" t="s">
        <v>39</v>
      </c>
      <c s="23" t="s">
        <v>76</v>
      </c>
      <c s="23" t="s">
        <v>234</v>
      </c>
      <c s="18" t="s">
        <v>41</v>
      </c>
      <c s="24" t="s">
        <v>235</v>
      </c>
      <c s="25" t="s">
        <v>141</v>
      </c>
      <c s="26">
        <v>333.6</v>
      </c>
      <c s="27">
        <v>0</v>
      </c>
      <c s="27">
        <f>ROUND(ROUND(H39,2)*ROUND(G39,3),2)</f>
      </c>
      <c r="O39">
        <f>(I39*21)/100</f>
      </c>
      <c t="s">
        <v>18</v>
      </c>
    </row>
    <row r="40" spans="1:5" ht="38.25">
      <c r="A40" s="28" t="s">
        <v>44</v>
      </c>
      <c r="E40" s="29" t="s">
        <v>225</v>
      </c>
    </row>
    <row r="41" spans="1:5" ht="89.25">
      <c r="A41" s="30" t="s">
        <v>46</v>
      </c>
      <c r="E41" s="31" t="s">
        <v>236</v>
      </c>
    </row>
    <row r="42" spans="1:5" ht="369.75">
      <c r="A42" t="s">
        <v>48</v>
      </c>
      <c r="E42" s="29" t="s">
        <v>237</v>
      </c>
    </row>
    <row r="43" spans="1:16" ht="12.75">
      <c r="A43" s="18" t="s">
        <v>39</v>
      </c>
      <c s="23" t="s">
        <v>34</v>
      </c>
      <c s="23" t="s">
        <v>238</v>
      </c>
      <c s="18" t="s">
        <v>41</v>
      </c>
      <c s="24" t="s">
        <v>239</v>
      </c>
      <c s="25" t="s">
        <v>130</v>
      </c>
      <c s="26">
        <v>667.2</v>
      </c>
      <c s="27">
        <v>0</v>
      </c>
      <c s="27">
        <f>ROUND(ROUND(H43,2)*ROUND(G43,3),2)</f>
      </c>
      <c r="O43">
        <f>(I43*21)/100</f>
      </c>
      <c t="s">
        <v>18</v>
      </c>
    </row>
    <row r="44" spans="1:5" ht="12.75">
      <c r="A44" s="28" t="s">
        <v>44</v>
      </c>
      <c r="E44" s="29" t="s">
        <v>41</v>
      </c>
    </row>
    <row r="45" spans="1:5" ht="114.75">
      <c r="A45" s="30" t="s">
        <v>46</v>
      </c>
      <c r="E45" s="31" t="s">
        <v>240</v>
      </c>
    </row>
    <row r="46" spans="1:5" ht="25.5">
      <c r="A46" t="s">
        <v>48</v>
      </c>
      <c r="E46" s="29" t="s">
        <v>241</v>
      </c>
    </row>
    <row r="47" spans="1:18" ht="12.75" customHeight="1">
      <c r="A47" s="5" t="s">
        <v>37</v>
      </c>
      <c s="5"/>
      <c s="35" t="s">
        <v>18</v>
      </c>
      <c s="5"/>
      <c s="21" t="s">
        <v>242</v>
      </c>
      <c s="5"/>
      <c s="5"/>
      <c s="5"/>
      <c s="36">
        <f>0+Q47</f>
      </c>
      <c r="O47">
        <f>0+R47</f>
      </c>
      <c r="Q47">
        <f>0+I48</f>
      </c>
      <c>
        <f>0+O48</f>
      </c>
    </row>
    <row r="48" spans="1:16" ht="12.75">
      <c r="A48" s="18" t="s">
        <v>39</v>
      </c>
      <c s="23" t="s">
        <v>36</v>
      </c>
      <c s="23" t="s">
        <v>243</v>
      </c>
      <c s="18" t="s">
        <v>41</v>
      </c>
      <c s="24" t="s">
        <v>244</v>
      </c>
      <c s="25" t="s">
        <v>130</v>
      </c>
      <c s="26">
        <v>656.853</v>
      </c>
      <c s="27">
        <v>0</v>
      </c>
      <c s="27">
        <f>ROUND(ROUND(H48,2)*ROUND(G48,3),2)</f>
      </c>
      <c r="O48">
        <f>(I48*21)/100</f>
      </c>
      <c t="s">
        <v>18</v>
      </c>
    </row>
    <row r="49" spans="1:5" ht="25.5">
      <c r="A49" s="28" t="s">
        <v>44</v>
      </c>
      <c r="E49" s="29" t="s">
        <v>245</v>
      </c>
    </row>
    <row r="50" spans="1:5" ht="63.75">
      <c r="A50" s="30" t="s">
        <v>46</v>
      </c>
      <c r="E50" s="31" t="s">
        <v>246</v>
      </c>
    </row>
    <row r="51" spans="1:5" ht="102">
      <c r="A51" t="s">
        <v>48</v>
      </c>
      <c r="E51" s="29" t="s">
        <v>247</v>
      </c>
    </row>
    <row r="52" spans="1:18" ht="12.75" customHeight="1">
      <c r="A52" s="5" t="s">
        <v>37</v>
      </c>
      <c s="5"/>
      <c s="35" t="s">
        <v>29</v>
      </c>
      <c s="5"/>
      <c s="21" t="s">
        <v>248</v>
      </c>
      <c s="5"/>
      <c s="5"/>
      <c s="5"/>
      <c s="36">
        <f>0+Q52</f>
      </c>
      <c r="O52">
        <f>0+R52</f>
      </c>
      <c r="Q52">
        <f>0+I53+I57+I61+I65+I69+I73+I77+I81+I85+I89+I93</f>
      </c>
      <c>
        <f>0+O53+O57+O61+O65+O69+O73+O77+O81+O85+O89+O93</f>
      </c>
    </row>
    <row r="53" spans="1:16" ht="12.75">
      <c r="A53" s="18" t="s">
        <v>39</v>
      </c>
      <c s="23" t="s">
        <v>87</v>
      </c>
      <c s="23" t="s">
        <v>249</v>
      </c>
      <c s="18" t="s">
        <v>41</v>
      </c>
      <c s="24" t="s">
        <v>250</v>
      </c>
      <c s="25" t="s">
        <v>130</v>
      </c>
      <c s="26">
        <v>667.2</v>
      </c>
      <c s="27">
        <v>0</v>
      </c>
      <c s="27">
        <f>ROUND(ROUND(H53,2)*ROUND(G53,3),2)</f>
      </c>
      <c r="O53">
        <f>(I53*21)/100</f>
      </c>
      <c t="s">
        <v>18</v>
      </c>
    </row>
    <row r="54" spans="1:5" ht="25.5">
      <c r="A54" s="28" t="s">
        <v>44</v>
      </c>
      <c r="E54" s="29" t="s">
        <v>245</v>
      </c>
    </row>
    <row r="55" spans="1:5" ht="76.5">
      <c r="A55" s="30" t="s">
        <v>46</v>
      </c>
      <c r="E55" s="31" t="s">
        <v>251</v>
      </c>
    </row>
    <row r="56" spans="1:5" ht="127.5">
      <c r="A56" t="s">
        <v>48</v>
      </c>
      <c r="E56" s="29" t="s">
        <v>252</v>
      </c>
    </row>
    <row r="57" spans="1:16" ht="12.75">
      <c r="A57" s="18" t="s">
        <v>39</v>
      </c>
      <c s="23" t="s">
        <v>94</v>
      </c>
      <c s="23" t="s">
        <v>253</v>
      </c>
      <c s="18" t="s">
        <v>41</v>
      </c>
      <c s="24" t="s">
        <v>254</v>
      </c>
      <c s="25" t="s">
        <v>130</v>
      </c>
      <c s="26">
        <v>667.2</v>
      </c>
      <c s="27">
        <v>0</v>
      </c>
      <c s="27">
        <f>ROUND(ROUND(H57,2)*ROUND(G57,3),2)</f>
      </c>
      <c r="O57">
        <f>(I57*21)/100</f>
      </c>
      <c t="s">
        <v>18</v>
      </c>
    </row>
    <row r="58" spans="1:5" ht="25.5">
      <c r="A58" s="28" t="s">
        <v>44</v>
      </c>
      <c r="E58" s="29" t="s">
        <v>245</v>
      </c>
    </row>
    <row r="59" spans="1:5" ht="76.5">
      <c r="A59" s="30" t="s">
        <v>46</v>
      </c>
      <c r="E59" s="31" t="s">
        <v>255</v>
      </c>
    </row>
    <row r="60" spans="1:5" ht="51">
      <c r="A60" t="s">
        <v>48</v>
      </c>
      <c r="E60" s="29" t="s">
        <v>256</v>
      </c>
    </row>
    <row r="61" spans="1:16" ht="12.75">
      <c r="A61" s="18" t="s">
        <v>39</v>
      </c>
      <c s="23" t="s">
        <v>98</v>
      </c>
      <c s="23" t="s">
        <v>257</v>
      </c>
      <c s="18" t="s">
        <v>41</v>
      </c>
      <c s="24" t="s">
        <v>258</v>
      </c>
      <c s="25" t="s">
        <v>130</v>
      </c>
      <c s="26">
        <v>739.2</v>
      </c>
      <c s="27">
        <v>0</v>
      </c>
      <c s="27">
        <f>ROUND(ROUND(H61,2)*ROUND(G61,3),2)</f>
      </c>
      <c r="O61">
        <f>(I61*21)/100</f>
      </c>
      <c t="s">
        <v>18</v>
      </c>
    </row>
    <row r="62" spans="1:5" ht="25.5">
      <c r="A62" s="28" t="s">
        <v>44</v>
      </c>
      <c r="E62" s="29" t="s">
        <v>245</v>
      </c>
    </row>
    <row r="63" spans="1:5" ht="153">
      <c r="A63" s="30" t="s">
        <v>46</v>
      </c>
      <c r="E63" s="31" t="s">
        <v>259</v>
      </c>
    </row>
    <row r="64" spans="1:5" ht="51">
      <c r="A64" t="s">
        <v>48</v>
      </c>
      <c r="E64" s="29" t="s">
        <v>256</v>
      </c>
    </row>
    <row r="65" spans="1:16" ht="12.75">
      <c r="A65" s="18" t="s">
        <v>39</v>
      </c>
      <c s="23" t="s">
        <v>166</v>
      </c>
      <c s="23" t="s">
        <v>260</v>
      </c>
      <c s="18" t="s">
        <v>41</v>
      </c>
      <c s="24" t="s">
        <v>261</v>
      </c>
      <c s="25" t="s">
        <v>130</v>
      </c>
      <c s="26">
        <v>739.2</v>
      </c>
      <c s="27">
        <v>0</v>
      </c>
      <c s="27">
        <f>ROUND(ROUND(H65,2)*ROUND(G65,3),2)</f>
      </c>
      <c r="O65">
        <f>(I65*21)/100</f>
      </c>
      <c t="s">
        <v>18</v>
      </c>
    </row>
    <row r="66" spans="1:5" ht="25.5">
      <c r="A66" s="28" t="s">
        <v>44</v>
      </c>
      <c r="E66" s="29" t="s">
        <v>245</v>
      </c>
    </row>
    <row r="67" spans="1:5" ht="153">
      <c r="A67" s="30" t="s">
        <v>46</v>
      </c>
      <c r="E67" s="31" t="s">
        <v>262</v>
      </c>
    </row>
    <row r="68" spans="1:5" ht="51">
      <c r="A68" t="s">
        <v>48</v>
      </c>
      <c r="E68" s="29" t="s">
        <v>256</v>
      </c>
    </row>
    <row r="69" spans="1:16" ht="12.75">
      <c r="A69" s="18" t="s">
        <v>39</v>
      </c>
      <c s="23" t="s">
        <v>171</v>
      </c>
      <c s="23" t="s">
        <v>263</v>
      </c>
      <c s="18" t="s">
        <v>41</v>
      </c>
      <c s="24" t="s">
        <v>264</v>
      </c>
      <c s="25" t="s">
        <v>130</v>
      </c>
      <c s="26">
        <v>667.2</v>
      </c>
      <c s="27">
        <v>0</v>
      </c>
      <c s="27">
        <f>ROUND(ROUND(H69,2)*ROUND(G69,3),2)</f>
      </c>
      <c r="O69">
        <f>(I69*21)/100</f>
      </c>
      <c t="s">
        <v>18</v>
      </c>
    </row>
    <row r="70" spans="1:5" ht="25.5">
      <c r="A70" s="28" t="s">
        <v>44</v>
      </c>
      <c r="E70" s="29" t="s">
        <v>245</v>
      </c>
    </row>
    <row r="71" spans="1:5" ht="63.75">
      <c r="A71" s="30" t="s">
        <v>46</v>
      </c>
      <c r="E71" s="31" t="s">
        <v>265</v>
      </c>
    </row>
    <row r="72" spans="1:5" ht="51">
      <c r="A72" t="s">
        <v>48</v>
      </c>
      <c r="E72" s="29" t="s">
        <v>266</v>
      </c>
    </row>
    <row r="73" spans="1:16" ht="12.75">
      <c r="A73" s="18" t="s">
        <v>39</v>
      </c>
      <c s="23" t="s">
        <v>176</v>
      </c>
      <c s="23" t="s">
        <v>267</v>
      </c>
      <c s="18" t="s">
        <v>41</v>
      </c>
      <c s="24" t="s">
        <v>268</v>
      </c>
      <c s="25" t="s">
        <v>130</v>
      </c>
      <c s="26">
        <v>1334.4</v>
      </c>
      <c s="27">
        <v>0</v>
      </c>
      <c s="27">
        <f>ROUND(ROUND(H73,2)*ROUND(G73,3),2)</f>
      </c>
      <c r="O73">
        <f>(I73*21)/100</f>
      </c>
      <c t="s">
        <v>18</v>
      </c>
    </row>
    <row r="74" spans="1:5" ht="25.5">
      <c r="A74" s="28" t="s">
        <v>44</v>
      </c>
      <c r="E74" s="29" t="s">
        <v>245</v>
      </c>
    </row>
    <row r="75" spans="1:5" ht="76.5">
      <c r="A75" s="30" t="s">
        <v>46</v>
      </c>
      <c r="E75" s="31" t="s">
        <v>269</v>
      </c>
    </row>
    <row r="76" spans="1:5" ht="51">
      <c r="A76" t="s">
        <v>48</v>
      </c>
      <c r="E76" s="29" t="s">
        <v>266</v>
      </c>
    </row>
    <row r="77" spans="1:16" ht="12.75">
      <c r="A77" s="18" t="s">
        <v>39</v>
      </c>
      <c s="23" t="s">
        <v>181</v>
      </c>
      <c s="23" t="s">
        <v>270</v>
      </c>
      <c s="18" t="s">
        <v>41</v>
      </c>
      <c s="24" t="s">
        <v>271</v>
      </c>
      <c s="25" t="s">
        <v>130</v>
      </c>
      <c s="26">
        <v>21.1</v>
      </c>
      <c s="27">
        <v>0</v>
      </c>
      <c s="27">
        <f>ROUND(ROUND(H77,2)*ROUND(G77,3),2)</f>
      </c>
      <c r="O77">
        <f>(I77*21)/100</f>
      </c>
      <c t="s">
        <v>18</v>
      </c>
    </row>
    <row r="78" spans="1:5" ht="12.75">
      <c r="A78" s="28" t="s">
        <v>44</v>
      </c>
      <c r="E78" s="29" t="s">
        <v>41</v>
      </c>
    </row>
    <row r="79" spans="1:5" ht="140.25">
      <c r="A79" s="30" t="s">
        <v>46</v>
      </c>
      <c r="E79" s="31" t="s">
        <v>272</v>
      </c>
    </row>
    <row r="80" spans="1:5" ht="51">
      <c r="A80" t="s">
        <v>48</v>
      </c>
      <c r="E80" s="29" t="s">
        <v>273</v>
      </c>
    </row>
    <row r="81" spans="1:16" ht="12.75">
      <c r="A81" s="18" t="s">
        <v>39</v>
      </c>
      <c s="23" t="s">
        <v>186</v>
      </c>
      <c s="23" t="s">
        <v>274</v>
      </c>
      <c s="18" t="s">
        <v>41</v>
      </c>
      <c s="24" t="s">
        <v>275</v>
      </c>
      <c s="25" t="s">
        <v>130</v>
      </c>
      <c s="26">
        <v>687.2</v>
      </c>
      <c s="27">
        <v>0</v>
      </c>
      <c s="27">
        <f>ROUND(ROUND(H81,2)*ROUND(G81,3),2)</f>
      </c>
      <c r="O81">
        <f>(I81*21)/100</f>
      </c>
      <c t="s">
        <v>18</v>
      </c>
    </row>
    <row r="82" spans="1:5" ht="25.5">
      <c r="A82" s="28" t="s">
        <v>44</v>
      </c>
      <c r="E82" s="29" t="s">
        <v>245</v>
      </c>
    </row>
    <row r="83" spans="1:5" ht="127.5">
      <c r="A83" s="30" t="s">
        <v>46</v>
      </c>
      <c r="E83" s="31" t="s">
        <v>276</v>
      </c>
    </row>
    <row r="84" spans="1:5" ht="140.25">
      <c r="A84" t="s">
        <v>48</v>
      </c>
      <c r="E84" s="29" t="s">
        <v>277</v>
      </c>
    </row>
    <row r="85" spans="1:16" ht="12.75">
      <c r="A85" s="18" t="s">
        <v>39</v>
      </c>
      <c s="23" t="s">
        <v>186</v>
      </c>
      <c s="23" t="s">
        <v>274</v>
      </c>
      <c s="18" t="s">
        <v>23</v>
      </c>
      <c s="24" t="s">
        <v>275</v>
      </c>
      <c s="25" t="s">
        <v>130</v>
      </c>
      <c s="26">
        <v>667.2</v>
      </c>
      <c s="27">
        <v>0</v>
      </c>
      <c s="27">
        <f>ROUND(ROUND(H85,2)*ROUND(G85,3),2)</f>
      </c>
      <c r="O85">
        <f>(I85*21)/100</f>
      </c>
      <c t="s">
        <v>18</v>
      </c>
    </row>
    <row r="86" spans="1:5" ht="25.5">
      <c r="A86" s="28" t="s">
        <v>44</v>
      </c>
      <c r="E86" s="29" t="s">
        <v>245</v>
      </c>
    </row>
    <row r="87" spans="1:5" ht="63.75">
      <c r="A87" s="30" t="s">
        <v>46</v>
      </c>
      <c r="E87" s="31" t="s">
        <v>278</v>
      </c>
    </row>
    <row r="88" spans="1:5" ht="140.25">
      <c r="A88" t="s">
        <v>48</v>
      </c>
      <c r="E88" s="29" t="s">
        <v>277</v>
      </c>
    </row>
    <row r="89" spans="1:16" ht="12.75">
      <c r="A89" s="18" t="s">
        <v>39</v>
      </c>
      <c s="23" t="s">
        <v>191</v>
      </c>
      <c s="23" t="s">
        <v>279</v>
      </c>
      <c s="18" t="s">
        <v>41</v>
      </c>
      <c s="24" t="s">
        <v>280</v>
      </c>
      <c s="25" t="s">
        <v>130</v>
      </c>
      <c s="26">
        <v>687.2</v>
      </c>
      <c s="27">
        <v>0</v>
      </c>
      <c s="27">
        <f>ROUND(ROUND(H89,2)*ROUND(G89,3),2)</f>
      </c>
      <c r="O89">
        <f>(I89*21)/100</f>
      </c>
      <c t="s">
        <v>18</v>
      </c>
    </row>
    <row r="90" spans="1:5" ht="25.5">
      <c r="A90" s="28" t="s">
        <v>44</v>
      </c>
      <c r="E90" s="29" t="s">
        <v>245</v>
      </c>
    </row>
    <row r="91" spans="1:5" ht="127.5">
      <c r="A91" s="30" t="s">
        <v>46</v>
      </c>
      <c r="E91" s="31" t="s">
        <v>281</v>
      </c>
    </row>
    <row r="92" spans="1:5" ht="140.25">
      <c r="A92" t="s">
        <v>48</v>
      </c>
      <c r="E92" s="29" t="s">
        <v>277</v>
      </c>
    </row>
    <row r="93" spans="1:16" ht="12.75">
      <c r="A93" s="18" t="s">
        <v>39</v>
      </c>
      <c s="23" t="s">
        <v>196</v>
      </c>
      <c s="23" t="s">
        <v>282</v>
      </c>
      <c s="18" t="s">
        <v>41</v>
      </c>
      <c s="24" t="s">
        <v>283</v>
      </c>
      <c s="25" t="s">
        <v>135</v>
      </c>
      <c s="26">
        <v>10.55</v>
      </c>
      <c s="27">
        <v>0</v>
      </c>
      <c s="27">
        <f>ROUND(ROUND(H93,2)*ROUND(G93,3),2)</f>
      </c>
      <c r="O93">
        <f>(I93*21)/100</f>
      </c>
      <c t="s">
        <v>18</v>
      </c>
    </row>
    <row r="94" spans="1:5" ht="25.5">
      <c r="A94" s="28" t="s">
        <v>44</v>
      </c>
      <c r="E94" s="29" t="s">
        <v>245</v>
      </c>
    </row>
    <row r="95" spans="1:5" ht="63.75">
      <c r="A95" s="30" t="s">
        <v>46</v>
      </c>
      <c r="E95" s="31" t="s">
        <v>284</v>
      </c>
    </row>
    <row r="96" spans="1:5" ht="38.25">
      <c r="A96" t="s">
        <v>48</v>
      </c>
      <c r="E96" s="29" t="s">
        <v>285</v>
      </c>
    </row>
    <row r="97" spans="1:18" ht="12.75" customHeight="1">
      <c r="A97" s="5" t="s">
        <v>37</v>
      </c>
      <c s="5"/>
      <c s="35" t="s">
        <v>34</v>
      </c>
      <c s="5"/>
      <c s="21" t="s">
        <v>161</v>
      </c>
      <c s="5"/>
      <c s="5"/>
      <c s="5"/>
      <c s="36">
        <f>0+Q97</f>
      </c>
      <c r="O97">
        <f>0+R97</f>
      </c>
      <c r="Q97">
        <f>0+I98+I102+I106+I110+I114</f>
      </c>
      <c>
        <f>0+O98+O102+O106+O110+O114</f>
      </c>
    </row>
    <row r="98" spans="1:16" ht="25.5">
      <c r="A98" s="18" t="s">
        <v>39</v>
      </c>
      <c s="23" t="s">
        <v>201</v>
      </c>
      <c s="23" t="s">
        <v>286</v>
      </c>
      <c s="18" t="s">
        <v>41</v>
      </c>
      <c s="24" t="s">
        <v>287</v>
      </c>
      <c s="25" t="s">
        <v>130</v>
      </c>
      <c s="26">
        <v>85.875</v>
      </c>
      <c s="27">
        <v>0</v>
      </c>
      <c s="27">
        <f>ROUND(ROUND(H98,2)*ROUND(G98,3),2)</f>
      </c>
      <c r="O98">
        <f>(I98*21)/100</f>
      </c>
      <c t="s">
        <v>18</v>
      </c>
    </row>
    <row r="99" spans="1:5" ht="25.5">
      <c r="A99" s="28" t="s">
        <v>44</v>
      </c>
      <c r="E99" s="29" t="s">
        <v>245</v>
      </c>
    </row>
    <row r="100" spans="1:5" ht="127.5">
      <c r="A100" s="30" t="s">
        <v>46</v>
      </c>
      <c r="E100" s="31" t="s">
        <v>288</v>
      </c>
    </row>
    <row r="101" spans="1:5" ht="38.25">
      <c r="A101" t="s">
        <v>48</v>
      </c>
      <c r="E101" s="29" t="s">
        <v>289</v>
      </c>
    </row>
    <row r="102" spans="1:16" ht="25.5">
      <c r="A102" s="18" t="s">
        <v>39</v>
      </c>
      <c s="23" t="s">
        <v>205</v>
      </c>
      <c s="23" t="s">
        <v>290</v>
      </c>
      <c s="18" t="s">
        <v>41</v>
      </c>
      <c s="24" t="s">
        <v>291</v>
      </c>
      <c s="25" t="s">
        <v>130</v>
      </c>
      <c s="26">
        <v>85.875</v>
      </c>
      <c s="27">
        <v>0</v>
      </c>
      <c s="27">
        <f>ROUND(ROUND(H102,2)*ROUND(G102,3),2)</f>
      </c>
      <c r="O102">
        <f>(I102*21)/100</f>
      </c>
      <c t="s">
        <v>18</v>
      </c>
    </row>
    <row r="103" spans="1:5" ht="25.5">
      <c r="A103" s="28" t="s">
        <v>44</v>
      </c>
      <c r="E103" s="29" t="s">
        <v>245</v>
      </c>
    </row>
    <row r="104" spans="1:5" ht="127.5">
      <c r="A104" s="30" t="s">
        <v>46</v>
      </c>
      <c r="E104" s="31" t="s">
        <v>288</v>
      </c>
    </row>
    <row r="105" spans="1:5" ht="38.25">
      <c r="A105" t="s">
        <v>48</v>
      </c>
      <c r="E105" s="29" t="s">
        <v>289</v>
      </c>
    </row>
    <row r="106" spans="1:16" ht="12.75">
      <c r="A106" s="18" t="s">
        <v>39</v>
      </c>
      <c s="23" t="s">
        <v>209</v>
      </c>
      <c s="23" t="s">
        <v>292</v>
      </c>
      <c s="18" t="s">
        <v>41</v>
      </c>
      <c s="24" t="s">
        <v>293</v>
      </c>
      <c s="25" t="s">
        <v>130</v>
      </c>
      <c s="26">
        <v>7.5</v>
      </c>
      <c s="27">
        <v>0</v>
      </c>
      <c s="27">
        <f>ROUND(ROUND(H106,2)*ROUND(G106,3),2)</f>
      </c>
      <c r="O106">
        <f>(I106*21)/100</f>
      </c>
      <c t="s">
        <v>18</v>
      </c>
    </row>
    <row r="107" spans="1:5" ht="25.5">
      <c r="A107" s="28" t="s">
        <v>44</v>
      </c>
      <c r="E107" s="29" t="s">
        <v>245</v>
      </c>
    </row>
    <row r="108" spans="1:5" ht="38.25">
      <c r="A108" s="30" t="s">
        <v>46</v>
      </c>
      <c r="E108" s="31" t="s">
        <v>294</v>
      </c>
    </row>
    <row r="109" spans="1:5" ht="38.25">
      <c r="A109" t="s">
        <v>48</v>
      </c>
      <c r="E109" s="29" t="s">
        <v>289</v>
      </c>
    </row>
    <row r="110" spans="1:16" ht="12.75">
      <c r="A110" s="18" t="s">
        <v>39</v>
      </c>
      <c s="23" t="s">
        <v>295</v>
      </c>
      <c s="23" t="s">
        <v>296</v>
      </c>
      <c s="18" t="s">
        <v>41</v>
      </c>
      <c s="24" t="s">
        <v>297</v>
      </c>
      <c s="25" t="s">
        <v>135</v>
      </c>
      <c s="26">
        <v>160.55</v>
      </c>
      <c s="27">
        <v>0</v>
      </c>
      <c s="27">
        <f>ROUND(ROUND(H110,2)*ROUND(G110,3),2)</f>
      </c>
      <c r="O110">
        <f>(I110*21)/100</f>
      </c>
      <c t="s">
        <v>18</v>
      </c>
    </row>
    <row r="111" spans="1:5" ht="12.75">
      <c r="A111" s="28" t="s">
        <v>44</v>
      </c>
      <c r="E111" s="29" t="s">
        <v>41</v>
      </c>
    </row>
    <row r="112" spans="1:5" ht="140.25">
      <c r="A112" s="30" t="s">
        <v>46</v>
      </c>
      <c r="E112" s="31" t="s">
        <v>298</v>
      </c>
    </row>
    <row r="113" spans="1:5" ht="25.5">
      <c r="A113" t="s">
        <v>48</v>
      </c>
      <c r="E113" s="29" t="s">
        <v>170</v>
      </c>
    </row>
    <row r="114" spans="1:16" ht="12.75">
      <c r="A114" s="18" t="s">
        <v>39</v>
      </c>
      <c s="23" t="s">
        <v>299</v>
      </c>
      <c s="23" t="s">
        <v>300</v>
      </c>
      <c s="18" t="s">
        <v>41</v>
      </c>
      <c s="24" t="s">
        <v>301</v>
      </c>
      <c s="25" t="s">
        <v>130</v>
      </c>
      <c s="26">
        <v>36.905</v>
      </c>
      <c s="27">
        <v>0</v>
      </c>
      <c s="27">
        <f>ROUND(ROUND(H114,2)*ROUND(G114,3),2)</f>
      </c>
      <c r="O114">
        <f>(I114*21)/100</f>
      </c>
      <c t="s">
        <v>18</v>
      </c>
    </row>
    <row r="115" spans="1:5" ht="12.75">
      <c r="A115" s="28" t="s">
        <v>44</v>
      </c>
      <c r="E115" s="29" t="s">
        <v>41</v>
      </c>
    </row>
    <row r="116" spans="1:5" ht="63.75">
      <c r="A116" s="30" t="s">
        <v>46</v>
      </c>
      <c r="E116" s="31" t="s">
        <v>302</v>
      </c>
    </row>
    <row r="117" spans="1:5" ht="89.25">
      <c r="A117" t="s">
        <v>48</v>
      </c>
      <c r="E117" s="29" t="s">
        <v>303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4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0+O9+O18+O27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304</v>
      </c>
      <c s="32">
        <f>0+I9+I18+I27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213</v>
      </c>
      <c s="1"/>
      <c s="10" t="s">
        <v>214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304</v>
      </c>
      <c s="5"/>
      <c s="14" t="s">
        <v>305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</f>
      </c>
      <c>
        <f>0+O10+O14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48.477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25.5">
      <c r="A11" s="28" t="s">
        <v>44</v>
      </c>
      <c r="E11" s="29" t="s">
        <v>306</v>
      </c>
    </row>
    <row r="12" spans="1:5" ht="89.25">
      <c r="A12" s="30" t="s">
        <v>46</v>
      </c>
      <c r="E12" s="31" t="s">
        <v>307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27</v>
      </c>
      <c s="24" t="s">
        <v>115</v>
      </c>
      <c s="25" t="s">
        <v>116</v>
      </c>
      <c s="26">
        <v>35.256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221</v>
      </c>
    </row>
    <row r="16" spans="1:5" ht="89.25">
      <c r="A16" s="30" t="s">
        <v>46</v>
      </c>
      <c r="E16" s="31" t="s">
        <v>308</v>
      </c>
    </row>
    <row r="17" spans="1:5" ht="25.5">
      <c r="A17" t="s">
        <v>48</v>
      </c>
      <c r="E17" s="29" t="s">
        <v>119</v>
      </c>
    </row>
    <row r="18" spans="1:18" ht="12.75" customHeight="1">
      <c r="A18" s="5" t="s">
        <v>37</v>
      </c>
      <c s="5"/>
      <c s="35" t="s">
        <v>23</v>
      </c>
      <c s="5"/>
      <c s="21" t="s">
        <v>127</v>
      </c>
      <c s="5"/>
      <c s="5"/>
      <c s="5"/>
      <c s="36">
        <f>0+Q18</f>
      </c>
      <c r="O18">
        <f>0+R18</f>
      </c>
      <c r="Q18">
        <f>0+I19+I23</f>
      </c>
      <c>
        <f>0+O19+O23</f>
      </c>
    </row>
    <row r="19" spans="1:16" ht="25.5">
      <c r="A19" s="18" t="s">
        <v>39</v>
      </c>
      <c s="23" t="s">
        <v>17</v>
      </c>
      <c s="23" t="s">
        <v>223</v>
      </c>
      <c s="18" t="s">
        <v>41</v>
      </c>
      <c s="24" t="s">
        <v>224</v>
      </c>
      <c s="25" t="s">
        <v>141</v>
      </c>
      <c s="26">
        <v>14.69</v>
      </c>
      <c s="27">
        <v>0</v>
      </c>
      <c s="27">
        <f>ROUND(ROUND(H19,2)*ROUND(G19,3),2)</f>
      </c>
      <c r="O19">
        <f>(I19*21)/100</f>
      </c>
      <c t="s">
        <v>18</v>
      </c>
    </row>
    <row r="20" spans="1:5" ht="38.25">
      <c r="A20" s="28" t="s">
        <v>44</v>
      </c>
      <c r="E20" s="29" t="s">
        <v>225</v>
      </c>
    </row>
    <row r="21" spans="1:5" ht="89.25">
      <c r="A21" s="30" t="s">
        <v>46</v>
      </c>
      <c r="E21" s="31" t="s">
        <v>309</v>
      </c>
    </row>
    <row r="22" spans="1:5" ht="63.75">
      <c r="A22" t="s">
        <v>48</v>
      </c>
      <c r="E22" s="29" t="s">
        <v>138</v>
      </c>
    </row>
    <row r="23" spans="1:16" ht="25.5">
      <c r="A23" s="18" t="s">
        <v>39</v>
      </c>
      <c s="23" t="s">
        <v>27</v>
      </c>
      <c s="23" t="s">
        <v>227</v>
      </c>
      <c s="18" t="s">
        <v>41</v>
      </c>
      <c s="24" t="s">
        <v>228</v>
      </c>
      <c s="25" t="s">
        <v>141</v>
      </c>
      <c s="26">
        <v>22.035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89.25">
      <c r="A25" s="30" t="s">
        <v>46</v>
      </c>
      <c r="E25" s="31" t="s">
        <v>310</v>
      </c>
    </row>
    <row r="26" spans="1:5" ht="63.75">
      <c r="A26" t="s">
        <v>48</v>
      </c>
      <c r="E26" s="29" t="s">
        <v>138</v>
      </c>
    </row>
    <row r="27" spans="1:18" ht="12.75" customHeight="1">
      <c r="A27" s="5" t="s">
        <v>37</v>
      </c>
      <c s="5"/>
      <c s="35" t="s">
        <v>29</v>
      </c>
      <c s="5"/>
      <c s="21" t="s">
        <v>248</v>
      </c>
      <c s="5"/>
      <c s="5"/>
      <c s="5"/>
      <c s="36">
        <f>0+Q27</f>
      </c>
      <c r="O27">
        <f>0+R27</f>
      </c>
      <c r="Q27">
        <f>0+I28+I32+I36+I40</f>
      </c>
      <c>
        <f>0+O28+O32+O36+O40</f>
      </c>
    </row>
    <row r="28" spans="1:16" ht="12.75">
      <c r="A28" s="18" t="s">
        <v>39</v>
      </c>
      <c s="23" t="s">
        <v>29</v>
      </c>
      <c s="23" t="s">
        <v>311</v>
      </c>
      <c s="18" t="s">
        <v>41</v>
      </c>
      <c s="24" t="s">
        <v>312</v>
      </c>
      <c s="25" t="s">
        <v>130</v>
      </c>
      <c s="26">
        <v>104.6</v>
      </c>
      <c s="27">
        <v>0</v>
      </c>
      <c s="27">
        <f>ROUND(ROUND(H28,2)*ROUND(G28,3),2)</f>
      </c>
      <c r="O28">
        <f>(I28*21)/100</f>
      </c>
      <c t="s">
        <v>18</v>
      </c>
    </row>
    <row r="29" spans="1:5" ht="25.5">
      <c r="A29" s="28" t="s">
        <v>44</v>
      </c>
      <c r="E29" s="29" t="s">
        <v>245</v>
      </c>
    </row>
    <row r="30" spans="1:5" ht="89.25">
      <c r="A30" s="30" t="s">
        <v>46</v>
      </c>
      <c r="E30" s="31" t="s">
        <v>313</v>
      </c>
    </row>
    <row r="31" spans="1:5" ht="51">
      <c r="A31" t="s">
        <v>48</v>
      </c>
      <c r="E31" s="29" t="s">
        <v>256</v>
      </c>
    </row>
    <row r="32" spans="1:16" ht="12.75">
      <c r="A32" s="18" t="s">
        <v>39</v>
      </c>
      <c s="23" t="s">
        <v>31</v>
      </c>
      <c s="23" t="s">
        <v>314</v>
      </c>
      <c s="18" t="s">
        <v>41</v>
      </c>
      <c s="24" t="s">
        <v>315</v>
      </c>
      <c s="25" t="s">
        <v>130</v>
      </c>
      <c s="26">
        <v>232.75</v>
      </c>
      <c s="27">
        <v>0</v>
      </c>
      <c s="27">
        <f>ROUND(ROUND(H32,2)*ROUND(G32,3),2)</f>
      </c>
      <c r="O32">
        <f>(I32*21)/100</f>
      </c>
      <c t="s">
        <v>18</v>
      </c>
    </row>
    <row r="33" spans="1:5" ht="25.5">
      <c r="A33" s="28" t="s">
        <v>44</v>
      </c>
      <c r="E33" s="29" t="s">
        <v>245</v>
      </c>
    </row>
    <row r="34" spans="1:5" ht="127.5">
      <c r="A34" s="30" t="s">
        <v>46</v>
      </c>
      <c r="E34" s="31" t="s">
        <v>316</v>
      </c>
    </row>
    <row r="35" spans="1:5" ht="153">
      <c r="A35" t="s">
        <v>48</v>
      </c>
      <c r="E35" s="29" t="s">
        <v>317</v>
      </c>
    </row>
    <row r="36" spans="1:16" ht="25.5">
      <c r="A36" s="18" t="s">
        <v>39</v>
      </c>
      <c s="23" t="s">
        <v>71</v>
      </c>
      <c s="23" t="s">
        <v>318</v>
      </c>
      <c s="18" t="s">
        <v>41</v>
      </c>
      <c s="24" t="s">
        <v>319</v>
      </c>
      <c s="25" t="s">
        <v>130</v>
      </c>
      <c s="26">
        <v>20</v>
      </c>
      <c s="27">
        <v>0</v>
      </c>
      <c s="27">
        <f>ROUND(ROUND(H36,2)*ROUND(G36,3),2)</f>
      </c>
      <c r="O36">
        <f>(I36*21)/100</f>
      </c>
      <c t="s">
        <v>18</v>
      </c>
    </row>
    <row r="37" spans="1:5" ht="25.5">
      <c r="A37" s="28" t="s">
        <v>44</v>
      </c>
      <c r="E37" s="29" t="s">
        <v>245</v>
      </c>
    </row>
    <row r="38" spans="1:5" ht="25.5">
      <c r="A38" s="30" t="s">
        <v>46</v>
      </c>
      <c r="E38" s="31" t="s">
        <v>320</v>
      </c>
    </row>
    <row r="39" spans="1:5" ht="153">
      <c r="A39" t="s">
        <v>48</v>
      </c>
      <c r="E39" s="29" t="s">
        <v>317</v>
      </c>
    </row>
    <row r="40" spans="1:16" ht="12.75">
      <c r="A40" s="18" t="s">
        <v>39</v>
      </c>
      <c s="23" t="s">
        <v>76</v>
      </c>
      <c s="23" t="s">
        <v>321</v>
      </c>
      <c s="18" t="s">
        <v>41</v>
      </c>
      <c s="24" t="s">
        <v>322</v>
      </c>
      <c s="25" t="s">
        <v>130</v>
      </c>
      <c s="26">
        <v>221.3</v>
      </c>
      <c s="27">
        <v>0</v>
      </c>
      <c s="27">
        <f>ROUND(ROUND(H40,2)*ROUND(G40,3),2)</f>
      </c>
      <c r="O40">
        <f>(I40*21)/100</f>
      </c>
      <c t="s">
        <v>18</v>
      </c>
    </row>
    <row r="41" spans="1:5" ht="25.5">
      <c r="A41" s="28" t="s">
        <v>44</v>
      </c>
      <c r="E41" s="29" t="s">
        <v>245</v>
      </c>
    </row>
    <row r="42" spans="1:5" ht="89.25">
      <c r="A42" s="30" t="s">
        <v>46</v>
      </c>
      <c r="E42" s="31" t="s">
        <v>323</v>
      </c>
    </row>
    <row r="43" spans="1:5" ht="89.25">
      <c r="A43" t="s">
        <v>48</v>
      </c>
      <c r="E43" s="29" t="s">
        <v>324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0+O9+O18+O27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325</v>
      </c>
      <c s="32">
        <f>0+I9+I18+I27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213</v>
      </c>
      <c s="1"/>
      <c s="10" t="s">
        <v>214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325</v>
      </c>
      <c s="5"/>
      <c s="14" t="s">
        <v>326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</f>
      </c>
      <c>
        <f>0+O10+O14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23.1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327</v>
      </c>
    </row>
    <row r="12" spans="1:5" ht="63.75">
      <c r="A12" s="30" t="s">
        <v>46</v>
      </c>
      <c r="E12" s="31" t="s">
        <v>328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18</v>
      </c>
      <c s="24" t="s">
        <v>115</v>
      </c>
      <c s="25" t="s">
        <v>116</v>
      </c>
      <c s="26">
        <v>24.15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25.5">
      <c r="A15" s="28" t="s">
        <v>44</v>
      </c>
      <c r="E15" s="29" t="s">
        <v>329</v>
      </c>
    </row>
    <row r="16" spans="1:5" ht="89.25">
      <c r="A16" s="30" t="s">
        <v>46</v>
      </c>
      <c r="E16" s="31" t="s">
        <v>330</v>
      </c>
    </row>
    <row r="17" spans="1:5" ht="25.5">
      <c r="A17" t="s">
        <v>48</v>
      </c>
      <c r="E17" s="29" t="s">
        <v>119</v>
      </c>
    </row>
    <row r="18" spans="1:18" ht="12.75" customHeight="1">
      <c r="A18" s="5" t="s">
        <v>37</v>
      </c>
      <c s="5"/>
      <c s="35" t="s">
        <v>23</v>
      </c>
      <c s="5"/>
      <c s="21" t="s">
        <v>127</v>
      </c>
      <c s="5"/>
      <c s="5"/>
      <c s="5"/>
      <c s="36">
        <f>0+Q18</f>
      </c>
      <c r="O18">
        <f>0+R18</f>
      </c>
      <c r="Q18">
        <f>0+I19+I23</f>
      </c>
      <c>
        <f>0+O19+O23</f>
      </c>
    </row>
    <row r="19" spans="1:16" ht="25.5">
      <c r="A19" s="18" t="s">
        <v>39</v>
      </c>
      <c s="23" t="s">
        <v>17</v>
      </c>
      <c s="23" t="s">
        <v>331</v>
      </c>
      <c s="18" t="s">
        <v>41</v>
      </c>
      <c s="24" t="s">
        <v>332</v>
      </c>
      <c s="25" t="s">
        <v>141</v>
      </c>
      <c s="26">
        <v>10.5</v>
      </c>
      <c s="27">
        <v>0</v>
      </c>
      <c s="27">
        <f>ROUND(ROUND(H19,2)*ROUND(G19,3),2)</f>
      </c>
      <c r="O19">
        <f>(I19*21)/100</f>
      </c>
      <c t="s">
        <v>18</v>
      </c>
    </row>
    <row r="20" spans="1:5" ht="38.25">
      <c r="A20" s="28" t="s">
        <v>44</v>
      </c>
      <c r="E20" s="29" t="s">
        <v>225</v>
      </c>
    </row>
    <row r="21" spans="1:5" ht="89.25">
      <c r="A21" s="30" t="s">
        <v>46</v>
      </c>
      <c r="E21" s="31" t="s">
        <v>333</v>
      </c>
    </row>
    <row r="22" spans="1:5" ht="63.75">
      <c r="A22" t="s">
        <v>48</v>
      </c>
      <c r="E22" s="29" t="s">
        <v>138</v>
      </c>
    </row>
    <row r="23" spans="1:16" ht="25.5">
      <c r="A23" s="18" t="s">
        <v>39</v>
      </c>
      <c s="23" t="s">
        <v>27</v>
      </c>
      <c s="23" t="s">
        <v>227</v>
      </c>
      <c s="18" t="s">
        <v>41</v>
      </c>
      <c s="24" t="s">
        <v>228</v>
      </c>
      <c s="25" t="s">
        <v>141</v>
      </c>
      <c s="26">
        <v>10.5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89.25">
      <c r="A25" s="30" t="s">
        <v>46</v>
      </c>
      <c r="E25" s="31" t="s">
        <v>334</v>
      </c>
    </row>
    <row r="26" spans="1:5" ht="63.75">
      <c r="A26" t="s">
        <v>48</v>
      </c>
      <c r="E26" s="29" t="s">
        <v>138</v>
      </c>
    </row>
    <row r="27" spans="1:18" ht="12.75" customHeight="1">
      <c r="A27" s="5" t="s">
        <v>37</v>
      </c>
      <c s="5"/>
      <c s="35" t="s">
        <v>29</v>
      </c>
      <c s="5"/>
      <c s="21" t="s">
        <v>248</v>
      </c>
      <c s="5"/>
      <c s="5"/>
      <c s="5"/>
      <c s="36">
        <f>0+Q27</f>
      </c>
      <c r="O27">
        <f>0+R27</f>
      </c>
      <c r="Q27">
        <f>0+I28+I32+I36</f>
      </c>
      <c>
        <f>0+O28+O32+O36</f>
      </c>
    </row>
    <row r="28" spans="1:16" ht="12.75">
      <c r="A28" s="18" t="s">
        <v>39</v>
      </c>
      <c s="23" t="s">
        <v>29</v>
      </c>
      <c s="23" t="s">
        <v>311</v>
      </c>
      <c s="18" t="s">
        <v>41</v>
      </c>
      <c s="24" t="s">
        <v>312</v>
      </c>
      <c s="25" t="s">
        <v>130</v>
      </c>
      <c s="26">
        <v>42</v>
      </c>
      <c s="27">
        <v>0</v>
      </c>
      <c s="27">
        <f>ROUND(ROUND(H28,2)*ROUND(G28,3),2)</f>
      </c>
      <c r="O28">
        <f>(I28*21)/100</f>
      </c>
      <c t="s">
        <v>18</v>
      </c>
    </row>
    <row r="29" spans="1:5" ht="25.5">
      <c r="A29" s="28" t="s">
        <v>44</v>
      </c>
      <c r="E29" s="29" t="s">
        <v>245</v>
      </c>
    </row>
    <row r="30" spans="1:5" ht="89.25">
      <c r="A30" s="30" t="s">
        <v>46</v>
      </c>
      <c r="E30" s="31" t="s">
        <v>335</v>
      </c>
    </row>
    <row r="31" spans="1:5" ht="51">
      <c r="A31" t="s">
        <v>48</v>
      </c>
      <c r="E31" s="29" t="s">
        <v>256</v>
      </c>
    </row>
    <row r="32" spans="1:16" ht="12.75">
      <c r="A32" s="18" t="s">
        <v>39</v>
      </c>
      <c s="23" t="s">
        <v>31</v>
      </c>
      <c s="23" t="s">
        <v>314</v>
      </c>
      <c s="18" t="s">
        <v>41</v>
      </c>
      <c s="24" t="s">
        <v>315</v>
      </c>
      <c s="25" t="s">
        <v>130</v>
      </c>
      <c s="26">
        <v>32</v>
      </c>
      <c s="27">
        <v>0</v>
      </c>
      <c s="27">
        <f>ROUND(ROUND(H32,2)*ROUND(G32,3),2)</f>
      </c>
      <c r="O32">
        <f>(I32*21)/100</f>
      </c>
      <c t="s">
        <v>18</v>
      </c>
    </row>
    <row r="33" spans="1:5" ht="25.5">
      <c r="A33" s="28" t="s">
        <v>44</v>
      </c>
      <c r="E33" s="29" t="s">
        <v>245</v>
      </c>
    </row>
    <row r="34" spans="1:5" ht="63.75">
      <c r="A34" s="30" t="s">
        <v>46</v>
      </c>
      <c r="E34" s="31" t="s">
        <v>336</v>
      </c>
    </row>
    <row r="35" spans="1:5" ht="153">
      <c r="A35" t="s">
        <v>48</v>
      </c>
      <c r="E35" s="29" t="s">
        <v>317</v>
      </c>
    </row>
    <row r="36" spans="1:16" ht="25.5">
      <c r="A36" s="18" t="s">
        <v>39</v>
      </c>
      <c s="23" t="s">
        <v>71</v>
      </c>
      <c s="23" t="s">
        <v>318</v>
      </c>
      <c s="18" t="s">
        <v>41</v>
      </c>
      <c s="24" t="s">
        <v>319</v>
      </c>
      <c s="25" t="s">
        <v>130</v>
      </c>
      <c s="26">
        <v>10</v>
      </c>
      <c s="27">
        <v>0</v>
      </c>
      <c s="27">
        <f>ROUND(ROUND(H36,2)*ROUND(G36,3),2)</f>
      </c>
      <c r="O36">
        <f>(I36*21)/100</f>
      </c>
      <c t="s">
        <v>18</v>
      </c>
    </row>
    <row r="37" spans="1:5" ht="25.5">
      <c r="A37" s="28" t="s">
        <v>44</v>
      </c>
      <c r="E37" s="29" t="s">
        <v>245</v>
      </c>
    </row>
    <row r="38" spans="1:5" ht="25.5">
      <c r="A38" s="30" t="s">
        <v>46</v>
      </c>
      <c r="E38" s="31" t="s">
        <v>337</v>
      </c>
    </row>
    <row r="39" spans="1:5" ht="153">
      <c r="A39" t="s">
        <v>48</v>
      </c>
      <c r="E39" s="29" t="s">
        <v>317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0+O9+O14+O23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338</v>
      </c>
      <c s="32">
        <f>0+I9+I14+I23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213</v>
      </c>
      <c s="1"/>
      <c s="10" t="s">
        <v>214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338</v>
      </c>
      <c s="5"/>
      <c s="14" t="s">
        <v>339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</f>
      </c>
      <c>
        <f>0+O10</f>
      </c>
    </row>
    <row r="10" spans="1:16" ht="12.75">
      <c r="A10" s="18" t="s">
        <v>39</v>
      </c>
      <c s="23" t="s">
        <v>23</v>
      </c>
      <c s="23" t="s">
        <v>114</v>
      </c>
      <c s="18" t="s">
        <v>18</v>
      </c>
      <c s="24" t="s">
        <v>115</v>
      </c>
      <c s="25" t="s">
        <v>116</v>
      </c>
      <c s="26">
        <v>62.89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340</v>
      </c>
    </row>
    <row r="12" spans="1:5" ht="165.75">
      <c r="A12" s="30" t="s">
        <v>46</v>
      </c>
      <c r="E12" s="31" t="s">
        <v>341</v>
      </c>
    </row>
    <row r="13" spans="1:5" ht="25.5">
      <c r="A13" t="s">
        <v>48</v>
      </c>
      <c r="E13" s="29" t="s">
        <v>119</v>
      </c>
    </row>
    <row r="14" spans="1:18" ht="12.75" customHeight="1">
      <c r="A14" s="5" t="s">
        <v>37</v>
      </c>
      <c s="5"/>
      <c s="35" t="s">
        <v>23</v>
      </c>
      <c s="5"/>
      <c s="21" t="s">
        <v>127</v>
      </c>
      <c s="5"/>
      <c s="5"/>
      <c s="5"/>
      <c s="36">
        <f>0+Q14</f>
      </c>
      <c r="O14">
        <f>0+R14</f>
      </c>
      <c r="Q14">
        <f>0+I15+I19</f>
      </c>
      <c>
        <f>0+O15+O19</f>
      </c>
    </row>
    <row r="15" spans="1:16" ht="25.5">
      <c r="A15" s="18" t="s">
        <v>39</v>
      </c>
      <c s="23" t="s">
        <v>18</v>
      </c>
      <c s="23" t="s">
        <v>342</v>
      </c>
      <c s="18" t="s">
        <v>41</v>
      </c>
      <c s="24" t="s">
        <v>343</v>
      </c>
      <c s="25" t="s">
        <v>135</v>
      </c>
      <c s="26">
        <v>77.65</v>
      </c>
      <c s="27">
        <v>0</v>
      </c>
      <c s="27">
        <f>ROUND(ROUND(H15,2)*ROUND(G15,3),2)</f>
      </c>
      <c r="O15">
        <f>(I15*21)/100</f>
      </c>
      <c t="s">
        <v>18</v>
      </c>
    </row>
    <row r="16" spans="1:5" ht="38.25">
      <c r="A16" s="28" t="s">
        <v>44</v>
      </c>
      <c r="E16" s="29" t="s">
        <v>225</v>
      </c>
    </row>
    <row r="17" spans="1:5" ht="89.25">
      <c r="A17" s="30" t="s">
        <v>46</v>
      </c>
      <c r="E17" s="31" t="s">
        <v>344</v>
      </c>
    </row>
    <row r="18" spans="1:5" ht="63.75">
      <c r="A18" t="s">
        <v>48</v>
      </c>
      <c r="E18" s="29" t="s">
        <v>138</v>
      </c>
    </row>
    <row r="19" spans="1:16" ht="25.5">
      <c r="A19" s="18" t="s">
        <v>39</v>
      </c>
      <c s="23" t="s">
        <v>17</v>
      </c>
      <c s="23" t="s">
        <v>230</v>
      </c>
      <c s="18" t="s">
        <v>41</v>
      </c>
      <c s="24" t="s">
        <v>231</v>
      </c>
      <c s="25" t="s">
        <v>135</v>
      </c>
      <c s="26">
        <v>151.23</v>
      </c>
      <c s="27">
        <v>0</v>
      </c>
      <c s="27">
        <f>ROUND(ROUND(H19,2)*ROUND(G19,3),2)</f>
      </c>
      <c r="O19">
        <f>(I19*21)/100</f>
      </c>
      <c t="s">
        <v>18</v>
      </c>
    </row>
    <row r="20" spans="1:5" ht="38.25">
      <c r="A20" s="28" t="s">
        <v>44</v>
      </c>
      <c r="E20" s="29" t="s">
        <v>225</v>
      </c>
    </row>
    <row r="21" spans="1:5" ht="89.25">
      <c r="A21" s="30" t="s">
        <v>46</v>
      </c>
      <c r="E21" s="31" t="s">
        <v>345</v>
      </c>
    </row>
    <row r="22" spans="1:5" ht="63.75">
      <c r="A22" t="s">
        <v>48</v>
      </c>
      <c r="E22" s="29" t="s">
        <v>138</v>
      </c>
    </row>
    <row r="23" spans="1:18" ht="12.75" customHeight="1">
      <c r="A23" s="5" t="s">
        <v>37</v>
      </c>
      <c s="5"/>
      <c s="35" t="s">
        <v>34</v>
      </c>
      <c s="5"/>
      <c s="21" t="s">
        <v>161</v>
      </c>
      <c s="5"/>
      <c s="5"/>
      <c s="5"/>
      <c s="36">
        <f>0+Q23</f>
      </c>
      <c r="O23">
        <f>0+R23</f>
      </c>
      <c r="Q23">
        <f>0+I24+I28+I32</f>
      </c>
      <c>
        <f>0+O24+O28+O32</f>
      </c>
    </row>
    <row r="24" spans="1:16" ht="12.75">
      <c r="A24" s="18" t="s">
        <v>39</v>
      </c>
      <c s="23" t="s">
        <v>27</v>
      </c>
      <c s="23" t="s">
        <v>346</v>
      </c>
      <c s="18" t="s">
        <v>41</v>
      </c>
      <c s="24" t="s">
        <v>347</v>
      </c>
      <c s="25" t="s">
        <v>135</v>
      </c>
      <c s="26">
        <v>77.65</v>
      </c>
      <c s="27">
        <v>0</v>
      </c>
      <c s="27">
        <f>ROUND(ROUND(H24,2)*ROUND(G24,3),2)</f>
      </c>
      <c r="O24">
        <f>(I24*21)/100</f>
      </c>
      <c t="s">
        <v>18</v>
      </c>
    </row>
    <row r="25" spans="1:5" ht="25.5">
      <c r="A25" s="28" t="s">
        <v>44</v>
      </c>
      <c r="E25" s="29" t="s">
        <v>245</v>
      </c>
    </row>
    <row r="26" spans="1:5" ht="63.75">
      <c r="A26" s="30" t="s">
        <v>46</v>
      </c>
      <c r="E26" s="31" t="s">
        <v>348</v>
      </c>
    </row>
    <row r="27" spans="1:5" ht="51">
      <c r="A27" t="s">
        <v>48</v>
      </c>
      <c r="E27" s="29" t="s">
        <v>349</v>
      </c>
    </row>
    <row r="28" spans="1:16" ht="12.75">
      <c r="A28" s="18" t="s">
        <v>39</v>
      </c>
      <c s="23" t="s">
        <v>29</v>
      </c>
      <c s="23" t="s">
        <v>350</v>
      </c>
      <c s="18" t="s">
        <v>41</v>
      </c>
      <c s="24" t="s">
        <v>351</v>
      </c>
      <c s="25" t="s">
        <v>135</v>
      </c>
      <c s="26">
        <v>128.03</v>
      </c>
      <c s="27">
        <v>0</v>
      </c>
      <c s="27">
        <f>ROUND(ROUND(H28,2)*ROUND(G28,3),2)</f>
      </c>
      <c r="O28">
        <f>(I28*21)/100</f>
      </c>
      <c t="s">
        <v>18</v>
      </c>
    </row>
    <row r="29" spans="1:5" ht="25.5">
      <c r="A29" s="28" t="s">
        <v>44</v>
      </c>
      <c r="E29" s="29" t="s">
        <v>245</v>
      </c>
    </row>
    <row r="30" spans="1:5" ht="191.25">
      <c r="A30" s="30" t="s">
        <v>46</v>
      </c>
      <c r="E30" s="31" t="s">
        <v>352</v>
      </c>
    </row>
    <row r="31" spans="1:5" ht="51">
      <c r="A31" t="s">
        <v>48</v>
      </c>
      <c r="E31" s="29" t="s">
        <v>349</v>
      </c>
    </row>
    <row r="32" spans="1:16" ht="12.75">
      <c r="A32" s="18" t="s">
        <v>39</v>
      </c>
      <c s="23" t="s">
        <v>31</v>
      </c>
      <c s="23" t="s">
        <v>353</v>
      </c>
      <c s="18" t="s">
        <v>41</v>
      </c>
      <c s="24" t="s">
        <v>354</v>
      </c>
      <c s="25" t="s">
        <v>135</v>
      </c>
      <c s="26">
        <v>8.2</v>
      </c>
      <c s="27">
        <v>0</v>
      </c>
      <c s="27">
        <f>ROUND(ROUND(H32,2)*ROUND(G32,3),2)</f>
      </c>
      <c r="O32">
        <f>(I32*21)/100</f>
      </c>
      <c t="s">
        <v>18</v>
      </c>
    </row>
    <row r="33" spans="1:5" ht="25.5">
      <c r="A33" s="28" t="s">
        <v>44</v>
      </c>
      <c r="E33" s="29" t="s">
        <v>245</v>
      </c>
    </row>
    <row r="34" spans="1:5" ht="76.5">
      <c r="A34" s="30" t="s">
        <v>46</v>
      </c>
      <c r="E34" s="31" t="s">
        <v>355</v>
      </c>
    </row>
    <row r="35" spans="1:5" ht="51">
      <c r="A35" t="s">
        <v>48</v>
      </c>
      <c r="E35" s="29" t="s">
        <v>349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0+O9+O18+O35+O40+O57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356</v>
      </c>
      <c s="32">
        <f>0+I9+I18+I35+I40+I57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213</v>
      </c>
      <c s="1"/>
      <c s="10" t="s">
        <v>214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356</v>
      </c>
      <c s="5"/>
      <c s="14" t="s">
        <v>357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</f>
      </c>
      <c>
        <f>0+O10+O14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290.253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358</v>
      </c>
    </row>
    <row r="12" spans="1:5" ht="293.25">
      <c r="A12" s="30" t="s">
        <v>46</v>
      </c>
      <c r="E12" s="31" t="s">
        <v>359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18</v>
      </c>
      <c s="24" t="s">
        <v>115</v>
      </c>
      <c s="25" t="s">
        <v>116</v>
      </c>
      <c s="26">
        <v>12.415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360</v>
      </c>
    </row>
    <row r="16" spans="1:5" ht="216.75">
      <c r="A16" s="30" t="s">
        <v>46</v>
      </c>
      <c r="E16" s="31" t="s">
        <v>361</v>
      </c>
    </row>
    <row r="17" spans="1:5" ht="25.5">
      <c r="A17" t="s">
        <v>48</v>
      </c>
      <c r="E17" s="29" t="s">
        <v>119</v>
      </c>
    </row>
    <row r="18" spans="1:18" ht="12.75" customHeight="1">
      <c r="A18" s="5" t="s">
        <v>37</v>
      </c>
      <c s="5"/>
      <c s="35" t="s">
        <v>23</v>
      </c>
      <c s="5"/>
      <c s="21" t="s">
        <v>127</v>
      </c>
      <c s="5"/>
      <c s="5"/>
      <c s="5"/>
      <c s="36">
        <f>0+Q18</f>
      </c>
      <c r="O18">
        <f>0+R18</f>
      </c>
      <c r="Q18">
        <f>0+I19+I23+I27+I31</f>
      </c>
      <c>
        <f>0+O19+O23+O27+O31</f>
      </c>
    </row>
    <row r="19" spans="1:16" ht="25.5">
      <c r="A19" s="18" t="s">
        <v>39</v>
      </c>
      <c s="23" t="s">
        <v>17</v>
      </c>
      <c s="23" t="s">
        <v>154</v>
      </c>
      <c s="18" t="s">
        <v>41</v>
      </c>
      <c s="24" t="s">
        <v>155</v>
      </c>
      <c s="25" t="s">
        <v>141</v>
      </c>
      <c s="26">
        <v>14.256</v>
      </c>
      <c s="27">
        <v>0</v>
      </c>
      <c s="27">
        <f>ROUND(ROUND(H19,2)*ROUND(G19,3),2)</f>
      </c>
      <c r="O19">
        <f>(I19*21)/100</f>
      </c>
      <c t="s">
        <v>18</v>
      </c>
    </row>
    <row r="20" spans="1:5" ht="38.25">
      <c r="A20" s="28" t="s">
        <v>44</v>
      </c>
      <c r="E20" s="29" t="s">
        <v>225</v>
      </c>
    </row>
    <row r="21" spans="1:5" ht="293.25">
      <c r="A21" s="30" t="s">
        <v>46</v>
      </c>
      <c r="E21" s="31" t="s">
        <v>362</v>
      </c>
    </row>
    <row r="22" spans="1:5" ht="318.75">
      <c r="A22" t="s">
        <v>48</v>
      </c>
      <c r="E22" s="29" t="s">
        <v>157</v>
      </c>
    </row>
    <row r="23" spans="1:16" ht="25.5">
      <c r="A23" s="18" t="s">
        <v>39</v>
      </c>
      <c s="23" t="s">
        <v>27</v>
      </c>
      <c s="23" t="s">
        <v>158</v>
      </c>
      <c s="18" t="s">
        <v>41</v>
      </c>
      <c s="24" t="s">
        <v>363</v>
      </c>
      <c s="25" t="s">
        <v>141</v>
      </c>
      <c s="26">
        <v>138.44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178.5">
      <c r="A25" s="30" t="s">
        <v>46</v>
      </c>
      <c r="E25" s="31" t="s">
        <v>364</v>
      </c>
    </row>
    <row r="26" spans="1:5" ht="318.75">
      <c r="A26" t="s">
        <v>48</v>
      </c>
      <c r="E26" s="29" t="s">
        <v>157</v>
      </c>
    </row>
    <row r="27" spans="1:16" ht="12.75">
      <c r="A27" s="18" t="s">
        <v>39</v>
      </c>
      <c s="23" t="s">
        <v>29</v>
      </c>
      <c s="23" t="s">
        <v>365</v>
      </c>
      <c s="18" t="s">
        <v>41</v>
      </c>
      <c s="24" t="s">
        <v>366</v>
      </c>
      <c s="25" t="s">
        <v>141</v>
      </c>
      <c s="26">
        <v>39.796</v>
      </c>
      <c s="27">
        <v>0</v>
      </c>
      <c s="27">
        <f>ROUND(ROUND(H27,2)*ROUND(G27,3),2)</f>
      </c>
      <c r="O27">
        <f>(I27*21)/100</f>
      </c>
      <c t="s">
        <v>18</v>
      </c>
    </row>
    <row r="28" spans="1:5" ht="12.75">
      <c r="A28" s="28" t="s">
        <v>44</v>
      </c>
      <c r="E28" s="29" t="s">
        <v>367</v>
      </c>
    </row>
    <row r="29" spans="1:5" ht="306">
      <c r="A29" s="30" t="s">
        <v>46</v>
      </c>
      <c r="E29" s="31" t="s">
        <v>368</v>
      </c>
    </row>
    <row r="30" spans="1:5" ht="229.5">
      <c r="A30" t="s">
        <v>48</v>
      </c>
      <c r="E30" s="29" t="s">
        <v>369</v>
      </c>
    </row>
    <row r="31" spans="1:16" ht="12.75">
      <c r="A31" s="18" t="s">
        <v>39</v>
      </c>
      <c s="23" t="s">
        <v>31</v>
      </c>
      <c s="23" t="s">
        <v>370</v>
      </c>
      <c s="18" t="s">
        <v>41</v>
      </c>
      <c s="24" t="s">
        <v>371</v>
      </c>
      <c s="25" t="s">
        <v>141</v>
      </c>
      <c s="26">
        <v>15.61</v>
      </c>
      <c s="27">
        <v>0</v>
      </c>
      <c s="27">
        <f>ROUND(ROUND(H31,2)*ROUND(G31,3),2)</f>
      </c>
      <c r="O31">
        <f>(I31*21)/100</f>
      </c>
      <c t="s">
        <v>18</v>
      </c>
    </row>
    <row r="32" spans="1:5" ht="12.75">
      <c r="A32" s="28" t="s">
        <v>44</v>
      </c>
      <c r="E32" s="29" t="s">
        <v>367</v>
      </c>
    </row>
    <row r="33" spans="1:5" ht="127.5">
      <c r="A33" s="30" t="s">
        <v>46</v>
      </c>
      <c r="E33" s="31" t="s">
        <v>372</v>
      </c>
    </row>
    <row r="34" spans="1:5" ht="293.25">
      <c r="A34" t="s">
        <v>48</v>
      </c>
      <c r="E34" s="29" t="s">
        <v>373</v>
      </c>
    </row>
    <row r="35" spans="1:18" ht="12.75" customHeight="1">
      <c r="A35" s="5" t="s">
        <v>37</v>
      </c>
      <c s="5"/>
      <c s="35" t="s">
        <v>18</v>
      </c>
      <c s="5"/>
      <c s="21" t="s">
        <v>242</v>
      </c>
      <c s="5"/>
      <c s="5"/>
      <c s="5"/>
      <c s="36">
        <f>0+Q35</f>
      </c>
      <c r="O35">
        <f>0+R35</f>
      </c>
      <c r="Q35">
        <f>0+I36</f>
      </c>
      <c>
        <f>0+O36</f>
      </c>
    </row>
    <row r="36" spans="1:16" ht="12.75">
      <c r="A36" s="18" t="s">
        <v>39</v>
      </c>
      <c s="23" t="s">
        <v>71</v>
      </c>
      <c s="23" t="s">
        <v>374</v>
      </c>
      <c s="18" t="s">
        <v>41</v>
      </c>
      <c s="24" t="s">
        <v>375</v>
      </c>
      <c s="25" t="s">
        <v>135</v>
      </c>
      <c s="26">
        <v>145</v>
      </c>
      <c s="27">
        <v>0</v>
      </c>
      <c s="27">
        <f>ROUND(ROUND(H36,2)*ROUND(G36,3),2)</f>
      </c>
      <c r="O36">
        <f>(I36*21)/100</f>
      </c>
      <c t="s">
        <v>18</v>
      </c>
    </row>
    <row r="37" spans="1:5" ht="153">
      <c r="A37" s="28" t="s">
        <v>44</v>
      </c>
      <c r="E37" s="29" t="s">
        <v>376</v>
      </c>
    </row>
    <row r="38" spans="1:5" ht="76.5">
      <c r="A38" s="30" t="s">
        <v>46</v>
      </c>
      <c r="E38" s="31" t="s">
        <v>377</v>
      </c>
    </row>
    <row r="39" spans="1:5" ht="165.75">
      <c r="A39" t="s">
        <v>48</v>
      </c>
      <c r="E39" s="29" t="s">
        <v>378</v>
      </c>
    </row>
    <row r="40" spans="1:18" ht="12.75" customHeight="1">
      <c r="A40" s="5" t="s">
        <v>37</v>
      </c>
      <c s="5"/>
      <c s="35" t="s">
        <v>76</v>
      </c>
      <c s="5"/>
      <c s="21" t="s">
        <v>379</v>
      </c>
      <c s="5"/>
      <c s="5"/>
      <c s="5"/>
      <c s="36">
        <f>0+Q40</f>
      </c>
      <c r="O40">
        <f>0+R40</f>
      </c>
      <c r="Q40">
        <f>0+I41+I45+I49+I53</f>
      </c>
      <c>
        <f>0+O41+O45+O49+O53</f>
      </c>
    </row>
    <row r="41" spans="1:16" ht="12.75">
      <c r="A41" s="18" t="s">
        <v>39</v>
      </c>
      <c s="23" t="s">
        <v>76</v>
      </c>
      <c s="23" t="s">
        <v>380</v>
      </c>
      <c s="18" t="s">
        <v>41</v>
      </c>
      <c s="24" t="s">
        <v>381</v>
      </c>
      <c s="25" t="s">
        <v>135</v>
      </c>
      <c s="26">
        <v>76.1</v>
      </c>
      <c s="27">
        <v>0</v>
      </c>
      <c s="27">
        <f>ROUND(ROUND(H41,2)*ROUND(G41,3),2)</f>
      </c>
      <c r="O41">
        <f>(I41*21)/100</f>
      </c>
      <c t="s">
        <v>18</v>
      </c>
    </row>
    <row r="42" spans="1:5" ht="12.75">
      <c r="A42" s="28" t="s">
        <v>44</v>
      </c>
      <c r="E42" s="29" t="s">
        <v>382</v>
      </c>
    </row>
    <row r="43" spans="1:5" ht="102">
      <c r="A43" s="30" t="s">
        <v>46</v>
      </c>
      <c r="E43" s="31" t="s">
        <v>383</v>
      </c>
    </row>
    <row r="44" spans="1:5" ht="255">
      <c r="A44" t="s">
        <v>48</v>
      </c>
      <c r="E44" s="29" t="s">
        <v>384</v>
      </c>
    </row>
    <row r="45" spans="1:16" ht="12.75">
      <c r="A45" s="18" t="s">
        <v>39</v>
      </c>
      <c s="23" t="s">
        <v>34</v>
      </c>
      <c s="23" t="s">
        <v>385</v>
      </c>
      <c s="18" t="s">
        <v>41</v>
      </c>
      <c s="24" t="s">
        <v>386</v>
      </c>
      <c s="25" t="s">
        <v>63</v>
      </c>
      <c s="26">
        <v>2</v>
      </c>
      <c s="27">
        <v>0</v>
      </c>
      <c s="27">
        <f>ROUND(ROUND(H45,2)*ROUND(G45,3),2)</f>
      </c>
      <c r="O45">
        <f>(I45*21)/100</f>
      </c>
      <c t="s">
        <v>18</v>
      </c>
    </row>
    <row r="46" spans="1:5" ht="12.75">
      <c r="A46" s="28" t="s">
        <v>44</v>
      </c>
      <c r="E46" s="29" t="s">
        <v>41</v>
      </c>
    </row>
    <row r="47" spans="1:5" ht="63.75">
      <c r="A47" s="30" t="s">
        <v>46</v>
      </c>
      <c r="E47" s="31" t="s">
        <v>387</v>
      </c>
    </row>
    <row r="48" spans="1:5" ht="255">
      <c r="A48" t="s">
        <v>48</v>
      </c>
      <c r="E48" s="29" t="s">
        <v>388</v>
      </c>
    </row>
    <row r="49" spans="1:16" ht="12.75">
      <c r="A49" s="18" t="s">
        <v>39</v>
      </c>
      <c s="23" t="s">
        <v>36</v>
      </c>
      <c s="23" t="s">
        <v>389</v>
      </c>
      <c s="18" t="s">
        <v>41</v>
      </c>
      <c s="24" t="s">
        <v>390</v>
      </c>
      <c s="25" t="s">
        <v>63</v>
      </c>
      <c s="26">
        <v>5</v>
      </c>
      <c s="27">
        <v>0</v>
      </c>
      <c s="27">
        <f>ROUND(ROUND(H49,2)*ROUND(G49,3),2)</f>
      </c>
      <c r="O49">
        <f>(I49*21)/100</f>
      </c>
      <c t="s">
        <v>18</v>
      </c>
    </row>
    <row r="50" spans="1:5" ht="12.75">
      <c r="A50" s="28" t="s">
        <v>44</v>
      </c>
      <c r="E50" s="29" t="s">
        <v>41</v>
      </c>
    </row>
    <row r="51" spans="1:5" ht="165.75">
      <c r="A51" s="30" t="s">
        <v>46</v>
      </c>
      <c r="E51" s="31" t="s">
        <v>391</v>
      </c>
    </row>
    <row r="52" spans="1:5" ht="76.5">
      <c r="A52" t="s">
        <v>48</v>
      </c>
      <c r="E52" s="29" t="s">
        <v>392</v>
      </c>
    </row>
    <row r="53" spans="1:16" ht="12.75">
      <c r="A53" s="18" t="s">
        <v>39</v>
      </c>
      <c s="23" t="s">
        <v>87</v>
      </c>
      <c s="23" t="s">
        <v>393</v>
      </c>
      <c s="18" t="s">
        <v>41</v>
      </c>
      <c s="24" t="s">
        <v>394</v>
      </c>
      <c s="25" t="s">
        <v>63</v>
      </c>
      <c s="26">
        <v>2</v>
      </c>
      <c s="27">
        <v>0</v>
      </c>
      <c s="27">
        <f>ROUND(ROUND(H53,2)*ROUND(G53,3),2)</f>
      </c>
      <c r="O53">
        <f>(I53*21)/100</f>
      </c>
      <c t="s">
        <v>18</v>
      </c>
    </row>
    <row r="54" spans="1:5" ht="12.75">
      <c r="A54" s="28" t="s">
        <v>44</v>
      </c>
      <c r="E54" s="29" t="s">
        <v>395</v>
      </c>
    </row>
    <row r="55" spans="1:5" ht="140.25">
      <c r="A55" s="30" t="s">
        <v>46</v>
      </c>
      <c r="E55" s="31" t="s">
        <v>396</v>
      </c>
    </row>
    <row r="56" spans="1:5" ht="25.5">
      <c r="A56" t="s">
        <v>48</v>
      </c>
      <c r="E56" s="29" t="s">
        <v>397</v>
      </c>
    </row>
    <row r="57" spans="1:18" ht="12.75" customHeight="1">
      <c r="A57" s="5" t="s">
        <v>37</v>
      </c>
      <c s="5"/>
      <c s="35" t="s">
        <v>34</v>
      </c>
      <c s="5"/>
      <c s="21" t="s">
        <v>161</v>
      </c>
      <c s="5"/>
      <c s="5"/>
      <c s="5"/>
      <c s="36">
        <f>0+Q57</f>
      </c>
      <c r="O57">
        <f>0+R57</f>
      </c>
      <c r="Q57">
        <f>0+I58+I62</f>
      </c>
      <c>
        <f>0+O58+O62</f>
      </c>
    </row>
    <row r="58" spans="1:16" ht="12.75">
      <c r="A58" s="18" t="s">
        <v>39</v>
      </c>
      <c s="23" t="s">
        <v>94</v>
      </c>
      <c s="23" t="s">
        <v>398</v>
      </c>
      <c s="18" t="s">
        <v>41</v>
      </c>
      <c s="24" t="s">
        <v>399</v>
      </c>
      <c s="25" t="s">
        <v>63</v>
      </c>
      <c s="26">
        <v>2</v>
      </c>
      <c s="27">
        <v>0</v>
      </c>
      <c s="27">
        <f>ROUND(ROUND(H58,2)*ROUND(G58,3),2)</f>
      </c>
      <c r="O58">
        <f>(I58*21)/100</f>
      </c>
      <c t="s">
        <v>18</v>
      </c>
    </row>
    <row r="59" spans="1:5" ht="12.75">
      <c r="A59" s="28" t="s">
        <v>44</v>
      </c>
      <c r="E59" s="29" t="s">
        <v>41</v>
      </c>
    </row>
    <row r="60" spans="1:5" ht="89.25">
      <c r="A60" s="30" t="s">
        <v>46</v>
      </c>
      <c r="E60" s="31" t="s">
        <v>400</v>
      </c>
    </row>
    <row r="61" spans="1:5" ht="76.5">
      <c r="A61" t="s">
        <v>48</v>
      </c>
      <c r="E61" s="29" t="s">
        <v>195</v>
      </c>
    </row>
    <row r="62" spans="1:16" ht="12.75">
      <c r="A62" s="18" t="s">
        <v>39</v>
      </c>
      <c s="23" t="s">
        <v>98</v>
      </c>
      <c s="23" t="s">
        <v>401</v>
      </c>
      <c s="18" t="s">
        <v>41</v>
      </c>
      <c s="24" t="s">
        <v>402</v>
      </c>
      <c s="25" t="s">
        <v>135</v>
      </c>
      <c s="26">
        <v>76.1</v>
      </c>
      <c s="27">
        <v>0</v>
      </c>
      <c s="27">
        <f>ROUND(ROUND(H62,2)*ROUND(G62,3),2)</f>
      </c>
      <c r="O62">
        <f>(I62*21)/100</f>
      </c>
      <c t="s">
        <v>18</v>
      </c>
    </row>
    <row r="63" spans="1:5" ht="12.75">
      <c r="A63" s="28" t="s">
        <v>44</v>
      </c>
      <c r="E63" s="29" t="s">
        <v>41</v>
      </c>
    </row>
    <row r="64" spans="1:5" ht="127.5">
      <c r="A64" s="30" t="s">
        <v>46</v>
      </c>
      <c r="E64" s="31" t="s">
        <v>403</v>
      </c>
    </row>
    <row r="65" spans="1:5" ht="76.5">
      <c r="A65" t="s">
        <v>48</v>
      </c>
      <c r="E65" s="29" t="s">
        <v>195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404</v>
      </c>
      <c s="32">
        <f>0+I9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213</v>
      </c>
      <c s="1"/>
      <c s="10" t="s">
        <v>214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404</v>
      </c>
      <c s="5"/>
      <c s="14" t="s">
        <v>405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34</v>
      </c>
      <c s="19"/>
      <c s="21" t="s">
        <v>161</v>
      </c>
      <c s="19"/>
      <c s="19"/>
      <c s="19"/>
      <c s="22">
        <f>0+Q9</f>
      </c>
      <c r="O9">
        <f>0+R9</f>
      </c>
      <c r="Q9">
        <f>0+I10+I14+I18+I22</f>
      </c>
      <c>
        <f>0+O10+O14+O18+O22</f>
      </c>
    </row>
    <row r="10" spans="1:16" ht="25.5">
      <c r="A10" s="18" t="s">
        <v>39</v>
      </c>
      <c s="23" t="s">
        <v>23</v>
      </c>
      <c s="23" t="s">
        <v>406</v>
      </c>
      <c s="18" t="s">
        <v>41</v>
      </c>
      <c s="24" t="s">
        <v>407</v>
      </c>
      <c s="25" t="s">
        <v>63</v>
      </c>
      <c s="26">
        <v>4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408</v>
      </c>
    </row>
    <row r="12" spans="1:5" ht="38.25">
      <c r="A12" s="30" t="s">
        <v>46</v>
      </c>
      <c r="E12" s="31" t="s">
        <v>409</v>
      </c>
    </row>
    <row r="13" spans="1:5" ht="25.5">
      <c r="A13" t="s">
        <v>48</v>
      </c>
      <c r="E13" s="29" t="s">
        <v>410</v>
      </c>
    </row>
    <row r="14" spans="1:16" ht="25.5">
      <c r="A14" s="18" t="s">
        <v>39</v>
      </c>
      <c s="23" t="s">
        <v>18</v>
      </c>
      <c s="23" t="s">
        <v>411</v>
      </c>
      <c s="18" t="s">
        <v>41</v>
      </c>
      <c s="24" t="s">
        <v>412</v>
      </c>
      <c s="25" t="s">
        <v>63</v>
      </c>
      <c s="26">
        <v>4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25.5">
      <c r="A15" s="28" t="s">
        <v>44</v>
      </c>
      <c r="E15" s="29" t="s">
        <v>245</v>
      </c>
    </row>
    <row r="16" spans="1:5" ht="38.25">
      <c r="A16" s="30" t="s">
        <v>46</v>
      </c>
      <c r="E16" s="31" t="s">
        <v>413</v>
      </c>
    </row>
    <row r="17" spans="1:5" ht="25.5">
      <c r="A17" t="s">
        <v>48</v>
      </c>
      <c r="E17" s="29" t="s">
        <v>414</v>
      </c>
    </row>
    <row r="18" spans="1:16" ht="25.5">
      <c r="A18" s="18" t="s">
        <v>39</v>
      </c>
      <c s="23" t="s">
        <v>17</v>
      </c>
      <c s="23" t="s">
        <v>415</v>
      </c>
      <c s="18" t="s">
        <v>41</v>
      </c>
      <c s="24" t="s">
        <v>416</v>
      </c>
      <c s="25" t="s">
        <v>63</v>
      </c>
      <c s="26">
        <v>3</v>
      </c>
      <c s="27">
        <v>0</v>
      </c>
      <c s="27">
        <f>ROUND(ROUND(H18,2)*ROUND(G18,3),2)</f>
      </c>
      <c r="O18">
        <f>(I18*21)/100</f>
      </c>
      <c t="s">
        <v>18</v>
      </c>
    </row>
    <row r="19" spans="1:5" ht="25.5">
      <c r="A19" s="28" t="s">
        <v>44</v>
      </c>
      <c r="E19" s="29" t="s">
        <v>245</v>
      </c>
    </row>
    <row r="20" spans="1:5" ht="38.25">
      <c r="A20" s="30" t="s">
        <v>46</v>
      </c>
      <c r="E20" s="31" t="s">
        <v>417</v>
      </c>
    </row>
    <row r="21" spans="1:5" ht="25.5">
      <c r="A21" t="s">
        <v>48</v>
      </c>
      <c r="E21" s="29" t="s">
        <v>418</v>
      </c>
    </row>
    <row r="22" spans="1:16" ht="12.75">
      <c r="A22" s="18" t="s">
        <v>39</v>
      </c>
      <c s="23" t="s">
        <v>27</v>
      </c>
      <c s="23" t="s">
        <v>419</v>
      </c>
      <c s="18" t="s">
        <v>41</v>
      </c>
      <c s="24" t="s">
        <v>420</v>
      </c>
      <c s="25" t="s">
        <v>63</v>
      </c>
      <c s="26">
        <v>3</v>
      </c>
      <c s="27">
        <v>0</v>
      </c>
      <c s="27">
        <f>ROUND(ROUND(H22,2)*ROUND(G22,3),2)</f>
      </c>
      <c r="O22">
        <f>(I22*21)/100</f>
      </c>
      <c t="s">
        <v>18</v>
      </c>
    </row>
    <row r="23" spans="1:5" ht="12.75">
      <c r="A23" s="28" t="s">
        <v>44</v>
      </c>
      <c r="E23" s="29" t="s">
        <v>408</v>
      </c>
    </row>
    <row r="24" spans="1:5" ht="38.25">
      <c r="A24" s="30" t="s">
        <v>46</v>
      </c>
      <c r="E24" s="31" t="s">
        <v>421</v>
      </c>
    </row>
    <row r="25" spans="1:5" ht="25.5">
      <c r="A25" t="s">
        <v>48</v>
      </c>
      <c r="E25" s="29" t="s">
        <v>410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0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0+O9+O22+O47+O52+O89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424</v>
      </c>
      <c s="32">
        <f>0+I9+I22+I47+I52+I89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422</v>
      </c>
      <c s="1"/>
      <c s="10" t="s">
        <v>423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424</v>
      </c>
      <c s="5"/>
      <c s="14" t="s">
        <v>425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0+I10+I14+I18</f>
      </c>
      <c>
        <f>0+O10+O14+O18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941.223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25.5">
      <c r="A11" s="28" t="s">
        <v>44</v>
      </c>
      <c r="E11" s="29" t="s">
        <v>426</v>
      </c>
    </row>
    <row r="12" spans="1:5" ht="191.25">
      <c r="A12" s="30" t="s">
        <v>46</v>
      </c>
      <c r="E12" s="31" t="s">
        <v>427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18</v>
      </c>
      <c s="24" t="s">
        <v>115</v>
      </c>
      <c s="25" t="s">
        <v>116</v>
      </c>
      <c s="26">
        <v>16.273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428</v>
      </c>
    </row>
    <row r="16" spans="1:5" ht="76.5">
      <c r="A16" s="30" t="s">
        <v>46</v>
      </c>
      <c r="E16" s="31" t="s">
        <v>429</v>
      </c>
    </row>
    <row r="17" spans="1:5" ht="25.5">
      <c r="A17" t="s">
        <v>48</v>
      </c>
      <c r="E17" s="29" t="s">
        <v>119</v>
      </c>
    </row>
    <row r="18" spans="1:16" ht="12.75">
      <c r="A18" s="18" t="s">
        <v>39</v>
      </c>
      <c s="23" t="s">
        <v>17</v>
      </c>
      <c s="23" t="s">
        <v>114</v>
      </c>
      <c s="18" t="s">
        <v>27</v>
      </c>
      <c s="24" t="s">
        <v>115</v>
      </c>
      <c s="25" t="s">
        <v>116</v>
      </c>
      <c s="26">
        <v>391.602</v>
      </c>
      <c s="27">
        <v>0</v>
      </c>
      <c s="27">
        <f>ROUND(ROUND(H18,2)*ROUND(G18,3),2)</f>
      </c>
      <c r="O18">
        <f>(I18*21)/100</f>
      </c>
      <c t="s">
        <v>18</v>
      </c>
    </row>
    <row r="19" spans="1:5" ht="12.75">
      <c r="A19" s="28" t="s">
        <v>44</v>
      </c>
      <c r="E19" s="29" t="s">
        <v>221</v>
      </c>
    </row>
    <row r="20" spans="1:5" ht="165.75">
      <c r="A20" s="30" t="s">
        <v>46</v>
      </c>
      <c r="E20" s="31" t="s">
        <v>430</v>
      </c>
    </row>
    <row r="21" spans="1:5" ht="25.5">
      <c r="A21" t="s">
        <v>48</v>
      </c>
      <c r="E21" s="29" t="s">
        <v>119</v>
      </c>
    </row>
    <row r="22" spans="1:18" ht="12.75" customHeight="1">
      <c r="A22" s="5" t="s">
        <v>37</v>
      </c>
      <c s="5"/>
      <c s="35" t="s">
        <v>23</v>
      </c>
      <c s="5"/>
      <c s="21" t="s">
        <v>127</v>
      </c>
      <c s="5"/>
      <c s="5"/>
      <c s="5"/>
      <c s="36">
        <f>0+Q22</f>
      </c>
      <c r="O22">
        <f>0+R22</f>
      </c>
      <c r="Q22">
        <f>0+I23+I27+I31+I35+I39+I43</f>
      </c>
      <c>
        <f>0+O23+O27+O31+O35+O39+O43</f>
      </c>
    </row>
    <row r="23" spans="1:16" ht="25.5">
      <c r="A23" s="18" t="s">
        <v>39</v>
      </c>
      <c s="23" t="s">
        <v>27</v>
      </c>
      <c s="23" t="s">
        <v>223</v>
      </c>
      <c s="18" t="s">
        <v>41</v>
      </c>
      <c s="24" t="s">
        <v>224</v>
      </c>
      <c s="25" t="s">
        <v>141</v>
      </c>
      <c s="26">
        <v>104.893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102">
      <c r="A25" s="30" t="s">
        <v>46</v>
      </c>
      <c r="E25" s="31" t="s">
        <v>431</v>
      </c>
    </row>
    <row r="26" spans="1:5" ht="63.75">
      <c r="A26" t="s">
        <v>48</v>
      </c>
      <c r="E26" s="29" t="s">
        <v>138</v>
      </c>
    </row>
    <row r="27" spans="1:16" ht="25.5">
      <c r="A27" s="18" t="s">
        <v>39</v>
      </c>
      <c s="23" t="s">
        <v>29</v>
      </c>
      <c s="23" t="s">
        <v>227</v>
      </c>
      <c s="18" t="s">
        <v>41</v>
      </c>
      <c s="24" t="s">
        <v>228</v>
      </c>
      <c s="25" t="s">
        <v>141</v>
      </c>
      <c s="26">
        <v>136.459</v>
      </c>
      <c s="27">
        <v>0</v>
      </c>
      <c s="27">
        <f>ROUND(ROUND(H27,2)*ROUND(G27,3),2)</f>
      </c>
      <c r="O27">
        <f>(I27*21)/100</f>
      </c>
      <c t="s">
        <v>18</v>
      </c>
    </row>
    <row r="28" spans="1:5" ht="38.25">
      <c r="A28" s="28" t="s">
        <v>44</v>
      </c>
      <c r="E28" s="29" t="s">
        <v>225</v>
      </c>
    </row>
    <row r="29" spans="1:5" ht="165.75">
      <c r="A29" s="30" t="s">
        <v>46</v>
      </c>
      <c r="E29" s="31" t="s">
        <v>432</v>
      </c>
    </row>
    <row r="30" spans="1:5" ht="63.75">
      <c r="A30" t="s">
        <v>48</v>
      </c>
      <c r="E30" s="29" t="s">
        <v>138</v>
      </c>
    </row>
    <row r="31" spans="1:16" ht="25.5">
      <c r="A31" s="18" t="s">
        <v>39</v>
      </c>
      <c s="23" t="s">
        <v>31</v>
      </c>
      <c s="23" t="s">
        <v>230</v>
      </c>
      <c s="18" t="s">
        <v>41</v>
      </c>
      <c s="24" t="s">
        <v>231</v>
      </c>
      <c s="25" t="s">
        <v>135</v>
      </c>
      <c s="26">
        <v>28.3</v>
      </c>
      <c s="27">
        <v>0</v>
      </c>
      <c s="27">
        <f>ROUND(ROUND(H31,2)*ROUND(G31,3),2)</f>
      </c>
      <c r="O31">
        <f>(I31*21)/100</f>
      </c>
      <c t="s">
        <v>18</v>
      </c>
    </row>
    <row r="32" spans="1:5" ht="38.25">
      <c r="A32" s="28" t="s">
        <v>44</v>
      </c>
      <c r="E32" s="29" t="s">
        <v>225</v>
      </c>
    </row>
    <row r="33" spans="1:5" ht="114.75">
      <c r="A33" s="30" t="s">
        <v>46</v>
      </c>
      <c r="E33" s="31" t="s">
        <v>433</v>
      </c>
    </row>
    <row r="34" spans="1:5" ht="63.75">
      <c r="A34" t="s">
        <v>48</v>
      </c>
      <c r="E34" s="29" t="s">
        <v>138</v>
      </c>
    </row>
    <row r="35" spans="1:16" ht="25.5">
      <c r="A35" s="18" t="s">
        <v>39</v>
      </c>
      <c s="23" t="s">
        <v>71</v>
      </c>
      <c s="23" t="s">
        <v>139</v>
      </c>
      <c s="18" t="s">
        <v>41</v>
      </c>
      <c s="24" t="s">
        <v>140</v>
      </c>
      <c s="25" t="s">
        <v>141</v>
      </c>
      <c s="26">
        <v>58.274</v>
      </c>
      <c s="27">
        <v>0</v>
      </c>
      <c s="27">
        <f>ROUND(ROUND(H35,2)*ROUND(G35,3),2)</f>
      </c>
      <c r="O35">
        <f>(I35*21)/100</f>
      </c>
      <c t="s">
        <v>18</v>
      </c>
    </row>
    <row r="36" spans="1:5" ht="38.25">
      <c r="A36" s="28" t="s">
        <v>44</v>
      </c>
      <c r="E36" s="29" t="s">
        <v>225</v>
      </c>
    </row>
    <row r="37" spans="1:5" ht="89.25">
      <c r="A37" s="30" t="s">
        <v>46</v>
      </c>
      <c r="E37" s="31" t="s">
        <v>434</v>
      </c>
    </row>
    <row r="38" spans="1:5" ht="63.75">
      <c r="A38" t="s">
        <v>48</v>
      </c>
      <c r="E38" s="29" t="s">
        <v>138</v>
      </c>
    </row>
    <row r="39" spans="1:16" ht="25.5">
      <c r="A39" s="18" t="s">
        <v>39</v>
      </c>
      <c s="23" t="s">
        <v>76</v>
      </c>
      <c s="23" t="s">
        <v>234</v>
      </c>
      <c s="18" t="s">
        <v>41</v>
      </c>
      <c s="24" t="s">
        <v>235</v>
      </c>
      <c s="25" t="s">
        <v>141</v>
      </c>
      <c s="26">
        <v>291.37</v>
      </c>
      <c s="27">
        <v>0</v>
      </c>
      <c s="27">
        <f>ROUND(ROUND(H39,2)*ROUND(G39,3),2)</f>
      </c>
      <c r="O39">
        <f>(I39*21)/100</f>
      </c>
      <c t="s">
        <v>18</v>
      </c>
    </row>
    <row r="40" spans="1:5" ht="38.25">
      <c r="A40" s="28" t="s">
        <v>44</v>
      </c>
      <c r="E40" s="29" t="s">
        <v>225</v>
      </c>
    </row>
    <row r="41" spans="1:5" ht="102">
      <c r="A41" s="30" t="s">
        <v>46</v>
      </c>
      <c r="E41" s="31" t="s">
        <v>435</v>
      </c>
    </row>
    <row r="42" spans="1:5" ht="369.75">
      <c r="A42" t="s">
        <v>48</v>
      </c>
      <c r="E42" s="29" t="s">
        <v>237</v>
      </c>
    </row>
    <row r="43" spans="1:16" ht="12.75">
      <c r="A43" s="18" t="s">
        <v>39</v>
      </c>
      <c s="23" t="s">
        <v>34</v>
      </c>
      <c s="23" t="s">
        <v>238</v>
      </c>
      <c s="18" t="s">
        <v>41</v>
      </c>
      <c s="24" t="s">
        <v>239</v>
      </c>
      <c s="25" t="s">
        <v>130</v>
      </c>
      <c s="26">
        <v>582.74</v>
      </c>
      <c s="27">
        <v>0</v>
      </c>
      <c s="27">
        <f>ROUND(ROUND(H43,2)*ROUND(G43,3),2)</f>
      </c>
      <c r="O43">
        <f>(I43*21)/100</f>
      </c>
      <c t="s">
        <v>18</v>
      </c>
    </row>
    <row r="44" spans="1:5" ht="12.75">
      <c r="A44" s="28" t="s">
        <v>44</v>
      </c>
      <c r="E44" s="29" t="s">
        <v>41</v>
      </c>
    </row>
    <row r="45" spans="1:5" ht="114.75">
      <c r="A45" s="30" t="s">
        <v>46</v>
      </c>
      <c r="E45" s="31" t="s">
        <v>436</v>
      </c>
    </row>
    <row r="46" spans="1:5" ht="25.5">
      <c r="A46" t="s">
        <v>48</v>
      </c>
      <c r="E46" s="29" t="s">
        <v>241</v>
      </c>
    </row>
    <row r="47" spans="1:18" ht="12.75" customHeight="1">
      <c r="A47" s="5" t="s">
        <v>37</v>
      </c>
      <c s="5"/>
      <c s="35" t="s">
        <v>18</v>
      </c>
      <c s="5"/>
      <c s="21" t="s">
        <v>242</v>
      </c>
      <c s="5"/>
      <c s="5"/>
      <c s="5"/>
      <c s="36">
        <f>0+Q47</f>
      </c>
      <c r="O47">
        <f>0+R47</f>
      </c>
      <c r="Q47">
        <f>0+I48</f>
      </c>
      <c>
        <f>0+O48</f>
      </c>
    </row>
    <row r="48" spans="1:16" ht="12.75">
      <c r="A48" s="18" t="s">
        <v>39</v>
      </c>
      <c s="23" t="s">
        <v>36</v>
      </c>
      <c s="23" t="s">
        <v>243</v>
      </c>
      <c s="18" t="s">
        <v>41</v>
      </c>
      <c s="24" t="s">
        <v>244</v>
      </c>
      <c s="25" t="s">
        <v>130</v>
      </c>
      <c s="26">
        <v>646.304</v>
      </c>
      <c s="27">
        <v>0</v>
      </c>
      <c s="27">
        <f>ROUND(ROUND(H48,2)*ROUND(G48,3),2)</f>
      </c>
      <c r="O48">
        <f>(I48*21)/100</f>
      </c>
      <c t="s">
        <v>18</v>
      </c>
    </row>
    <row r="49" spans="1:5" ht="25.5">
      <c r="A49" s="28" t="s">
        <v>44</v>
      </c>
      <c r="E49" s="29" t="s">
        <v>245</v>
      </c>
    </row>
    <row r="50" spans="1:5" ht="76.5">
      <c r="A50" s="30" t="s">
        <v>46</v>
      </c>
      <c r="E50" s="31" t="s">
        <v>437</v>
      </c>
    </row>
    <row r="51" spans="1:5" ht="102">
      <c r="A51" t="s">
        <v>48</v>
      </c>
      <c r="E51" s="29" t="s">
        <v>247</v>
      </c>
    </row>
    <row r="52" spans="1:18" ht="12.75" customHeight="1">
      <c r="A52" s="5" t="s">
        <v>37</v>
      </c>
      <c s="5"/>
      <c s="35" t="s">
        <v>29</v>
      </c>
      <c s="5"/>
      <c s="21" t="s">
        <v>248</v>
      </c>
      <c s="5"/>
      <c s="5"/>
      <c s="5"/>
      <c s="36">
        <f>0+Q52</f>
      </c>
      <c r="O52">
        <f>0+R52</f>
      </c>
      <c r="Q52">
        <f>0+I53+I57+I61+I65+I69+I73+I77+I81+I85</f>
      </c>
      <c>
        <f>0+O53+O57+O61+O65+O69+O73+O77+O81+O85</f>
      </c>
    </row>
    <row r="53" spans="1:16" ht="12.75">
      <c r="A53" s="18" t="s">
        <v>39</v>
      </c>
      <c s="23" t="s">
        <v>87</v>
      </c>
      <c s="23" t="s">
        <v>249</v>
      </c>
      <c s="18" t="s">
        <v>41</v>
      </c>
      <c s="24" t="s">
        <v>250</v>
      </c>
      <c s="25" t="s">
        <v>130</v>
      </c>
      <c s="26">
        <v>582.74</v>
      </c>
      <c s="27">
        <v>0</v>
      </c>
      <c s="27">
        <f>ROUND(ROUND(H53,2)*ROUND(G53,3),2)</f>
      </c>
      <c r="O53">
        <f>(I53*21)/100</f>
      </c>
      <c t="s">
        <v>18</v>
      </c>
    </row>
    <row r="54" spans="1:5" ht="25.5">
      <c r="A54" s="28" t="s">
        <v>44</v>
      </c>
      <c r="E54" s="29" t="s">
        <v>245</v>
      </c>
    </row>
    <row r="55" spans="1:5" ht="89.25">
      <c r="A55" s="30" t="s">
        <v>46</v>
      </c>
      <c r="E55" s="31" t="s">
        <v>438</v>
      </c>
    </row>
    <row r="56" spans="1:5" ht="127.5">
      <c r="A56" t="s">
        <v>48</v>
      </c>
      <c r="E56" s="29" t="s">
        <v>252</v>
      </c>
    </row>
    <row r="57" spans="1:16" ht="12.75">
      <c r="A57" s="18" t="s">
        <v>39</v>
      </c>
      <c s="23" t="s">
        <v>94</v>
      </c>
      <c s="23" t="s">
        <v>253</v>
      </c>
      <c s="18" t="s">
        <v>41</v>
      </c>
      <c s="24" t="s">
        <v>254</v>
      </c>
      <c s="25" t="s">
        <v>130</v>
      </c>
      <c s="26">
        <v>582.74</v>
      </c>
      <c s="27">
        <v>0</v>
      </c>
      <c s="27">
        <f>ROUND(ROUND(H57,2)*ROUND(G57,3),2)</f>
      </c>
      <c r="O57">
        <f>(I57*21)/100</f>
      </c>
      <c t="s">
        <v>18</v>
      </c>
    </row>
    <row r="58" spans="1:5" ht="25.5">
      <c r="A58" s="28" t="s">
        <v>44</v>
      </c>
      <c r="E58" s="29" t="s">
        <v>245</v>
      </c>
    </row>
    <row r="59" spans="1:5" ht="89.25">
      <c r="A59" s="30" t="s">
        <v>46</v>
      </c>
      <c r="E59" s="31" t="s">
        <v>439</v>
      </c>
    </row>
    <row r="60" spans="1:5" ht="51">
      <c r="A60" t="s">
        <v>48</v>
      </c>
      <c r="E60" s="29" t="s">
        <v>256</v>
      </c>
    </row>
    <row r="61" spans="1:16" ht="12.75">
      <c r="A61" s="18" t="s">
        <v>39</v>
      </c>
      <c s="23" t="s">
        <v>98</v>
      </c>
      <c s="23" t="s">
        <v>257</v>
      </c>
      <c s="18" t="s">
        <v>41</v>
      </c>
      <c s="24" t="s">
        <v>258</v>
      </c>
      <c s="25" t="s">
        <v>130</v>
      </c>
      <c s="26">
        <v>624.02</v>
      </c>
      <c s="27">
        <v>0</v>
      </c>
      <c s="27">
        <f>ROUND(ROUND(H61,2)*ROUND(G61,3),2)</f>
      </c>
      <c r="O61">
        <f>(I61*21)/100</f>
      </c>
      <c t="s">
        <v>18</v>
      </c>
    </row>
    <row r="62" spans="1:5" ht="25.5">
      <c r="A62" s="28" t="s">
        <v>44</v>
      </c>
      <c r="E62" s="29" t="s">
        <v>245</v>
      </c>
    </row>
    <row r="63" spans="1:5" ht="153">
      <c r="A63" s="30" t="s">
        <v>46</v>
      </c>
      <c r="E63" s="31" t="s">
        <v>440</v>
      </c>
    </row>
    <row r="64" spans="1:5" ht="51">
      <c r="A64" t="s">
        <v>48</v>
      </c>
      <c r="E64" s="29" t="s">
        <v>256</v>
      </c>
    </row>
    <row r="65" spans="1:16" ht="12.75">
      <c r="A65" s="18" t="s">
        <v>39</v>
      </c>
      <c s="23" t="s">
        <v>166</v>
      </c>
      <c s="23" t="s">
        <v>260</v>
      </c>
      <c s="18" t="s">
        <v>23</v>
      </c>
      <c s="24" t="s">
        <v>261</v>
      </c>
      <c s="25" t="s">
        <v>130</v>
      </c>
      <c s="26">
        <v>624.02</v>
      </c>
      <c s="27">
        <v>0</v>
      </c>
      <c s="27">
        <f>ROUND(ROUND(H65,2)*ROUND(G65,3),2)</f>
      </c>
      <c r="O65">
        <f>(I65*21)/100</f>
      </c>
      <c t="s">
        <v>18</v>
      </c>
    </row>
    <row r="66" spans="1:5" ht="25.5">
      <c r="A66" s="28" t="s">
        <v>44</v>
      </c>
      <c r="E66" s="29" t="s">
        <v>245</v>
      </c>
    </row>
    <row r="67" spans="1:5" ht="153">
      <c r="A67" s="30" t="s">
        <v>46</v>
      </c>
      <c r="E67" s="31" t="s">
        <v>441</v>
      </c>
    </row>
    <row r="68" spans="1:5" ht="51">
      <c r="A68" t="s">
        <v>48</v>
      </c>
      <c r="E68" s="29" t="s">
        <v>256</v>
      </c>
    </row>
    <row r="69" spans="1:16" ht="12.75">
      <c r="A69" s="18" t="s">
        <v>39</v>
      </c>
      <c s="23" t="s">
        <v>171</v>
      </c>
      <c s="23" t="s">
        <v>263</v>
      </c>
      <c s="18" t="s">
        <v>41</v>
      </c>
      <c s="24" t="s">
        <v>264</v>
      </c>
      <c s="25" t="s">
        <v>130</v>
      </c>
      <c s="26">
        <v>582.74</v>
      </c>
      <c s="27">
        <v>0</v>
      </c>
      <c s="27">
        <f>ROUND(ROUND(H69,2)*ROUND(G69,3),2)</f>
      </c>
      <c r="O69">
        <f>(I69*21)/100</f>
      </c>
      <c t="s">
        <v>18</v>
      </c>
    </row>
    <row r="70" spans="1:5" ht="25.5">
      <c r="A70" s="28" t="s">
        <v>44</v>
      </c>
      <c r="E70" s="29" t="s">
        <v>245</v>
      </c>
    </row>
    <row r="71" spans="1:5" ht="76.5">
      <c r="A71" s="30" t="s">
        <v>46</v>
      </c>
      <c r="E71" s="31" t="s">
        <v>442</v>
      </c>
    </row>
    <row r="72" spans="1:5" ht="51">
      <c r="A72" t="s">
        <v>48</v>
      </c>
      <c r="E72" s="29" t="s">
        <v>266</v>
      </c>
    </row>
    <row r="73" spans="1:16" ht="12.75">
      <c r="A73" s="18" t="s">
        <v>39</v>
      </c>
      <c s="23" t="s">
        <v>176</v>
      </c>
      <c s="23" t="s">
        <v>267</v>
      </c>
      <c s="18" t="s">
        <v>41</v>
      </c>
      <c s="24" t="s">
        <v>268</v>
      </c>
      <c s="25" t="s">
        <v>130</v>
      </c>
      <c s="26">
        <v>1165.48</v>
      </c>
      <c s="27">
        <v>0</v>
      </c>
      <c s="27">
        <f>ROUND(ROUND(H73,2)*ROUND(G73,3),2)</f>
      </c>
      <c r="O73">
        <f>(I73*21)/100</f>
      </c>
      <c t="s">
        <v>18</v>
      </c>
    </row>
    <row r="74" spans="1:5" ht="25.5">
      <c r="A74" s="28" t="s">
        <v>44</v>
      </c>
      <c r="E74" s="29" t="s">
        <v>245</v>
      </c>
    </row>
    <row r="75" spans="1:5" ht="89.25">
      <c r="A75" s="30" t="s">
        <v>46</v>
      </c>
      <c r="E75" s="31" t="s">
        <v>443</v>
      </c>
    </row>
    <row r="76" spans="1:5" ht="51">
      <c r="A76" t="s">
        <v>48</v>
      </c>
      <c r="E76" s="29" t="s">
        <v>266</v>
      </c>
    </row>
    <row r="77" spans="1:16" ht="12.75">
      <c r="A77" s="18" t="s">
        <v>39</v>
      </c>
      <c s="23" t="s">
        <v>181</v>
      </c>
      <c s="23" t="s">
        <v>444</v>
      </c>
      <c s="18" t="s">
        <v>41</v>
      </c>
      <c s="24" t="s">
        <v>445</v>
      </c>
      <c s="25" t="s">
        <v>130</v>
      </c>
      <c s="26">
        <v>582.74</v>
      </c>
      <c s="27">
        <v>0</v>
      </c>
      <c s="27">
        <f>ROUND(ROUND(H77,2)*ROUND(G77,3),2)</f>
      </c>
      <c r="O77">
        <f>(I77*21)/100</f>
      </c>
      <c t="s">
        <v>18</v>
      </c>
    </row>
    <row r="78" spans="1:5" ht="25.5">
      <c r="A78" s="28" t="s">
        <v>44</v>
      </c>
      <c r="E78" s="29" t="s">
        <v>245</v>
      </c>
    </row>
    <row r="79" spans="1:5" ht="76.5">
      <c r="A79" s="30" t="s">
        <v>46</v>
      </c>
      <c r="E79" s="31" t="s">
        <v>446</v>
      </c>
    </row>
    <row r="80" spans="1:5" ht="140.25">
      <c r="A80" t="s">
        <v>48</v>
      </c>
      <c r="E80" s="29" t="s">
        <v>277</v>
      </c>
    </row>
    <row r="81" spans="1:16" ht="12.75">
      <c r="A81" s="18" t="s">
        <v>39</v>
      </c>
      <c s="23" t="s">
        <v>186</v>
      </c>
      <c s="23" t="s">
        <v>274</v>
      </c>
      <c s="18" t="s">
        <v>41</v>
      </c>
      <c s="24" t="s">
        <v>275</v>
      </c>
      <c s="25" t="s">
        <v>130</v>
      </c>
      <c s="26">
        <v>582.74</v>
      </c>
      <c s="27">
        <v>0</v>
      </c>
      <c s="27">
        <f>ROUND(ROUND(H81,2)*ROUND(G81,3),2)</f>
      </c>
      <c r="O81">
        <f>(I81*21)/100</f>
      </c>
      <c t="s">
        <v>18</v>
      </c>
    </row>
    <row r="82" spans="1:5" ht="25.5">
      <c r="A82" s="28" t="s">
        <v>44</v>
      </c>
      <c r="E82" s="29" t="s">
        <v>245</v>
      </c>
    </row>
    <row r="83" spans="1:5" ht="76.5">
      <c r="A83" s="30" t="s">
        <v>46</v>
      </c>
      <c r="E83" s="31" t="s">
        <v>447</v>
      </c>
    </row>
    <row r="84" spans="1:5" ht="140.25">
      <c r="A84" t="s">
        <v>48</v>
      </c>
      <c r="E84" s="29" t="s">
        <v>277</v>
      </c>
    </row>
    <row r="85" spans="1:16" ht="12.75">
      <c r="A85" s="18" t="s">
        <v>39</v>
      </c>
      <c s="23" t="s">
        <v>191</v>
      </c>
      <c s="23" t="s">
        <v>279</v>
      </c>
      <c s="18" t="s">
        <v>41</v>
      </c>
      <c s="24" t="s">
        <v>280</v>
      </c>
      <c s="25" t="s">
        <v>130</v>
      </c>
      <c s="26">
        <v>582.74</v>
      </c>
      <c s="27">
        <v>0</v>
      </c>
      <c s="27">
        <f>ROUND(ROUND(H85,2)*ROUND(G85,3),2)</f>
      </c>
      <c r="O85">
        <f>(I85*21)/100</f>
      </c>
      <c t="s">
        <v>18</v>
      </c>
    </row>
    <row r="86" spans="1:5" ht="25.5">
      <c r="A86" s="28" t="s">
        <v>44</v>
      </c>
      <c r="E86" s="29" t="s">
        <v>245</v>
      </c>
    </row>
    <row r="87" spans="1:5" ht="76.5">
      <c r="A87" s="30" t="s">
        <v>46</v>
      </c>
      <c r="E87" s="31" t="s">
        <v>448</v>
      </c>
    </row>
    <row r="88" spans="1:5" ht="140.25">
      <c r="A88" t="s">
        <v>48</v>
      </c>
      <c r="E88" s="29" t="s">
        <v>277</v>
      </c>
    </row>
    <row r="89" spans="1:18" ht="12.75" customHeight="1">
      <c r="A89" s="5" t="s">
        <v>37</v>
      </c>
      <c s="5"/>
      <c s="35" t="s">
        <v>34</v>
      </c>
      <c s="5"/>
      <c s="21" t="s">
        <v>161</v>
      </c>
      <c s="5"/>
      <c s="5"/>
      <c s="5"/>
      <c s="36">
        <f>0+Q89</f>
      </c>
      <c r="O89">
        <f>0+R89</f>
      </c>
      <c r="Q89">
        <f>0+I90+I94+I98</f>
      </c>
      <c>
        <f>0+O90+O94+O98</f>
      </c>
    </row>
    <row r="90" spans="1:16" ht="25.5">
      <c r="A90" s="18" t="s">
        <v>39</v>
      </c>
      <c s="23" t="s">
        <v>196</v>
      </c>
      <c s="23" t="s">
        <v>286</v>
      </c>
      <c s="18" t="s">
        <v>41</v>
      </c>
      <c s="24" t="s">
        <v>287</v>
      </c>
      <c s="25" t="s">
        <v>130</v>
      </c>
      <c s="26">
        <v>42.425</v>
      </c>
      <c s="27">
        <v>0</v>
      </c>
      <c s="27">
        <f>ROUND(ROUND(H90,2)*ROUND(G90,3),2)</f>
      </c>
      <c r="O90">
        <f>(I90*21)/100</f>
      </c>
      <c t="s">
        <v>18</v>
      </c>
    </row>
    <row r="91" spans="1:5" ht="25.5">
      <c r="A91" s="28" t="s">
        <v>44</v>
      </c>
      <c r="E91" s="29" t="s">
        <v>245</v>
      </c>
    </row>
    <row r="92" spans="1:5" ht="76.5">
      <c r="A92" s="30" t="s">
        <v>46</v>
      </c>
      <c r="E92" s="31" t="s">
        <v>449</v>
      </c>
    </row>
    <row r="93" spans="1:5" ht="38.25">
      <c r="A93" t="s">
        <v>48</v>
      </c>
      <c r="E93" s="29" t="s">
        <v>289</v>
      </c>
    </row>
    <row r="94" spans="1:16" ht="25.5">
      <c r="A94" s="18" t="s">
        <v>39</v>
      </c>
      <c s="23" t="s">
        <v>201</v>
      </c>
      <c s="23" t="s">
        <v>290</v>
      </c>
      <c s="18" t="s">
        <v>41</v>
      </c>
      <c s="24" t="s">
        <v>291</v>
      </c>
      <c s="25" t="s">
        <v>130</v>
      </c>
      <c s="26">
        <v>42.425</v>
      </c>
      <c s="27">
        <v>0</v>
      </c>
      <c s="27">
        <f>ROUND(ROUND(H94,2)*ROUND(G94,3),2)</f>
      </c>
      <c r="O94">
        <f>(I94*21)/100</f>
      </c>
      <c t="s">
        <v>18</v>
      </c>
    </row>
    <row r="95" spans="1:5" ht="25.5">
      <c r="A95" s="28" t="s">
        <v>44</v>
      </c>
      <c r="E95" s="29" t="s">
        <v>245</v>
      </c>
    </row>
    <row r="96" spans="1:5" ht="76.5">
      <c r="A96" s="30" t="s">
        <v>46</v>
      </c>
      <c r="E96" s="31" t="s">
        <v>449</v>
      </c>
    </row>
    <row r="97" spans="1:5" ht="38.25">
      <c r="A97" t="s">
        <v>48</v>
      </c>
      <c r="E97" s="29" t="s">
        <v>289</v>
      </c>
    </row>
    <row r="98" spans="1:16" ht="12.75">
      <c r="A98" s="18" t="s">
        <v>39</v>
      </c>
      <c s="23" t="s">
        <v>205</v>
      </c>
      <c s="23" t="s">
        <v>300</v>
      </c>
      <c s="18" t="s">
        <v>41</v>
      </c>
      <c s="24" t="s">
        <v>301</v>
      </c>
      <c s="25" t="s">
        <v>130</v>
      </c>
      <c s="26">
        <v>7.075</v>
      </c>
      <c s="27">
        <v>0</v>
      </c>
      <c s="27">
        <f>ROUND(ROUND(H98,2)*ROUND(G98,3),2)</f>
      </c>
      <c r="O98">
        <f>(I98*21)/100</f>
      </c>
      <c t="s">
        <v>18</v>
      </c>
    </row>
    <row r="99" spans="1:5" ht="12.75">
      <c r="A99" s="28" t="s">
        <v>44</v>
      </c>
      <c r="E99" s="29" t="s">
        <v>41</v>
      </c>
    </row>
    <row r="100" spans="1:5" ht="76.5">
      <c r="A100" s="30" t="s">
        <v>46</v>
      </c>
      <c r="E100" s="31" t="s">
        <v>450</v>
      </c>
    </row>
    <row r="101" spans="1:5" ht="89.25">
      <c r="A101" t="s">
        <v>48</v>
      </c>
      <c r="E101" s="29" t="s">
        <v>303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0+O9+O14+O31+O36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451</v>
      </c>
      <c s="32">
        <f>0+I9+I14+I31+I36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422</v>
      </c>
      <c s="1"/>
      <c s="10" t="s">
        <v>423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451</v>
      </c>
      <c s="5"/>
      <c s="14" t="s">
        <v>452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</f>
      </c>
      <c>
        <f>0+O10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263.34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25.5">
      <c r="A11" s="28" t="s">
        <v>44</v>
      </c>
      <c r="E11" s="29" t="s">
        <v>426</v>
      </c>
    </row>
    <row r="12" spans="1:5" ht="153">
      <c r="A12" s="30" t="s">
        <v>46</v>
      </c>
      <c r="E12" s="31" t="s">
        <v>453</v>
      </c>
    </row>
    <row r="13" spans="1:5" ht="25.5">
      <c r="A13" t="s">
        <v>48</v>
      </c>
      <c r="E13" s="29" t="s">
        <v>119</v>
      </c>
    </row>
    <row r="14" spans="1:18" ht="12.75" customHeight="1">
      <c r="A14" s="5" t="s">
        <v>37</v>
      </c>
      <c s="5"/>
      <c s="35" t="s">
        <v>23</v>
      </c>
      <c s="5"/>
      <c s="21" t="s">
        <v>127</v>
      </c>
      <c s="5"/>
      <c s="5"/>
      <c s="5"/>
      <c s="36">
        <f>0+Q14</f>
      </c>
      <c r="O14">
        <f>0+R14</f>
      </c>
      <c r="Q14">
        <f>0+I15+I19+I23+I27</f>
      </c>
      <c>
        <f>0+O15+O19+O23+O27</f>
      </c>
    </row>
    <row r="15" spans="1:16" ht="25.5">
      <c r="A15" s="18" t="s">
        <v>39</v>
      </c>
      <c s="23" t="s">
        <v>18</v>
      </c>
      <c s="23" t="s">
        <v>454</v>
      </c>
      <c s="18" t="s">
        <v>41</v>
      </c>
      <c s="24" t="s">
        <v>455</v>
      </c>
      <c s="25" t="s">
        <v>141</v>
      </c>
      <c s="26">
        <v>12.6</v>
      </c>
      <c s="27">
        <v>0</v>
      </c>
      <c s="27">
        <f>ROUND(ROUND(H15,2)*ROUND(G15,3),2)</f>
      </c>
      <c r="O15">
        <f>(I15*21)/100</f>
      </c>
      <c t="s">
        <v>18</v>
      </c>
    </row>
    <row r="16" spans="1:5" ht="38.25">
      <c r="A16" s="28" t="s">
        <v>44</v>
      </c>
      <c r="E16" s="29" t="s">
        <v>456</v>
      </c>
    </row>
    <row r="17" spans="1:5" ht="102">
      <c r="A17" s="30" t="s">
        <v>46</v>
      </c>
      <c r="E17" s="31" t="s">
        <v>457</v>
      </c>
    </row>
    <row r="18" spans="1:5" ht="63.75">
      <c r="A18" t="s">
        <v>48</v>
      </c>
      <c r="E18" s="29" t="s">
        <v>138</v>
      </c>
    </row>
    <row r="19" spans="1:16" ht="25.5">
      <c r="A19" s="18" t="s">
        <v>39</v>
      </c>
      <c s="23" t="s">
        <v>17</v>
      </c>
      <c s="23" t="s">
        <v>227</v>
      </c>
      <c s="18" t="s">
        <v>41</v>
      </c>
      <c s="24" t="s">
        <v>228</v>
      </c>
      <c s="25" t="s">
        <v>141</v>
      </c>
      <c s="26">
        <v>64.26</v>
      </c>
      <c s="27">
        <v>0</v>
      </c>
      <c s="27">
        <f>ROUND(ROUND(H19,2)*ROUND(G19,3),2)</f>
      </c>
      <c r="O19">
        <f>(I19*21)/100</f>
      </c>
      <c t="s">
        <v>18</v>
      </c>
    </row>
    <row r="20" spans="1:5" ht="38.25">
      <c r="A20" s="28" t="s">
        <v>44</v>
      </c>
      <c r="E20" s="29" t="s">
        <v>225</v>
      </c>
    </row>
    <row r="21" spans="1:5" ht="102">
      <c r="A21" s="30" t="s">
        <v>46</v>
      </c>
      <c r="E21" s="31" t="s">
        <v>458</v>
      </c>
    </row>
    <row r="22" spans="1:5" ht="63.75">
      <c r="A22" t="s">
        <v>48</v>
      </c>
      <c r="E22" s="29" t="s">
        <v>138</v>
      </c>
    </row>
    <row r="23" spans="1:16" ht="25.5">
      <c r="A23" s="18" t="s">
        <v>39</v>
      </c>
      <c s="23" t="s">
        <v>27</v>
      </c>
      <c s="23" t="s">
        <v>234</v>
      </c>
      <c s="18" t="s">
        <v>41</v>
      </c>
      <c s="24" t="s">
        <v>235</v>
      </c>
      <c s="25" t="s">
        <v>141</v>
      </c>
      <c s="26">
        <v>63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89.25">
      <c r="A25" s="30" t="s">
        <v>46</v>
      </c>
      <c r="E25" s="31" t="s">
        <v>459</v>
      </c>
    </row>
    <row r="26" spans="1:5" ht="369.75">
      <c r="A26" t="s">
        <v>48</v>
      </c>
      <c r="E26" s="29" t="s">
        <v>237</v>
      </c>
    </row>
    <row r="27" spans="1:16" ht="12.75">
      <c r="A27" s="18" t="s">
        <v>39</v>
      </c>
      <c s="23" t="s">
        <v>29</v>
      </c>
      <c s="23" t="s">
        <v>238</v>
      </c>
      <c s="18" t="s">
        <v>41</v>
      </c>
      <c s="24" t="s">
        <v>239</v>
      </c>
      <c s="25" t="s">
        <v>130</v>
      </c>
      <c s="26">
        <v>126</v>
      </c>
      <c s="27">
        <v>0</v>
      </c>
      <c s="27">
        <f>ROUND(ROUND(H27,2)*ROUND(G27,3),2)</f>
      </c>
      <c r="O27">
        <f>(I27*21)/100</f>
      </c>
      <c t="s">
        <v>18</v>
      </c>
    </row>
    <row r="28" spans="1:5" ht="12.75">
      <c r="A28" s="28" t="s">
        <v>44</v>
      </c>
      <c r="E28" s="29" t="s">
        <v>41</v>
      </c>
    </row>
    <row r="29" spans="1:5" ht="114.75">
      <c r="A29" s="30" t="s">
        <v>46</v>
      </c>
      <c r="E29" s="31" t="s">
        <v>460</v>
      </c>
    </row>
    <row r="30" spans="1:5" ht="25.5">
      <c r="A30" t="s">
        <v>48</v>
      </c>
      <c r="E30" s="29" t="s">
        <v>241</v>
      </c>
    </row>
    <row r="31" spans="1:18" ht="12.75" customHeight="1">
      <c r="A31" s="5" t="s">
        <v>37</v>
      </c>
      <c s="5"/>
      <c s="35" t="s">
        <v>18</v>
      </c>
      <c s="5"/>
      <c s="21" t="s">
        <v>242</v>
      </c>
      <c s="5"/>
      <c s="5"/>
      <c s="5"/>
      <c s="36">
        <f>0+Q31</f>
      </c>
      <c r="O31">
        <f>0+R31</f>
      </c>
      <c r="Q31">
        <f>0+I32</f>
      </c>
      <c>
        <f>0+O32</f>
      </c>
    </row>
    <row r="32" spans="1:16" ht="12.75">
      <c r="A32" s="18" t="s">
        <v>39</v>
      </c>
      <c s="23" t="s">
        <v>31</v>
      </c>
      <c s="23" t="s">
        <v>243</v>
      </c>
      <c s="18" t="s">
        <v>41</v>
      </c>
      <c s="24" t="s">
        <v>244</v>
      </c>
      <c s="25" t="s">
        <v>130</v>
      </c>
      <c s="26">
        <v>194.04</v>
      </c>
      <c s="27">
        <v>0</v>
      </c>
      <c s="27">
        <f>ROUND(ROUND(H32,2)*ROUND(G32,3),2)</f>
      </c>
      <c r="O32">
        <f>(I32*21)/100</f>
      </c>
      <c t="s">
        <v>18</v>
      </c>
    </row>
    <row r="33" spans="1:5" ht="25.5">
      <c r="A33" s="28" t="s">
        <v>44</v>
      </c>
      <c r="E33" s="29" t="s">
        <v>245</v>
      </c>
    </row>
    <row r="34" spans="1:5" ht="76.5">
      <c r="A34" s="30" t="s">
        <v>46</v>
      </c>
      <c r="E34" s="31" t="s">
        <v>461</v>
      </c>
    </row>
    <row r="35" spans="1:5" ht="102">
      <c r="A35" t="s">
        <v>48</v>
      </c>
      <c r="E35" s="29" t="s">
        <v>247</v>
      </c>
    </row>
    <row r="36" spans="1:18" ht="12.75" customHeight="1">
      <c r="A36" s="5" t="s">
        <v>37</v>
      </c>
      <c s="5"/>
      <c s="35" t="s">
        <v>29</v>
      </c>
      <c s="5"/>
      <c s="21" t="s">
        <v>248</v>
      </c>
      <c s="5"/>
      <c s="5"/>
      <c s="5"/>
      <c s="36">
        <f>0+Q36</f>
      </c>
      <c r="O36">
        <f>0+R36</f>
      </c>
      <c r="Q36">
        <f>0+I37+I41+I45+I49+I53</f>
      </c>
      <c>
        <f>0+O37+O41+O45+O49+O53</f>
      </c>
    </row>
    <row r="37" spans="1:16" ht="12.75">
      <c r="A37" s="18" t="s">
        <v>39</v>
      </c>
      <c s="23" t="s">
        <v>71</v>
      </c>
      <c s="23" t="s">
        <v>462</v>
      </c>
      <c s="18" t="s">
        <v>41</v>
      </c>
      <c s="24" t="s">
        <v>463</v>
      </c>
      <c s="25" t="s">
        <v>130</v>
      </c>
      <c s="26">
        <v>126</v>
      </c>
      <c s="27">
        <v>0</v>
      </c>
      <c s="27">
        <f>ROUND(ROUND(H37,2)*ROUND(G37,3),2)</f>
      </c>
      <c r="O37">
        <f>(I37*21)/100</f>
      </c>
      <c t="s">
        <v>18</v>
      </c>
    </row>
    <row r="38" spans="1:5" ht="25.5">
      <c r="A38" s="28" t="s">
        <v>44</v>
      </c>
      <c r="E38" s="29" t="s">
        <v>245</v>
      </c>
    </row>
    <row r="39" spans="1:5" ht="76.5">
      <c r="A39" s="30" t="s">
        <v>46</v>
      </c>
      <c r="E39" s="31" t="s">
        <v>464</v>
      </c>
    </row>
    <row r="40" spans="1:5" ht="127.5">
      <c r="A40" t="s">
        <v>48</v>
      </c>
      <c r="E40" s="29" t="s">
        <v>252</v>
      </c>
    </row>
    <row r="41" spans="1:16" ht="12.75">
      <c r="A41" s="18" t="s">
        <v>39</v>
      </c>
      <c s="23" t="s">
        <v>76</v>
      </c>
      <c s="23" t="s">
        <v>253</v>
      </c>
      <c s="18" t="s">
        <v>41</v>
      </c>
      <c s="24" t="s">
        <v>254</v>
      </c>
      <c s="25" t="s">
        <v>130</v>
      </c>
      <c s="26">
        <v>195.3</v>
      </c>
      <c s="27">
        <v>0</v>
      </c>
      <c s="27">
        <f>ROUND(ROUND(H41,2)*ROUND(G41,3),2)</f>
      </c>
      <c r="O41">
        <f>(I41*21)/100</f>
      </c>
      <c t="s">
        <v>18</v>
      </c>
    </row>
    <row r="42" spans="1:5" ht="25.5">
      <c r="A42" s="28" t="s">
        <v>44</v>
      </c>
      <c r="E42" s="29" t="s">
        <v>245</v>
      </c>
    </row>
    <row r="43" spans="1:5" ht="153">
      <c r="A43" s="30" t="s">
        <v>46</v>
      </c>
      <c r="E43" s="31" t="s">
        <v>465</v>
      </c>
    </row>
    <row r="44" spans="1:5" ht="51">
      <c r="A44" t="s">
        <v>48</v>
      </c>
      <c r="E44" s="29" t="s">
        <v>256</v>
      </c>
    </row>
    <row r="45" spans="1:16" ht="12.75">
      <c r="A45" s="18" t="s">
        <v>39</v>
      </c>
      <c s="23" t="s">
        <v>34</v>
      </c>
      <c s="23" t="s">
        <v>253</v>
      </c>
      <c s="18" t="s">
        <v>23</v>
      </c>
      <c s="24" t="s">
        <v>254</v>
      </c>
      <c s="25" t="s">
        <v>130</v>
      </c>
      <c s="26">
        <v>126</v>
      </c>
      <c s="27">
        <v>0</v>
      </c>
      <c s="27">
        <f>ROUND(ROUND(H45,2)*ROUND(G45,3),2)</f>
      </c>
      <c r="O45">
        <f>(I45*21)/100</f>
      </c>
      <c t="s">
        <v>18</v>
      </c>
    </row>
    <row r="46" spans="1:5" ht="25.5">
      <c r="A46" s="28" t="s">
        <v>44</v>
      </c>
      <c r="E46" s="29" t="s">
        <v>245</v>
      </c>
    </row>
    <row r="47" spans="1:5" ht="89.25">
      <c r="A47" s="30" t="s">
        <v>46</v>
      </c>
      <c r="E47" s="31" t="s">
        <v>466</v>
      </c>
    </row>
    <row r="48" spans="1:5" ht="51">
      <c r="A48" t="s">
        <v>48</v>
      </c>
      <c r="E48" s="29" t="s">
        <v>256</v>
      </c>
    </row>
    <row r="49" spans="1:16" ht="12.75">
      <c r="A49" s="18" t="s">
        <v>39</v>
      </c>
      <c s="23" t="s">
        <v>36</v>
      </c>
      <c s="23" t="s">
        <v>260</v>
      </c>
      <c s="18" t="s">
        <v>23</v>
      </c>
      <c s="24" t="s">
        <v>261</v>
      </c>
      <c s="25" t="s">
        <v>130</v>
      </c>
      <c s="26">
        <v>195.3</v>
      </c>
      <c s="27">
        <v>0</v>
      </c>
      <c s="27">
        <f>ROUND(ROUND(H49,2)*ROUND(G49,3),2)</f>
      </c>
      <c r="O49">
        <f>(I49*21)/100</f>
      </c>
      <c t="s">
        <v>18</v>
      </c>
    </row>
    <row r="50" spans="1:5" ht="25.5">
      <c r="A50" s="28" t="s">
        <v>44</v>
      </c>
      <c r="E50" s="29" t="s">
        <v>245</v>
      </c>
    </row>
    <row r="51" spans="1:5" ht="153">
      <c r="A51" s="30" t="s">
        <v>46</v>
      </c>
      <c r="E51" s="31" t="s">
        <v>467</v>
      </c>
    </row>
    <row r="52" spans="1:5" ht="51">
      <c r="A52" t="s">
        <v>48</v>
      </c>
      <c r="E52" s="29" t="s">
        <v>256</v>
      </c>
    </row>
    <row r="53" spans="1:16" ht="12.75">
      <c r="A53" s="18" t="s">
        <v>39</v>
      </c>
      <c s="23" t="s">
        <v>87</v>
      </c>
      <c s="23" t="s">
        <v>468</v>
      </c>
      <c s="18" t="s">
        <v>41</v>
      </c>
      <c s="24" t="s">
        <v>469</v>
      </c>
      <c s="25" t="s">
        <v>130</v>
      </c>
      <c s="26">
        <v>126</v>
      </c>
      <c s="27">
        <v>0</v>
      </c>
      <c s="27">
        <f>ROUND(ROUND(H53,2)*ROUND(G53,3),2)</f>
      </c>
      <c r="O53">
        <f>(I53*21)/100</f>
      </c>
      <c t="s">
        <v>18</v>
      </c>
    </row>
    <row r="54" spans="1:5" ht="25.5">
      <c r="A54" s="28" t="s">
        <v>44</v>
      </c>
      <c r="E54" s="29" t="s">
        <v>245</v>
      </c>
    </row>
    <row r="55" spans="1:5" ht="76.5">
      <c r="A55" s="30" t="s">
        <v>46</v>
      </c>
      <c r="E55" s="31" t="s">
        <v>470</v>
      </c>
    </row>
    <row r="56" spans="1:5" ht="153">
      <c r="A56" t="s">
        <v>48</v>
      </c>
      <c r="E56" s="29" t="s">
        <v>317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471</v>
      </c>
      <c s="32">
        <f>0+I9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422</v>
      </c>
      <c s="1"/>
      <c s="10" t="s">
        <v>423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471</v>
      </c>
      <c s="5"/>
      <c s="14" t="s">
        <v>472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29</v>
      </c>
      <c s="19"/>
      <c s="21" t="s">
        <v>248</v>
      </c>
      <c s="19"/>
      <c s="19"/>
      <c s="19"/>
      <c s="22">
        <f>0+Q9</f>
      </c>
      <c r="O9">
        <f>0+R9</f>
      </c>
      <c r="Q9">
        <f>0+I10</f>
      </c>
      <c>
        <f>0+O10</f>
      </c>
    </row>
    <row r="10" spans="1:16" ht="12.75">
      <c r="A10" s="18" t="s">
        <v>39</v>
      </c>
      <c s="23" t="s">
        <v>23</v>
      </c>
      <c s="23" t="s">
        <v>321</v>
      </c>
      <c s="18" t="s">
        <v>41</v>
      </c>
      <c s="24" t="s">
        <v>322</v>
      </c>
      <c s="25" t="s">
        <v>130</v>
      </c>
      <c s="26">
        <v>35.1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25.5">
      <c r="A11" s="28" t="s">
        <v>44</v>
      </c>
      <c r="E11" s="29" t="s">
        <v>245</v>
      </c>
    </row>
    <row r="12" spans="1:5" ht="89.25">
      <c r="A12" s="30" t="s">
        <v>46</v>
      </c>
      <c r="E12" s="31" t="s">
        <v>473</v>
      </c>
    </row>
    <row r="13" spans="1:5" ht="89.25">
      <c r="A13" t="s">
        <v>48</v>
      </c>
      <c r="E13" s="29" t="s">
        <v>324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7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0+O9+O14+O19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474</v>
      </c>
      <c s="32">
        <f>0+I9+I14+I19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422</v>
      </c>
      <c s="1"/>
      <c s="10" t="s">
        <v>423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474</v>
      </c>
      <c s="5"/>
      <c s="14" t="s">
        <v>339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</f>
      </c>
      <c>
        <f>0+O10</f>
      </c>
    </row>
    <row r="10" spans="1:16" ht="12.75">
      <c r="A10" s="18" t="s">
        <v>39</v>
      </c>
      <c s="23" t="s">
        <v>23</v>
      </c>
      <c s="23" t="s">
        <v>114</v>
      </c>
      <c s="18" t="s">
        <v>18</v>
      </c>
      <c s="24" t="s">
        <v>115</v>
      </c>
      <c s="25" t="s">
        <v>116</v>
      </c>
      <c s="26">
        <v>27.031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475</v>
      </c>
    </row>
    <row r="12" spans="1:5" ht="76.5">
      <c r="A12" s="30" t="s">
        <v>46</v>
      </c>
      <c r="E12" s="31" t="s">
        <v>476</v>
      </c>
    </row>
    <row r="13" spans="1:5" ht="25.5">
      <c r="A13" t="s">
        <v>48</v>
      </c>
      <c r="E13" s="29" t="s">
        <v>119</v>
      </c>
    </row>
    <row r="14" spans="1:18" ht="12.75" customHeight="1">
      <c r="A14" s="5" t="s">
        <v>37</v>
      </c>
      <c s="5"/>
      <c s="35" t="s">
        <v>23</v>
      </c>
      <c s="5"/>
      <c s="21" t="s">
        <v>127</v>
      </c>
      <c s="5"/>
      <c s="5"/>
      <c s="5"/>
      <c s="36">
        <f>0+Q14</f>
      </c>
      <c r="O14">
        <f>0+R14</f>
      </c>
      <c r="Q14">
        <f>0+I15</f>
      </c>
      <c>
        <f>0+O15</f>
      </c>
    </row>
    <row r="15" spans="1:16" ht="25.5">
      <c r="A15" s="18" t="s">
        <v>39</v>
      </c>
      <c s="23" t="s">
        <v>18</v>
      </c>
      <c s="23" t="s">
        <v>230</v>
      </c>
      <c s="18" t="s">
        <v>41</v>
      </c>
      <c s="24" t="s">
        <v>231</v>
      </c>
      <c s="25" t="s">
        <v>135</v>
      </c>
      <c s="26">
        <v>78.35</v>
      </c>
      <c s="27">
        <v>0</v>
      </c>
      <c s="27">
        <f>ROUND(ROUND(H15,2)*ROUND(G15,3),2)</f>
      </c>
      <c r="O15">
        <f>(I15*21)/100</f>
      </c>
      <c t="s">
        <v>18</v>
      </c>
    </row>
    <row r="16" spans="1:5" ht="38.25">
      <c r="A16" s="28" t="s">
        <v>44</v>
      </c>
      <c r="E16" s="29" t="s">
        <v>225</v>
      </c>
    </row>
    <row r="17" spans="1:5" ht="89.25">
      <c r="A17" s="30" t="s">
        <v>46</v>
      </c>
      <c r="E17" s="31" t="s">
        <v>477</v>
      </c>
    </row>
    <row r="18" spans="1:5" ht="63.75">
      <c r="A18" t="s">
        <v>48</v>
      </c>
      <c r="E18" s="29" t="s">
        <v>138</v>
      </c>
    </row>
    <row r="19" spans="1:18" ht="12.75" customHeight="1">
      <c r="A19" s="5" t="s">
        <v>37</v>
      </c>
      <c s="5"/>
      <c s="35" t="s">
        <v>34</v>
      </c>
      <c s="5"/>
      <c s="21" t="s">
        <v>161</v>
      </c>
      <c s="5"/>
      <c s="5"/>
      <c s="5"/>
      <c s="36">
        <f>0+Q19</f>
      </c>
      <c r="O19">
        <f>0+R19</f>
      </c>
      <c r="Q19">
        <f>0+I20+I24</f>
      </c>
      <c>
        <f>0+O20+O24</f>
      </c>
    </row>
    <row r="20" spans="1:16" ht="12.75">
      <c r="A20" s="18" t="s">
        <v>39</v>
      </c>
      <c s="23" t="s">
        <v>17</v>
      </c>
      <c s="23" t="s">
        <v>350</v>
      </c>
      <c s="18" t="s">
        <v>41</v>
      </c>
      <c s="24" t="s">
        <v>351</v>
      </c>
      <c s="25" t="s">
        <v>135</v>
      </c>
      <c s="26">
        <v>78.35</v>
      </c>
      <c s="27">
        <v>0</v>
      </c>
      <c s="27">
        <f>ROUND(ROUND(H20,2)*ROUND(G20,3),2)</f>
      </c>
      <c r="O20">
        <f>(I20*21)/100</f>
      </c>
      <c t="s">
        <v>18</v>
      </c>
    </row>
    <row r="21" spans="1:5" ht="25.5">
      <c r="A21" s="28" t="s">
        <v>44</v>
      </c>
      <c r="E21" s="29" t="s">
        <v>245</v>
      </c>
    </row>
    <row r="22" spans="1:5" ht="89.25">
      <c r="A22" s="30" t="s">
        <v>46</v>
      </c>
      <c r="E22" s="31" t="s">
        <v>478</v>
      </c>
    </row>
    <row r="23" spans="1:5" ht="51">
      <c r="A23" t="s">
        <v>48</v>
      </c>
      <c r="E23" s="29" t="s">
        <v>349</v>
      </c>
    </row>
    <row r="24" spans="1:16" ht="12.75">
      <c r="A24" s="18" t="s">
        <v>39</v>
      </c>
      <c s="23" t="s">
        <v>27</v>
      </c>
      <c s="23" t="s">
        <v>353</v>
      </c>
      <c s="18" t="s">
        <v>41</v>
      </c>
      <c s="24" t="s">
        <v>354</v>
      </c>
      <c s="25" t="s">
        <v>135</v>
      </c>
      <c s="26">
        <v>69.3</v>
      </c>
      <c s="27">
        <v>0</v>
      </c>
      <c s="27">
        <f>ROUND(ROUND(H24,2)*ROUND(G24,3),2)</f>
      </c>
      <c r="O24">
        <f>(I24*21)/100</f>
      </c>
      <c t="s">
        <v>18</v>
      </c>
    </row>
    <row r="25" spans="1:5" ht="25.5">
      <c r="A25" s="28" t="s">
        <v>44</v>
      </c>
      <c r="E25" s="29" t="s">
        <v>245</v>
      </c>
    </row>
    <row r="26" spans="1:5" ht="76.5">
      <c r="A26" s="30" t="s">
        <v>46</v>
      </c>
      <c r="E26" s="31" t="s">
        <v>479</v>
      </c>
    </row>
    <row r="27" spans="1:5" ht="51">
      <c r="A27" t="s">
        <v>48</v>
      </c>
      <c r="E27" s="29" t="s">
        <v>349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6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0+O9+O18+O35+O40+O57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480</v>
      </c>
      <c s="32">
        <f>0+I9+I18+I35+I40+I57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422</v>
      </c>
      <c s="1"/>
      <c s="10" t="s">
        <v>423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480</v>
      </c>
      <c s="5"/>
      <c s="14" t="s">
        <v>481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</f>
      </c>
      <c>
        <f>0+O10+O14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31.966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358</v>
      </c>
    </row>
    <row r="12" spans="1:5" ht="127.5">
      <c r="A12" s="30" t="s">
        <v>46</v>
      </c>
      <c r="E12" s="31" t="s">
        <v>482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18</v>
      </c>
      <c s="24" t="s">
        <v>115</v>
      </c>
      <c s="25" t="s">
        <v>116</v>
      </c>
      <c s="26">
        <v>1.67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360</v>
      </c>
    </row>
    <row r="16" spans="1:5" ht="178.5">
      <c r="A16" s="30" t="s">
        <v>46</v>
      </c>
      <c r="E16" s="31" t="s">
        <v>483</v>
      </c>
    </row>
    <row r="17" spans="1:5" ht="25.5">
      <c r="A17" t="s">
        <v>48</v>
      </c>
      <c r="E17" s="29" t="s">
        <v>119</v>
      </c>
    </row>
    <row r="18" spans="1:18" ht="12.75" customHeight="1">
      <c r="A18" s="5" t="s">
        <v>37</v>
      </c>
      <c s="5"/>
      <c s="35" t="s">
        <v>23</v>
      </c>
      <c s="5"/>
      <c s="21" t="s">
        <v>127</v>
      </c>
      <c s="5"/>
      <c s="5"/>
      <c s="5"/>
      <c s="36">
        <f>0+Q18</f>
      </c>
      <c r="O18">
        <f>0+R18</f>
      </c>
      <c r="Q18">
        <f>0+I19+I23+I27+I31</f>
      </c>
      <c>
        <f>0+O19+O23+O27+O31</f>
      </c>
    </row>
    <row r="19" spans="1:16" ht="25.5">
      <c r="A19" s="18" t="s">
        <v>39</v>
      </c>
      <c s="23" t="s">
        <v>17</v>
      </c>
      <c s="23" t="s">
        <v>154</v>
      </c>
      <c s="18" t="s">
        <v>41</v>
      </c>
      <c s="24" t="s">
        <v>155</v>
      </c>
      <c s="25" t="s">
        <v>141</v>
      </c>
      <c s="26">
        <v>2.592</v>
      </c>
      <c s="27">
        <v>0</v>
      </c>
      <c s="27">
        <f>ROUND(ROUND(H19,2)*ROUND(G19,3),2)</f>
      </c>
      <c r="O19">
        <f>(I19*21)/100</f>
      </c>
      <c t="s">
        <v>18</v>
      </c>
    </row>
    <row r="20" spans="1:5" ht="38.25">
      <c r="A20" s="28" t="s">
        <v>44</v>
      </c>
      <c r="E20" s="29" t="s">
        <v>225</v>
      </c>
    </row>
    <row r="21" spans="1:5" ht="114.75">
      <c r="A21" s="30" t="s">
        <v>46</v>
      </c>
      <c r="E21" s="31" t="s">
        <v>484</v>
      </c>
    </row>
    <row r="22" spans="1:5" ht="318.75">
      <c r="A22" t="s">
        <v>48</v>
      </c>
      <c r="E22" s="29" t="s">
        <v>157</v>
      </c>
    </row>
    <row r="23" spans="1:16" ht="25.5">
      <c r="A23" s="18" t="s">
        <v>39</v>
      </c>
      <c s="23" t="s">
        <v>27</v>
      </c>
      <c s="23" t="s">
        <v>158</v>
      </c>
      <c s="18" t="s">
        <v>41</v>
      </c>
      <c s="24" t="s">
        <v>485</v>
      </c>
      <c s="25" t="s">
        <v>141</v>
      </c>
      <c s="26">
        <v>14.232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153">
      <c r="A25" s="30" t="s">
        <v>46</v>
      </c>
      <c r="E25" s="31" t="s">
        <v>486</v>
      </c>
    </row>
    <row r="26" spans="1:5" ht="318.75">
      <c r="A26" t="s">
        <v>48</v>
      </c>
      <c r="E26" s="29" t="s">
        <v>157</v>
      </c>
    </row>
    <row r="27" spans="1:16" ht="12.75">
      <c r="A27" s="18" t="s">
        <v>39</v>
      </c>
      <c s="23" t="s">
        <v>29</v>
      </c>
      <c s="23" t="s">
        <v>365</v>
      </c>
      <c s="18" t="s">
        <v>41</v>
      </c>
      <c s="24" t="s">
        <v>366</v>
      </c>
      <c s="25" t="s">
        <v>141</v>
      </c>
      <c s="26">
        <v>4.524</v>
      </c>
      <c s="27">
        <v>0</v>
      </c>
      <c s="27">
        <f>ROUND(ROUND(H27,2)*ROUND(G27,3),2)</f>
      </c>
      <c r="O27">
        <f>(I27*21)/100</f>
      </c>
      <c t="s">
        <v>18</v>
      </c>
    </row>
    <row r="28" spans="1:5" ht="12.75">
      <c r="A28" s="28" t="s">
        <v>44</v>
      </c>
      <c r="E28" s="29" t="s">
        <v>367</v>
      </c>
    </row>
    <row r="29" spans="1:5" ht="153">
      <c r="A29" s="30" t="s">
        <v>46</v>
      </c>
      <c r="E29" s="31" t="s">
        <v>487</v>
      </c>
    </row>
    <row r="30" spans="1:5" ht="229.5">
      <c r="A30" t="s">
        <v>48</v>
      </c>
      <c r="E30" s="29" t="s">
        <v>369</v>
      </c>
    </row>
    <row r="31" spans="1:16" ht="12.75">
      <c r="A31" s="18" t="s">
        <v>39</v>
      </c>
      <c s="23" t="s">
        <v>31</v>
      </c>
      <c s="23" t="s">
        <v>370</v>
      </c>
      <c s="18" t="s">
        <v>41</v>
      </c>
      <c s="24" t="s">
        <v>371</v>
      </c>
      <c s="25" t="s">
        <v>141</v>
      </c>
      <c s="26">
        <v>1.686</v>
      </c>
      <c s="27">
        <v>0</v>
      </c>
      <c s="27">
        <f>ROUND(ROUND(H31,2)*ROUND(G31,3),2)</f>
      </c>
      <c r="O31">
        <f>(I31*21)/100</f>
      </c>
      <c t="s">
        <v>18</v>
      </c>
    </row>
    <row r="32" spans="1:5" ht="12.75">
      <c r="A32" s="28" t="s">
        <v>44</v>
      </c>
      <c r="E32" s="29" t="s">
        <v>367</v>
      </c>
    </row>
    <row r="33" spans="1:5" ht="102">
      <c r="A33" s="30" t="s">
        <v>46</v>
      </c>
      <c r="E33" s="31" t="s">
        <v>488</v>
      </c>
    </row>
    <row r="34" spans="1:5" ht="293.25">
      <c r="A34" t="s">
        <v>48</v>
      </c>
      <c r="E34" s="29" t="s">
        <v>373</v>
      </c>
    </row>
    <row r="35" spans="1:18" ht="12.75" customHeight="1">
      <c r="A35" s="5" t="s">
        <v>37</v>
      </c>
      <c s="5"/>
      <c s="35" t="s">
        <v>18</v>
      </c>
      <c s="5"/>
      <c s="21" t="s">
        <v>242</v>
      </c>
      <c s="5"/>
      <c s="5"/>
      <c s="5"/>
      <c s="36">
        <f>0+Q35</f>
      </c>
      <c r="O35">
        <f>0+R35</f>
      </c>
      <c r="Q35">
        <f>0+I36</f>
      </c>
      <c>
        <f>0+O36</f>
      </c>
    </row>
    <row r="36" spans="1:16" ht="12.75">
      <c r="A36" s="18" t="s">
        <v>39</v>
      </c>
      <c s="23" t="s">
        <v>71</v>
      </c>
      <c s="23" t="s">
        <v>374</v>
      </c>
      <c s="18" t="s">
        <v>41</v>
      </c>
      <c s="24" t="s">
        <v>375</v>
      </c>
      <c s="25" t="s">
        <v>135</v>
      </c>
      <c s="26">
        <v>15</v>
      </c>
      <c s="27">
        <v>0</v>
      </c>
      <c s="27">
        <f>ROUND(ROUND(H36,2)*ROUND(G36,3),2)</f>
      </c>
      <c r="O36">
        <f>(I36*21)/100</f>
      </c>
      <c t="s">
        <v>18</v>
      </c>
    </row>
    <row r="37" spans="1:5" ht="153">
      <c r="A37" s="28" t="s">
        <v>44</v>
      </c>
      <c r="E37" s="29" t="s">
        <v>376</v>
      </c>
    </row>
    <row r="38" spans="1:5" ht="76.5">
      <c r="A38" s="30" t="s">
        <v>46</v>
      </c>
      <c r="E38" s="31" t="s">
        <v>489</v>
      </c>
    </row>
    <row r="39" spans="1:5" ht="165.75">
      <c r="A39" t="s">
        <v>48</v>
      </c>
      <c r="E39" s="29" t="s">
        <v>378</v>
      </c>
    </row>
    <row r="40" spans="1:18" ht="12.75" customHeight="1">
      <c r="A40" s="5" t="s">
        <v>37</v>
      </c>
      <c s="5"/>
      <c s="35" t="s">
        <v>76</v>
      </c>
      <c s="5"/>
      <c s="21" t="s">
        <v>379</v>
      </c>
      <c s="5"/>
      <c s="5"/>
      <c s="5"/>
      <c s="36">
        <f>0+Q40</f>
      </c>
      <c r="O40">
        <f>0+R40</f>
      </c>
      <c r="Q40">
        <f>0+I41+I45+I49+I53</f>
      </c>
      <c>
        <f>0+O41+O45+O49+O53</f>
      </c>
    </row>
    <row r="41" spans="1:16" ht="12.75">
      <c r="A41" s="18" t="s">
        <v>39</v>
      </c>
      <c s="23" t="s">
        <v>76</v>
      </c>
      <c s="23" t="s">
        <v>380</v>
      </c>
      <c s="18" t="s">
        <v>41</v>
      </c>
      <c s="24" t="s">
        <v>381</v>
      </c>
      <c s="25" t="s">
        <v>135</v>
      </c>
      <c s="26">
        <v>7.8</v>
      </c>
      <c s="27">
        <v>0</v>
      </c>
      <c s="27">
        <f>ROUND(ROUND(H41,2)*ROUND(G41,3),2)</f>
      </c>
      <c r="O41">
        <f>(I41*21)/100</f>
      </c>
      <c t="s">
        <v>18</v>
      </c>
    </row>
    <row r="42" spans="1:5" ht="12.75">
      <c r="A42" s="28" t="s">
        <v>44</v>
      </c>
      <c r="E42" s="29" t="s">
        <v>382</v>
      </c>
    </row>
    <row r="43" spans="1:5" ht="76.5">
      <c r="A43" s="30" t="s">
        <v>46</v>
      </c>
      <c r="E43" s="31" t="s">
        <v>490</v>
      </c>
    </row>
    <row r="44" spans="1:5" ht="255">
      <c r="A44" t="s">
        <v>48</v>
      </c>
      <c r="E44" s="29" t="s">
        <v>384</v>
      </c>
    </row>
    <row r="45" spans="1:16" ht="12.75">
      <c r="A45" s="18" t="s">
        <v>39</v>
      </c>
      <c s="23" t="s">
        <v>34</v>
      </c>
      <c s="23" t="s">
        <v>389</v>
      </c>
      <c s="18" t="s">
        <v>41</v>
      </c>
      <c s="24" t="s">
        <v>390</v>
      </c>
      <c s="25" t="s">
        <v>63</v>
      </c>
      <c s="26">
        <v>1</v>
      </c>
      <c s="27">
        <v>0</v>
      </c>
      <c s="27">
        <f>ROUND(ROUND(H45,2)*ROUND(G45,3),2)</f>
      </c>
      <c r="O45">
        <f>(I45*21)/100</f>
      </c>
      <c t="s">
        <v>18</v>
      </c>
    </row>
    <row r="46" spans="1:5" ht="12.75">
      <c r="A46" s="28" t="s">
        <v>44</v>
      </c>
      <c r="E46" s="29" t="s">
        <v>41</v>
      </c>
    </row>
    <row r="47" spans="1:5" ht="76.5">
      <c r="A47" s="30" t="s">
        <v>46</v>
      </c>
      <c r="E47" s="31" t="s">
        <v>491</v>
      </c>
    </row>
    <row r="48" spans="1:5" ht="76.5">
      <c r="A48" t="s">
        <v>48</v>
      </c>
      <c r="E48" s="29" t="s">
        <v>392</v>
      </c>
    </row>
    <row r="49" spans="1:16" ht="12.75">
      <c r="A49" s="18" t="s">
        <v>39</v>
      </c>
      <c s="23" t="s">
        <v>36</v>
      </c>
      <c s="23" t="s">
        <v>393</v>
      </c>
      <c s="18" t="s">
        <v>41</v>
      </c>
      <c s="24" t="s">
        <v>394</v>
      </c>
      <c s="25" t="s">
        <v>63</v>
      </c>
      <c s="26">
        <v>1</v>
      </c>
      <c s="27">
        <v>0</v>
      </c>
      <c s="27">
        <f>ROUND(ROUND(H49,2)*ROUND(G49,3),2)</f>
      </c>
      <c r="O49">
        <f>(I49*21)/100</f>
      </c>
      <c t="s">
        <v>18</v>
      </c>
    </row>
    <row r="50" spans="1:5" ht="12.75">
      <c r="A50" s="28" t="s">
        <v>44</v>
      </c>
      <c r="E50" s="29" t="s">
        <v>492</v>
      </c>
    </row>
    <row r="51" spans="1:5" ht="76.5">
      <c r="A51" s="30" t="s">
        <v>46</v>
      </c>
      <c r="E51" s="31" t="s">
        <v>493</v>
      </c>
    </row>
    <row r="52" spans="1:5" ht="25.5">
      <c r="A52" t="s">
        <v>48</v>
      </c>
      <c r="E52" s="29" t="s">
        <v>397</v>
      </c>
    </row>
    <row r="53" spans="1:16" ht="12.75">
      <c r="A53" s="18" t="s">
        <v>39</v>
      </c>
      <c s="23" t="s">
        <v>87</v>
      </c>
      <c s="23" t="s">
        <v>401</v>
      </c>
      <c s="18" t="s">
        <v>41</v>
      </c>
      <c s="24" t="s">
        <v>402</v>
      </c>
      <c s="25" t="s">
        <v>135</v>
      </c>
      <c s="26">
        <v>7.8</v>
      </c>
      <c s="27">
        <v>0</v>
      </c>
      <c s="27">
        <f>ROUND(ROUND(H53,2)*ROUND(G53,3),2)</f>
      </c>
      <c r="O53">
        <f>(I53*21)/100</f>
      </c>
      <c t="s">
        <v>18</v>
      </c>
    </row>
    <row r="54" spans="1:5" ht="12.75">
      <c r="A54" s="28" t="s">
        <v>44</v>
      </c>
      <c r="E54" s="29" t="s">
        <v>41</v>
      </c>
    </row>
    <row r="55" spans="1:5" ht="102">
      <c r="A55" s="30" t="s">
        <v>46</v>
      </c>
      <c r="E55" s="31" t="s">
        <v>494</v>
      </c>
    </row>
    <row r="56" spans="1:5" ht="76.5">
      <c r="A56" t="s">
        <v>48</v>
      </c>
      <c r="E56" s="29" t="s">
        <v>195</v>
      </c>
    </row>
    <row r="57" spans="1:18" ht="12.75" customHeight="1">
      <c r="A57" s="5" t="s">
        <v>37</v>
      </c>
      <c s="5"/>
      <c s="35" t="s">
        <v>34</v>
      </c>
      <c s="5"/>
      <c s="21" t="s">
        <v>161</v>
      </c>
      <c s="5"/>
      <c s="5"/>
      <c s="5"/>
      <c s="36">
        <f>0+Q57</f>
      </c>
      <c r="O57">
        <f>0+R57</f>
      </c>
      <c r="Q57">
        <f>0+I58</f>
      </c>
      <c>
        <f>0+O58</f>
      </c>
    </row>
    <row r="58" spans="1:16" ht="12.75">
      <c r="A58" s="18" t="s">
        <v>39</v>
      </c>
      <c s="23" t="s">
        <v>94</v>
      </c>
      <c s="23" t="s">
        <v>398</v>
      </c>
      <c s="18" t="s">
        <v>41</v>
      </c>
      <c s="24" t="s">
        <v>399</v>
      </c>
      <c s="25" t="s">
        <v>63</v>
      </c>
      <c s="26">
        <v>1</v>
      </c>
      <c s="27">
        <v>0</v>
      </c>
      <c s="27">
        <f>ROUND(ROUND(H58,2)*ROUND(G58,3),2)</f>
      </c>
      <c r="O58">
        <f>(I58*21)/100</f>
      </c>
      <c t="s">
        <v>18</v>
      </c>
    </row>
    <row r="59" spans="1:5" ht="12.75">
      <c r="A59" s="28" t="s">
        <v>44</v>
      </c>
      <c r="E59" s="29" t="s">
        <v>41</v>
      </c>
    </row>
    <row r="60" spans="1:5" ht="102">
      <c r="A60" s="30" t="s">
        <v>46</v>
      </c>
      <c r="E60" s="31" t="s">
        <v>495</v>
      </c>
    </row>
    <row r="61" spans="1:5" ht="76.5">
      <c r="A61" t="s">
        <v>48</v>
      </c>
      <c r="E61" s="29" t="s">
        <v>195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0+O9+O22+O71+O80+O133+O154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496</v>
      </c>
      <c s="32">
        <f>0+I9+I22+I71+I80+I133+I154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422</v>
      </c>
      <c s="1"/>
      <c s="10" t="s">
        <v>423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496</v>
      </c>
      <c s="5"/>
      <c s="14" t="s">
        <v>497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0+I10+I14+I18</f>
      </c>
      <c>
        <f>0+O10+O14+O18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118.641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25.5">
      <c r="A11" s="28" t="s">
        <v>44</v>
      </c>
      <c r="E11" s="29" t="s">
        <v>498</v>
      </c>
    </row>
    <row r="12" spans="1:5" ht="382.5">
      <c r="A12" s="30" t="s">
        <v>46</v>
      </c>
      <c r="E12" s="31" t="s">
        <v>499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18</v>
      </c>
      <c s="24" t="s">
        <v>115</v>
      </c>
      <c s="25" t="s">
        <v>116</v>
      </c>
      <c s="26">
        <v>69.103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360</v>
      </c>
    </row>
    <row r="16" spans="1:5" ht="409.5">
      <c r="A16" s="30" t="s">
        <v>46</v>
      </c>
      <c r="E16" s="31" t="s">
        <v>500</v>
      </c>
    </row>
    <row r="17" spans="1:5" ht="25.5">
      <c r="A17" t="s">
        <v>48</v>
      </c>
      <c r="E17" s="29" t="s">
        <v>119</v>
      </c>
    </row>
    <row r="18" spans="1:16" ht="12.75">
      <c r="A18" s="18" t="s">
        <v>39</v>
      </c>
      <c s="23" t="s">
        <v>17</v>
      </c>
      <c s="23" t="s">
        <v>114</v>
      </c>
      <c s="18" t="s">
        <v>27</v>
      </c>
      <c s="24" t="s">
        <v>115</v>
      </c>
      <c s="25" t="s">
        <v>116</v>
      </c>
      <c s="26">
        <v>37.757</v>
      </c>
      <c s="27">
        <v>0</v>
      </c>
      <c s="27">
        <f>ROUND(ROUND(H18,2)*ROUND(G18,3),2)</f>
      </c>
      <c r="O18">
        <f>(I18*21)/100</f>
      </c>
      <c t="s">
        <v>18</v>
      </c>
    </row>
    <row r="19" spans="1:5" ht="12.75">
      <c r="A19" s="28" t="s">
        <v>44</v>
      </c>
      <c r="E19" s="29" t="s">
        <v>501</v>
      </c>
    </row>
    <row r="20" spans="1:5" ht="204">
      <c r="A20" s="30" t="s">
        <v>46</v>
      </c>
      <c r="E20" s="31" t="s">
        <v>502</v>
      </c>
    </row>
    <row r="21" spans="1:5" ht="25.5">
      <c r="A21" t="s">
        <v>48</v>
      </c>
      <c r="E21" s="29" t="s">
        <v>119</v>
      </c>
    </row>
    <row r="22" spans="1:18" ht="12.75" customHeight="1">
      <c r="A22" s="5" t="s">
        <v>37</v>
      </c>
      <c s="5"/>
      <c s="35" t="s">
        <v>23</v>
      </c>
      <c s="5"/>
      <c s="21" t="s">
        <v>127</v>
      </c>
      <c s="5"/>
      <c s="5"/>
      <c s="5"/>
      <c s="36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25.5">
      <c r="A23" s="18" t="s">
        <v>39</v>
      </c>
      <c s="23" t="s">
        <v>27</v>
      </c>
      <c s="23" t="s">
        <v>223</v>
      </c>
      <c s="18" t="s">
        <v>41</v>
      </c>
      <c s="24" t="s">
        <v>224</v>
      </c>
      <c s="25" t="s">
        <v>141</v>
      </c>
      <c s="26">
        <v>5.742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102">
      <c r="A25" s="30" t="s">
        <v>46</v>
      </c>
      <c r="E25" s="31" t="s">
        <v>503</v>
      </c>
    </row>
    <row r="26" spans="1:5" ht="63.75">
      <c r="A26" t="s">
        <v>48</v>
      </c>
      <c r="E26" s="29" t="s">
        <v>138</v>
      </c>
    </row>
    <row r="27" spans="1:16" ht="25.5">
      <c r="A27" s="18" t="s">
        <v>39</v>
      </c>
      <c s="23" t="s">
        <v>29</v>
      </c>
      <c s="23" t="s">
        <v>331</v>
      </c>
      <c s="18" t="s">
        <v>41</v>
      </c>
      <c s="24" t="s">
        <v>332</v>
      </c>
      <c s="25" t="s">
        <v>141</v>
      </c>
      <c s="26">
        <v>5.175</v>
      </c>
      <c s="27">
        <v>0</v>
      </c>
      <c s="27">
        <f>ROUND(ROUND(H27,2)*ROUND(G27,3),2)</f>
      </c>
      <c r="O27">
        <f>(I27*21)/100</f>
      </c>
      <c t="s">
        <v>18</v>
      </c>
    </row>
    <row r="28" spans="1:5" ht="38.25">
      <c r="A28" s="28" t="s">
        <v>44</v>
      </c>
      <c r="E28" s="29" t="s">
        <v>225</v>
      </c>
    </row>
    <row r="29" spans="1:5" ht="102">
      <c r="A29" s="30" t="s">
        <v>46</v>
      </c>
      <c r="E29" s="31" t="s">
        <v>504</v>
      </c>
    </row>
    <row r="30" spans="1:5" ht="63.75">
      <c r="A30" t="s">
        <v>48</v>
      </c>
      <c r="E30" s="29" t="s">
        <v>138</v>
      </c>
    </row>
    <row r="31" spans="1:16" ht="25.5">
      <c r="A31" s="18" t="s">
        <v>39</v>
      </c>
      <c s="23" t="s">
        <v>31</v>
      </c>
      <c s="23" t="s">
        <v>227</v>
      </c>
      <c s="18" t="s">
        <v>41</v>
      </c>
      <c s="24" t="s">
        <v>505</v>
      </c>
      <c s="25" t="s">
        <v>141</v>
      </c>
      <c s="26">
        <v>8.818</v>
      </c>
      <c s="27">
        <v>0</v>
      </c>
      <c s="27">
        <f>ROUND(ROUND(H31,2)*ROUND(G31,3),2)</f>
      </c>
      <c r="O31">
        <f>(I31*21)/100</f>
      </c>
      <c t="s">
        <v>18</v>
      </c>
    </row>
    <row r="32" spans="1:5" ht="38.25">
      <c r="A32" s="28" t="s">
        <v>44</v>
      </c>
      <c r="E32" s="29" t="s">
        <v>225</v>
      </c>
    </row>
    <row r="33" spans="1:5" ht="153">
      <c r="A33" s="30" t="s">
        <v>46</v>
      </c>
      <c r="E33" s="31" t="s">
        <v>506</v>
      </c>
    </row>
    <row r="34" spans="1:5" ht="63.75">
      <c r="A34" t="s">
        <v>48</v>
      </c>
      <c r="E34" s="29" t="s">
        <v>138</v>
      </c>
    </row>
    <row r="35" spans="1:16" ht="25.5">
      <c r="A35" s="18" t="s">
        <v>39</v>
      </c>
      <c s="23" t="s">
        <v>71</v>
      </c>
      <c s="23" t="s">
        <v>230</v>
      </c>
      <c s="18" t="s">
        <v>41</v>
      </c>
      <c s="24" t="s">
        <v>231</v>
      </c>
      <c s="25" t="s">
        <v>135</v>
      </c>
      <c s="26">
        <v>40.5</v>
      </c>
      <c s="27">
        <v>0</v>
      </c>
      <c s="27">
        <f>ROUND(ROUND(H35,2)*ROUND(G35,3),2)</f>
      </c>
      <c r="O35">
        <f>(I35*21)/100</f>
      </c>
      <c t="s">
        <v>18</v>
      </c>
    </row>
    <row r="36" spans="1:5" ht="38.25">
      <c r="A36" s="28" t="s">
        <v>44</v>
      </c>
      <c r="E36" s="29" t="s">
        <v>225</v>
      </c>
    </row>
    <row r="37" spans="1:5" ht="114.75">
      <c r="A37" s="30" t="s">
        <v>46</v>
      </c>
      <c r="E37" s="31" t="s">
        <v>507</v>
      </c>
    </row>
    <row r="38" spans="1:5" ht="63.75">
      <c r="A38" t="s">
        <v>48</v>
      </c>
      <c r="E38" s="29" t="s">
        <v>138</v>
      </c>
    </row>
    <row r="39" spans="1:16" ht="25.5">
      <c r="A39" s="18" t="s">
        <v>39</v>
      </c>
      <c s="23" t="s">
        <v>76</v>
      </c>
      <c s="23" t="s">
        <v>230</v>
      </c>
      <c s="18" t="s">
        <v>23</v>
      </c>
      <c s="24" t="s">
        <v>231</v>
      </c>
      <c s="25" t="s">
        <v>135</v>
      </c>
      <c s="26">
        <v>42</v>
      </c>
      <c s="27">
        <v>0</v>
      </c>
      <c s="27">
        <f>ROUND(ROUND(H39,2)*ROUND(G39,3),2)</f>
      </c>
      <c r="O39">
        <f>(I39*21)/100</f>
      </c>
      <c t="s">
        <v>18</v>
      </c>
    </row>
    <row r="40" spans="1:5" ht="38.25">
      <c r="A40" s="28" t="s">
        <v>44</v>
      </c>
      <c r="E40" s="29" t="s">
        <v>225</v>
      </c>
    </row>
    <row r="41" spans="1:5" ht="102">
      <c r="A41" s="30" t="s">
        <v>46</v>
      </c>
      <c r="E41" s="31" t="s">
        <v>508</v>
      </c>
    </row>
    <row r="42" spans="1:5" ht="63.75">
      <c r="A42" t="s">
        <v>48</v>
      </c>
      <c r="E42" s="29" t="s">
        <v>138</v>
      </c>
    </row>
    <row r="43" spans="1:16" ht="25.5">
      <c r="A43" s="18" t="s">
        <v>39</v>
      </c>
      <c s="23" t="s">
        <v>34</v>
      </c>
      <c s="23" t="s">
        <v>139</v>
      </c>
      <c s="18" t="s">
        <v>41</v>
      </c>
      <c s="24" t="s">
        <v>509</v>
      </c>
      <c s="25" t="s">
        <v>141</v>
      </c>
      <c s="26">
        <v>9.99</v>
      </c>
      <c s="27">
        <v>0</v>
      </c>
      <c s="27">
        <f>ROUND(ROUND(H43,2)*ROUND(G43,3),2)</f>
      </c>
      <c r="O43">
        <f>(I43*21)/100</f>
      </c>
      <c t="s">
        <v>18</v>
      </c>
    </row>
    <row r="44" spans="1:5" ht="38.25">
      <c r="A44" s="28" t="s">
        <v>44</v>
      </c>
      <c r="E44" s="29" t="s">
        <v>225</v>
      </c>
    </row>
    <row r="45" spans="1:5" ht="153">
      <c r="A45" s="30" t="s">
        <v>46</v>
      </c>
      <c r="E45" s="31" t="s">
        <v>510</v>
      </c>
    </row>
    <row r="46" spans="1:5" ht="63.75">
      <c r="A46" t="s">
        <v>48</v>
      </c>
      <c r="E46" s="29" t="s">
        <v>138</v>
      </c>
    </row>
    <row r="47" spans="1:16" ht="25.5">
      <c r="A47" s="18" t="s">
        <v>39</v>
      </c>
      <c s="23" t="s">
        <v>36</v>
      </c>
      <c s="23" t="s">
        <v>234</v>
      </c>
      <c s="18" t="s">
        <v>41</v>
      </c>
      <c s="24" t="s">
        <v>235</v>
      </c>
      <c s="25" t="s">
        <v>141</v>
      </c>
      <c s="26">
        <v>10.35</v>
      </c>
      <c s="27">
        <v>0</v>
      </c>
      <c s="27">
        <f>ROUND(ROUND(H47,2)*ROUND(G47,3),2)</f>
      </c>
      <c r="O47">
        <f>(I47*21)/100</f>
      </c>
      <c t="s">
        <v>18</v>
      </c>
    </row>
    <row r="48" spans="1:5" ht="38.25">
      <c r="A48" s="28" t="s">
        <v>44</v>
      </c>
      <c r="E48" s="29" t="s">
        <v>225</v>
      </c>
    </row>
    <row r="49" spans="1:5" ht="114.75">
      <c r="A49" s="30" t="s">
        <v>46</v>
      </c>
      <c r="E49" s="31" t="s">
        <v>511</v>
      </c>
    </row>
    <row r="50" spans="1:5" ht="369.75">
      <c r="A50" t="s">
        <v>48</v>
      </c>
      <c r="E50" s="29" t="s">
        <v>237</v>
      </c>
    </row>
    <row r="51" spans="1:16" ht="25.5">
      <c r="A51" s="18" t="s">
        <v>39</v>
      </c>
      <c s="23" t="s">
        <v>87</v>
      </c>
      <c s="23" t="s">
        <v>154</v>
      </c>
      <c s="18" t="s">
        <v>41</v>
      </c>
      <c s="24" t="s">
        <v>155</v>
      </c>
      <c s="25" t="s">
        <v>141</v>
      </c>
      <c s="26">
        <v>3.24</v>
      </c>
      <c s="27">
        <v>0</v>
      </c>
      <c s="27">
        <f>ROUND(ROUND(H51,2)*ROUND(G51,3),2)</f>
      </c>
      <c r="O51">
        <f>(I51*21)/100</f>
      </c>
      <c t="s">
        <v>18</v>
      </c>
    </row>
    <row r="52" spans="1:5" ht="38.25">
      <c r="A52" s="28" t="s">
        <v>44</v>
      </c>
      <c r="E52" s="29" t="s">
        <v>225</v>
      </c>
    </row>
    <row r="53" spans="1:5" ht="216.75">
      <c r="A53" s="30" t="s">
        <v>46</v>
      </c>
      <c r="E53" s="31" t="s">
        <v>512</v>
      </c>
    </row>
    <row r="54" spans="1:5" ht="318.75">
      <c r="A54" t="s">
        <v>48</v>
      </c>
      <c r="E54" s="29" t="s">
        <v>157</v>
      </c>
    </row>
    <row r="55" spans="1:16" ht="25.5">
      <c r="A55" s="18" t="s">
        <v>39</v>
      </c>
      <c s="23" t="s">
        <v>94</v>
      </c>
      <c s="23" t="s">
        <v>158</v>
      </c>
      <c s="18" t="s">
        <v>41</v>
      </c>
      <c s="24" t="s">
        <v>363</v>
      </c>
      <c s="25" t="s">
        <v>141</v>
      </c>
      <c s="26">
        <v>38.16</v>
      </c>
      <c s="27">
        <v>0</v>
      </c>
      <c s="27">
        <f>ROUND(ROUND(H55,2)*ROUND(G55,3),2)</f>
      </c>
      <c r="O55">
        <f>(I55*21)/100</f>
      </c>
      <c t="s">
        <v>18</v>
      </c>
    </row>
    <row r="56" spans="1:5" ht="38.25">
      <c r="A56" s="28" t="s">
        <v>44</v>
      </c>
      <c r="E56" s="29" t="s">
        <v>225</v>
      </c>
    </row>
    <row r="57" spans="1:5" ht="153">
      <c r="A57" s="30" t="s">
        <v>46</v>
      </c>
      <c r="E57" s="31" t="s">
        <v>513</v>
      </c>
    </row>
    <row r="58" spans="1:5" ht="318.75">
      <c r="A58" t="s">
        <v>48</v>
      </c>
      <c r="E58" s="29" t="s">
        <v>157</v>
      </c>
    </row>
    <row r="59" spans="1:16" ht="12.75">
      <c r="A59" s="18" t="s">
        <v>39</v>
      </c>
      <c s="23" t="s">
        <v>98</v>
      </c>
      <c s="23" t="s">
        <v>365</v>
      </c>
      <c s="18" t="s">
        <v>41</v>
      </c>
      <c s="24" t="s">
        <v>366</v>
      </c>
      <c s="25" t="s">
        <v>141</v>
      </c>
      <c s="26">
        <v>9.36</v>
      </c>
      <c s="27">
        <v>0</v>
      </c>
      <c s="27">
        <f>ROUND(ROUND(H59,2)*ROUND(G59,3),2)</f>
      </c>
      <c r="O59">
        <f>(I59*21)/100</f>
      </c>
      <c t="s">
        <v>18</v>
      </c>
    </row>
    <row r="60" spans="1:5" ht="12.75">
      <c r="A60" s="28" t="s">
        <v>44</v>
      </c>
      <c r="E60" s="29" t="s">
        <v>367</v>
      </c>
    </row>
    <row r="61" spans="1:5" ht="216.75">
      <c r="A61" s="30" t="s">
        <v>46</v>
      </c>
      <c r="E61" s="31" t="s">
        <v>514</v>
      </c>
    </row>
    <row r="62" spans="1:5" ht="229.5">
      <c r="A62" t="s">
        <v>48</v>
      </c>
      <c r="E62" s="29" t="s">
        <v>369</v>
      </c>
    </row>
    <row r="63" spans="1:16" ht="12.75">
      <c r="A63" s="18" t="s">
        <v>39</v>
      </c>
      <c s="23" t="s">
        <v>166</v>
      </c>
      <c s="23" t="s">
        <v>370</v>
      </c>
      <c s="18" t="s">
        <v>41</v>
      </c>
      <c s="24" t="s">
        <v>371</v>
      </c>
      <c s="25" t="s">
        <v>141</v>
      </c>
      <c s="26">
        <v>3.78</v>
      </c>
      <c s="27">
        <v>0</v>
      </c>
      <c s="27">
        <f>ROUND(ROUND(H63,2)*ROUND(G63,3),2)</f>
      </c>
      <c r="O63">
        <f>(I63*21)/100</f>
      </c>
      <c t="s">
        <v>18</v>
      </c>
    </row>
    <row r="64" spans="1:5" ht="12.75">
      <c r="A64" s="28" t="s">
        <v>44</v>
      </c>
      <c r="E64" s="29" t="s">
        <v>367</v>
      </c>
    </row>
    <row r="65" spans="1:5" ht="102">
      <c r="A65" s="30" t="s">
        <v>46</v>
      </c>
      <c r="E65" s="31" t="s">
        <v>515</v>
      </c>
    </row>
    <row r="66" spans="1:5" ht="293.25">
      <c r="A66" t="s">
        <v>48</v>
      </c>
      <c r="E66" s="29" t="s">
        <v>373</v>
      </c>
    </row>
    <row r="67" spans="1:16" ht="12.75">
      <c r="A67" s="18" t="s">
        <v>39</v>
      </c>
      <c s="23" t="s">
        <v>171</v>
      </c>
      <c s="23" t="s">
        <v>238</v>
      </c>
      <c s="18" t="s">
        <v>41</v>
      </c>
      <c s="24" t="s">
        <v>239</v>
      </c>
      <c s="25" t="s">
        <v>130</v>
      </c>
      <c s="26">
        <v>31.9</v>
      </c>
      <c s="27">
        <v>0</v>
      </c>
      <c s="27">
        <f>ROUND(ROUND(H67,2)*ROUND(G67,3),2)</f>
      </c>
      <c r="O67">
        <f>(I67*21)/100</f>
      </c>
      <c t="s">
        <v>18</v>
      </c>
    </row>
    <row r="68" spans="1:5" ht="12.75">
      <c r="A68" s="28" t="s">
        <v>44</v>
      </c>
      <c r="E68" s="29" t="s">
        <v>41</v>
      </c>
    </row>
    <row r="69" spans="1:5" ht="102">
      <c r="A69" s="30" t="s">
        <v>46</v>
      </c>
      <c r="E69" s="31" t="s">
        <v>516</v>
      </c>
    </row>
    <row r="70" spans="1:5" ht="25.5">
      <c r="A70" t="s">
        <v>48</v>
      </c>
      <c r="E70" s="29" t="s">
        <v>241</v>
      </c>
    </row>
    <row r="71" spans="1:18" ht="12.75" customHeight="1">
      <c r="A71" s="5" t="s">
        <v>37</v>
      </c>
      <c s="5"/>
      <c s="35" t="s">
        <v>18</v>
      </c>
      <c s="5"/>
      <c s="21" t="s">
        <v>242</v>
      </c>
      <c s="5"/>
      <c s="5"/>
      <c s="5"/>
      <c s="36">
        <f>0+Q71</f>
      </c>
      <c r="O71">
        <f>0+R71</f>
      </c>
      <c r="Q71">
        <f>0+I72+I76</f>
      </c>
      <c>
        <f>0+O72+O76</f>
      </c>
    </row>
    <row r="72" spans="1:16" ht="12.75">
      <c r="A72" s="18" t="s">
        <v>39</v>
      </c>
      <c s="23" t="s">
        <v>176</v>
      </c>
      <c s="23" t="s">
        <v>374</v>
      </c>
      <c s="18" t="s">
        <v>41</v>
      </c>
      <c s="24" t="s">
        <v>375</v>
      </c>
      <c s="25" t="s">
        <v>135</v>
      </c>
      <c s="26">
        <v>18</v>
      </c>
      <c s="27">
        <v>0</v>
      </c>
      <c s="27">
        <f>ROUND(ROUND(H72,2)*ROUND(G72,3),2)</f>
      </c>
      <c r="O72">
        <f>(I72*21)/100</f>
      </c>
      <c t="s">
        <v>18</v>
      </c>
    </row>
    <row r="73" spans="1:5" ht="153">
      <c r="A73" s="28" t="s">
        <v>44</v>
      </c>
      <c r="E73" s="29" t="s">
        <v>376</v>
      </c>
    </row>
    <row r="74" spans="1:5" ht="114.75">
      <c r="A74" s="30" t="s">
        <v>46</v>
      </c>
      <c r="E74" s="31" t="s">
        <v>517</v>
      </c>
    </row>
    <row r="75" spans="1:5" ht="165.75">
      <c r="A75" t="s">
        <v>48</v>
      </c>
      <c r="E75" s="29" t="s">
        <v>378</v>
      </c>
    </row>
    <row r="76" spans="1:16" ht="12.75">
      <c r="A76" s="18" t="s">
        <v>39</v>
      </c>
      <c s="23" t="s">
        <v>181</v>
      </c>
      <c s="23" t="s">
        <v>243</v>
      </c>
      <c s="18" t="s">
        <v>41</v>
      </c>
      <c s="24" t="s">
        <v>244</v>
      </c>
      <c s="25" t="s">
        <v>130</v>
      </c>
      <c s="26">
        <v>73.6</v>
      </c>
      <c s="27">
        <v>0</v>
      </c>
      <c s="27">
        <f>ROUND(ROUND(H76,2)*ROUND(G76,3),2)</f>
      </c>
      <c r="O76">
        <f>(I76*21)/100</f>
      </c>
      <c t="s">
        <v>18</v>
      </c>
    </row>
    <row r="77" spans="1:5" ht="25.5">
      <c r="A77" s="28" t="s">
        <v>44</v>
      </c>
      <c r="E77" s="29" t="s">
        <v>245</v>
      </c>
    </row>
    <row r="78" spans="1:5" ht="76.5">
      <c r="A78" s="30" t="s">
        <v>46</v>
      </c>
      <c r="E78" s="31" t="s">
        <v>518</v>
      </c>
    </row>
    <row r="79" spans="1:5" ht="102">
      <c r="A79" t="s">
        <v>48</v>
      </c>
      <c r="E79" s="29" t="s">
        <v>247</v>
      </c>
    </row>
    <row r="80" spans="1:18" ht="12.75" customHeight="1">
      <c r="A80" s="5" t="s">
        <v>37</v>
      </c>
      <c s="5"/>
      <c s="35" t="s">
        <v>29</v>
      </c>
      <c s="5"/>
      <c s="21" t="s">
        <v>248</v>
      </c>
      <c s="5"/>
      <c s="5"/>
      <c s="5"/>
      <c s="36">
        <f>0+Q80</f>
      </c>
      <c r="O80">
        <f>0+R80</f>
      </c>
      <c r="Q80">
        <f>0+I81+I85+I89+I93+I97+I101+I105+I109+I113+I117+I121+I125+I129</f>
      </c>
      <c>
        <f>0+O81+O85+O89+O93+O97+O101+O105+O109+O113+O117+O121+O125+O129</f>
      </c>
    </row>
    <row r="81" spans="1:16" ht="12.75">
      <c r="A81" s="18" t="s">
        <v>39</v>
      </c>
      <c s="23" t="s">
        <v>186</v>
      </c>
      <c s="23" t="s">
        <v>249</v>
      </c>
      <c s="18" t="s">
        <v>41</v>
      </c>
      <c s="24" t="s">
        <v>250</v>
      </c>
      <c s="25" t="s">
        <v>130</v>
      </c>
      <c s="26">
        <v>31.9</v>
      </c>
      <c s="27">
        <v>0</v>
      </c>
      <c s="27">
        <f>ROUND(ROUND(H81,2)*ROUND(G81,3),2)</f>
      </c>
      <c r="O81">
        <f>(I81*21)/100</f>
      </c>
      <c t="s">
        <v>18</v>
      </c>
    </row>
    <row r="82" spans="1:5" ht="25.5">
      <c r="A82" s="28" t="s">
        <v>44</v>
      </c>
      <c r="E82" s="29" t="s">
        <v>245</v>
      </c>
    </row>
    <row r="83" spans="1:5" ht="89.25">
      <c r="A83" s="30" t="s">
        <v>46</v>
      </c>
      <c r="E83" s="31" t="s">
        <v>519</v>
      </c>
    </row>
    <row r="84" spans="1:5" ht="127.5">
      <c r="A84" t="s">
        <v>48</v>
      </c>
      <c r="E84" s="29" t="s">
        <v>252</v>
      </c>
    </row>
    <row r="85" spans="1:16" ht="12.75">
      <c r="A85" s="18" t="s">
        <v>39</v>
      </c>
      <c s="23" t="s">
        <v>191</v>
      </c>
      <c s="23" t="s">
        <v>311</v>
      </c>
      <c s="18" t="s">
        <v>23</v>
      </c>
      <c s="24" t="s">
        <v>312</v>
      </c>
      <c s="25" t="s">
        <v>130</v>
      </c>
      <c s="26">
        <v>20.7</v>
      </c>
      <c s="27">
        <v>0</v>
      </c>
      <c s="27">
        <f>ROUND(ROUND(H85,2)*ROUND(G85,3),2)</f>
      </c>
      <c r="O85">
        <f>(I85*21)/100</f>
      </c>
      <c t="s">
        <v>18</v>
      </c>
    </row>
    <row r="86" spans="1:5" ht="25.5">
      <c r="A86" s="28" t="s">
        <v>44</v>
      </c>
      <c r="E86" s="29" t="s">
        <v>245</v>
      </c>
    </row>
    <row r="87" spans="1:5" ht="89.25">
      <c r="A87" s="30" t="s">
        <v>46</v>
      </c>
      <c r="E87" s="31" t="s">
        <v>520</v>
      </c>
    </row>
    <row r="88" spans="1:5" ht="51">
      <c r="A88" t="s">
        <v>48</v>
      </c>
      <c r="E88" s="29" t="s">
        <v>256</v>
      </c>
    </row>
    <row r="89" spans="1:16" ht="12.75">
      <c r="A89" s="18" t="s">
        <v>39</v>
      </c>
      <c s="23" t="s">
        <v>196</v>
      </c>
      <c s="23" t="s">
        <v>253</v>
      </c>
      <c s="18" t="s">
        <v>41</v>
      </c>
      <c s="24" t="s">
        <v>254</v>
      </c>
      <c s="25" t="s">
        <v>130</v>
      </c>
      <c s="26">
        <v>31.9</v>
      </c>
      <c s="27">
        <v>0</v>
      </c>
      <c s="27">
        <f>ROUND(ROUND(H89,2)*ROUND(G89,3),2)</f>
      </c>
      <c r="O89">
        <f>(I89*21)/100</f>
      </c>
      <c t="s">
        <v>18</v>
      </c>
    </row>
    <row r="90" spans="1:5" ht="25.5">
      <c r="A90" s="28" t="s">
        <v>44</v>
      </c>
      <c r="E90" s="29" t="s">
        <v>245</v>
      </c>
    </row>
    <row r="91" spans="1:5" ht="89.25">
      <c r="A91" s="30" t="s">
        <v>46</v>
      </c>
      <c r="E91" s="31" t="s">
        <v>521</v>
      </c>
    </row>
    <row r="92" spans="1:5" ht="51">
      <c r="A92" t="s">
        <v>48</v>
      </c>
      <c r="E92" s="29" t="s">
        <v>256</v>
      </c>
    </row>
    <row r="93" spans="1:16" ht="12.75">
      <c r="A93" s="18" t="s">
        <v>39</v>
      </c>
      <c s="23" t="s">
        <v>201</v>
      </c>
      <c s="23" t="s">
        <v>257</v>
      </c>
      <c s="18" t="s">
        <v>41</v>
      </c>
      <c s="24" t="s">
        <v>258</v>
      </c>
      <c s="25" t="s">
        <v>130</v>
      </c>
      <c s="26">
        <v>40.9</v>
      </c>
      <c s="27">
        <v>0</v>
      </c>
      <c s="27">
        <f>ROUND(ROUND(H93,2)*ROUND(G93,3),2)</f>
      </c>
      <c r="O93">
        <f>(I93*21)/100</f>
      </c>
      <c t="s">
        <v>18</v>
      </c>
    </row>
    <row r="94" spans="1:5" ht="25.5">
      <c r="A94" s="28" t="s">
        <v>44</v>
      </c>
      <c r="E94" s="29" t="s">
        <v>245</v>
      </c>
    </row>
    <row r="95" spans="1:5" ht="153">
      <c r="A95" s="30" t="s">
        <v>46</v>
      </c>
      <c r="E95" s="31" t="s">
        <v>522</v>
      </c>
    </row>
    <row r="96" spans="1:5" ht="51">
      <c r="A96" t="s">
        <v>48</v>
      </c>
      <c r="E96" s="29" t="s">
        <v>256</v>
      </c>
    </row>
    <row r="97" spans="1:16" ht="12.75">
      <c r="A97" s="18" t="s">
        <v>39</v>
      </c>
      <c s="23" t="s">
        <v>205</v>
      </c>
      <c s="23" t="s">
        <v>260</v>
      </c>
      <c s="18" t="s">
        <v>23</v>
      </c>
      <c s="24" t="s">
        <v>261</v>
      </c>
      <c s="25" t="s">
        <v>130</v>
      </c>
      <c s="26">
        <v>40.9</v>
      </c>
      <c s="27">
        <v>0</v>
      </c>
      <c s="27">
        <f>ROUND(ROUND(H97,2)*ROUND(G97,3),2)</f>
      </c>
      <c r="O97">
        <f>(I97*21)/100</f>
      </c>
      <c t="s">
        <v>18</v>
      </c>
    </row>
    <row r="98" spans="1:5" ht="25.5">
      <c r="A98" s="28" t="s">
        <v>44</v>
      </c>
      <c r="E98" s="29" t="s">
        <v>245</v>
      </c>
    </row>
    <row r="99" spans="1:5" ht="153">
      <c r="A99" s="30" t="s">
        <v>46</v>
      </c>
      <c r="E99" s="31" t="s">
        <v>523</v>
      </c>
    </row>
    <row r="100" spans="1:5" ht="51">
      <c r="A100" t="s">
        <v>48</v>
      </c>
      <c r="E100" s="29" t="s">
        <v>256</v>
      </c>
    </row>
    <row r="101" spans="1:16" ht="12.75">
      <c r="A101" s="18" t="s">
        <v>39</v>
      </c>
      <c s="23" t="s">
        <v>209</v>
      </c>
      <c s="23" t="s">
        <v>263</v>
      </c>
      <c s="18" t="s">
        <v>41</v>
      </c>
      <c s="24" t="s">
        <v>264</v>
      </c>
      <c s="25" t="s">
        <v>130</v>
      </c>
      <c s="26">
        <v>31.9</v>
      </c>
      <c s="27">
        <v>0</v>
      </c>
      <c s="27">
        <f>ROUND(ROUND(H101,2)*ROUND(G101,3),2)</f>
      </c>
      <c r="O101">
        <f>(I101*21)/100</f>
      </c>
      <c t="s">
        <v>18</v>
      </c>
    </row>
    <row r="102" spans="1:5" ht="25.5">
      <c r="A102" s="28" t="s">
        <v>44</v>
      </c>
      <c r="E102" s="29" t="s">
        <v>245</v>
      </c>
    </row>
    <row r="103" spans="1:5" ht="76.5">
      <c r="A103" s="30" t="s">
        <v>46</v>
      </c>
      <c r="E103" s="31" t="s">
        <v>524</v>
      </c>
    </row>
    <row r="104" spans="1:5" ht="51">
      <c r="A104" t="s">
        <v>48</v>
      </c>
      <c r="E104" s="29" t="s">
        <v>266</v>
      </c>
    </row>
    <row r="105" spans="1:16" ht="12.75">
      <c r="A105" s="18" t="s">
        <v>39</v>
      </c>
      <c s="23" t="s">
        <v>295</v>
      </c>
      <c s="23" t="s">
        <v>267</v>
      </c>
      <c s="18" t="s">
        <v>41</v>
      </c>
      <c s="24" t="s">
        <v>268</v>
      </c>
      <c s="25" t="s">
        <v>130</v>
      </c>
      <c s="26">
        <v>63.8</v>
      </c>
      <c s="27">
        <v>0</v>
      </c>
      <c s="27">
        <f>ROUND(ROUND(H105,2)*ROUND(G105,3),2)</f>
      </c>
      <c r="O105">
        <f>(I105*21)/100</f>
      </c>
      <c t="s">
        <v>18</v>
      </c>
    </row>
    <row r="106" spans="1:5" ht="25.5">
      <c r="A106" s="28" t="s">
        <v>44</v>
      </c>
      <c r="E106" s="29" t="s">
        <v>245</v>
      </c>
    </row>
    <row r="107" spans="1:5" ht="89.25">
      <c r="A107" s="30" t="s">
        <v>46</v>
      </c>
      <c r="E107" s="31" t="s">
        <v>525</v>
      </c>
    </row>
    <row r="108" spans="1:5" ht="51">
      <c r="A108" t="s">
        <v>48</v>
      </c>
      <c r="E108" s="29" t="s">
        <v>266</v>
      </c>
    </row>
    <row r="109" spans="1:16" ht="12.75">
      <c r="A109" s="18" t="s">
        <v>39</v>
      </c>
      <c s="23" t="s">
        <v>299</v>
      </c>
      <c s="23" t="s">
        <v>270</v>
      </c>
      <c s="18" t="s">
        <v>41</v>
      </c>
      <c s="24" t="s">
        <v>271</v>
      </c>
      <c s="25" t="s">
        <v>130</v>
      </c>
      <c s="26">
        <v>20.82</v>
      </c>
      <c s="27">
        <v>0</v>
      </c>
      <c s="27">
        <f>ROUND(ROUND(H109,2)*ROUND(G109,3),2)</f>
      </c>
      <c r="O109">
        <f>(I109*21)/100</f>
      </c>
      <c t="s">
        <v>18</v>
      </c>
    </row>
    <row r="110" spans="1:5" ht="12.75">
      <c r="A110" s="28" t="s">
        <v>44</v>
      </c>
      <c r="E110" s="29" t="s">
        <v>41</v>
      </c>
    </row>
    <row r="111" spans="1:5" ht="140.25">
      <c r="A111" s="30" t="s">
        <v>46</v>
      </c>
      <c r="E111" s="31" t="s">
        <v>526</v>
      </c>
    </row>
    <row r="112" spans="1:5" ht="51">
      <c r="A112" t="s">
        <v>48</v>
      </c>
      <c r="E112" s="29" t="s">
        <v>273</v>
      </c>
    </row>
    <row r="113" spans="1:16" ht="12.75">
      <c r="A113" s="18" t="s">
        <v>39</v>
      </c>
      <c s="23" t="s">
        <v>527</v>
      </c>
      <c s="23" t="s">
        <v>528</v>
      </c>
      <c s="18" t="s">
        <v>41</v>
      </c>
      <c s="24" t="s">
        <v>529</v>
      </c>
      <c s="25" t="s">
        <v>130</v>
      </c>
      <c s="26">
        <v>31.9</v>
      </c>
      <c s="27">
        <v>0</v>
      </c>
      <c s="27">
        <f>ROUND(ROUND(H113,2)*ROUND(G113,3),2)</f>
      </c>
      <c r="O113">
        <f>(I113*21)/100</f>
      </c>
      <c t="s">
        <v>18</v>
      </c>
    </row>
    <row r="114" spans="1:5" ht="25.5">
      <c r="A114" s="28" t="s">
        <v>44</v>
      </c>
      <c r="E114" s="29" t="s">
        <v>245</v>
      </c>
    </row>
    <row r="115" spans="1:5" ht="76.5">
      <c r="A115" s="30" t="s">
        <v>46</v>
      </c>
      <c r="E115" s="31" t="s">
        <v>530</v>
      </c>
    </row>
    <row r="116" spans="1:5" ht="140.25">
      <c r="A116" t="s">
        <v>48</v>
      </c>
      <c r="E116" s="29" t="s">
        <v>277</v>
      </c>
    </row>
    <row r="117" spans="1:16" ht="12.75">
      <c r="A117" s="18" t="s">
        <v>39</v>
      </c>
      <c s="23" t="s">
        <v>531</v>
      </c>
      <c s="23" t="s">
        <v>532</v>
      </c>
      <c s="18" t="s">
        <v>41</v>
      </c>
      <c s="24" t="s">
        <v>533</v>
      </c>
      <c s="25" t="s">
        <v>130</v>
      </c>
      <c s="26">
        <v>99.9</v>
      </c>
      <c s="27">
        <v>0</v>
      </c>
      <c s="27">
        <f>ROUND(ROUND(H117,2)*ROUND(G117,3),2)</f>
      </c>
      <c r="O117">
        <f>(I117*21)/100</f>
      </c>
      <c t="s">
        <v>18</v>
      </c>
    </row>
    <row r="118" spans="1:5" ht="25.5">
      <c r="A118" s="28" t="s">
        <v>44</v>
      </c>
      <c r="E118" s="29" t="s">
        <v>245</v>
      </c>
    </row>
    <row r="119" spans="1:5" ht="140.25">
      <c r="A119" s="30" t="s">
        <v>46</v>
      </c>
      <c r="E119" s="31" t="s">
        <v>534</v>
      </c>
    </row>
    <row r="120" spans="1:5" ht="140.25">
      <c r="A120" t="s">
        <v>48</v>
      </c>
      <c r="E120" s="29" t="s">
        <v>277</v>
      </c>
    </row>
    <row r="121" spans="1:16" ht="12.75">
      <c r="A121" s="18" t="s">
        <v>39</v>
      </c>
      <c s="23" t="s">
        <v>535</v>
      </c>
      <c s="23" t="s">
        <v>279</v>
      </c>
      <c s="18" t="s">
        <v>41</v>
      </c>
      <c s="24" t="s">
        <v>280</v>
      </c>
      <c s="25" t="s">
        <v>130</v>
      </c>
      <c s="26">
        <v>99.9</v>
      </c>
      <c s="27">
        <v>0</v>
      </c>
      <c s="27">
        <f>ROUND(ROUND(H121,2)*ROUND(G121,3),2)</f>
      </c>
      <c r="O121">
        <f>(I121*21)/100</f>
      </c>
      <c t="s">
        <v>18</v>
      </c>
    </row>
    <row r="122" spans="1:5" ht="25.5">
      <c r="A122" s="28" t="s">
        <v>44</v>
      </c>
      <c r="E122" s="29" t="s">
        <v>245</v>
      </c>
    </row>
    <row r="123" spans="1:5" ht="140.25">
      <c r="A123" s="30" t="s">
        <v>46</v>
      </c>
      <c r="E123" s="31" t="s">
        <v>536</v>
      </c>
    </row>
    <row r="124" spans="1:5" ht="140.25">
      <c r="A124" t="s">
        <v>48</v>
      </c>
      <c r="E124" s="29" t="s">
        <v>277</v>
      </c>
    </row>
    <row r="125" spans="1:16" ht="12.75">
      <c r="A125" s="18" t="s">
        <v>39</v>
      </c>
      <c s="23" t="s">
        <v>537</v>
      </c>
      <c s="23" t="s">
        <v>314</v>
      </c>
      <c s="18" t="s">
        <v>41</v>
      </c>
      <c s="24" t="s">
        <v>315</v>
      </c>
      <c s="25" t="s">
        <v>130</v>
      </c>
      <c s="26">
        <v>20.7</v>
      </c>
      <c s="27">
        <v>0</v>
      </c>
      <c s="27">
        <f>ROUND(ROUND(H125,2)*ROUND(G125,3),2)</f>
      </c>
      <c r="O125">
        <f>(I125*21)/100</f>
      </c>
      <c t="s">
        <v>18</v>
      </c>
    </row>
    <row r="126" spans="1:5" ht="25.5">
      <c r="A126" s="28" t="s">
        <v>44</v>
      </c>
      <c r="E126" s="29" t="s">
        <v>245</v>
      </c>
    </row>
    <row r="127" spans="1:5" ht="76.5">
      <c r="A127" s="30" t="s">
        <v>46</v>
      </c>
      <c r="E127" s="31" t="s">
        <v>538</v>
      </c>
    </row>
    <row r="128" spans="1:5" ht="153">
      <c r="A128" t="s">
        <v>48</v>
      </c>
      <c r="E128" s="29" t="s">
        <v>317</v>
      </c>
    </row>
    <row r="129" spans="1:16" ht="12.75">
      <c r="A129" s="18" t="s">
        <v>39</v>
      </c>
      <c s="23" t="s">
        <v>539</v>
      </c>
      <c s="23" t="s">
        <v>282</v>
      </c>
      <c s="18" t="s">
        <v>41</v>
      </c>
      <c s="24" t="s">
        <v>283</v>
      </c>
      <c s="25" t="s">
        <v>135</v>
      </c>
      <c s="26">
        <v>9.3</v>
      </c>
      <c s="27">
        <v>0</v>
      </c>
      <c s="27">
        <f>ROUND(ROUND(H129,2)*ROUND(G129,3),2)</f>
      </c>
      <c r="O129">
        <f>(I129*21)/100</f>
      </c>
      <c t="s">
        <v>18</v>
      </c>
    </row>
    <row r="130" spans="1:5" ht="25.5">
      <c r="A130" s="28" t="s">
        <v>44</v>
      </c>
      <c r="E130" s="29" t="s">
        <v>245</v>
      </c>
    </row>
    <row r="131" spans="1:5" ht="89.25">
      <c r="A131" s="30" t="s">
        <v>46</v>
      </c>
      <c r="E131" s="31" t="s">
        <v>540</v>
      </c>
    </row>
    <row r="132" spans="1:5" ht="38.25">
      <c r="A132" t="s">
        <v>48</v>
      </c>
      <c r="E132" s="29" t="s">
        <v>285</v>
      </c>
    </row>
    <row r="133" spans="1:18" ht="12.75" customHeight="1">
      <c r="A133" s="5" t="s">
        <v>37</v>
      </c>
      <c s="5"/>
      <c s="35" t="s">
        <v>76</v>
      </c>
      <c s="5"/>
      <c s="21" t="s">
        <v>379</v>
      </c>
      <c s="5"/>
      <c s="5"/>
      <c s="5"/>
      <c s="36">
        <f>0+Q133</f>
      </c>
      <c r="O133">
        <f>0+R133</f>
      </c>
      <c r="Q133">
        <f>0+I134+I138+I142+I146+I150</f>
      </c>
      <c>
        <f>0+O134+O138+O142+O146+O150</f>
      </c>
    </row>
    <row r="134" spans="1:16" ht="12.75">
      <c r="A134" s="18" t="s">
        <v>39</v>
      </c>
      <c s="23" t="s">
        <v>541</v>
      </c>
      <c s="23" t="s">
        <v>380</v>
      </c>
      <c s="18" t="s">
        <v>41</v>
      </c>
      <c s="24" t="s">
        <v>381</v>
      </c>
      <c s="25" t="s">
        <v>135</v>
      </c>
      <c s="26">
        <v>24</v>
      </c>
      <c s="27">
        <v>0</v>
      </c>
      <c s="27">
        <f>ROUND(ROUND(H134,2)*ROUND(G134,3),2)</f>
      </c>
      <c r="O134">
        <f>(I134*21)/100</f>
      </c>
      <c t="s">
        <v>18</v>
      </c>
    </row>
    <row r="135" spans="1:5" ht="12.75">
      <c r="A135" s="28" t="s">
        <v>44</v>
      </c>
      <c r="E135" s="29" t="s">
        <v>382</v>
      </c>
    </row>
    <row r="136" spans="1:5" ht="76.5">
      <c r="A136" s="30" t="s">
        <v>46</v>
      </c>
      <c r="E136" s="31" t="s">
        <v>542</v>
      </c>
    </row>
    <row r="137" spans="1:5" ht="255">
      <c r="A137" t="s">
        <v>48</v>
      </c>
      <c r="E137" s="29" t="s">
        <v>384</v>
      </c>
    </row>
    <row r="138" spans="1:16" ht="12.75">
      <c r="A138" s="18" t="s">
        <v>39</v>
      </c>
      <c s="23" t="s">
        <v>543</v>
      </c>
      <c s="23" t="s">
        <v>544</v>
      </c>
      <c s="18" t="s">
        <v>41</v>
      </c>
      <c s="24" t="s">
        <v>545</v>
      </c>
      <c s="25" t="s">
        <v>63</v>
      </c>
      <c s="26">
        <v>1</v>
      </c>
      <c s="27">
        <v>0</v>
      </c>
      <c s="27">
        <f>ROUND(ROUND(H138,2)*ROUND(G138,3),2)</f>
      </c>
      <c r="O138">
        <f>(I138*21)/100</f>
      </c>
      <c t="s">
        <v>18</v>
      </c>
    </row>
    <row r="139" spans="1:5" ht="25.5">
      <c r="A139" s="28" t="s">
        <v>44</v>
      </c>
      <c r="E139" s="29" t="s">
        <v>245</v>
      </c>
    </row>
    <row r="140" spans="1:5" ht="76.5">
      <c r="A140" s="30" t="s">
        <v>46</v>
      </c>
      <c r="E140" s="31" t="s">
        <v>546</v>
      </c>
    </row>
    <row r="141" spans="1:5" ht="408">
      <c r="A141" t="s">
        <v>48</v>
      </c>
      <c r="E141" s="29" t="s">
        <v>547</v>
      </c>
    </row>
    <row r="142" spans="1:16" ht="12.75">
      <c r="A142" s="18" t="s">
        <v>39</v>
      </c>
      <c s="23" t="s">
        <v>548</v>
      </c>
      <c s="23" t="s">
        <v>389</v>
      </c>
      <c s="18" t="s">
        <v>41</v>
      </c>
      <c s="24" t="s">
        <v>390</v>
      </c>
      <c s="25" t="s">
        <v>63</v>
      </c>
      <c s="26">
        <v>1</v>
      </c>
      <c s="27">
        <v>0</v>
      </c>
      <c s="27">
        <f>ROUND(ROUND(H142,2)*ROUND(G142,3),2)</f>
      </c>
      <c r="O142">
        <f>(I142*21)/100</f>
      </c>
      <c t="s">
        <v>18</v>
      </c>
    </row>
    <row r="143" spans="1:5" ht="12.75">
      <c r="A143" s="28" t="s">
        <v>44</v>
      </c>
      <c r="E143" s="29" t="s">
        <v>41</v>
      </c>
    </row>
    <row r="144" spans="1:5" ht="76.5">
      <c r="A144" s="30" t="s">
        <v>46</v>
      </c>
      <c r="E144" s="31" t="s">
        <v>549</v>
      </c>
    </row>
    <row r="145" spans="1:5" ht="76.5">
      <c r="A145" t="s">
        <v>48</v>
      </c>
      <c r="E145" s="29" t="s">
        <v>392</v>
      </c>
    </row>
    <row r="146" spans="1:16" ht="12.75">
      <c r="A146" s="18" t="s">
        <v>39</v>
      </c>
      <c s="23" t="s">
        <v>550</v>
      </c>
      <c s="23" t="s">
        <v>393</v>
      </c>
      <c s="18" t="s">
        <v>41</v>
      </c>
      <c s="24" t="s">
        <v>394</v>
      </c>
      <c s="25" t="s">
        <v>63</v>
      </c>
      <c s="26">
        <v>2</v>
      </c>
      <c s="27">
        <v>0</v>
      </c>
      <c s="27">
        <f>ROUND(ROUND(H146,2)*ROUND(G146,3),2)</f>
      </c>
      <c r="O146">
        <f>(I146*21)/100</f>
      </c>
      <c t="s">
        <v>18</v>
      </c>
    </row>
    <row r="147" spans="1:5" ht="12.75">
      <c r="A147" s="28" t="s">
        <v>44</v>
      </c>
      <c r="E147" s="29" t="s">
        <v>551</v>
      </c>
    </row>
    <row r="148" spans="1:5" ht="89.25">
      <c r="A148" s="30" t="s">
        <v>46</v>
      </c>
      <c r="E148" s="31" t="s">
        <v>552</v>
      </c>
    </row>
    <row r="149" spans="1:5" ht="25.5">
      <c r="A149" t="s">
        <v>48</v>
      </c>
      <c r="E149" s="29" t="s">
        <v>397</v>
      </c>
    </row>
    <row r="150" spans="1:16" ht="12.75">
      <c r="A150" s="18" t="s">
        <v>39</v>
      </c>
      <c s="23" t="s">
        <v>553</v>
      </c>
      <c s="23" t="s">
        <v>401</v>
      </c>
      <c s="18" t="s">
        <v>41</v>
      </c>
      <c s="24" t="s">
        <v>402</v>
      </c>
      <c s="25" t="s">
        <v>135</v>
      </c>
      <c s="26">
        <v>24</v>
      </c>
      <c s="27">
        <v>0</v>
      </c>
      <c s="27">
        <f>ROUND(ROUND(H150,2)*ROUND(G150,3),2)</f>
      </c>
      <c r="O150">
        <f>(I150*21)/100</f>
      </c>
      <c t="s">
        <v>18</v>
      </c>
    </row>
    <row r="151" spans="1:5" ht="12.75">
      <c r="A151" s="28" t="s">
        <v>44</v>
      </c>
      <c r="E151" s="29" t="s">
        <v>554</v>
      </c>
    </row>
    <row r="152" spans="1:5" ht="102">
      <c r="A152" s="30" t="s">
        <v>46</v>
      </c>
      <c r="E152" s="31" t="s">
        <v>555</v>
      </c>
    </row>
    <row r="153" spans="1:5" ht="76.5">
      <c r="A153" t="s">
        <v>48</v>
      </c>
      <c r="E153" s="29" t="s">
        <v>195</v>
      </c>
    </row>
    <row r="154" spans="1:18" ht="12.75" customHeight="1">
      <c r="A154" s="5" t="s">
        <v>37</v>
      </c>
      <c s="5"/>
      <c s="35" t="s">
        <v>34</v>
      </c>
      <c s="5"/>
      <c s="21" t="s">
        <v>161</v>
      </c>
      <c s="5"/>
      <c s="5"/>
      <c s="5"/>
      <c s="36">
        <f>0+Q154</f>
      </c>
      <c r="O154">
        <f>0+R154</f>
      </c>
      <c r="Q154">
        <f>0+I155+I159+I163+I167+I171+I175+I179+I183+I187+I191</f>
      </c>
      <c>
        <f>0+O155+O159+O163+O167+O171+O175+O179+O183+O187+O191</f>
      </c>
    </row>
    <row r="155" spans="1:16" ht="25.5">
      <c r="A155" s="18" t="s">
        <v>39</v>
      </c>
      <c s="23" t="s">
        <v>556</v>
      </c>
      <c s="23" t="s">
        <v>406</v>
      </c>
      <c s="18" t="s">
        <v>41</v>
      </c>
      <c s="24" t="s">
        <v>407</v>
      </c>
      <c s="25" t="s">
        <v>63</v>
      </c>
      <c s="26">
        <v>2</v>
      </c>
      <c s="27">
        <v>0</v>
      </c>
      <c s="27">
        <f>ROUND(ROUND(H155,2)*ROUND(G155,3),2)</f>
      </c>
      <c r="O155">
        <f>(I155*21)/100</f>
      </c>
      <c t="s">
        <v>18</v>
      </c>
    </row>
    <row r="156" spans="1:5" ht="12.75">
      <c r="A156" s="28" t="s">
        <v>44</v>
      </c>
      <c r="E156" s="29" t="s">
        <v>41</v>
      </c>
    </row>
    <row r="157" spans="1:5" ht="38.25">
      <c r="A157" s="30" t="s">
        <v>46</v>
      </c>
      <c r="E157" s="31" t="s">
        <v>557</v>
      </c>
    </row>
    <row r="158" spans="1:5" ht="25.5">
      <c r="A158" t="s">
        <v>48</v>
      </c>
      <c r="E158" s="29" t="s">
        <v>410</v>
      </c>
    </row>
    <row r="159" spans="1:16" ht="25.5">
      <c r="A159" s="18" t="s">
        <v>39</v>
      </c>
      <c s="23" t="s">
        <v>558</v>
      </c>
      <c s="23" t="s">
        <v>411</v>
      </c>
      <c s="18" t="s">
        <v>41</v>
      </c>
      <c s="24" t="s">
        <v>412</v>
      </c>
      <c s="25" t="s">
        <v>63</v>
      </c>
      <c s="26">
        <v>2</v>
      </c>
      <c s="27">
        <v>0</v>
      </c>
      <c s="27">
        <f>ROUND(ROUND(H159,2)*ROUND(G159,3),2)</f>
      </c>
      <c r="O159">
        <f>(I159*21)/100</f>
      </c>
      <c t="s">
        <v>18</v>
      </c>
    </row>
    <row r="160" spans="1:5" ht="12.75">
      <c r="A160" s="28" t="s">
        <v>44</v>
      </c>
      <c r="E160" s="29" t="s">
        <v>41</v>
      </c>
    </row>
    <row r="161" spans="1:5" ht="38.25">
      <c r="A161" s="30" t="s">
        <v>46</v>
      </c>
      <c r="E161" s="31" t="s">
        <v>559</v>
      </c>
    </row>
    <row r="162" spans="1:5" ht="25.5">
      <c r="A162" t="s">
        <v>48</v>
      </c>
      <c r="E162" s="29" t="s">
        <v>414</v>
      </c>
    </row>
    <row r="163" spans="1:16" ht="25.5">
      <c r="A163" s="18" t="s">
        <v>39</v>
      </c>
      <c s="23" t="s">
        <v>560</v>
      </c>
      <c s="23" t="s">
        <v>415</v>
      </c>
      <c s="18" t="s">
        <v>41</v>
      </c>
      <c s="24" t="s">
        <v>416</v>
      </c>
      <c s="25" t="s">
        <v>63</v>
      </c>
      <c s="26">
        <v>2</v>
      </c>
      <c s="27">
        <v>0</v>
      </c>
      <c s="27">
        <f>ROUND(ROUND(H163,2)*ROUND(G163,3),2)</f>
      </c>
      <c r="O163">
        <f>(I163*21)/100</f>
      </c>
      <c t="s">
        <v>18</v>
      </c>
    </row>
    <row r="164" spans="1:5" ht="25.5">
      <c r="A164" s="28" t="s">
        <v>44</v>
      </c>
      <c r="E164" s="29" t="s">
        <v>245</v>
      </c>
    </row>
    <row r="165" spans="1:5" ht="38.25">
      <c r="A165" s="30" t="s">
        <v>46</v>
      </c>
      <c r="E165" s="31" t="s">
        <v>559</v>
      </c>
    </row>
    <row r="166" spans="1:5" ht="25.5">
      <c r="A166" t="s">
        <v>48</v>
      </c>
      <c r="E166" s="29" t="s">
        <v>418</v>
      </c>
    </row>
    <row r="167" spans="1:16" ht="12.75">
      <c r="A167" s="18" t="s">
        <v>39</v>
      </c>
      <c s="23" t="s">
        <v>561</v>
      </c>
      <c s="23" t="s">
        <v>419</v>
      </c>
      <c s="18" t="s">
        <v>41</v>
      </c>
      <c s="24" t="s">
        <v>420</v>
      </c>
      <c s="25" t="s">
        <v>63</v>
      </c>
      <c s="26">
        <v>2</v>
      </c>
      <c s="27">
        <v>0</v>
      </c>
      <c s="27">
        <f>ROUND(ROUND(H167,2)*ROUND(G167,3),2)</f>
      </c>
      <c r="O167">
        <f>(I167*21)/100</f>
      </c>
      <c t="s">
        <v>18</v>
      </c>
    </row>
    <row r="168" spans="1:5" ht="12.75">
      <c r="A168" s="28" t="s">
        <v>44</v>
      </c>
      <c r="E168" s="29" t="s">
        <v>41</v>
      </c>
    </row>
    <row r="169" spans="1:5" ht="38.25">
      <c r="A169" s="30" t="s">
        <v>46</v>
      </c>
      <c r="E169" s="31" t="s">
        <v>562</v>
      </c>
    </row>
    <row r="170" spans="1:5" ht="25.5">
      <c r="A170" t="s">
        <v>48</v>
      </c>
      <c r="E170" s="29" t="s">
        <v>410</v>
      </c>
    </row>
    <row r="171" spans="1:16" ht="25.5">
      <c r="A171" s="18" t="s">
        <v>39</v>
      </c>
      <c s="23" t="s">
        <v>563</v>
      </c>
      <c s="23" t="s">
        <v>286</v>
      </c>
      <c s="18" t="s">
        <v>41</v>
      </c>
      <c s="24" t="s">
        <v>287</v>
      </c>
      <c s="25" t="s">
        <v>130</v>
      </c>
      <c s="26">
        <v>11.138</v>
      </c>
      <c s="27">
        <v>0</v>
      </c>
      <c s="27">
        <f>ROUND(ROUND(H171,2)*ROUND(G171,3),2)</f>
      </c>
      <c r="O171">
        <f>(I171*21)/100</f>
      </c>
      <c t="s">
        <v>18</v>
      </c>
    </row>
    <row r="172" spans="1:5" ht="25.5">
      <c r="A172" s="28" t="s">
        <v>44</v>
      </c>
      <c r="E172" s="29" t="s">
        <v>245</v>
      </c>
    </row>
    <row r="173" spans="1:5" ht="76.5">
      <c r="A173" s="30" t="s">
        <v>46</v>
      </c>
      <c r="E173" s="31" t="s">
        <v>564</v>
      </c>
    </row>
    <row r="174" spans="1:5" ht="38.25">
      <c r="A174" t="s">
        <v>48</v>
      </c>
      <c r="E174" s="29" t="s">
        <v>289</v>
      </c>
    </row>
    <row r="175" spans="1:16" ht="25.5">
      <c r="A175" s="18" t="s">
        <v>39</v>
      </c>
      <c s="23" t="s">
        <v>565</v>
      </c>
      <c s="23" t="s">
        <v>290</v>
      </c>
      <c s="18" t="s">
        <v>41</v>
      </c>
      <c s="24" t="s">
        <v>291</v>
      </c>
      <c s="25" t="s">
        <v>130</v>
      </c>
      <c s="26">
        <v>11.138</v>
      </c>
      <c s="27">
        <v>0</v>
      </c>
      <c s="27">
        <f>ROUND(ROUND(H175,2)*ROUND(G175,3),2)</f>
      </c>
      <c r="O175">
        <f>(I175*21)/100</f>
      </c>
      <c t="s">
        <v>18</v>
      </c>
    </row>
    <row r="176" spans="1:5" ht="12.75">
      <c r="A176" s="28" t="s">
        <v>44</v>
      </c>
      <c r="E176" s="29" t="s">
        <v>41</v>
      </c>
    </row>
    <row r="177" spans="1:5" ht="76.5">
      <c r="A177" s="30" t="s">
        <v>46</v>
      </c>
      <c r="E177" s="31" t="s">
        <v>564</v>
      </c>
    </row>
    <row r="178" spans="1:5" ht="38.25">
      <c r="A178" t="s">
        <v>48</v>
      </c>
      <c r="E178" s="29" t="s">
        <v>289</v>
      </c>
    </row>
    <row r="179" spans="1:16" ht="12.75">
      <c r="A179" s="18" t="s">
        <v>39</v>
      </c>
      <c s="23" t="s">
        <v>566</v>
      </c>
      <c s="23" t="s">
        <v>350</v>
      </c>
      <c s="18" t="s">
        <v>41</v>
      </c>
      <c s="24" t="s">
        <v>351</v>
      </c>
      <c s="25" t="s">
        <v>135</v>
      </c>
      <c s="26">
        <v>42</v>
      </c>
      <c s="27">
        <v>0</v>
      </c>
      <c s="27">
        <f>ROUND(ROUND(H179,2)*ROUND(G179,3),2)</f>
      </c>
      <c r="O179">
        <f>(I179*21)/100</f>
      </c>
      <c t="s">
        <v>18</v>
      </c>
    </row>
    <row r="180" spans="1:5" ht="25.5">
      <c r="A180" s="28" t="s">
        <v>44</v>
      </c>
      <c r="E180" s="29" t="s">
        <v>245</v>
      </c>
    </row>
    <row r="181" spans="1:5" ht="89.25">
      <c r="A181" s="30" t="s">
        <v>46</v>
      </c>
      <c r="E181" s="31" t="s">
        <v>567</v>
      </c>
    </row>
    <row r="182" spans="1:5" ht="51">
      <c r="A182" t="s">
        <v>48</v>
      </c>
      <c r="E182" s="29" t="s">
        <v>349</v>
      </c>
    </row>
    <row r="183" spans="1:16" ht="12.75">
      <c r="A183" s="18" t="s">
        <v>39</v>
      </c>
      <c s="23" t="s">
        <v>568</v>
      </c>
      <c s="23" t="s">
        <v>296</v>
      </c>
      <c s="18" t="s">
        <v>41</v>
      </c>
      <c s="24" t="s">
        <v>297</v>
      </c>
      <c s="25" t="s">
        <v>135</v>
      </c>
      <c s="26">
        <v>9.3</v>
      </c>
      <c s="27">
        <v>0</v>
      </c>
      <c s="27">
        <f>ROUND(ROUND(H183,2)*ROUND(G183,3),2)</f>
      </c>
      <c r="O183">
        <f>(I183*21)/100</f>
      </c>
      <c t="s">
        <v>18</v>
      </c>
    </row>
    <row r="184" spans="1:5" ht="12.75">
      <c r="A184" s="28" t="s">
        <v>44</v>
      </c>
      <c r="E184" s="29" t="s">
        <v>41</v>
      </c>
    </row>
    <row r="185" spans="1:5" ht="76.5">
      <c r="A185" s="30" t="s">
        <v>46</v>
      </c>
      <c r="E185" s="31" t="s">
        <v>569</v>
      </c>
    </row>
    <row r="186" spans="1:5" ht="25.5">
      <c r="A186" t="s">
        <v>48</v>
      </c>
      <c r="E186" s="29" t="s">
        <v>170</v>
      </c>
    </row>
    <row r="187" spans="1:16" ht="12.75">
      <c r="A187" s="18" t="s">
        <v>39</v>
      </c>
      <c s="23" t="s">
        <v>570</v>
      </c>
      <c s="23" t="s">
        <v>300</v>
      </c>
      <c s="18" t="s">
        <v>41</v>
      </c>
      <c s="24" t="s">
        <v>301</v>
      </c>
      <c s="25" t="s">
        <v>130</v>
      </c>
      <c s="26">
        <v>10.125</v>
      </c>
      <c s="27">
        <v>0</v>
      </c>
      <c s="27">
        <f>ROUND(ROUND(H187,2)*ROUND(G187,3),2)</f>
      </c>
      <c r="O187">
        <f>(I187*21)/100</f>
      </c>
      <c t="s">
        <v>18</v>
      </c>
    </row>
    <row r="188" spans="1:5" ht="12.75">
      <c r="A188" s="28" t="s">
        <v>44</v>
      </c>
      <c r="E188" s="29" t="s">
        <v>41</v>
      </c>
    </row>
    <row r="189" spans="1:5" ht="76.5">
      <c r="A189" s="30" t="s">
        <v>46</v>
      </c>
      <c r="E189" s="31" t="s">
        <v>571</v>
      </c>
    </row>
    <row r="190" spans="1:5" ht="89.25">
      <c r="A190" t="s">
        <v>48</v>
      </c>
      <c r="E190" s="29" t="s">
        <v>303</v>
      </c>
    </row>
    <row r="191" spans="1:16" ht="12.75">
      <c r="A191" s="18" t="s">
        <v>39</v>
      </c>
      <c s="23" t="s">
        <v>572</v>
      </c>
      <c s="23" t="s">
        <v>398</v>
      </c>
      <c s="18" t="s">
        <v>41</v>
      </c>
      <c s="24" t="s">
        <v>399</v>
      </c>
      <c s="25" t="s">
        <v>63</v>
      </c>
      <c s="26">
        <v>1</v>
      </c>
      <c s="27">
        <v>0</v>
      </c>
      <c s="27">
        <f>ROUND(ROUND(H191,2)*ROUND(G191,3),2)</f>
      </c>
      <c r="O191">
        <f>(I191*21)/100</f>
      </c>
      <c t="s">
        <v>18</v>
      </c>
    </row>
    <row r="192" spans="1:5" ht="12.75">
      <c r="A192" s="28" t="s">
        <v>44</v>
      </c>
      <c r="E192" s="29" t="s">
        <v>554</v>
      </c>
    </row>
    <row r="193" spans="1:5" ht="102">
      <c r="A193" s="30" t="s">
        <v>46</v>
      </c>
      <c r="E193" s="31" t="s">
        <v>573</v>
      </c>
    </row>
    <row r="194" spans="1:5" ht="76.5">
      <c r="A194" t="s">
        <v>48</v>
      </c>
      <c r="E194" s="29" t="s">
        <v>195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90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0+O9+O22+O71+O76+O129+O142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574</v>
      </c>
      <c s="32">
        <f>0+I9+I22+I71+I76+I129+I142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422</v>
      </c>
      <c s="1"/>
      <c s="10" t="s">
        <v>423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574</v>
      </c>
      <c s="5"/>
      <c s="14" t="s">
        <v>575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0+I10+I14+I18</f>
      </c>
      <c>
        <f>0+O10+O14+O18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317.381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25.5">
      <c r="A11" s="28" t="s">
        <v>44</v>
      </c>
      <c r="E11" s="29" t="s">
        <v>426</v>
      </c>
    </row>
    <row r="12" spans="1:5" ht="306">
      <c r="A12" s="30" t="s">
        <v>46</v>
      </c>
      <c r="E12" s="31" t="s">
        <v>576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18</v>
      </c>
      <c s="24" t="s">
        <v>115</v>
      </c>
      <c s="25" t="s">
        <v>116</v>
      </c>
      <c s="26">
        <v>123.3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360</v>
      </c>
    </row>
    <row r="16" spans="1:5" ht="409.5">
      <c r="A16" s="30" t="s">
        <v>46</v>
      </c>
      <c r="E16" s="31" t="s">
        <v>577</v>
      </c>
    </row>
    <row r="17" spans="1:5" ht="25.5">
      <c r="A17" t="s">
        <v>48</v>
      </c>
      <c r="E17" s="29" t="s">
        <v>119</v>
      </c>
    </row>
    <row r="18" spans="1:16" ht="12.75">
      <c r="A18" s="18" t="s">
        <v>39</v>
      </c>
      <c s="23" t="s">
        <v>17</v>
      </c>
      <c s="23" t="s">
        <v>114</v>
      </c>
      <c s="18" t="s">
        <v>27</v>
      </c>
      <c s="24" t="s">
        <v>115</v>
      </c>
      <c s="25" t="s">
        <v>116</v>
      </c>
      <c s="26">
        <v>106.316</v>
      </c>
      <c s="27">
        <v>0</v>
      </c>
      <c s="27">
        <f>ROUND(ROUND(H18,2)*ROUND(G18,3),2)</f>
      </c>
      <c r="O18">
        <f>(I18*21)/100</f>
      </c>
      <c t="s">
        <v>18</v>
      </c>
    </row>
    <row r="19" spans="1:5" ht="12.75">
      <c r="A19" s="28" t="s">
        <v>44</v>
      </c>
      <c r="E19" s="29" t="s">
        <v>221</v>
      </c>
    </row>
    <row r="20" spans="1:5" ht="204">
      <c r="A20" s="30" t="s">
        <v>46</v>
      </c>
      <c r="E20" s="31" t="s">
        <v>578</v>
      </c>
    </row>
    <row r="21" spans="1:5" ht="25.5">
      <c r="A21" t="s">
        <v>48</v>
      </c>
      <c r="E21" s="29" t="s">
        <v>119</v>
      </c>
    </row>
    <row r="22" spans="1:18" ht="12.75" customHeight="1">
      <c r="A22" s="5" t="s">
        <v>37</v>
      </c>
      <c s="5"/>
      <c s="35" t="s">
        <v>23</v>
      </c>
      <c s="5"/>
      <c s="21" t="s">
        <v>127</v>
      </c>
      <c s="5"/>
      <c s="5"/>
      <c s="5"/>
      <c s="36">
        <f>0+Q22</f>
      </c>
      <c r="O22">
        <f>0+R22</f>
      </c>
      <c r="Q22">
        <f>0+I23+I27+I31+I35+I39+I43+I47+I51+I55+I59+I63+I67</f>
      </c>
      <c>
        <f>0+O23+O27+O31+O35+O39+O43+O47+O51+O55+O59+O63+O67</f>
      </c>
    </row>
    <row r="23" spans="1:16" ht="25.5">
      <c r="A23" s="18" t="s">
        <v>39</v>
      </c>
      <c s="23" t="s">
        <v>27</v>
      </c>
      <c s="23" t="s">
        <v>223</v>
      </c>
      <c s="18" t="s">
        <v>41</v>
      </c>
      <c s="24" t="s">
        <v>224</v>
      </c>
      <c s="25" t="s">
        <v>141</v>
      </c>
      <c s="26">
        <v>27.54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102">
      <c r="A25" s="30" t="s">
        <v>46</v>
      </c>
      <c r="E25" s="31" t="s">
        <v>579</v>
      </c>
    </row>
    <row r="26" spans="1:5" ht="63.75">
      <c r="A26" t="s">
        <v>48</v>
      </c>
      <c r="E26" s="29" t="s">
        <v>138</v>
      </c>
    </row>
    <row r="27" spans="1:16" ht="25.5">
      <c r="A27" s="18" t="s">
        <v>39</v>
      </c>
      <c s="23" t="s">
        <v>29</v>
      </c>
      <c s="23" t="s">
        <v>227</v>
      </c>
      <c s="18" t="s">
        <v>41</v>
      </c>
      <c s="24" t="s">
        <v>228</v>
      </c>
      <c s="25" t="s">
        <v>141</v>
      </c>
      <c s="26">
        <v>36.66</v>
      </c>
      <c s="27">
        <v>0</v>
      </c>
      <c s="27">
        <f>ROUND(ROUND(H27,2)*ROUND(G27,3),2)</f>
      </c>
      <c r="O27">
        <f>(I27*21)/100</f>
      </c>
      <c t="s">
        <v>18</v>
      </c>
    </row>
    <row r="28" spans="1:5" ht="38.25">
      <c r="A28" s="28" t="s">
        <v>44</v>
      </c>
      <c r="E28" s="29" t="s">
        <v>225</v>
      </c>
    </row>
    <row r="29" spans="1:5" ht="153">
      <c r="A29" s="30" t="s">
        <v>46</v>
      </c>
      <c r="E29" s="31" t="s">
        <v>580</v>
      </c>
    </row>
    <row r="30" spans="1:5" ht="63.75">
      <c r="A30" t="s">
        <v>48</v>
      </c>
      <c r="E30" s="29" t="s">
        <v>138</v>
      </c>
    </row>
    <row r="31" spans="1:16" ht="25.5">
      <c r="A31" s="18" t="s">
        <v>39</v>
      </c>
      <c s="23" t="s">
        <v>31</v>
      </c>
      <c s="23" t="s">
        <v>342</v>
      </c>
      <c s="18" t="s">
        <v>41</v>
      </c>
      <c s="24" t="s">
        <v>343</v>
      </c>
      <c s="25" t="s">
        <v>135</v>
      </c>
      <c s="26">
        <v>12</v>
      </c>
      <c s="27">
        <v>0</v>
      </c>
      <c s="27">
        <f>ROUND(ROUND(H31,2)*ROUND(G31,3),2)</f>
      </c>
      <c r="O31">
        <f>(I31*21)/100</f>
      </c>
      <c t="s">
        <v>18</v>
      </c>
    </row>
    <row r="32" spans="1:5" ht="38.25">
      <c r="A32" s="28" t="s">
        <v>44</v>
      </c>
      <c r="E32" s="29" t="s">
        <v>225</v>
      </c>
    </row>
    <row r="33" spans="1:5" ht="89.25">
      <c r="A33" s="30" t="s">
        <v>46</v>
      </c>
      <c r="E33" s="31" t="s">
        <v>581</v>
      </c>
    </row>
    <row r="34" spans="1:5" ht="63.75">
      <c r="A34" t="s">
        <v>48</v>
      </c>
      <c r="E34" s="29" t="s">
        <v>138</v>
      </c>
    </row>
    <row r="35" spans="1:16" ht="25.5">
      <c r="A35" s="18" t="s">
        <v>39</v>
      </c>
      <c s="23" t="s">
        <v>71</v>
      </c>
      <c s="23" t="s">
        <v>230</v>
      </c>
      <c s="18" t="s">
        <v>41</v>
      </c>
      <c s="24" t="s">
        <v>231</v>
      </c>
      <c s="25" t="s">
        <v>135</v>
      </c>
      <c s="26">
        <v>50</v>
      </c>
      <c s="27">
        <v>0</v>
      </c>
      <c s="27">
        <f>ROUND(ROUND(H35,2)*ROUND(G35,3),2)</f>
      </c>
      <c r="O35">
        <f>(I35*21)/100</f>
      </c>
      <c t="s">
        <v>18</v>
      </c>
    </row>
    <row r="36" spans="1:5" ht="38.25">
      <c r="A36" s="28" t="s">
        <v>44</v>
      </c>
      <c r="E36" s="29" t="s">
        <v>225</v>
      </c>
    </row>
    <row r="37" spans="1:5" ht="114.75">
      <c r="A37" s="30" t="s">
        <v>46</v>
      </c>
      <c r="E37" s="31" t="s">
        <v>582</v>
      </c>
    </row>
    <row r="38" spans="1:5" ht="63.75">
      <c r="A38" t="s">
        <v>48</v>
      </c>
      <c r="E38" s="29" t="s">
        <v>138</v>
      </c>
    </row>
    <row r="39" spans="1:16" ht="25.5">
      <c r="A39" s="18" t="s">
        <v>39</v>
      </c>
      <c s="23" t="s">
        <v>76</v>
      </c>
      <c s="23" t="s">
        <v>230</v>
      </c>
      <c s="18" t="s">
        <v>23</v>
      </c>
      <c s="24" t="s">
        <v>231</v>
      </c>
      <c s="25" t="s">
        <v>135</v>
      </c>
      <c s="26">
        <v>50</v>
      </c>
      <c s="27">
        <v>0</v>
      </c>
      <c s="27">
        <f>ROUND(ROUND(H39,2)*ROUND(G39,3),2)</f>
      </c>
      <c r="O39">
        <f>(I39*21)/100</f>
      </c>
      <c t="s">
        <v>18</v>
      </c>
    </row>
    <row r="40" spans="1:5" ht="38.25">
      <c r="A40" s="28" t="s">
        <v>44</v>
      </c>
      <c r="E40" s="29" t="s">
        <v>225</v>
      </c>
    </row>
    <row r="41" spans="1:5" ht="102">
      <c r="A41" s="30" t="s">
        <v>46</v>
      </c>
      <c r="E41" s="31" t="s">
        <v>583</v>
      </c>
    </row>
    <row r="42" spans="1:5" ht="63.75">
      <c r="A42" t="s">
        <v>48</v>
      </c>
      <c r="E42" s="29" t="s">
        <v>138</v>
      </c>
    </row>
    <row r="43" spans="1:16" ht="25.5">
      <c r="A43" s="18" t="s">
        <v>39</v>
      </c>
      <c s="23" t="s">
        <v>34</v>
      </c>
      <c s="23" t="s">
        <v>139</v>
      </c>
      <c s="18" t="s">
        <v>41</v>
      </c>
      <c s="24" t="s">
        <v>140</v>
      </c>
      <c s="25" t="s">
        <v>141</v>
      </c>
      <c s="26">
        <v>18.8</v>
      </c>
      <c s="27">
        <v>0</v>
      </c>
      <c s="27">
        <f>ROUND(ROUND(H43,2)*ROUND(G43,3),2)</f>
      </c>
      <c r="O43">
        <f>(I43*21)/100</f>
      </c>
      <c t="s">
        <v>18</v>
      </c>
    </row>
    <row r="44" spans="1:5" ht="38.25">
      <c r="A44" s="28" t="s">
        <v>44</v>
      </c>
      <c r="E44" s="29" t="s">
        <v>225</v>
      </c>
    </row>
    <row r="45" spans="1:5" ht="153">
      <c r="A45" s="30" t="s">
        <v>46</v>
      </c>
      <c r="E45" s="31" t="s">
        <v>584</v>
      </c>
    </row>
    <row r="46" spans="1:5" ht="63.75">
      <c r="A46" t="s">
        <v>48</v>
      </c>
      <c r="E46" s="29" t="s">
        <v>138</v>
      </c>
    </row>
    <row r="47" spans="1:16" ht="25.5">
      <c r="A47" s="18" t="s">
        <v>39</v>
      </c>
      <c s="23" t="s">
        <v>36</v>
      </c>
      <c s="23" t="s">
        <v>234</v>
      </c>
      <c s="18" t="s">
        <v>41</v>
      </c>
      <c s="24" t="s">
        <v>235</v>
      </c>
      <c s="25" t="s">
        <v>141</v>
      </c>
      <c s="26">
        <v>76.5</v>
      </c>
      <c s="27">
        <v>0</v>
      </c>
      <c s="27">
        <f>ROUND(ROUND(H47,2)*ROUND(G47,3),2)</f>
      </c>
      <c r="O47">
        <f>(I47*21)/100</f>
      </c>
      <c t="s">
        <v>18</v>
      </c>
    </row>
    <row r="48" spans="1:5" ht="38.25">
      <c r="A48" s="28" t="s">
        <v>44</v>
      </c>
      <c r="E48" s="29" t="s">
        <v>225</v>
      </c>
    </row>
    <row r="49" spans="1:5" ht="102">
      <c r="A49" s="30" t="s">
        <v>46</v>
      </c>
      <c r="E49" s="31" t="s">
        <v>585</v>
      </c>
    </row>
    <row r="50" spans="1:5" ht="369.75">
      <c r="A50" t="s">
        <v>48</v>
      </c>
      <c r="E50" s="29" t="s">
        <v>237</v>
      </c>
    </row>
    <row r="51" spans="1:16" ht="25.5">
      <c r="A51" s="18" t="s">
        <v>39</v>
      </c>
      <c s="23" t="s">
        <v>87</v>
      </c>
      <c s="23" t="s">
        <v>154</v>
      </c>
      <c s="18" t="s">
        <v>41</v>
      </c>
      <c s="24" t="s">
        <v>155</v>
      </c>
      <c s="25" t="s">
        <v>141</v>
      </c>
      <c s="26">
        <v>5.184</v>
      </c>
      <c s="27">
        <v>0</v>
      </c>
      <c s="27">
        <f>ROUND(ROUND(H51,2)*ROUND(G51,3),2)</f>
      </c>
      <c r="O51">
        <f>(I51*21)/100</f>
      </c>
      <c t="s">
        <v>18</v>
      </c>
    </row>
    <row r="52" spans="1:5" ht="38.25">
      <c r="A52" s="28" t="s">
        <v>44</v>
      </c>
      <c r="E52" s="29" t="s">
        <v>225</v>
      </c>
    </row>
    <row r="53" spans="1:5" ht="140.25">
      <c r="A53" s="30" t="s">
        <v>46</v>
      </c>
      <c r="E53" s="31" t="s">
        <v>586</v>
      </c>
    </row>
    <row r="54" spans="1:5" ht="318.75">
      <c r="A54" t="s">
        <v>48</v>
      </c>
      <c r="E54" s="29" t="s">
        <v>157</v>
      </c>
    </row>
    <row r="55" spans="1:16" ht="25.5">
      <c r="A55" s="18" t="s">
        <v>39</v>
      </c>
      <c s="23" t="s">
        <v>94</v>
      </c>
      <c s="23" t="s">
        <v>158</v>
      </c>
      <c s="18" t="s">
        <v>41</v>
      </c>
      <c s="24" t="s">
        <v>363</v>
      </c>
      <c s="25" t="s">
        <v>141</v>
      </c>
      <c s="26">
        <v>25.92</v>
      </c>
      <c s="27">
        <v>0</v>
      </c>
      <c s="27">
        <f>ROUND(ROUND(H55,2)*ROUND(G55,3),2)</f>
      </c>
      <c r="O55">
        <f>(I55*21)/100</f>
      </c>
      <c t="s">
        <v>18</v>
      </c>
    </row>
    <row r="56" spans="1:5" ht="38.25">
      <c r="A56" s="28" t="s">
        <v>44</v>
      </c>
      <c r="E56" s="29" t="s">
        <v>225</v>
      </c>
    </row>
    <row r="57" spans="1:5" ht="102">
      <c r="A57" s="30" t="s">
        <v>46</v>
      </c>
      <c r="E57" s="31" t="s">
        <v>587</v>
      </c>
    </row>
    <row r="58" spans="1:5" ht="318.75">
      <c r="A58" t="s">
        <v>48</v>
      </c>
      <c r="E58" s="29" t="s">
        <v>157</v>
      </c>
    </row>
    <row r="59" spans="1:16" ht="12.75">
      <c r="A59" s="18" t="s">
        <v>39</v>
      </c>
      <c s="23" t="s">
        <v>98</v>
      </c>
      <c s="23" t="s">
        <v>365</v>
      </c>
      <c s="18" t="s">
        <v>41</v>
      </c>
      <c s="24" t="s">
        <v>366</v>
      </c>
      <c s="25" t="s">
        <v>141</v>
      </c>
      <c s="26">
        <v>1.8</v>
      </c>
      <c s="27">
        <v>0</v>
      </c>
      <c s="27">
        <f>ROUND(ROUND(H59,2)*ROUND(G59,3),2)</f>
      </c>
      <c r="O59">
        <f>(I59*21)/100</f>
      </c>
      <c t="s">
        <v>18</v>
      </c>
    </row>
    <row r="60" spans="1:5" ht="12.75">
      <c r="A60" s="28" t="s">
        <v>44</v>
      </c>
      <c r="E60" s="29" t="s">
        <v>367</v>
      </c>
    </row>
    <row r="61" spans="1:5" ht="153">
      <c r="A61" s="30" t="s">
        <v>46</v>
      </c>
      <c r="E61" s="31" t="s">
        <v>588</v>
      </c>
    </row>
    <row r="62" spans="1:5" ht="229.5">
      <c r="A62" t="s">
        <v>48</v>
      </c>
      <c r="E62" s="29" t="s">
        <v>369</v>
      </c>
    </row>
    <row r="63" spans="1:16" ht="12.75">
      <c r="A63" s="18" t="s">
        <v>39</v>
      </c>
      <c s="23" t="s">
        <v>166</v>
      </c>
      <c s="23" t="s">
        <v>370</v>
      </c>
      <c s="18" t="s">
        <v>41</v>
      </c>
      <c s="24" t="s">
        <v>371</v>
      </c>
      <c s="25" t="s">
        <v>141</v>
      </c>
      <c s="26">
        <v>3.78</v>
      </c>
      <c s="27">
        <v>0</v>
      </c>
      <c s="27">
        <f>ROUND(ROUND(H63,2)*ROUND(G63,3),2)</f>
      </c>
      <c r="O63">
        <f>(I63*21)/100</f>
      </c>
      <c t="s">
        <v>18</v>
      </c>
    </row>
    <row r="64" spans="1:5" ht="12.75">
      <c r="A64" s="28" t="s">
        <v>44</v>
      </c>
      <c r="E64" s="29" t="s">
        <v>367</v>
      </c>
    </row>
    <row r="65" spans="1:5" ht="102">
      <c r="A65" s="30" t="s">
        <v>46</v>
      </c>
      <c r="E65" s="31" t="s">
        <v>515</v>
      </c>
    </row>
    <row r="66" spans="1:5" ht="293.25">
      <c r="A66" t="s">
        <v>48</v>
      </c>
      <c r="E66" s="29" t="s">
        <v>373</v>
      </c>
    </row>
    <row r="67" spans="1:16" ht="12.75">
      <c r="A67" s="18" t="s">
        <v>39</v>
      </c>
      <c s="23" t="s">
        <v>171</v>
      </c>
      <c s="23" t="s">
        <v>238</v>
      </c>
      <c s="18" t="s">
        <v>41</v>
      </c>
      <c s="24" t="s">
        <v>239</v>
      </c>
      <c s="25" t="s">
        <v>130</v>
      </c>
      <c s="26">
        <v>153</v>
      </c>
      <c s="27">
        <v>0</v>
      </c>
      <c s="27">
        <f>ROUND(ROUND(H67,2)*ROUND(G67,3),2)</f>
      </c>
      <c r="O67">
        <f>(I67*21)/100</f>
      </c>
      <c t="s">
        <v>18</v>
      </c>
    </row>
    <row r="68" spans="1:5" ht="12.75">
      <c r="A68" s="28" t="s">
        <v>44</v>
      </c>
      <c r="E68" s="29" t="s">
        <v>41</v>
      </c>
    </row>
    <row r="69" spans="1:5" ht="114.75">
      <c r="A69" s="30" t="s">
        <v>46</v>
      </c>
      <c r="E69" s="31" t="s">
        <v>589</v>
      </c>
    </row>
    <row r="70" spans="1:5" ht="25.5">
      <c r="A70" t="s">
        <v>48</v>
      </c>
      <c r="E70" s="29" t="s">
        <v>241</v>
      </c>
    </row>
    <row r="71" spans="1:18" ht="12.75" customHeight="1">
      <c r="A71" s="5" t="s">
        <v>37</v>
      </c>
      <c s="5"/>
      <c s="35" t="s">
        <v>18</v>
      </c>
      <c s="5"/>
      <c s="21" t="s">
        <v>242</v>
      </c>
      <c s="5"/>
      <c s="5"/>
      <c s="5"/>
      <c s="36">
        <f>0+Q71</f>
      </c>
      <c r="O71">
        <f>0+R71</f>
      </c>
      <c r="Q71">
        <f>0+I72</f>
      </c>
      <c>
        <f>0+O72</f>
      </c>
    </row>
    <row r="72" spans="1:16" ht="12.75">
      <c r="A72" s="18" t="s">
        <v>39</v>
      </c>
      <c s="23" t="s">
        <v>176</v>
      </c>
      <c s="23" t="s">
        <v>243</v>
      </c>
      <c s="18" t="s">
        <v>41</v>
      </c>
      <c s="24" t="s">
        <v>244</v>
      </c>
      <c s="25" t="s">
        <v>130</v>
      </c>
      <c s="26">
        <v>212.04</v>
      </c>
      <c s="27">
        <v>0</v>
      </c>
      <c s="27">
        <f>ROUND(ROUND(H72,2)*ROUND(G72,3),2)</f>
      </c>
      <c r="O72">
        <f>(I72*21)/100</f>
      </c>
      <c t="s">
        <v>18</v>
      </c>
    </row>
    <row r="73" spans="1:5" ht="25.5">
      <c r="A73" s="28" t="s">
        <v>44</v>
      </c>
      <c r="E73" s="29" t="s">
        <v>245</v>
      </c>
    </row>
    <row r="74" spans="1:5" ht="76.5">
      <c r="A74" s="30" t="s">
        <v>46</v>
      </c>
      <c r="E74" s="31" t="s">
        <v>590</v>
      </c>
    </row>
    <row r="75" spans="1:5" ht="102">
      <c r="A75" t="s">
        <v>48</v>
      </c>
      <c r="E75" s="29" t="s">
        <v>247</v>
      </c>
    </row>
    <row r="76" spans="1:18" ht="12.75" customHeight="1">
      <c r="A76" s="5" t="s">
        <v>37</v>
      </c>
      <c s="5"/>
      <c s="35" t="s">
        <v>29</v>
      </c>
      <c s="5"/>
      <c s="21" t="s">
        <v>248</v>
      </c>
      <c s="5"/>
      <c s="5"/>
      <c s="5"/>
      <c s="36">
        <f>0+Q76</f>
      </c>
      <c r="O76">
        <f>0+R76</f>
      </c>
      <c r="Q76">
        <f>0+I77+I81+I85+I89+I93+I97+I101+I105+I109+I113+I117+I121+I125</f>
      </c>
      <c>
        <f>0+O77+O81+O85+O89+O93+O97+O101+O105+O109+O113+O117+O121+O125</f>
      </c>
    </row>
    <row r="77" spans="1:16" ht="12.75">
      <c r="A77" s="18" t="s">
        <v>39</v>
      </c>
      <c s="23" t="s">
        <v>181</v>
      </c>
      <c s="23" t="s">
        <v>249</v>
      </c>
      <c s="18" t="s">
        <v>41</v>
      </c>
      <c s="24" t="s">
        <v>250</v>
      </c>
      <c s="25" t="s">
        <v>130</v>
      </c>
      <c s="26">
        <v>153</v>
      </c>
      <c s="27">
        <v>0</v>
      </c>
      <c s="27">
        <f>ROUND(ROUND(H77,2)*ROUND(G77,3),2)</f>
      </c>
      <c r="O77">
        <f>(I77*21)/100</f>
      </c>
      <c t="s">
        <v>18</v>
      </c>
    </row>
    <row r="78" spans="1:5" ht="25.5">
      <c r="A78" s="28" t="s">
        <v>44</v>
      </c>
      <c r="E78" s="29" t="s">
        <v>245</v>
      </c>
    </row>
    <row r="79" spans="1:5" ht="89.25">
      <c r="A79" s="30" t="s">
        <v>46</v>
      </c>
      <c r="E79" s="31" t="s">
        <v>591</v>
      </c>
    </row>
    <row r="80" spans="1:5" ht="127.5">
      <c r="A80" t="s">
        <v>48</v>
      </c>
      <c r="E80" s="29" t="s">
        <v>252</v>
      </c>
    </row>
    <row r="81" spans="1:16" ht="12.75">
      <c r="A81" s="18" t="s">
        <v>39</v>
      </c>
      <c s="23" t="s">
        <v>186</v>
      </c>
      <c s="23" t="s">
        <v>253</v>
      </c>
      <c s="18" t="s">
        <v>41</v>
      </c>
      <c s="24" t="s">
        <v>254</v>
      </c>
      <c s="25" t="s">
        <v>130</v>
      </c>
      <c s="26">
        <v>153</v>
      </c>
      <c s="27">
        <v>0</v>
      </c>
      <c s="27">
        <f>ROUND(ROUND(H81,2)*ROUND(G81,3),2)</f>
      </c>
      <c r="O81">
        <f>(I81*21)/100</f>
      </c>
      <c t="s">
        <v>18</v>
      </c>
    </row>
    <row r="82" spans="1:5" ht="25.5">
      <c r="A82" s="28" t="s">
        <v>44</v>
      </c>
      <c r="E82" s="29" t="s">
        <v>245</v>
      </c>
    </row>
    <row r="83" spans="1:5" ht="89.25">
      <c r="A83" s="30" t="s">
        <v>46</v>
      </c>
      <c r="E83" s="31" t="s">
        <v>592</v>
      </c>
    </row>
    <row r="84" spans="1:5" ht="51">
      <c r="A84" t="s">
        <v>48</v>
      </c>
      <c r="E84" s="29" t="s">
        <v>256</v>
      </c>
    </row>
    <row r="85" spans="1:16" ht="12.75">
      <c r="A85" s="18" t="s">
        <v>39</v>
      </c>
      <c s="23" t="s">
        <v>191</v>
      </c>
      <c s="23" t="s">
        <v>257</v>
      </c>
      <c s="18" t="s">
        <v>41</v>
      </c>
      <c s="24" t="s">
        <v>258</v>
      </c>
      <c s="25" t="s">
        <v>130</v>
      </c>
      <c s="26">
        <v>168</v>
      </c>
      <c s="27">
        <v>0</v>
      </c>
      <c s="27">
        <f>ROUND(ROUND(H85,2)*ROUND(G85,3),2)</f>
      </c>
      <c r="O85">
        <f>(I85*21)/100</f>
      </c>
      <c t="s">
        <v>18</v>
      </c>
    </row>
    <row r="86" spans="1:5" ht="25.5">
      <c r="A86" s="28" t="s">
        <v>44</v>
      </c>
      <c r="E86" s="29" t="s">
        <v>245</v>
      </c>
    </row>
    <row r="87" spans="1:5" ht="153">
      <c r="A87" s="30" t="s">
        <v>46</v>
      </c>
      <c r="E87" s="31" t="s">
        <v>593</v>
      </c>
    </row>
    <row r="88" spans="1:5" ht="51">
      <c r="A88" t="s">
        <v>48</v>
      </c>
      <c r="E88" s="29" t="s">
        <v>256</v>
      </c>
    </row>
    <row r="89" spans="1:16" ht="12.75">
      <c r="A89" s="18" t="s">
        <v>39</v>
      </c>
      <c s="23" t="s">
        <v>196</v>
      </c>
      <c s="23" t="s">
        <v>260</v>
      </c>
      <c s="18" t="s">
        <v>23</v>
      </c>
      <c s="24" t="s">
        <v>261</v>
      </c>
      <c s="25" t="s">
        <v>130</v>
      </c>
      <c s="26">
        <v>168</v>
      </c>
      <c s="27">
        <v>0</v>
      </c>
      <c s="27">
        <f>ROUND(ROUND(H89,2)*ROUND(G89,3),2)</f>
      </c>
      <c r="O89">
        <f>(I89*21)/100</f>
      </c>
      <c t="s">
        <v>18</v>
      </c>
    </row>
    <row r="90" spans="1:5" ht="25.5">
      <c r="A90" s="28" t="s">
        <v>44</v>
      </c>
      <c r="E90" s="29" t="s">
        <v>245</v>
      </c>
    </row>
    <row r="91" spans="1:5" ht="153">
      <c r="A91" s="30" t="s">
        <v>46</v>
      </c>
      <c r="E91" s="31" t="s">
        <v>594</v>
      </c>
    </row>
    <row r="92" spans="1:5" ht="51">
      <c r="A92" t="s">
        <v>48</v>
      </c>
      <c r="E92" s="29" t="s">
        <v>256</v>
      </c>
    </row>
    <row r="93" spans="1:16" ht="12.75">
      <c r="A93" s="18" t="s">
        <v>39</v>
      </c>
      <c s="23" t="s">
        <v>201</v>
      </c>
      <c s="23" t="s">
        <v>263</v>
      </c>
      <c s="18" t="s">
        <v>41</v>
      </c>
      <c s="24" t="s">
        <v>264</v>
      </c>
      <c s="25" t="s">
        <v>130</v>
      </c>
      <c s="26">
        <v>153</v>
      </c>
      <c s="27">
        <v>0</v>
      </c>
      <c s="27">
        <f>ROUND(ROUND(H93,2)*ROUND(G93,3),2)</f>
      </c>
      <c r="O93">
        <f>(I93*21)/100</f>
      </c>
      <c t="s">
        <v>18</v>
      </c>
    </row>
    <row r="94" spans="1:5" ht="25.5">
      <c r="A94" s="28" t="s">
        <v>44</v>
      </c>
      <c r="E94" s="29" t="s">
        <v>245</v>
      </c>
    </row>
    <row r="95" spans="1:5" ht="76.5">
      <c r="A95" s="30" t="s">
        <v>46</v>
      </c>
      <c r="E95" s="31" t="s">
        <v>595</v>
      </c>
    </row>
    <row r="96" spans="1:5" ht="51">
      <c r="A96" t="s">
        <v>48</v>
      </c>
      <c r="E96" s="29" t="s">
        <v>266</v>
      </c>
    </row>
    <row r="97" spans="1:16" ht="12.75">
      <c r="A97" s="18" t="s">
        <v>39</v>
      </c>
      <c s="23" t="s">
        <v>205</v>
      </c>
      <c s="23" t="s">
        <v>267</v>
      </c>
      <c s="18" t="s">
        <v>41</v>
      </c>
      <c s="24" t="s">
        <v>268</v>
      </c>
      <c s="25" t="s">
        <v>130</v>
      </c>
      <c s="26">
        <v>306</v>
      </c>
      <c s="27">
        <v>0</v>
      </c>
      <c s="27">
        <f>ROUND(ROUND(H97,2)*ROUND(G97,3),2)</f>
      </c>
      <c r="O97">
        <f>(I97*21)/100</f>
      </c>
      <c t="s">
        <v>18</v>
      </c>
    </row>
    <row r="98" spans="1:5" ht="25.5">
      <c r="A98" s="28" t="s">
        <v>44</v>
      </c>
      <c r="E98" s="29" t="s">
        <v>245</v>
      </c>
    </row>
    <row r="99" spans="1:5" ht="89.25">
      <c r="A99" s="30" t="s">
        <v>46</v>
      </c>
      <c r="E99" s="31" t="s">
        <v>596</v>
      </c>
    </row>
    <row r="100" spans="1:5" ht="51">
      <c r="A100" t="s">
        <v>48</v>
      </c>
      <c r="E100" s="29" t="s">
        <v>266</v>
      </c>
    </row>
    <row r="101" spans="1:16" ht="12.75">
      <c r="A101" s="18" t="s">
        <v>39</v>
      </c>
      <c s="23" t="s">
        <v>209</v>
      </c>
      <c s="23" t="s">
        <v>270</v>
      </c>
      <c s="18" t="s">
        <v>41</v>
      </c>
      <c s="24" t="s">
        <v>271</v>
      </c>
      <c s="25" t="s">
        <v>130</v>
      </c>
      <c s="26">
        <v>11.3</v>
      </c>
      <c s="27">
        <v>0</v>
      </c>
      <c s="27">
        <f>ROUND(ROUND(H101,2)*ROUND(G101,3),2)</f>
      </c>
      <c r="O101">
        <f>(I101*21)/100</f>
      </c>
      <c t="s">
        <v>18</v>
      </c>
    </row>
    <row r="102" spans="1:5" ht="12.75">
      <c r="A102" s="28" t="s">
        <v>44</v>
      </c>
      <c r="E102" s="29" t="s">
        <v>41</v>
      </c>
    </row>
    <row r="103" spans="1:5" ht="140.25">
      <c r="A103" s="30" t="s">
        <v>46</v>
      </c>
      <c r="E103" s="31" t="s">
        <v>597</v>
      </c>
    </row>
    <row r="104" spans="1:5" ht="51">
      <c r="A104" t="s">
        <v>48</v>
      </c>
      <c r="E104" s="29" t="s">
        <v>273</v>
      </c>
    </row>
    <row r="105" spans="1:16" ht="12.75">
      <c r="A105" s="18" t="s">
        <v>39</v>
      </c>
      <c s="23" t="s">
        <v>295</v>
      </c>
      <c s="23" t="s">
        <v>528</v>
      </c>
      <c s="18" t="s">
        <v>41</v>
      </c>
      <c s="24" t="s">
        <v>529</v>
      </c>
      <c s="25" t="s">
        <v>130</v>
      </c>
      <c s="26">
        <v>153</v>
      </c>
      <c s="27">
        <v>0</v>
      </c>
      <c s="27">
        <f>ROUND(ROUND(H105,2)*ROUND(G105,3),2)</f>
      </c>
      <c r="O105">
        <f>(I105*21)/100</f>
      </c>
      <c t="s">
        <v>18</v>
      </c>
    </row>
    <row r="106" spans="1:5" ht="25.5">
      <c r="A106" s="28" t="s">
        <v>44</v>
      </c>
      <c r="E106" s="29" t="s">
        <v>245</v>
      </c>
    </row>
    <row r="107" spans="1:5" ht="76.5">
      <c r="A107" s="30" t="s">
        <v>46</v>
      </c>
      <c r="E107" s="31" t="s">
        <v>598</v>
      </c>
    </row>
    <row r="108" spans="1:5" ht="140.25">
      <c r="A108" t="s">
        <v>48</v>
      </c>
      <c r="E108" s="29" t="s">
        <v>277</v>
      </c>
    </row>
    <row r="109" spans="1:16" ht="12.75">
      <c r="A109" s="18" t="s">
        <v>39</v>
      </c>
      <c s="23" t="s">
        <v>299</v>
      </c>
      <c s="23" t="s">
        <v>532</v>
      </c>
      <c s="18" t="s">
        <v>41</v>
      </c>
      <c s="24" t="s">
        <v>533</v>
      </c>
      <c s="25" t="s">
        <v>130</v>
      </c>
      <c s="26">
        <v>188</v>
      </c>
      <c s="27">
        <v>0</v>
      </c>
      <c s="27">
        <f>ROUND(ROUND(H109,2)*ROUND(G109,3),2)</f>
      </c>
      <c r="O109">
        <f>(I109*21)/100</f>
      </c>
      <c t="s">
        <v>18</v>
      </c>
    </row>
    <row r="110" spans="1:5" ht="25.5">
      <c r="A110" s="28" t="s">
        <v>44</v>
      </c>
      <c r="E110" s="29" t="s">
        <v>245</v>
      </c>
    </row>
    <row r="111" spans="1:5" ht="140.25">
      <c r="A111" s="30" t="s">
        <v>46</v>
      </c>
      <c r="E111" s="31" t="s">
        <v>599</v>
      </c>
    </row>
    <row r="112" spans="1:5" ht="140.25">
      <c r="A112" t="s">
        <v>48</v>
      </c>
      <c r="E112" s="29" t="s">
        <v>277</v>
      </c>
    </row>
    <row r="113" spans="1:16" ht="12.75">
      <c r="A113" s="18" t="s">
        <v>39</v>
      </c>
      <c s="23" t="s">
        <v>527</v>
      </c>
      <c s="23" t="s">
        <v>279</v>
      </c>
      <c s="18" t="s">
        <v>41</v>
      </c>
      <c s="24" t="s">
        <v>280</v>
      </c>
      <c s="25" t="s">
        <v>130</v>
      </c>
      <c s="26">
        <v>188</v>
      </c>
      <c s="27">
        <v>0</v>
      </c>
      <c s="27">
        <f>ROUND(ROUND(H113,2)*ROUND(G113,3),2)</f>
      </c>
      <c r="O113">
        <f>(I113*21)/100</f>
      </c>
      <c t="s">
        <v>18</v>
      </c>
    </row>
    <row r="114" spans="1:5" ht="25.5">
      <c r="A114" s="28" t="s">
        <v>44</v>
      </c>
      <c r="E114" s="29" t="s">
        <v>245</v>
      </c>
    </row>
    <row r="115" spans="1:5" ht="140.25">
      <c r="A115" s="30" t="s">
        <v>46</v>
      </c>
      <c r="E115" s="31" t="s">
        <v>600</v>
      </c>
    </row>
    <row r="116" spans="1:5" ht="140.25">
      <c r="A116" t="s">
        <v>48</v>
      </c>
      <c r="E116" s="29" t="s">
        <v>277</v>
      </c>
    </row>
    <row r="117" spans="1:16" ht="25.5">
      <c r="A117" s="18" t="s">
        <v>39</v>
      </c>
      <c s="23" t="s">
        <v>531</v>
      </c>
      <c s="23" t="s">
        <v>318</v>
      </c>
      <c s="18" t="s">
        <v>41</v>
      </c>
      <c s="24" t="s">
        <v>319</v>
      </c>
      <c s="25" t="s">
        <v>130</v>
      </c>
      <c s="26">
        <v>10</v>
      </c>
      <c s="27">
        <v>0</v>
      </c>
      <c s="27">
        <f>ROUND(ROUND(H117,2)*ROUND(G117,3),2)</f>
      </c>
      <c r="O117">
        <f>(I117*21)/100</f>
      </c>
      <c t="s">
        <v>18</v>
      </c>
    </row>
    <row r="118" spans="1:5" ht="25.5">
      <c r="A118" s="28" t="s">
        <v>44</v>
      </c>
      <c r="E118" s="29" t="s">
        <v>245</v>
      </c>
    </row>
    <row r="119" spans="1:5" ht="25.5">
      <c r="A119" s="30" t="s">
        <v>46</v>
      </c>
      <c r="E119" s="31" t="s">
        <v>601</v>
      </c>
    </row>
    <row r="120" spans="1:5" ht="153">
      <c r="A120" t="s">
        <v>48</v>
      </c>
      <c r="E120" s="29" t="s">
        <v>317</v>
      </c>
    </row>
    <row r="121" spans="1:16" ht="12.75">
      <c r="A121" s="18" t="s">
        <v>39</v>
      </c>
      <c s="23" t="s">
        <v>535</v>
      </c>
      <c s="23" t="s">
        <v>321</v>
      </c>
      <c s="18" t="s">
        <v>41</v>
      </c>
      <c s="24" t="s">
        <v>322</v>
      </c>
      <c s="25" t="s">
        <v>130</v>
      </c>
      <c s="26">
        <v>29.4</v>
      </c>
      <c s="27">
        <v>0</v>
      </c>
      <c s="27">
        <f>ROUND(ROUND(H121,2)*ROUND(G121,3),2)</f>
      </c>
      <c r="O121">
        <f>(I121*21)/100</f>
      </c>
      <c t="s">
        <v>18</v>
      </c>
    </row>
    <row r="122" spans="1:5" ht="25.5">
      <c r="A122" s="28" t="s">
        <v>44</v>
      </c>
      <c r="E122" s="29" t="s">
        <v>245</v>
      </c>
    </row>
    <row r="123" spans="1:5" ht="102">
      <c r="A123" s="30" t="s">
        <v>46</v>
      </c>
      <c r="E123" s="31" t="s">
        <v>602</v>
      </c>
    </row>
    <row r="124" spans="1:5" ht="89.25">
      <c r="A124" t="s">
        <v>48</v>
      </c>
      <c r="E124" s="29" t="s">
        <v>324</v>
      </c>
    </row>
    <row r="125" spans="1:16" ht="12.75">
      <c r="A125" s="18" t="s">
        <v>39</v>
      </c>
      <c s="23" t="s">
        <v>537</v>
      </c>
      <c s="23" t="s">
        <v>282</v>
      </c>
      <c s="18" t="s">
        <v>41</v>
      </c>
      <c s="24" t="s">
        <v>283</v>
      </c>
      <c s="25" t="s">
        <v>135</v>
      </c>
      <c s="26">
        <v>5.25</v>
      </c>
      <c s="27">
        <v>0</v>
      </c>
      <c s="27">
        <f>ROUND(ROUND(H125,2)*ROUND(G125,3),2)</f>
      </c>
      <c r="O125">
        <f>(I125*21)/100</f>
      </c>
      <c t="s">
        <v>18</v>
      </c>
    </row>
    <row r="126" spans="1:5" ht="25.5">
      <c r="A126" s="28" t="s">
        <v>44</v>
      </c>
      <c r="E126" s="29" t="s">
        <v>245</v>
      </c>
    </row>
    <row r="127" spans="1:5" ht="89.25">
      <c r="A127" s="30" t="s">
        <v>46</v>
      </c>
      <c r="E127" s="31" t="s">
        <v>603</v>
      </c>
    </row>
    <row r="128" spans="1:5" ht="38.25">
      <c r="A128" t="s">
        <v>48</v>
      </c>
      <c r="E128" s="29" t="s">
        <v>285</v>
      </c>
    </row>
    <row r="129" spans="1:18" ht="12.75" customHeight="1">
      <c r="A129" s="5" t="s">
        <v>37</v>
      </c>
      <c s="5"/>
      <c s="35" t="s">
        <v>76</v>
      </c>
      <c s="5"/>
      <c s="21" t="s">
        <v>379</v>
      </c>
      <c s="5"/>
      <c s="5"/>
      <c s="5"/>
      <c s="36">
        <f>0+Q129</f>
      </c>
      <c r="O129">
        <f>0+R129</f>
      </c>
      <c r="Q129">
        <f>0+I130+I134+I138</f>
      </c>
      <c>
        <f>0+O130+O134+O138</f>
      </c>
    </row>
    <row r="130" spans="1:16" ht="12.75">
      <c r="A130" s="18" t="s">
        <v>39</v>
      </c>
      <c s="23" t="s">
        <v>539</v>
      </c>
      <c s="23" t="s">
        <v>380</v>
      </c>
      <c s="18" t="s">
        <v>41</v>
      </c>
      <c s="24" t="s">
        <v>381</v>
      </c>
      <c s="25" t="s">
        <v>135</v>
      </c>
      <c s="26">
        <v>18</v>
      </c>
      <c s="27">
        <v>0</v>
      </c>
      <c s="27">
        <f>ROUND(ROUND(H130,2)*ROUND(G130,3),2)</f>
      </c>
      <c r="O130">
        <f>(I130*21)/100</f>
      </c>
      <c t="s">
        <v>18</v>
      </c>
    </row>
    <row r="131" spans="1:5" ht="12.75">
      <c r="A131" s="28" t="s">
        <v>44</v>
      </c>
      <c r="E131" s="29" t="s">
        <v>382</v>
      </c>
    </row>
    <row r="132" spans="1:5" ht="76.5">
      <c r="A132" s="30" t="s">
        <v>46</v>
      </c>
      <c r="E132" s="31" t="s">
        <v>604</v>
      </c>
    </row>
    <row r="133" spans="1:5" ht="255">
      <c r="A133" t="s">
        <v>48</v>
      </c>
      <c r="E133" s="29" t="s">
        <v>384</v>
      </c>
    </row>
    <row r="134" spans="1:16" ht="12.75">
      <c r="A134" s="18" t="s">
        <v>605</v>
      </c>
      <c s="23" t="s">
        <v>541</v>
      </c>
      <c s="23" t="s">
        <v>401</v>
      </c>
      <c s="18" t="s">
        <v>41</v>
      </c>
      <c s="24" t="s">
        <v>402</v>
      </c>
      <c s="25" t="s">
        <v>135</v>
      </c>
      <c s="26">
        <v>76.1</v>
      </c>
      <c s="27">
        <v>0</v>
      </c>
      <c s="27">
        <f>ROUND(ROUND(H134,2)*ROUND(G134,3),2)</f>
      </c>
      <c r="O134">
        <f>(I134*21)/100</f>
      </c>
      <c t="s">
        <v>18</v>
      </c>
    </row>
    <row r="135" spans="1:5" ht="12.75">
      <c r="A135" s="28" t="s">
        <v>44</v>
      </c>
      <c r="E135" s="29" t="s">
        <v>41</v>
      </c>
    </row>
    <row r="136" spans="1:5" ht="102">
      <c r="A136" s="30" t="s">
        <v>46</v>
      </c>
      <c r="E136" s="31" t="s">
        <v>383</v>
      </c>
    </row>
    <row r="137" spans="1:5" ht="76.5">
      <c r="A137" t="s">
        <v>48</v>
      </c>
      <c r="E137" s="29" t="s">
        <v>195</v>
      </c>
    </row>
    <row r="138" spans="1:16" ht="12.75">
      <c r="A138" s="18" t="s">
        <v>39</v>
      </c>
      <c s="23" t="s">
        <v>543</v>
      </c>
      <c s="23" t="s">
        <v>389</v>
      </c>
      <c s="18" t="s">
        <v>41</v>
      </c>
      <c s="24" t="s">
        <v>390</v>
      </c>
      <c s="25" t="s">
        <v>63</v>
      </c>
      <c s="26">
        <v>2</v>
      </c>
      <c s="27">
        <v>0</v>
      </c>
      <c s="27">
        <f>ROUND(ROUND(H138,2)*ROUND(G138,3),2)</f>
      </c>
      <c r="O138">
        <f>(I138*21)/100</f>
      </c>
      <c t="s">
        <v>18</v>
      </c>
    </row>
    <row r="139" spans="1:5" ht="12.75">
      <c r="A139" s="28" t="s">
        <v>44</v>
      </c>
      <c r="E139" s="29" t="s">
        <v>41</v>
      </c>
    </row>
    <row r="140" spans="1:5" ht="89.25">
      <c r="A140" s="30" t="s">
        <v>46</v>
      </c>
      <c r="E140" s="31" t="s">
        <v>606</v>
      </c>
    </row>
    <row r="141" spans="1:5" ht="76.5">
      <c r="A141" t="s">
        <v>48</v>
      </c>
      <c r="E141" s="29" t="s">
        <v>392</v>
      </c>
    </row>
    <row r="142" spans="1:18" ht="12.75" customHeight="1">
      <c r="A142" s="5" t="s">
        <v>37</v>
      </c>
      <c s="5"/>
      <c s="35" t="s">
        <v>34</v>
      </c>
      <c s="5"/>
      <c s="21" t="s">
        <v>161</v>
      </c>
      <c s="5"/>
      <c s="5"/>
      <c s="5"/>
      <c s="36">
        <f>0+Q142</f>
      </c>
      <c r="O142">
        <f>0+R142</f>
      </c>
      <c r="Q142">
        <f>0+I143+I147+I151+I155+I159+I163+I167+I171+I175+I179+I183+I187</f>
      </c>
      <c>
        <f>0+O143+O147+O151+O155+O159+O163+O167+O171+O175+O179+O183+O187</f>
      </c>
    </row>
    <row r="143" spans="1:16" ht="25.5">
      <c r="A143" s="18" t="s">
        <v>39</v>
      </c>
      <c s="23" t="s">
        <v>548</v>
      </c>
      <c s="23" t="s">
        <v>406</v>
      </c>
      <c s="18" t="s">
        <v>41</v>
      </c>
      <c s="24" t="s">
        <v>407</v>
      </c>
      <c s="25" t="s">
        <v>63</v>
      </c>
      <c s="26">
        <v>1</v>
      </c>
      <c s="27">
        <v>0</v>
      </c>
      <c s="27">
        <f>ROUND(ROUND(H143,2)*ROUND(G143,3),2)</f>
      </c>
      <c r="O143">
        <f>(I143*21)/100</f>
      </c>
      <c t="s">
        <v>18</v>
      </c>
    </row>
    <row r="144" spans="1:5" ht="12.75">
      <c r="A144" s="28" t="s">
        <v>44</v>
      </c>
      <c r="E144" s="29" t="s">
        <v>41</v>
      </c>
    </row>
    <row r="145" spans="1:5" ht="38.25">
      <c r="A145" s="30" t="s">
        <v>46</v>
      </c>
      <c r="E145" s="31" t="s">
        <v>607</v>
      </c>
    </row>
    <row r="146" spans="1:5" ht="25.5">
      <c r="A146" t="s">
        <v>48</v>
      </c>
      <c r="E146" s="29" t="s">
        <v>410</v>
      </c>
    </row>
    <row r="147" spans="1:16" ht="25.5">
      <c r="A147" s="18" t="s">
        <v>39</v>
      </c>
      <c s="23" t="s">
        <v>550</v>
      </c>
      <c s="23" t="s">
        <v>411</v>
      </c>
      <c s="18" t="s">
        <v>41</v>
      </c>
      <c s="24" t="s">
        <v>412</v>
      </c>
      <c s="25" t="s">
        <v>63</v>
      </c>
      <c s="26">
        <v>1</v>
      </c>
      <c s="27">
        <v>0</v>
      </c>
      <c s="27">
        <f>ROUND(ROUND(H147,2)*ROUND(G147,3),2)</f>
      </c>
      <c r="O147">
        <f>(I147*21)/100</f>
      </c>
      <c t="s">
        <v>18</v>
      </c>
    </row>
    <row r="148" spans="1:5" ht="12.75">
      <c r="A148" s="28" t="s">
        <v>44</v>
      </c>
      <c r="E148" s="29" t="s">
        <v>41</v>
      </c>
    </row>
    <row r="149" spans="1:5" ht="38.25">
      <c r="A149" s="30" t="s">
        <v>46</v>
      </c>
      <c r="E149" s="31" t="s">
        <v>608</v>
      </c>
    </row>
    <row r="150" spans="1:5" ht="25.5">
      <c r="A150" t="s">
        <v>48</v>
      </c>
      <c r="E150" s="29" t="s">
        <v>414</v>
      </c>
    </row>
    <row r="151" spans="1:16" ht="25.5">
      <c r="A151" s="18" t="s">
        <v>39</v>
      </c>
      <c s="23" t="s">
        <v>553</v>
      </c>
      <c s="23" t="s">
        <v>415</v>
      </c>
      <c s="18" t="s">
        <v>41</v>
      </c>
      <c s="24" t="s">
        <v>416</v>
      </c>
      <c s="25" t="s">
        <v>63</v>
      </c>
      <c s="26">
        <v>1</v>
      </c>
      <c s="27">
        <v>0</v>
      </c>
      <c s="27">
        <f>ROUND(ROUND(H151,2)*ROUND(G151,3),2)</f>
      </c>
      <c r="O151">
        <f>(I151*21)/100</f>
      </c>
      <c t="s">
        <v>18</v>
      </c>
    </row>
    <row r="152" spans="1:5" ht="25.5">
      <c r="A152" s="28" t="s">
        <v>44</v>
      </c>
      <c r="E152" s="29" t="s">
        <v>245</v>
      </c>
    </row>
    <row r="153" spans="1:5" ht="38.25">
      <c r="A153" s="30" t="s">
        <v>46</v>
      </c>
      <c r="E153" s="31" t="s">
        <v>608</v>
      </c>
    </row>
    <row r="154" spans="1:5" ht="25.5">
      <c r="A154" t="s">
        <v>48</v>
      </c>
      <c r="E154" s="29" t="s">
        <v>418</v>
      </c>
    </row>
    <row r="155" spans="1:16" ht="12.75">
      <c r="A155" s="18" t="s">
        <v>39</v>
      </c>
      <c s="23" t="s">
        <v>556</v>
      </c>
      <c s="23" t="s">
        <v>419</v>
      </c>
      <c s="18" t="s">
        <v>41</v>
      </c>
      <c s="24" t="s">
        <v>420</v>
      </c>
      <c s="25" t="s">
        <v>63</v>
      </c>
      <c s="26">
        <v>1</v>
      </c>
      <c s="27">
        <v>0</v>
      </c>
      <c s="27">
        <f>ROUND(ROUND(H155,2)*ROUND(G155,3),2)</f>
      </c>
      <c r="O155">
        <f>(I155*21)/100</f>
      </c>
      <c t="s">
        <v>18</v>
      </c>
    </row>
    <row r="156" spans="1:5" ht="12.75">
      <c r="A156" s="28" t="s">
        <v>44</v>
      </c>
      <c r="E156" s="29" t="s">
        <v>41</v>
      </c>
    </row>
    <row r="157" spans="1:5" ht="38.25">
      <c r="A157" s="30" t="s">
        <v>46</v>
      </c>
      <c r="E157" s="31" t="s">
        <v>609</v>
      </c>
    </row>
    <row r="158" spans="1:5" ht="25.5">
      <c r="A158" t="s">
        <v>48</v>
      </c>
      <c r="E158" s="29" t="s">
        <v>410</v>
      </c>
    </row>
    <row r="159" spans="1:16" ht="25.5">
      <c r="A159" s="18" t="s">
        <v>39</v>
      </c>
      <c s="23" t="s">
        <v>558</v>
      </c>
      <c s="23" t="s">
        <v>286</v>
      </c>
      <c s="18" t="s">
        <v>41</v>
      </c>
      <c s="24" t="s">
        <v>287</v>
      </c>
      <c s="25" t="s">
        <v>130</v>
      </c>
      <c s="26">
        <v>15.913</v>
      </c>
      <c s="27">
        <v>0</v>
      </c>
      <c s="27">
        <f>ROUND(ROUND(H159,2)*ROUND(G159,3),2)</f>
      </c>
      <c r="O159">
        <f>(I159*21)/100</f>
      </c>
      <c t="s">
        <v>18</v>
      </c>
    </row>
    <row r="160" spans="1:5" ht="25.5">
      <c r="A160" s="28" t="s">
        <v>44</v>
      </c>
      <c r="E160" s="29" t="s">
        <v>245</v>
      </c>
    </row>
    <row r="161" spans="1:5" ht="76.5">
      <c r="A161" s="30" t="s">
        <v>46</v>
      </c>
      <c r="E161" s="31" t="s">
        <v>610</v>
      </c>
    </row>
    <row r="162" spans="1:5" ht="38.25">
      <c r="A162" t="s">
        <v>48</v>
      </c>
      <c r="E162" s="29" t="s">
        <v>289</v>
      </c>
    </row>
    <row r="163" spans="1:16" ht="25.5">
      <c r="A163" s="18" t="s">
        <v>39</v>
      </c>
      <c s="23" t="s">
        <v>560</v>
      </c>
      <c s="23" t="s">
        <v>290</v>
      </c>
      <c s="18" t="s">
        <v>41</v>
      </c>
      <c s="24" t="s">
        <v>291</v>
      </c>
      <c s="25" t="s">
        <v>130</v>
      </c>
      <c s="26">
        <v>15.913</v>
      </c>
      <c s="27">
        <v>0</v>
      </c>
      <c s="27">
        <f>ROUND(ROUND(H163,2)*ROUND(G163,3),2)</f>
      </c>
      <c r="O163">
        <f>(I163*21)/100</f>
      </c>
      <c t="s">
        <v>18</v>
      </c>
    </row>
    <row r="164" spans="1:5" ht="12.75">
      <c r="A164" s="28" t="s">
        <v>44</v>
      </c>
      <c r="E164" s="29" t="s">
        <v>41</v>
      </c>
    </row>
    <row r="165" spans="1:5" ht="76.5">
      <c r="A165" s="30" t="s">
        <v>46</v>
      </c>
      <c r="E165" s="31" t="s">
        <v>610</v>
      </c>
    </row>
    <row r="166" spans="1:5" ht="38.25">
      <c r="A166" t="s">
        <v>48</v>
      </c>
      <c r="E166" s="29" t="s">
        <v>289</v>
      </c>
    </row>
    <row r="167" spans="1:16" ht="12.75">
      <c r="A167" s="18" t="s">
        <v>39</v>
      </c>
      <c s="23" t="s">
        <v>561</v>
      </c>
      <c s="23" t="s">
        <v>346</v>
      </c>
      <c s="18" t="s">
        <v>41</v>
      </c>
      <c s="24" t="s">
        <v>347</v>
      </c>
      <c s="25" t="s">
        <v>135</v>
      </c>
      <c s="26">
        <v>12</v>
      </c>
      <c s="27">
        <v>0</v>
      </c>
      <c s="27">
        <f>ROUND(ROUND(H167,2)*ROUND(G167,3),2)</f>
      </c>
      <c r="O167">
        <f>(I167*21)/100</f>
      </c>
      <c t="s">
        <v>18</v>
      </c>
    </row>
    <row r="168" spans="1:5" ht="25.5">
      <c r="A168" s="28" t="s">
        <v>44</v>
      </c>
      <c r="E168" s="29" t="s">
        <v>245</v>
      </c>
    </row>
    <row r="169" spans="1:5" ht="63.75">
      <c r="A169" s="30" t="s">
        <v>46</v>
      </c>
      <c r="E169" s="31" t="s">
        <v>611</v>
      </c>
    </row>
    <row r="170" spans="1:5" ht="51">
      <c r="A170" t="s">
        <v>48</v>
      </c>
      <c r="E170" s="29" t="s">
        <v>349</v>
      </c>
    </row>
    <row r="171" spans="1:16" ht="12.75">
      <c r="A171" s="18" t="s">
        <v>39</v>
      </c>
      <c s="23" t="s">
        <v>563</v>
      </c>
      <c s="23" t="s">
        <v>350</v>
      </c>
      <c s="18" t="s">
        <v>41</v>
      </c>
      <c s="24" t="s">
        <v>351</v>
      </c>
      <c s="25" t="s">
        <v>135</v>
      </c>
      <c s="26">
        <v>50</v>
      </c>
      <c s="27">
        <v>0</v>
      </c>
      <c s="27">
        <f>ROUND(ROUND(H171,2)*ROUND(G171,3),2)</f>
      </c>
      <c r="O171">
        <f>(I171*21)/100</f>
      </c>
      <c t="s">
        <v>18</v>
      </c>
    </row>
    <row r="172" spans="1:5" ht="25.5">
      <c r="A172" s="28" t="s">
        <v>44</v>
      </c>
      <c r="E172" s="29" t="s">
        <v>245</v>
      </c>
    </row>
    <row r="173" spans="1:5" ht="76.5">
      <c r="A173" s="30" t="s">
        <v>46</v>
      </c>
      <c r="E173" s="31" t="s">
        <v>612</v>
      </c>
    </row>
    <row r="174" spans="1:5" ht="51">
      <c r="A174" t="s">
        <v>48</v>
      </c>
      <c r="E174" s="29" t="s">
        <v>349</v>
      </c>
    </row>
    <row r="175" spans="1:16" ht="12.75">
      <c r="A175" s="18" t="s">
        <v>39</v>
      </c>
      <c s="23" t="s">
        <v>565</v>
      </c>
      <c s="23" t="s">
        <v>167</v>
      </c>
      <c s="18" t="s">
        <v>41</v>
      </c>
      <c s="24" t="s">
        <v>168</v>
      </c>
      <c s="25" t="s">
        <v>135</v>
      </c>
      <c s="26">
        <v>5.25</v>
      </c>
      <c s="27">
        <v>0</v>
      </c>
      <c s="27">
        <f>ROUND(ROUND(H175,2)*ROUND(G175,3),2)</f>
      </c>
      <c r="O175">
        <f>(I175*21)/100</f>
      </c>
      <c t="s">
        <v>18</v>
      </c>
    </row>
    <row r="176" spans="1:5" ht="12.75">
      <c r="A176" s="28" t="s">
        <v>44</v>
      </c>
      <c r="E176" s="29" t="s">
        <v>41</v>
      </c>
    </row>
    <row r="177" spans="1:5" ht="76.5">
      <c r="A177" s="30" t="s">
        <v>46</v>
      </c>
      <c r="E177" s="31" t="s">
        <v>613</v>
      </c>
    </row>
    <row r="178" spans="1:5" ht="25.5">
      <c r="A178" t="s">
        <v>48</v>
      </c>
      <c r="E178" s="29" t="s">
        <v>170</v>
      </c>
    </row>
    <row r="179" spans="1:16" ht="12.75">
      <c r="A179" s="18" t="s">
        <v>39</v>
      </c>
      <c s="23" t="s">
        <v>566</v>
      </c>
      <c s="23" t="s">
        <v>300</v>
      </c>
      <c s="18" t="s">
        <v>41</v>
      </c>
      <c s="24" t="s">
        <v>301</v>
      </c>
      <c s="25" t="s">
        <v>130</v>
      </c>
      <c s="26">
        <v>12.5</v>
      </c>
      <c s="27">
        <v>0</v>
      </c>
      <c s="27">
        <f>ROUND(ROUND(H179,2)*ROUND(G179,3),2)</f>
      </c>
      <c r="O179">
        <f>(I179*21)/100</f>
      </c>
      <c t="s">
        <v>18</v>
      </c>
    </row>
    <row r="180" spans="1:5" ht="12.75">
      <c r="A180" s="28" t="s">
        <v>44</v>
      </c>
      <c r="E180" s="29" t="s">
        <v>41</v>
      </c>
    </row>
    <row r="181" spans="1:5" ht="76.5">
      <c r="A181" s="30" t="s">
        <v>46</v>
      </c>
      <c r="E181" s="31" t="s">
        <v>614</v>
      </c>
    </row>
    <row r="182" spans="1:5" ht="89.25">
      <c r="A182" t="s">
        <v>48</v>
      </c>
      <c r="E182" s="29" t="s">
        <v>303</v>
      </c>
    </row>
    <row r="183" spans="1:16" ht="12.75">
      <c r="A183" s="18" t="s">
        <v>39</v>
      </c>
      <c s="23" t="s">
        <v>568</v>
      </c>
      <c s="23" t="s">
        <v>398</v>
      </c>
      <c s="18" t="s">
        <v>41</v>
      </c>
      <c s="24" t="s">
        <v>399</v>
      </c>
      <c s="25" t="s">
        <v>63</v>
      </c>
      <c s="26">
        <v>2</v>
      </c>
      <c s="27">
        <v>0</v>
      </c>
      <c s="27">
        <f>ROUND(ROUND(H183,2)*ROUND(G183,3),2)</f>
      </c>
      <c r="O183">
        <f>(I183*21)/100</f>
      </c>
      <c t="s">
        <v>18</v>
      </c>
    </row>
    <row r="184" spans="1:5" ht="12.75">
      <c r="A184" s="28" t="s">
        <v>44</v>
      </c>
      <c r="E184" s="29" t="s">
        <v>554</v>
      </c>
    </row>
    <row r="185" spans="1:5" ht="114.75">
      <c r="A185" s="30" t="s">
        <v>46</v>
      </c>
      <c r="E185" s="31" t="s">
        <v>615</v>
      </c>
    </row>
    <row r="186" spans="1:5" ht="76.5">
      <c r="A186" t="s">
        <v>48</v>
      </c>
      <c r="E186" s="29" t="s">
        <v>195</v>
      </c>
    </row>
    <row r="187" spans="1:16" ht="12.75">
      <c r="A187" s="18" t="s">
        <v>39</v>
      </c>
      <c s="23" t="s">
        <v>570</v>
      </c>
      <c s="23" t="s">
        <v>401</v>
      </c>
      <c s="18" t="s">
        <v>41</v>
      </c>
      <c s="24" t="s">
        <v>402</v>
      </c>
      <c s="25" t="s">
        <v>135</v>
      </c>
      <c s="26">
        <v>18</v>
      </c>
      <c s="27">
        <v>0</v>
      </c>
      <c s="27">
        <f>ROUND(ROUND(H187,2)*ROUND(G187,3),2)</f>
      </c>
      <c r="O187">
        <f>(I187*21)/100</f>
      </c>
      <c t="s">
        <v>18</v>
      </c>
    </row>
    <row r="188" spans="1:5" ht="12.75">
      <c r="A188" s="28" t="s">
        <v>44</v>
      </c>
      <c r="E188" s="29" t="s">
        <v>554</v>
      </c>
    </row>
    <row r="189" spans="1:5" ht="102">
      <c r="A189" s="30" t="s">
        <v>46</v>
      </c>
      <c r="E189" s="31" t="s">
        <v>616</v>
      </c>
    </row>
    <row r="190" spans="1:5" ht="76.5">
      <c r="A190" t="s">
        <v>48</v>
      </c>
      <c r="E190" s="29" t="s">
        <v>195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0+O9+O22+O51+O60+O101+O110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617</v>
      </c>
      <c s="32">
        <f>0+I9+I22+I51+I60+I101+I110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422</v>
      </c>
      <c s="1"/>
      <c s="10" t="s">
        <v>423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617</v>
      </c>
      <c s="5"/>
      <c s="14" t="s">
        <v>618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0+I10+I14+I18</f>
      </c>
      <c>
        <f>0+O10+O14+O18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51.873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25.5">
      <c r="A11" s="28" t="s">
        <v>44</v>
      </c>
      <c r="E11" s="29" t="s">
        <v>426</v>
      </c>
    </row>
    <row r="12" spans="1:5" ht="191.25">
      <c r="A12" s="30" t="s">
        <v>46</v>
      </c>
      <c r="E12" s="31" t="s">
        <v>619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18</v>
      </c>
      <c s="24" t="s">
        <v>115</v>
      </c>
      <c s="25" t="s">
        <v>116</v>
      </c>
      <c s="26">
        <v>12.808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360</v>
      </c>
    </row>
    <row r="16" spans="1:5" ht="408">
      <c r="A16" s="30" t="s">
        <v>46</v>
      </c>
      <c r="E16" s="31" t="s">
        <v>620</v>
      </c>
    </row>
    <row r="17" spans="1:5" ht="25.5">
      <c r="A17" t="s">
        <v>48</v>
      </c>
      <c r="E17" s="29" t="s">
        <v>119</v>
      </c>
    </row>
    <row r="18" spans="1:16" ht="12.75">
      <c r="A18" s="18" t="s">
        <v>39</v>
      </c>
      <c s="23" t="s">
        <v>17</v>
      </c>
      <c s="23" t="s">
        <v>114</v>
      </c>
      <c s="18" t="s">
        <v>27</v>
      </c>
      <c s="24" t="s">
        <v>115</v>
      </c>
      <c s="25" t="s">
        <v>116</v>
      </c>
      <c s="26">
        <v>19.219</v>
      </c>
      <c s="27">
        <v>0</v>
      </c>
      <c s="27">
        <f>ROUND(ROUND(H18,2)*ROUND(G18,3),2)</f>
      </c>
      <c r="O18">
        <f>(I18*21)/100</f>
      </c>
      <c t="s">
        <v>18</v>
      </c>
    </row>
    <row r="19" spans="1:5" ht="12.75">
      <c r="A19" s="28" t="s">
        <v>44</v>
      </c>
      <c r="E19" s="29" t="s">
        <v>501</v>
      </c>
    </row>
    <row r="20" spans="1:5" ht="165.75">
      <c r="A20" s="30" t="s">
        <v>46</v>
      </c>
      <c r="E20" s="31" t="s">
        <v>621</v>
      </c>
    </row>
    <row r="21" spans="1:5" ht="25.5">
      <c r="A21" t="s">
        <v>48</v>
      </c>
      <c r="E21" s="29" t="s">
        <v>119</v>
      </c>
    </row>
    <row r="22" spans="1:18" ht="12.75" customHeight="1">
      <c r="A22" s="5" t="s">
        <v>37</v>
      </c>
      <c s="5"/>
      <c s="35" t="s">
        <v>23</v>
      </c>
      <c s="5"/>
      <c s="21" t="s">
        <v>127</v>
      </c>
      <c s="5"/>
      <c s="5"/>
      <c s="5"/>
      <c s="36">
        <f>0+Q22</f>
      </c>
      <c r="O22">
        <f>0+R22</f>
      </c>
      <c r="Q22">
        <f>0+I23+I27+I31+I35+I39+I43+I47</f>
      </c>
      <c>
        <f>0+O23+O27+O31+O35+O39+O43+O47</f>
      </c>
    </row>
    <row r="23" spans="1:16" ht="25.5">
      <c r="A23" s="18" t="s">
        <v>39</v>
      </c>
      <c s="23" t="s">
        <v>27</v>
      </c>
      <c s="23" t="s">
        <v>223</v>
      </c>
      <c s="18" t="s">
        <v>41</v>
      </c>
      <c s="24" t="s">
        <v>224</v>
      </c>
      <c s="25" t="s">
        <v>141</v>
      </c>
      <c s="26">
        <v>5.148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102">
      <c r="A25" s="30" t="s">
        <v>46</v>
      </c>
      <c r="E25" s="31" t="s">
        <v>622</v>
      </c>
    </row>
    <row r="26" spans="1:5" ht="63.75">
      <c r="A26" t="s">
        <v>48</v>
      </c>
      <c r="E26" s="29" t="s">
        <v>138</v>
      </c>
    </row>
    <row r="27" spans="1:16" ht="25.5">
      <c r="A27" s="18" t="s">
        <v>39</v>
      </c>
      <c s="23" t="s">
        <v>29</v>
      </c>
      <c s="23" t="s">
        <v>227</v>
      </c>
      <c s="18" t="s">
        <v>41</v>
      </c>
      <c s="24" t="s">
        <v>228</v>
      </c>
      <c s="25" t="s">
        <v>141</v>
      </c>
      <c s="26">
        <v>7.849</v>
      </c>
      <c s="27">
        <v>0</v>
      </c>
      <c s="27">
        <f>ROUND(ROUND(H27,2)*ROUND(G27,3),2)</f>
      </c>
      <c r="O27">
        <f>(I27*21)/100</f>
      </c>
      <c t="s">
        <v>18</v>
      </c>
    </row>
    <row r="28" spans="1:5" ht="38.25">
      <c r="A28" s="28" t="s">
        <v>44</v>
      </c>
      <c r="E28" s="29" t="s">
        <v>225</v>
      </c>
    </row>
    <row r="29" spans="1:5" ht="165.75">
      <c r="A29" s="30" t="s">
        <v>46</v>
      </c>
      <c r="E29" s="31" t="s">
        <v>623</v>
      </c>
    </row>
    <row r="30" spans="1:5" ht="63.75">
      <c r="A30" t="s">
        <v>48</v>
      </c>
      <c r="E30" s="29" t="s">
        <v>138</v>
      </c>
    </row>
    <row r="31" spans="1:16" ht="25.5">
      <c r="A31" s="18" t="s">
        <v>39</v>
      </c>
      <c s="23" t="s">
        <v>31</v>
      </c>
      <c s="23" t="s">
        <v>230</v>
      </c>
      <c s="18" t="s">
        <v>41</v>
      </c>
      <c s="24" t="s">
        <v>231</v>
      </c>
      <c s="25" t="s">
        <v>135</v>
      </c>
      <c s="26">
        <v>10.1</v>
      </c>
      <c s="27">
        <v>0</v>
      </c>
      <c s="27">
        <f>ROUND(ROUND(H31,2)*ROUND(G31,3),2)</f>
      </c>
      <c r="O31">
        <f>(I31*21)/100</f>
      </c>
      <c t="s">
        <v>18</v>
      </c>
    </row>
    <row r="32" spans="1:5" ht="38.25">
      <c r="A32" s="28" t="s">
        <v>44</v>
      </c>
      <c r="E32" s="29" t="s">
        <v>225</v>
      </c>
    </row>
    <row r="33" spans="1:5" ht="114.75">
      <c r="A33" s="30" t="s">
        <v>46</v>
      </c>
      <c r="E33" s="31" t="s">
        <v>624</v>
      </c>
    </row>
    <row r="34" spans="1:5" ht="63.75">
      <c r="A34" t="s">
        <v>48</v>
      </c>
      <c r="E34" s="29" t="s">
        <v>138</v>
      </c>
    </row>
    <row r="35" spans="1:16" ht="25.5">
      <c r="A35" s="18" t="s">
        <v>39</v>
      </c>
      <c s="23" t="s">
        <v>71</v>
      </c>
      <c s="23" t="s">
        <v>230</v>
      </c>
      <c s="18" t="s">
        <v>23</v>
      </c>
      <c s="24" t="s">
        <v>231</v>
      </c>
      <c s="25" t="s">
        <v>135</v>
      </c>
      <c s="26">
        <v>11</v>
      </c>
      <c s="27">
        <v>0</v>
      </c>
      <c s="27">
        <f>ROUND(ROUND(H35,2)*ROUND(G35,3),2)</f>
      </c>
      <c r="O35">
        <f>(I35*21)/100</f>
      </c>
      <c t="s">
        <v>18</v>
      </c>
    </row>
    <row r="36" spans="1:5" ht="38.25">
      <c r="A36" s="28" t="s">
        <v>44</v>
      </c>
      <c r="E36" s="29" t="s">
        <v>225</v>
      </c>
    </row>
    <row r="37" spans="1:5" ht="165.75">
      <c r="A37" s="30" t="s">
        <v>46</v>
      </c>
      <c r="E37" s="31" t="s">
        <v>625</v>
      </c>
    </row>
    <row r="38" spans="1:5" ht="63.75">
      <c r="A38" t="s">
        <v>48</v>
      </c>
      <c r="E38" s="29" t="s">
        <v>138</v>
      </c>
    </row>
    <row r="39" spans="1:16" ht="25.5">
      <c r="A39" s="18" t="s">
        <v>39</v>
      </c>
      <c s="23" t="s">
        <v>76</v>
      </c>
      <c s="23" t="s">
        <v>139</v>
      </c>
      <c s="18" t="s">
        <v>41</v>
      </c>
      <c s="24" t="s">
        <v>140</v>
      </c>
      <c s="25" t="s">
        <v>141</v>
      </c>
      <c s="26">
        <v>2.86</v>
      </c>
      <c s="27">
        <v>0</v>
      </c>
      <c s="27">
        <f>ROUND(ROUND(H39,2)*ROUND(G39,3),2)</f>
      </c>
      <c r="O39">
        <f>(I39*21)/100</f>
      </c>
      <c t="s">
        <v>18</v>
      </c>
    </row>
    <row r="40" spans="1:5" ht="38.25">
      <c r="A40" s="28" t="s">
        <v>44</v>
      </c>
      <c r="E40" s="29" t="s">
        <v>225</v>
      </c>
    </row>
    <row r="41" spans="1:5" ht="89.25">
      <c r="A41" s="30" t="s">
        <v>46</v>
      </c>
      <c r="E41" s="31" t="s">
        <v>626</v>
      </c>
    </row>
    <row r="42" spans="1:5" ht="63.75">
      <c r="A42" t="s">
        <v>48</v>
      </c>
      <c r="E42" s="29" t="s">
        <v>138</v>
      </c>
    </row>
    <row r="43" spans="1:16" ht="25.5">
      <c r="A43" s="18" t="s">
        <v>39</v>
      </c>
      <c s="23" t="s">
        <v>34</v>
      </c>
      <c s="23" t="s">
        <v>234</v>
      </c>
      <c s="18" t="s">
        <v>41</v>
      </c>
      <c s="24" t="s">
        <v>235</v>
      </c>
      <c s="25" t="s">
        <v>141</v>
      </c>
      <c s="26">
        <v>15.73</v>
      </c>
      <c s="27">
        <v>0</v>
      </c>
      <c s="27">
        <f>ROUND(ROUND(H43,2)*ROUND(G43,3),2)</f>
      </c>
      <c r="O43">
        <f>(I43*21)/100</f>
      </c>
      <c t="s">
        <v>18</v>
      </c>
    </row>
    <row r="44" spans="1:5" ht="38.25">
      <c r="A44" s="28" t="s">
        <v>44</v>
      </c>
      <c r="E44" s="29" t="s">
        <v>225</v>
      </c>
    </row>
    <row r="45" spans="1:5" ht="102">
      <c r="A45" s="30" t="s">
        <v>46</v>
      </c>
      <c r="E45" s="31" t="s">
        <v>627</v>
      </c>
    </row>
    <row r="46" spans="1:5" ht="369.75">
      <c r="A46" t="s">
        <v>48</v>
      </c>
      <c r="E46" s="29" t="s">
        <v>237</v>
      </c>
    </row>
    <row r="47" spans="1:16" ht="12.75">
      <c r="A47" s="18" t="s">
        <v>39</v>
      </c>
      <c s="23" t="s">
        <v>36</v>
      </c>
      <c s="23" t="s">
        <v>238</v>
      </c>
      <c s="18" t="s">
        <v>41</v>
      </c>
      <c s="24" t="s">
        <v>239</v>
      </c>
      <c s="25" t="s">
        <v>130</v>
      </c>
      <c s="26">
        <v>28.6</v>
      </c>
      <c s="27">
        <v>0</v>
      </c>
      <c s="27">
        <f>ROUND(ROUND(H47,2)*ROUND(G47,3),2)</f>
      </c>
      <c r="O47">
        <f>(I47*21)/100</f>
      </c>
      <c t="s">
        <v>18</v>
      </c>
    </row>
    <row r="48" spans="1:5" ht="12.75">
      <c r="A48" s="28" t="s">
        <v>44</v>
      </c>
      <c r="E48" s="29" t="s">
        <v>41</v>
      </c>
    </row>
    <row r="49" spans="1:5" ht="114.75">
      <c r="A49" s="30" t="s">
        <v>46</v>
      </c>
      <c r="E49" s="31" t="s">
        <v>628</v>
      </c>
    </row>
    <row r="50" spans="1:5" ht="25.5">
      <c r="A50" t="s">
        <v>48</v>
      </c>
      <c r="E50" s="29" t="s">
        <v>241</v>
      </c>
    </row>
    <row r="51" spans="1:18" ht="12.75" customHeight="1">
      <c r="A51" s="5" t="s">
        <v>37</v>
      </c>
      <c s="5"/>
      <c s="35" t="s">
        <v>18</v>
      </c>
      <c s="5"/>
      <c s="21" t="s">
        <v>242</v>
      </c>
      <c s="5"/>
      <c s="5"/>
      <c s="5"/>
      <c s="36">
        <f>0+Q51</f>
      </c>
      <c r="O51">
        <f>0+R51</f>
      </c>
      <c r="Q51">
        <f>0+I52+I56</f>
      </c>
      <c>
        <f>0+O52+O56</f>
      </c>
    </row>
    <row r="52" spans="1:16" ht="12.75">
      <c r="A52" s="18" t="s">
        <v>39</v>
      </c>
      <c s="23" t="s">
        <v>87</v>
      </c>
      <c s="23" t="s">
        <v>374</v>
      </c>
      <c s="18" t="s">
        <v>41</v>
      </c>
      <c s="24" t="s">
        <v>375</v>
      </c>
      <c s="25" t="s">
        <v>135</v>
      </c>
      <c s="26">
        <v>8.5</v>
      </c>
      <c s="27">
        <v>0</v>
      </c>
      <c s="27">
        <f>ROUND(ROUND(H52,2)*ROUND(G52,3),2)</f>
      </c>
      <c r="O52">
        <f>(I52*21)/100</f>
      </c>
      <c t="s">
        <v>18</v>
      </c>
    </row>
    <row r="53" spans="1:5" ht="153">
      <c r="A53" s="28" t="s">
        <v>44</v>
      </c>
      <c r="E53" s="29" t="s">
        <v>376</v>
      </c>
    </row>
    <row r="54" spans="1:5" ht="76.5">
      <c r="A54" s="30" t="s">
        <v>46</v>
      </c>
      <c r="E54" s="31" t="s">
        <v>629</v>
      </c>
    </row>
    <row r="55" spans="1:5" ht="165.75">
      <c r="A55" t="s">
        <v>48</v>
      </c>
      <c r="E55" s="29" t="s">
        <v>378</v>
      </c>
    </row>
    <row r="56" spans="1:16" ht="12.75">
      <c r="A56" s="18" t="s">
        <v>39</v>
      </c>
      <c s="23" t="s">
        <v>94</v>
      </c>
      <c s="23" t="s">
        <v>243</v>
      </c>
      <c s="18" t="s">
        <v>41</v>
      </c>
      <c s="24" t="s">
        <v>244</v>
      </c>
      <c s="25" t="s">
        <v>130</v>
      </c>
      <c s="26">
        <v>31.755</v>
      </c>
      <c s="27">
        <v>0</v>
      </c>
      <c s="27">
        <f>ROUND(ROUND(H56,2)*ROUND(G56,3),2)</f>
      </c>
      <c r="O56">
        <f>(I56*21)/100</f>
      </c>
      <c t="s">
        <v>18</v>
      </c>
    </row>
    <row r="57" spans="1:5" ht="25.5">
      <c r="A57" s="28" t="s">
        <v>44</v>
      </c>
      <c r="E57" s="29" t="s">
        <v>245</v>
      </c>
    </row>
    <row r="58" spans="1:5" ht="76.5">
      <c r="A58" s="30" t="s">
        <v>46</v>
      </c>
      <c r="E58" s="31" t="s">
        <v>630</v>
      </c>
    </row>
    <row r="59" spans="1:5" ht="102">
      <c r="A59" t="s">
        <v>48</v>
      </c>
      <c r="E59" s="29" t="s">
        <v>247</v>
      </c>
    </row>
    <row r="60" spans="1:18" ht="12.75" customHeight="1">
      <c r="A60" s="5" t="s">
        <v>37</v>
      </c>
      <c s="5"/>
      <c s="35" t="s">
        <v>29</v>
      </c>
      <c s="5"/>
      <c s="21" t="s">
        <v>248</v>
      </c>
      <c s="5"/>
      <c s="5"/>
      <c s="5"/>
      <c s="36">
        <f>0+Q60</f>
      </c>
      <c r="O60">
        <f>0+R60</f>
      </c>
      <c r="Q60">
        <f>0+I61+I65+I69+I73+I77+I81+I85+I89+I93+I97</f>
      </c>
      <c>
        <f>0+O61+O65+O69+O73+O77+O81+O85+O89+O93+O97</f>
      </c>
    </row>
    <row r="61" spans="1:16" ht="12.75">
      <c r="A61" s="18" t="s">
        <v>39</v>
      </c>
      <c s="23" t="s">
        <v>98</v>
      </c>
      <c s="23" t="s">
        <v>249</v>
      </c>
      <c s="18" t="s">
        <v>41</v>
      </c>
      <c s="24" t="s">
        <v>250</v>
      </c>
      <c s="25" t="s">
        <v>130</v>
      </c>
      <c s="26">
        <v>28.6</v>
      </c>
      <c s="27">
        <v>0</v>
      </c>
      <c s="27">
        <f>ROUND(ROUND(H61,2)*ROUND(G61,3),2)</f>
      </c>
      <c r="O61">
        <f>(I61*21)/100</f>
      </c>
      <c t="s">
        <v>18</v>
      </c>
    </row>
    <row r="62" spans="1:5" ht="25.5">
      <c r="A62" s="28" t="s">
        <v>44</v>
      </c>
      <c r="E62" s="29" t="s">
        <v>245</v>
      </c>
    </row>
    <row r="63" spans="1:5" ht="89.25">
      <c r="A63" s="30" t="s">
        <v>46</v>
      </c>
      <c r="E63" s="31" t="s">
        <v>631</v>
      </c>
    </row>
    <row r="64" spans="1:5" ht="127.5">
      <c r="A64" t="s">
        <v>48</v>
      </c>
      <c r="E64" s="29" t="s">
        <v>252</v>
      </c>
    </row>
    <row r="65" spans="1:16" ht="12.75">
      <c r="A65" s="18" t="s">
        <v>39</v>
      </c>
      <c s="23" t="s">
        <v>166</v>
      </c>
      <c s="23" t="s">
        <v>253</v>
      </c>
      <c s="18" t="s">
        <v>41</v>
      </c>
      <c s="24" t="s">
        <v>254</v>
      </c>
      <c s="25" t="s">
        <v>130</v>
      </c>
      <c s="26">
        <v>28.6</v>
      </c>
      <c s="27">
        <v>0</v>
      </c>
      <c s="27">
        <f>ROUND(ROUND(H65,2)*ROUND(G65,3),2)</f>
      </c>
      <c r="O65">
        <f>(I65*21)/100</f>
      </c>
      <c t="s">
        <v>18</v>
      </c>
    </row>
    <row r="66" spans="1:5" ht="25.5">
      <c r="A66" s="28" t="s">
        <v>44</v>
      </c>
      <c r="E66" s="29" t="s">
        <v>245</v>
      </c>
    </row>
    <row r="67" spans="1:5" ht="89.25">
      <c r="A67" s="30" t="s">
        <v>46</v>
      </c>
      <c r="E67" s="31" t="s">
        <v>632</v>
      </c>
    </row>
    <row r="68" spans="1:5" ht="51">
      <c r="A68" t="s">
        <v>48</v>
      </c>
      <c r="E68" s="29" t="s">
        <v>256</v>
      </c>
    </row>
    <row r="69" spans="1:16" ht="12.75">
      <c r="A69" s="18" t="s">
        <v>39</v>
      </c>
      <c s="23" t="s">
        <v>171</v>
      </c>
      <c s="23" t="s">
        <v>257</v>
      </c>
      <c s="18" t="s">
        <v>41</v>
      </c>
      <c s="24" t="s">
        <v>258</v>
      </c>
      <c s="25" t="s">
        <v>130</v>
      </c>
      <c s="26">
        <v>31.195</v>
      </c>
      <c s="27">
        <v>0</v>
      </c>
      <c s="27">
        <f>ROUND(ROUND(H69,2)*ROUND(G69,3),2)</f>
      </c>
      <c r="O69">
        <f>(I69*21)/100</f>
      </c>
      <c t="s">
        <v>18</v>
      </c>
    </row>
    <row r="70" spans="1:5" ht="25.5">
      <c r="A70" s="28" t="s">
        <v>44</v>
      </c>
      <c r="E70" s="29" t="s">
        <v>245</v>
      </c>
    </row>
    <row r="71" spans="1:5" ht="153">
      <c r="A71" s="30" t="s">
        <v>46</v>
      </c>
      <c r="E71" s="31" t="s">
        <v>633</v>
      </c>
    </row>
    <row r="72" spans="1:5" ht="51">
      <c r="A72" t="s">
        <v>48</v>
      </c>
      <c r="E72" s="29" t="s">
        <v>256</v>
      </c>
    </row>
    <row r="73" spans="1:16" ht="12.75">
      <c r="A73" s="18" t="s">
        <v>39</v>
      </c>
      <c s="23" t="s">
        <v>176</v>
      </c>
      <c s="23" t="s">
        <v>260</v>
      </c>
      <c s="18" t="s">
        <v>23</v>
      </c>
      <c s="24" t="s">
        <v>261</v>
      </c>
      <c s="25" t="s">
        <v>130</v>
      </c>
      <c s="26">
        <v>31.195</v>
      </c>
      <c s="27">
        <v>0</v>
      </c>
      <c s="27">
        <f>ROUND(ROUND(H73,2)*ROUND(G73,3),2)</f>
      </c>
      <c r="O73">
        <f>(I73*21)/100</f>
      </c>
      <c t="s">
        <v>18</v>
      </c>
    </row>
    <row r="74" spans="1:5" ht="25.5">
      <c r="A74" s="28" t="s">
        <v>44</v>
      </c>
      <c r="E74" s="29" t="s">
        <v>245</v>
      </c>
    </row>
    <row r="75" spans="1:5" ht="153">
      <c r="A75" s="30" t="s">
        <v>46</v>
      </c>
      <c r="E75" s="31" t="s">
        <v>634</v>
      </c>
    </row>
    <row r="76" spans="1:5" ht="51">
      <c r="A76" t="s">
        <v>48</v>
      </c>
      <c r="E76" s="29" t="s">
        <v>256</v>
      </c>
    </row>
    <row r="77" spans="1:16" ht="12.75">
      <c r="A77" s="18" t="s">
        <v>39</v>
      </c>
      <c s="23" t="s">
        <v>181</v>
      </c>
      <c s="23" t="s">
        <v>263</v>
      </c>
      <c s="18" t="s">
        <v>41</v>
      </c>
      <c s="24" t="s">
        <v>264</v>
      </c>
      <c s="25" t="s">
        <v>130</v>
      </c>
      <c s="26">
        <v>28.6</v>
      </c>
      <c s="27">
        <v>0</v>
      </c>
      <c s="27">
        <f>ROUND(ROUND(H77,2)*ROUND(G77,3),2)</f>
      </c>
      <c r="O77">
        <f>(I77*21)/100</f>
      </c>
      <c t="s">
        <v>18</v>
      </c>
    </row>
    <row r="78" spans="1:5" ht="25.5">
      <c r="A78" s="28" t="s">
        <v>44</v>
      </c>
      <c r="E78" s="29" t="s">
        <v>245</v>
      </c>
    </row>
    <row r="79" spans="1:5" ht="76.5">
      <c r="A79" s="30" t="s">
        <v>46</v>
      </c>
      <c r="E79" s="31" t="s">
        <v>635</v>
      </c>
    </row>
    <row r="80" spans="1:5" ht="51">
      <c r="A80" t="s">
        <v>48</v>
      </c>
      <c r="E80" s="29" t="s">
        <v>266</v>
      </c>
    </row>
    <row r="81" spans="1:16" ht="12.75">
      <c r="A81" s="18" t="s">
        <v>39</v>
      </c>
      <c s="23" t="s">
        <v>186</v>
      </c>
      <c s="23" t="s">
        <v>267</v>
      </c>
      <c s="18" t="s">
        <v>41</v>
      </c>
      <c s="24" t="s">
        <v>268</v>
      </c>
      <c s="25" t="s">
        <v>130</v>
      </c>
      <c s="26">
        <v>57.2</v>
      </c>
      <c s="27">
        <v>0</v>
      </c>
      <c s="27">
        <f>ROUND(ROUND(H81,2)*ROUND(G81,3),2)</f>
      </c>
      <c r="O81">
        <f>(I81*21)/100</f>
      </c>
      <c t="s">
        <v>18</v>
      </c>
    </row>
    <row r="82" spans="1:5" ht="25.5">
      <c r="A82" s="28" t="s">
        <v>44</v>
      </c>
      <c r="E82" s="29" t="s">
        <v>245</v>
      </c>
    </row>
    <row r="83" spans="1:5" ht="89.25">
      <c r="A83" s="30" t="s">
        <v>46</v>
      </c>
      <c r="E83" s="31" t="s">
        <v>636</v>
      </c>
    </row>
    <row r="84" spans="1:5" ht="51">
      <c r="A84" t="s">
        <v>48</v>
      </c>
      <c r="E84" s="29" t="s">
        <v>266</v>
      </c>
    </row>
    <row r="85" spans="1:16" ht="12.75">
      <c r="A85" s="18" t="s">
        <v>39</v>
      </c>
      <c s="23" t="s">
        <v>191</v>
      </c>
      <c s="23" t="s">
        <v>528</v>
      </c>
      <c s="18" t="s">
        <v>41</v>
      </c>
      <c s="24" t="s">
        <v>529</v>
      </c>
      <c s="25" t="s">
        <v>130</v>
      </c>
      <c s="26">
        <v>28.6</v>
      </c>
      <c s="27">
        <v>0</v>
      </c>
      <c s="27">
        <f>ROUND(ROUND(H85,2)*ROUND(G85,3),2)</f>
      </c>
      <c r="O85">
        <f>(I85*21)/100</f>
      </c>
      <c t="s">
        <v>18</v>
      </c>
    </row>
    <row r="86" spans="1:5" ht="25.5">
      <c r="A86" s="28" t="s">
        <v>44</v>
      </c>
      <c r="E86" s="29" t="s">
        <v>245</v>
      </c>
    </row>
    <row r="87" spans="1:5" ht="76.5">
      <c r="A87" s="30" t="s">
        <v>46</v>
      </c>
      <c r="E87" s="31" t="s">
        <v>637</v>
      </c>
    </row>
    <row r="88" spans="1:5" ht="140.25">
      <c r="A88" t="s">
        <v>48</v>
      </c>
      <c r="E88" s="29" t="s">
        <v>277</v>
      </c>
    </row>
    <row r="89" spans="1:16" ht="12.75">
      <c r="A89" s="18" t="s">
        <v>39</v>
      </c>
      <c s="23" t="s">
        <v>196</v>
      </c>
      <c s="23" t="s">
        <v>532</v>
      </c>
      <c s="18" t="s">
        <v>41</v>
      </c>
      <c s="24" t="s">
        <v>533</v>
      </c>
      <c s="25" t="s">
        <v>130</v>
      </c>
      <c s="26">
        <v>28.6</v>
      </c>
      <c s="27">
        <v>0</v>
      </c>
      <c s="27">
        <f>ROUND(ROUND(H89,2)*ROUND(G89,3),2)</f>
      </c>
      <c r="O89">
        <f>(I89*21)/100</f>
      </c>
      <c t="s">
        <v>18</v>
      </c>
    </row>
    <row r="90" spans="1:5" ht="25.5">
      <c r="A90" s="28" t="s">
        <v>44</v>
      </c>
      <c r="E90" s="29" t="s">
        <v>245</v>
      </c>
    </row>
    <row r="91" spans="1:5" ht="76.5">
      <c r="A91" s="30" t="s">
        <v>46</v>
      </c>
      <c r="E91" s="31" t="s">
        <v>638</v>
      </c>
    </row>
    <row r="92" spans="1:5" ht="140.25">
      <c r="A92" t="s">
        <v>48</v>
      </c>
      <c r="E92" s="29" t="s">
        <v>277</v>
      </c>
    </row>
    <row r="93" spans="1:16" ht="12.75">
      <c r="A93" s="18" t="s">
        <v>39</v>
      </c>
      <c s="23" t="s">
        <v>201</v>
      </c>
      <c s="23" t="s">
        <v>279</v>
      </c>
      <c s="18" t="s">
        <v>41</v>
      </c>
      <c s="24" t="s">
        <v>280</v>
      </c>
      <c s="25" t="s">
        <v>130</v>
      </c>
      <c s="26">
        <v>28.6</v>
      </c>
      <c s="27">
        <v>0</v>
      </c>
      <c s="27">
        <f>ROUND(ROUND(H93,2)*ROUND(G93,3),2)</f>
      </c>
      <c r="O93">
        <f>(I93*21)/100</f>
      </c>
      <c t="s">
        <v>18</v>
      </c>
    </row>
    <row r="94" spans="1:5" ht="25.5">
      <c r="A94" s="28" t="s">
        <v>44</v>
      </c>
      <c r="E94" s="29" t="s">
        <v>245</v>
      </c>
    </row>
    <row r="95" spans="1:5" ht="76.5">
      <c r="A95" s="30" t="s">
        <v>46</v>
      </c>
      <c r="E95" s="31" t="s">
        <v>639</v>
      </c>
    </row>
    <row r="96" spans="1:5" ht="140.25">
      <c r="A96" t="s">
        <v>48</v>
      </c>
      <c r="E96" s="29" t="s">
        <v>277</v>
      </c>
    </row>
    <row r="97" spans="1:16" ht="12.75">
      <c r="A97" s="18" t="s">
        <v>39</v>
      </c>
      <c s="23" t="s">
        <v>205</v>
      </c>
      <c s="23" t="s">
        <v>282</v>
      </c>
      <c s="18" t="s">
        <v>41</v>
      </c>
      <c s="24" t="s">
        <v>283</v>
      </c>
      <c s="25" t="s">
        <v>135</v>
      </c>
      <c s="26">
        <v>5.5</v>
      </c>
      <c s="27">
        <v>0</v>
      </c>
      <c s="27">
        <f>ROUND(ROUND(H97,2)*ROUND(G97,3),2)</f>
      </c>
      <c r="O97">
        <f>(I97*21)/100</f>
      </c>
      <c t="s">
        <v>18</v>
      </c>
    </row>
    <row r="98" spans="1:5" ht="25.5">
      <c r="A98" s="28" t="s">
        <v>44</v>
      </c>
      <c r="E98" s="29" t="s">
        <v>245</v>
      </c>
    </row>
    <row r="99" spans="1:5" ht="63.75">
      <c r="A99" s="30" t="s">
        <v>46</v>
      </c>
      <c r="E99" s="31" t="s">
        <v>640</v>
      </c>
    </row>
    <row r="100" spans="1:5" ht="38.25">
      <c r="A100" t="s">
        <v>48</v>
      </c>
      <c r="E100" s="29" t="s">
        <v>285</v>
      </c>
    </row>
    <row r="101" spans="1:18" ht="12.75" customHeight="1">
      <c r="A101" s="5" t="s">
        <v>37</v>
      </c>
      <c s="5"/>
      <c s="35" t="s">
        <v>76</v>
      </c>
      <c s="5"/>
      <c s="21" t="s">
        <v>379</v>
      </c>
      <c s="5"/>
      <c s="5"/>
      <c s="5"/>
      <c s="36">
        <f>0+Q101</f>
      </c>
      <c r="O101">
        <f>0+R101</f>
      </c>
      <c r="Q101">
        <f>0+I102+I106</f>
      </c>
      <c>
        <f>0+O102+O106</f>
      </c>
    </row>
    <row r="102" spans="1:16" ht="12.75">
      <c r="A102" s="18" t="s">
        <v>39</v>
      </c>
      <c s="23" t="s">
        <v>209</v>
      </c>
      <c s="23" t="s">
        <v>380</v>
      </c>
      <c s="18" t="s">
        <v>41</v>
      </c>
      <c s="24" t="s">
        <v>381</v>
      </c>
      <c s="25" t="s">
        <v>135</v>
      </c>
      <c s="26">
        <v>3.7</v>
      </c>
      <c s="27">
        <v>0</v>
      </c>
      <c s="27">
        <f>ROUND(ROUND(H102,2)*ROUND(G102,3),2)</f>
      </c>
      <c r="O102">
        <f>(I102*21)/100</f>
      </c>
      <c t="s">
        <v>18</v>
      </c>
    </row>
    <row r="103" spans="1:5" ht="12.75">
      <c r="A103" s="28" t="s">
        <v>44</v>
      </c>
      <c r="E103" s="29" t="s">
        <v>382</v>
      </c>
    </row>
    <row r="104" spans="1:5" ht="76.5">
      <c r="A104" s="30" t="s">
        <v>46</v>
      </c>
      <c r="E104" s="31" t="s">
        <v>641</v>
      </c>
    </row>
    <row r="105" spans="1:5" ht="255">
      <c r="A105" t="s">
        <v>48</v>
      </c>
      <c r="E105" s="29" t="s">
        <v>384</v>
      </c>
    </row>
    <row r="106" spans="1:16" ht="12.75">
      <c r="A106" s="18" t="s">
        <v>39</v>
      </c>
      <c s="23" t="s">
        <v>295</v>
      </c>
      <c s="23" t="s">
        <v>401</v>
      </c>
      <c s="18" t="s">
        <v>41</v>
      </c>
      <c s="24" t="s">
        <v>402</v>
      </c>
      <c s="25" t="s">
        <v>135</v>
      </c>
      <c s="26">
        <v>3.7</v>
      </c>
      <c s="27">
        <v>0</v>
      </c>
      <c s="27">
        <f>ROUND(ROUND(H106,2)*ROUND(G106,3),2)</f>
      </c>
      <c r="O106">
        <f>(I106*21)/100</f>
      </c>
      <c t="s">
        <v>18</v>
      </c>
    </row>
    <row r="107" spans="1:5" ht="12.75">
      <c r="A107" s="28" t="s">
        <v>44</v>
      </c>
      <c r="E107" s="29" t="s">
        <v>554</v>
      </c>
    </row>
    <row r="108" spans="1:5" ht="102">
      <c r="A108" s="30" t="s">
        <v>46</v>
      </c>
      <c r="E108" s="31" t="s">
        <v>642</v>
      </c>
    </row>
    <row r="109" spans="1:5" ht="76.5">
      <c r="A109" t="s">
        <v>48</v>
      </c>
      <c r="E109" s="29" t="s">
        <v>195</v>
      </c>
    </row>
    <row r="110" spans="1:18" ht="12.75" customHeight="1">
      <c r="A110" s="5" t="s">
        <v>37</v>
      </c>
      <c s="5"/>
      <c s="35" t="s">
        <v>34</v>
      </c>
      <c s="5"/>
      <c s="21" t="s">
        <v>161</v>
      </c>
      <c s="5"/>
      <c s="5"/>
      <c s="5"/>
      <c s="36">
        <f>0+Q110</f>
      </c>
      <c r="O110">
        <f>0+R110</f>
      </c>
      <c r="Q110">
        <f>0+I111+I115+I119+I123+I127+I131</f>
      </c>
      <c>
        <f>0+O111+O115+O119+O123+O127+O131</f>
      </c>
    </row>
    <row r="111" spans="1:16" ht="25.5">
      <c r="A111" s="18" t="s">
        <v>39</v>
      </c>
      <c s="23" t="s">
        <v>299</v>
      </c>
      <c s="23" t="s">
        <v>286</v>
      </c>
      <c s="18" t="s">
        <v>41</v>
      </c>
      <c s="24" t="s">
        <v>287</v>
      </c>
      <c s="25" t="s">
        <v>130</v>
      </c>
      <c s="26">
        <v>1.338</v>
      </c>
      <c s="27">
        <v>0</v>
      </c>
      <c s="27">
        <f>ROUND(ROUND(H111,2)*ROUND(G111,3),2)</f>
      </c>
      <c r="O111">
        <f>(I111*21)/100</f>
      </c>
      <c t="s">
        <v>18</v>
      </c>
    </row>
    <row r="112" spans="1:5" ht="12.75">
      <c r="A112" s="28" t="s">
        <v>44</v>
      </c>
      <c r="E112" s="29" t="s">
        <v>41</v>
      </c>
    </row>
    <row r="113" spans="1:5" ht="76.5">
      <c r="A113" s="30" t="s">
        <v>46</v>
      </c>
      <c r="E113" s="31" t="s">
        <v>643</v>
      </c>
    </row>
    <row r="114" spans="1:5" ht="38.25">
      <c r="A114" t="s">
        <v>48</v>
      </c>
      <c r="E114" s="29" t="s">
        <v>289</v>
      </c>
    </row>
    <row r="115" spans="1:16" ht="25.5">
      <c r="A115" s="18" t="s">
        <v>39</v>
      </c>
      <c s="23" t="s">
        <v>527</v>
      </c>
      <c s="23" t="s">
        <v>290</v>
      </c>
      <c s="18" t="s">
        <v>41</v>
      </c>
      <c s="24" t="s">
        <v>291</v>
      </c>
      <c s="25" t="s">
        <v>130</v>
      </c>
      <c s="26">
        <v>1.338</v>
      </c>
      <c s="27">
        <v>0</v>
      </c>
      <c s="27">
        <f>ROUND(ROUND(H115,2)*ROUND(G115,3),2)</f>
      </c>
      <c r="O115">
        <f>(I115*21)/100</f>
      </c>
      <c t="s">
        <v>18</v>
      </c>
    </row>
    <row r="116" spans="1:5" ht="12.75">
      <c r="A116" s="28" t="s">
        <v>44</v>
      </c>
      <c r="E116" s="29" t="s">
        <v>41</v>
      </c>
    </row>
    <row r="117" spans="1:5" ht="76.5">
      <c r="A117" s="30" t="s">
        <v>46</v>
      </c>
      <c r="E117" s="31" t="s">
        <v>643</v>
      </c>
    </row>
    <row r="118" spans="1:5" ht="38.25">
      <c r="A118" t="s">
        <v>48</v>
      </c>
      <c r="E118" s="29" t="s">
        <v>289</v>
      </c>
    </row>
    <row r="119" spans="1:16" ht="12.75">
      <c r="A119" s="18" t="s">
        <v>39</v>
      </c>
      <c s="23" t="s">
        <v>531</v>
      </c>
      <c s="23" t="s">
        <v>350</v>
      </c>
      <c s="18" t="s">
        <v>41</v>
      </c>
      <c s="24" t="s">
        <v>351</v>
      </c>
      <c s="25" t="s">
        <v>135</v>
      </c>
      <c s="26">
        <v>11</v>
      </c>
      <c s="27">
        <v>0</v>
      </c>
      <c s="27">
        <f>ROUND(ROUND(H119,2)*ROUND(G119,3),2)</f>
      </c>
      <c r="O119">
        <f>(I119*21)/100</f>
      </c>
      <c t="s">
        <v>18</v>
      </c>
    </row>
    <row r="120" spans="1:5" ht="25.5">
      <c r="A120" s="28" t="s">
        <v>44</v>
      </c>
      <c r="E120" s="29" t="s">
        <v>245</v>
      </c>
    </row>
    <row r="121" spans="1:5" ht="216.75">
      <c r="A121" s="30" t="s">
        <v>46</v>
      </c>
      <c r="E121" s="31" t="s">
        <v>644</v>
      </c>
    </row>
    <row r="122" spans="1:5" ht="51">
      <c r="A122" t="s">
        <v>48</v>
      </c>
      <c r="E122" s="29" t="s">
        <v>349</v>
      </c>
    </row>
    <row r="123" spans="1:16" ht="12.75">
      <c r="A123" s="18" t="s">
        <v>39</v>
      </c>
      <c s="23" t="s">
        <v>535</v>
      </c>
      <c s="23" t="s">
        <v>645</v>
      </c>
      <c s="18" t="s">
        <v>41</v>
      </c>
      <c s="24" t="s">
        <v>646</v>
      </c>
      <c s="25" t="s">
        <v>135</v>
      </c>
      <c s="26">
        <v>5.3</v>
      </c>
      <c s="27">
        <v>0</v>
      </c>
      <c s="27">
        <f>ROUND(ROUND(H123,2)*ROUND(G123,3),2)</f>
      </c>
      <c r="O123">
        <f>(I123*21)/100</f>
      </c>
      <c t="s">
        <v>18</v>
      </c>
    </row>
    <row r="124" spans="1:5" ht="25.5">
      <c r="A124" s="28" t="s">
        <v>44</v>
      </c>
      <c r="E124" s="29" t="s">
        <v>245</v>
      </c>
    </row>
    <row r="125" spans="1:5" ht="63.75">
      <c r="A125" s="30" t="s">
        <v>46</v>
      </c>
      <c r="E125" s="31" t="s">
        <v>647</v>
      </c>
    </row>
    <row r="126" spans="1:5" ht="76.5">
      <c r="A126" t="s">
        <v>48</v>
      </c>
      <c r="E126" s="29" t="s">
        <v>648</v>
      </c>
    </row>
    <row r="127" spans="1:16" ht="12.75">
      <c r="A127" s="18" t="s">
        <v>39</v>
      </c>
      <c s="23" t="s">
        <v>537</v>
      </c>
      <c s="23" t="s">
        <v>300</v>
      </c>
      <c s="18" t="s">
        <v>41</v>
      </c>
      <c s="24" t="s">
        <v>301</v>
      </c>
      <c s="25" t="s">
        <v>130</v>
      </c>
      <c s="26">
        <v>2.525</v>
      </c>
      <c s="27">
        <v>0</v>
      </c>
      <c s="27">
        <f>ROUND(ROUND(H127,2)*ROUND(G127,3),2)</f>
      </c>
      <c r="O127">
        <f>(I127*21)/100</f>
      </c>
      <c t="s">
        <v>18</v>
      </c>
    </row>
    <row r="128" spans="1:5" ht="12.75">
      <c r="A128" s="28" t="s">
        <v>44</v>
      </c>
      <c r="E128" s="29" t="s">
        <v>41</v>
      </c>
    </row>
    <row r="129" spans="1:5" ht="76.5">
      <c r="A129" s="30" t="s">
        <v>46</v>
      </c>
      <c r="E129" s="31" t="s">
        <v>649</v>
      </c>
    </row>
    <row r="130" spans="1:5" ht="89.25">
      <c r="A130" t="s">
        <v>48</v>
      </c>
      <c r="E130" s="29" t="s">
        <v>303</v>
      </c>
    </row>
    <row r="131" spans="1:16" ht="12.75">
      <c r="A131" s="18" t="s">
        <v>39</v>
      </c>
      <c s="23" t="s">
        <v>539</v>
      </c>
      <c s="23" t="s">
        <v>650</v>
      </c>
      <c s="18" t="s">
        <v>41</v>
      </c>
      <c s="24" t="s">
        <v>651</v>
      </c>
      <c s="25" t="s">
        <v>135</v>
      </c>
      <c s="26">
        <v>5.3</v>
      </c>
      <c s="27">
        <v>0</v>
      </c>
      <c s="27">
        <f>ROUND(ROUND(H131,2)*ROUND(G131,3),2)</f>
      </c>
      <c r="O131">
        <f>(I131*21)/100</f>
      </c>
      <c t="s">
        <v>18</v>
      </c>
    </row>
    <row r="132" spans="1:5" ht="12.75">
      <c r="A132" s="28" t="s">
        <v>44</v>
      </c>
      <c r="E132" s="29" t="s">
        <v>554</v>
      </c>
    </row>
    <row r="133" spans="1:5" ht="89.25">
      <c r="A133" s="30" t="s">
        <v>46</v>
      </c>
      <c r="E133" s="31" t="s">
        <v>652</v>
      </c>
    </row>
    <row r="134" spans="1:5" ht="76.5">
      <c r="A134" t="s">
        <v>48</v>
      </c>
      <c r="E134" s="29" t="s">
        <v>653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0+O9+O22+O47+O52+O97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656</v>
      </c>
      <c s="32">
        <f>0+I9+I22+I47+I52+I97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654</v>
      </c>
      <c s="1"/>
      <c s="10" t="s">
        <v>655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656</v>
      </c>
      <c s="5"/>
      <c s="14" t="s">
        <v>216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0+I10+I14+I18</f>
      </c>
      <c>
        <f>0+O10+O14+O18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124.344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25.5">
      <c r="A11" s="28" t="s">
        <v>44</v>
      </c>
      <c r="E11" s="29" t="s">
        <v>426</v>
      </c>
    </row>
    <row r="12" spans="1:5" ht="204">
      <c r="A12" s="30" t="s">
        <v>46</v>
      </c>
      <c r="E12" s="31" t="s">
        <v>657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18</v>
      </c>
      <c s="24" t="s">
        <v>115</v>
      </c>
      <c s="25" t="s">
        <v>116</v>
      </c>
      <c s="26">
        <v>46.949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658</v>
      </c>
    </row>
    <row r="16" spans="1:5" ht="63.75">
      <c r="A16" s="30" t="s">
        <v>46</v>
      </c>
      <c r="E16" s="31" t="s">
        <v>659</v>
      </c>
    </row>
    <row r="17" spans="1:5" ht="25.5">
      <c r="A17" t="s">
        <v>48</v>
      </c>
      <c r="E17" s="29" t="s">
        <v>119</v>
      </c>
    </row>
    <row r="18" spans="1:16" ht="12.75">
      <c r="A18" s="18" t="s">
        <v>39</v>
      </c>
      <c s="23" t="s">
        <v>17</v>
      </c>
      <c s="23" t="s">
        <v>114</v>
      </c>
      <c s="18" t="s">
        <v>27</v>
      </c>
      <c s="24" t="s">
        <v>115</v>
      </c>
      <c s="25" t="s">
        <v>116</v>
      </c>
      <c s="26">
        <v>355.219</v>
      </c>
      <c s="27">
        <v>0</v>
      </c>
      <c s="27">
        <f>ROUND(ROUND(H18,2)*ROUND(G18,3),2)</f>
      </c>
      <c r="O18">
        <f>(I18*21)/100</f>
      </c>
      <c t="s">
        <v>18</v>
      </c>
    </row>
    <row r="19" spans="1:5" ht="12.75">
      <c r="A19" s="28" t="s">
        <v>44</v>
      </c>
      <c r="E19" s="29" t="s">
        <v>221</v>
      </c>
    </row>
    <row r="20" spans="1:5" ht="204">
      <c r="A20" s="30" t="s">
        <v>46</v>
      </c>
      <c r="E20" s="31" t="s">
        <v>660</v>
      </c>
    </row>
    <row r="21" spans="1:5" ht="25.5">
      <c r="A21" t="s">
        <v>48</v>
      </c>
      <c r="E21" s="29" t="s">
        <v>119</v>
      </c>
    </row>
    <row r="22" spans="1:18" ht="12.75" customHeight="1">
      <c r="A22" s="5" t="s">
        <v>37</v>
      </c>
      <c s="5"/>
      <c s="35" t="s">
        <v>23</v>
      </c>
      <c s="5"/>
      <c s="21" t="s">
        <v>127</v>
      </c>
      <c s="5"/>
      <c s="5"/>
      <c s="5"/>
      <c s="36">
        <f>0+Q22</f>
      </c>
      <c r="O22">
        <f>0+R22</f>
      </c>
      <c r="Q22">
        <f>0+I23+I27+I31+I35+I39+I43</f>
      </c>
      <c>
        <f>0+O23+O27+O31+O35+O39+O43</f>
      </c>
    </row>
    <row r="23" spans="1:16" ht="25.5">
      <c r="A23" s="18" t="s">
        <v>39</v>
      </c>
      <c s="23" t="s">
        <v>27</v>
      </c>
      <c s="23" t="s">
        <v>223</v>
      </c>
      <c s="18" t="s">
        <v>41</v>
      </c>
      <c s="24" t="s">
        <v>224</v>
      </c>
      <c s="25" t="s">
        <v>141</v>
      </c>
      <c s="26">
        <v>13.14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89.25">
      <c r="A25" s="30" t="s">
        <v>46</v>
      </c>
      <c r="E25" s="31" t="s">
        <v>661</v>
      </c>
    </row>
    <row r="26" spans="1:5" ht="63.75">
      <c r="A26" t="s">
        <v>48</v>
      </c>
      <c r="E26" s="29" t="s">
        <v>138</v>
      </c>
    </row>
    <row r="27" spans="1:16" ht="25.5">
      <c r="A27" s="18" t="s">
        <v>39</v>
      </c>
      <c s="23" t="s">
        <v>29</v>
      </c>
      <c s="23" t="s">
        <v>227</v>
      </c>
      <c s="18" t="s">
        <v>41</v>
      </c>
      <c s="24" t="s">
        <v>228</v>
      </c>
      <c s="25" t="s">
        <v>141</v>
      </c>
      <c s="26">
        <v>18.436</v>
      </c>
      <c s="27">
        <v>0</v>
      </c>
      <c s="27">
        <f>ROUND(ROUND(H27,2)*ROUND(G27,3),2)</f>
      </c>
      <c r="O27">
        <f>(I27*21)/100</f>
      </c>
      <c t="s">
        <v>18</v>
      </c>
    </row>
    <row r="28" spans="1:5" ht="38.25">
      <c r="A28" s="28" t="s">
        <v>44</v>
      </c>
      <c r="E28" s="29" t="s">
        <v>225</v>
      </c>
    </row>
    <row r="29" spans="1:5" ht="153">
      <c r="A29" s="30" t="s">
        <v>46</v>
      </c>
      <c r="E29" s="31" t="s">
        <v>662</v>
      </c>
    </row>
    <row r="30" spans="1:5" ht="63.75">
      <c r="A30" t="s">
        <v>48</v>
      </c>
      <c r="E30" s="29" t="s">
        <v>138</v>
      </c>
    </row>
    <row r="31" spans="1:16" ht="25.5">
      <c r="A31" s="18" t="s">
        <v>39</v>
      </c>
      <c s="23" t="s">
        <v>31</v>
      </c>
      <c s="23" t="s">
        <v>230</v>
      </c>
      <c s="18" t="s">
        <v>41</v>
      </c>
      <c s="24" t="s">
        <v>663</v>
      </c>
      <c s="25" t="s">
        <v>135</v>
      </c>
      <c s="26">
        <v>81.65</v>
      </c>
      <c s="27">
        <v>0</v>
      </c>
      <c s="27">
        <f>ROUND(ROUND(H31,2)*ROUND(G31,3),2)</f>
      </c>
      <c r="O31">
        <f>(I31*21)/100</f>
      </c>
      <c t="s">
        <v>18</v>
      </c>
    </row>
    <row r="32" spans="1:5" ht="38.25">
      <c r="A32" s="28" t="s">
        <v>44</v>
      </c>
      <c r="E32" s="29" t="s">
        <v>225</v>
      </c>
    </row>
    <row r="33" spans="1:5" ht="89.25">
      <c r="A33" s="30" t="s">
        <v>46</v>
      </c>
      <c r="E33" s="31" t="s">
        <v>664</v>
      </c>
    </row>
    <row r="34" spans="1:5" ht="63.75">
      <c r="A34" t="s">
        <v>48</v>
      </c>
      <c r="E34" s="29" t="s">
        <v>138</v>
      </c>
    </row>
    <row r="35" spans="1:16" ht="25.5">
      <c r="A35" s="18" t="s">
        <v>39</v>
      </c>
      <c s="23" t="s">
        <v>71</v>
      </c>
      <c s="23" t="s">
        <v>139</v>
      </c>
      <c s="18" t="s">
        <v>41</v>
      </c>
      <c s="24" t="s">
        <v>140</v>
      </c>
      <c s="25" t="s">
        <v>141</v>
      </c>
      <c s="26">
        <v>127.568</v>
      </c>
      <c s="27">
        <v>0</v>
      </c>
      <c s="27">
        <f>ROUND(ROUND(H35,2)*ROUND(G35,3),2)</f>
      </c>
      <c r="O35">
        <f>(I35*21)/100</f>
      </c>
      <c t="s">
        <v>18</v>
      </c>
    </row>
    <row r="36" spans="1:5" ht="38.25">
      <c r="A36" s="28" t="s">
        <v>44</v>
      </c>
      <c r="E36" s="29" t="s">
        <v>225</v>
      </c>
    </row>
    <row r="37" spans="1:5" ht="153">
      <c r="A37" s="30" t="s">
        <v>46</v>
      </c>
      <c r="E37" s="31" t="s">
        <v>665</v>
      </c>
    </row>
    <row r="38" spans="1:5" ht="63.75">
      <c r="A38" t="s">
        <v>48</v>
      </c>
      <c r="E38" s="29" t="s">
        <v>138</v>
      </c>
    </row>
    <row r="39" spans="1:16" ht="25.5">
      <c r="A39" s="18" t="s">
        <v>39</v>
      </c>
      <c s="23" t="s">
        <v>76</v>
      </c>
      <c s="23" t="s">
        <v>234</v>
      </c>
      <c s="18" t="s">
        <v>41</v>
      </c>
      <c s="24" t="s">
        <v>235</v>
      </c>
      <c s="25" t="s">
        <v>141</v>
      </c>
      <c s="26">
        <v>36.5</v>
      </c>
      <c s="27">
        <v>0</v>
      </c>
      <c s="27">
        <f>ROUND(ROUND(H39,2)*ROUND(G39,3),2)</f>
      </c>
      <c r="O39">
        <f>(I39*21)/100</f>
      </c>
      <c t="s">
        <v>18</v>
      </c>
    </row>
    <row r="40" spans="1:5" ht="38.25">
      <c r="A40" s="28" t="s">
        <v>44</v>
      </c>
      <c r="E40" s="29" t="s">
        <v>225</v>
      </c>
    </row>
    <row r="41" spans="1:5" ht="89.25">
      <c r="A41" s="30" t="s">
        <v>46</v>
      </c>
      <c r="E41" s="31" t="s">
        <v>666</v>
      </c>
    </row>
    <row r="42" spans="1:5" ht="369.75">
      <c r="A42" t="s">
        <v>48</v>
      </c>
      <c r="E42" s="29" t="s">
        <v>237</v>
      </c>
    </row>
    <row r="43" spans="1:16" ht="12.75">
      <c r="A43" s="18" t="s">
        <v>39</v>
      </c>
      <c s="23" t="s">
        <v>34</v>
      </c>
      <c s="23" t="s">
        <v>238</v>
      </c>
      <c s="18" t="s">
        <v>41</v>
      </c>
      <c s="24" t="s">
        <v>239</v>
      </c>
      <c s="25" t="s">
        <v>130</v>
      </c>
      <c s="26">
        <v>73</v>
      </c>
      <c s="27">
        <v>0</v>
      </c>
      <c s="27">
        <f>ROUND(ROUND(H43,2)*ROUND(G43,3),2)</f>
      </c>
      <c r="O43">
        <f>(I43*21)/100</f>
      </c>
      <c t="s">
        <v>18</v>
      </c>
    </row>
    <row r="44" spans="1:5" ht="12.75">
      <c r="A44" s="28" t="s">
        <v>44</v>
      </c>
      <c r="E44" s="29" t="s">
        <v>41</v>
      </c>
    </row>
    <row r="45" spans="1:5" ht="114.75">
      <c r="A45" s="30" t="s">
        <v>46</v>
      </c>
      <c r="E45" s="31" t="s">
        <v>667</v>
      </c>
    </row>
    <row r="46" spans="1:5" ht="25.5">
      <c r="A46" t="s">
        <v>48</v>
      </c>
      <c r="E46" s="29" t="s">
        <v>241</v>
      </c>
    </row>
    <row r="47" spans="1:18" ht="12.75" customHeight="1">
      <c r="A47" s="5" t="s">
        <v>37</v>
      </c>
      <c s="5"/>
      <c s="35" t="s">
        <v>18</v>
      </c>
      <c s="5"/>
      <c s="21" t="s">
        <v>242</v>
      </c>
      <c s="5"/>
      <c s="5"/>
      <c s="5"/>
      <c s="36">
        <f>0+Q47</f>
      </c>
      <c r="O47">
        <f>0+R47</f>
      </c>
      <c r="Q47">
        <f>0+I48</f>
      </c>
      <c>
        <f>0+O48</f>
      </c>
    </row>
    <row r="48" spans="1:16" ht="12.75">
      <c r="A48" s="18" t="s">
        <v>39</v>
      </c>
      <c s="23" t="s">
        <v>36</v>
      </c>
      <c s="23" t="s">
        <v>243</v>
      </c>
      <c s="18" t="s">
        <v>41</v>
      </c>
      <c s="24" t="s">
        <v>244</v>
      </c>
      <c s="25" t="s">
        <v>130</v>
      </c>
      <c s="26">
        <v>121.6</v>
      </c>
      <c s="27">
        <v>0</v>
      </c>
      <c s="27">
        <f>ROUND(ROUND(H48,2)*ROUND(G48,3),2)</f>
      </c>
      <c r="O48">
        <f>(I48*21)/100</f>
      </c>
      <c t="s">
        <v>18</v>
      </c>
    </row>
    <row r="49" spans="1:5" ht="25.5">
      <c r="A49" s="28" t="s">
        <v>44</v>
      </c>
      <c r="E49" s="29" t="s">
        <v>245</v>
      </c>
    </row>
    <row r="50" spans="1:5" ht="63.75">
      <c r="A50" s="30" t="s">
        <v>46</v>
      </c>
      <c r="E50" s="31" t="s">
        <v>668</v>
      </c>
    </row>
    <row r="51" spans="1:5" ht="102">
      <c r="A51" t="s">
        <v>48</v>
      </c>
      <c r="E51" s="29" t="s">
        <v>247</v>
      </c>
    </row>
    <row r="52" spans="1:18" ht="12.75" customHeight="1">
      <c r="A52" s="5" t="s">
        <v>37</v>
      </c>
      <c s="5"/>
      <c s="35" t="s">
        <v>29</v>
      </c>
      <c s="5"/>
      <c s="21" t="s">
        <v>248</v>
      </c>
      <c s="5"/>
      <c s="5"/>
      <c s="5"/>
      <c s="36">
        <f>0+Q52</f>
      </c>
      <c r="O52">
        <f>0+R52</f>
      </c>
      <c r="Q52">
        <f>0+I53+I57+I61+I65+I69+I73+I77+I81+I85+I89+I93</f>
      </c>
      <c>
        <f>0+O53+O57+O61+O65+O69+O73+O77+O81+O85+O89+O93</f>
      </c>
    </row>
    <row r="53" spans="1:16" ht="12.75">
      <c r="A53" s="18" t="s">
        <v>39</v>
      </c>
      <c s="23" t="s">
        <v>87</v>
      </c>
      <c s="23" t="s">
        <v>249</v>
      </c>
      <c s="18" t="s">
        <v>41</v>
      </c>
      <c s="24" t="s">
        <v>250</v>
      </c>
      <c s="25" t="s">
        <v>130</v>
      </c>
      <c s="26">
        <v>73</v>
      </c>
      <c s="27">
        <v>0</v>
      </c>
      <c s="27">
        <f>ROUND(ROUND(H53,2)*ROUND(G53,3),2)</f>
      </c>
      <c r="O53">
        <f>(I53*21)/100</f>
      </c>
      <c t="s">
        <v>18</v>
      </c>
    </row>
    <row r="54" spans="1:5" ht="25.5">
      <c r="A54" s="28" t="s">
        <v>44</v>
      </c>
      <c r="E54" s="29" t="s">
        <v>245</v>
      </c>
    </row>
    <row r="55" spans="1:5" ht="76.5">
      <c r="A55" s="30" t="s">
        <v>46</v>
      </c>
      <c r="E55" s="31" t="s">
        <v>669</v>
      </c>
    </row>
    <row r="56" spans="1:5" ht="127.5">
      <c r="A56" t="s">
        <v>48</v>
      </c>
      <c r="E56" s="29" t="s">
        <v>252</v>
      </c>
    </row>
    <row r="57" spans="1:16" ht="12.75">
      <c r="A57" s="18" t="s">
        <v>39</v>
      </c>
      <c s="23" t="s">
        <v>94</v>
      </c>
      <c s="23" t="s">
        <v>253</v>
      </c>
      <c s="18" t="s">
        <v>41</v>
      </c>
      <c s="24" t="s">
        <v>254</v>
      </c>
      <c s="25" t="s">
        <v>130</v>
      </c>
      <c s="26">
        <v>73</v>
      </c>
      <c s="27">
        <v>0</v>
      </c>
      <c s="27">
        <f>ROUND(ROUND(H57,2)*ROUND(G57,3),2)</f>
      </c>
      <c r="O57">
        <f>(I57*21)/100</f>
      </c>
      <c t="s">
        <v>18</v>
      </c>
    </row>
    <row r="58" spans="1:5" ht="25.5">
      <c r="A58" s="28" t="s">
        <v>44</v>
      </c>
      <c r="E58" s="29" t="s">
        <v>245</v>
      </c>
    </row>
    <row r="59" spans="1:5" ht="76.5">
      <c r="A59" s="30" t="s">
        <v>46</v>
      </c>
      <c r="E59" s="31" t="s">
        <v>670</v>
      </c>
    </row>
    <row r="60" spans="1:5" ht="51">
      <c r="A60" t="s">
        <v>48</v>
      </c>
      <c r="E60" s="29" t="s">
        <v>256</v>
      </c>
    </row>
    <row r="61" spans="1:16" ht="12.75">
      <c r="A61" s="18" t="s">
        <v>39</v>
      </c>
      <c s="23" t="s">
        <v>98</v>
      </c>
      <c s="23" t="s">
        <v>257</v>
      </c>
      <c s="18" t="s">
        <v>41</v>
      </c>
      <c s="24" t="s">
        <v>258</v>
      </c>
      <c s="25" t="s">
        <v>130</v>
      </c>
      <c s="26">
        <v>76.96</v>
      </c>
      <c s="27">
        <v>0</v>
      </c>
      <c s="27">
        <f>ROUND(ROUND(H61,2)*ROUND(G61,3),2)</f>
      </c>
      <c r="O61">
        <f>(I61*21)/100</f>
      </c>
      <c t="s">
        <v>18</v>
      </c>
    </row>
    <row r="62" spans="1:5" ht="25.5">
      <c r="A62" s="28" t="s">
        <v>44</v>
      </c>
      <c r="E62" s="29" t="s">
        <v>245</v>
      </c>
    </row>
    <row r="63" spans="1:5" ht="153">
      <c r="A63" s="30" t="s">
        <v>46</v>
      </c>
      <c r="E63" s="31" t="s">
        <v>671</v>
      </c>
    </row>
    <row r="64" spans="1:5" ht="51">
      <c r="A64" t="s">
        <v>48</v>
      </c>
      <c r="E64" s="29" t="s">
        <v>256</v>
      </c>
    </row>
    <row r="65" spans="1:16" ht="12.75">
      <c r="A65" s="18" t="s">
        <v>39</v>
      </c>
      <c s="23" t="s">
        <v>166</v>
      </c>
      <c s="23" t="s">
        <v>260</v>
      </c>
      <c s="18" t="s">
        <v>23</v>
      </c>
      <c s="24" t="s">
        <v>261</v>
      </c>
      <c s="25" t="s">
        <v>130</v>
      </c>
      <c s="26">
        <v>76.96</v>
      </c>
      <c s="27">
        <v>0</v>
      </c>
      <c s="27">
        <f>ROUND(ROUND(H65,2)*ROUND(G65,3),2)</f>
      </c>
      <c r="O65">
        <f>(I65*21)/100</f>
      </c>
      <c t="s">
        <v>18</v>
      </c>
    </row>
    <row r="66" spans="1:5" ht="25.5">
      <c r="A66" s="28" t="s">
        <v>44</v>
      </c>
      <c r="E66" s="29" t="s">
        <v>245</v>
      </c>
    </row>
    <row r="67" spans="1:5" ht="153">
      <c r="A67" s="30" t="s">
        <v>46</v>
      </c>
      <c r="E67" s="31" t="s">
        <v>672</v>
      </c>
    </row>
    <row r="68" spans="1:5" ht="51">
      <c r="A68" t="s">
        <v>48</v>
      </c>
      <c r="E68" s="29" t="s">
        <v>256</v>
      </c>
    </row>
    <row r="69" spans="1:16" ht="12.75">
      <c r="A69" s="18" t="s">
        <v>39</v>
      </c>
      <c s="23" t="s">
        <v>171</v>
      </c>
      <c s="23" t="s">
        <v>263</v>
      </c>
      <c s="18" t="s">
        <v>41</v>
      </c>
      <c s="24" t="s">
        <v>264</v>
      </c>
      <c s="25" t="s">
        <v>130</v>
      </c>
      <c s="26">
        <v>73</v>
      </c>
      <c s="27">
        <v>0</v>
      </c>
      <c s="27">
        <f>ROUND(ROUND(H69,2)*ROUND(G69,3),2)</f>
      </c>
      <c r="O69">
        <f>(I69*21)/100</f>
      </c>
      <c t="s">
        <v>18</v>
      </c>
    </row>
    <row r="70" spans="1:5" ht="25.5">
      <c r="A70" s="28" t="s">
        <v>44</v>
      </c>
      <c r="E70" s="29" t="s">
        <v>245</v>
      </c>
    </row>
    <row r="71" spans="1:5" ht="63.75">
      <c r="A71" s="30" t="s">
        <v>46</v>
      </c>
      <c r="E71" s="31" t="s">
        <v>673</v>
      </c>
    </row>
    <row r="72" spans="1:5" ht="51">
      <c r="A72" t="s">
        <v>48</v>
      </c>
      <c r="E72" s="29" t="s">
        <v>266</v>
      </c>
    </row>
    <row r="73" spans="1:16" ht="12.75">
      <c r="A73" s="18" t="s">
        <v>39</v>
      </c>
      <c s="23" t="s">
        <v>176</v>
      </c>
      <c s="23" t="s">
        <v>267</v>
      </c>
      <c s="18" t="s">
        <v>41</v>
      </c>
      <c s="24" t="s">
        <v>268</v>
      </c>
      <c s="25" t="s">
        <v>130</v>
      </c>
      <c s="26">
        <v>1249</v>
      </c>
      <c s="27">
        <v>0</v>
      </c>
      <c s="27">
        <f>ROUND(ROUND(H73,2)*ROUND(G73,3),2)</f>
      </c>
      <c r="O73">
        <f>(I73*21)/100</f>
      </c>
      <c t="s">
        <v>18</v>
      </c>
    </row>
    <row r="74" spans="1:5" ht="25.5">
      <c r="A74" s="28" t="s">
        <v>44</v>
      </c>
      <c r="E74" s="29" t="s">
        <v>245</v>
      </c>
    </row>
    <row r="75" spans="1:5" ht="76.5">
      <c r="A75" s="30" t="s">
        <v>46</v>
      </c>
      <c r="E75" s="31" t="s">
        <v>674</v>
      </c>
    </row>
    <row r="76" spans="1:5" ht="51">
      <c r="A76" t="s">
        <v>48</v>
      </c>
      <c r="E76" s="29" t="s">
        <v>266</v>
      </c>
    </row>
    <row r="77" spans="1:16" ht="12.75">
      <c r="A77" s="18" t="s">
        <v>39</v>
      </c>
      <c s="23" t="s">
        <v>181</v>
      </c>
      <c s="23" t="s">
        <v>270</v>
      </c>
      <c s="18" t="s">
        <v>41</v>
      </c>
      <c s="24" t="s">
        <v>271</v>
      </c>
      <c s="25" t="s">
        <v>130</v>
      </c>
      <c s="26">
        <v>49.3</v>
      </c>
      <c s="27">
        <v>0</v>
      </c>
      <c s="27">
        <f>ROUND(ROUND(H77,2)*ROUND(G77,3),2)</f>
      </c>
      <c r="O77">
        <f>(I77*21)/100</f>
      </c>
      <c t="s">
        <v>18</v>
      </c>
    </row>
    <row r="78" spans="1:5" ht="12.75">
      <c r="A78" s="28" t="s">
        <v>44</v>
      </c>
      <c r="E78" s="29" t="s">
        <v>41</v>
      </c>
    </row>
    <row r="79" spans="1:5" ht="140.25">
      <c r="A79" s="30" t="s">
        <v>46</v>
      </c>
      <c r="E79" s="31" t="s">
        <v>675</v>
      </c>
    </row>
    <row r="80" spans="1:5" ht="51">
      <c r="A80" t="s">
        <v>48</v>
      </c>
      <c r="E80" s="29" t="s">
        <v>273</v>
      </c>
    </row>
    <row r="81" spans="1:16" ht="12.75">
      <c r="A81" s="18" t="s">
        <v>39</v>
      </c>
      <c s="23" t="s">
        <v>186</v>
      </c>
      <c s="23" t="s">
        <v>676</v>
      </c>
      <c s="18" t="s">
        <v>41</v>
      </c>
      <c s="24" t="s">
        <v>677</v>
      </c>
      <c s="25" t="s">
        <v>130</v>
      </c>
      <c s="26">
        <v>133</v>
      </c>
      <c s="27">
        <v>0</v>
      </c>
      <c s="27">
        <f>ROUND(ROUND(H81,2)*ROUND(G81,3),2)</f>
      </c>
      <c r="O81">
        <f>(I81*21)/100</f>
      </c>
      <c t="s">
        <v>18</v>
      </c>
    </row>
    <row r="82" spans="1:5" ht="25.5">
      <c r="A82" s="28" t="s">
        <v>44</v>
      </c>
      <c r="E82" s="29" t="s">
        <v>245</v>
      </c>
    </row>
    <row r="83" spans="1:5" ht="127.5">
      <c r="A83" s="30" t="s">
        <v>46</v>
      </c>
      <c r="E83" s="31" t="s">
        <v>678</v>
      </c>
    </row>
    <row r="84" spans="1:5" ht="140.25">
      <c r="A84" t="s">
        <v>48</v>
      </c>
      <c r="E84" s="29" t="s">
        <v>277</v>
      </c>
    </row>
    <row r="85" spans="1:16" ht="12.75">
      <c r="A85" s="18" t="s">
        <v>39</v>
      </c>
      <c s="23" t="s">
        <v>191</v>
      </c>
      <c s="23" t="s">
        <v>274</v>
      </c>
      <c s="18" t="s">
        <v>41</v>
      </c>
      <c s="24" t="s">
        <v>275</v>
      </c>
      <c s="25" t="s">
        <v>130</v>
      </c>
      <c s="26">
        <v>624.5</v>
      </c>
      <c s="27">
        <v>0</v>
      </c>
      <c s="27">
        <f>ROUND(ROUND(H85,2)*ROUND(G85,3),2)</f>
      </c>
      <c r="O85">
        <f>(I85*21)/100</f>
      </c>
      <c t="s">
        <v>18</v>
      </c>
    </row>
    <row r="86" spans="1:5" ht="25.5">
      <c r="A86" s="28" t="s">
        <v>44</v>
      </c>
      <c r="E86" s="29" t="s">
        <v>245</v>
      </c>
    </row>
    <row r="87" spans="1:5" ht="63.75">
      <c r="A87" s="30" t="s">
        <v>46</v>
      </c>
      <c r="E87" s="31" t="s">
        <v>679</v>
      </c>
    </row>
    <row r="88" spans="1:5" ht="140.25">
      <c r="A88" t="s">
        <v>48</v>
      </c>
      <c r="E88" s="29" t="s">
        <v>277</v>
      </c>
    </row>
    <row r="89" spans="1:16" ht="12.75">
      <c r="A89" s="18" t="s">
        <v>39</v>
      </c>
      <c s="23" t="s">
        <v>196</v>
      </c>
      <c s="23" t="s">
        <v>279</v>
      </c>
      <c s="18" t="s">
        <v>41</v>
      </c>
      <c s="24" t="s">
        <v>280</v>
      </c>
      <c s="25" t="s">
        <v>130</v>
      </c>
      <c s="26">
        <v>684.5</v>
      </c>
      <c s="27">
        <v>0</v>
      </c>
      <c s="27">
        <f>ROUND(ROUND(H89,2)*ROUND(G89,3),2)</f>
      </c>
      <c r="O89">
        <f>(I89*21)/100</f>
      </c>
      <c t="s">
        <v>18</v>
      </c>
    </row>
    <row r="90" spans="1:5" ht="25.5">
      <c r="A90" s="28" t="s">
        <v>44</v>
      </c>
      <c r="E90" s="29" t="s">
        <v>245</v>
      </c>
    </row>
    <row r="91" spans="1:5" ht="127.5">
      <c r="A91" s="30" t="s">
        <v>46</v>
      </c>
      <c r="E91" s="31" t="s">
        <v>680</v>
      </c>
    </row>
    <row r="92" spans="1:5" ht="140.25">
      <c r="A92" t="s">
        <v>48</v>
      </c>
      <c r="E92" s="29" t="s">
        <v>277</v>
      </c>
    </row>
    <row r="93" spans="1:16" ht="12.75">
      <c r="A93" s="18" t="s">
        <v>39</v>
      </c>
      <c s="23" t="s">
        <v>201</v>
      </c>
      <c s="23" t="s">
        <v>282</v>
      </c>
      <c s="18" t="s">
        <v>41</v>
      </c>
      <c s="24" t="s">
        <v>283</v>
      </c>
      <c s="25" t="s">
        <v>135</v>
      </c>
      <c s="26">
        <v>24.65</v>
      </c>
      <c s="27">
        <v>0</v>
      </c>
      <c s="27">
        <f>ROUND(ROUND(H93,2)*ROUND(G93,3),2)</f>
      </c>
      <c r="O93">
        <f>(I93*21)/100</f>
      </c>
      <c t="s">
        <v>18</v>
      </c>
    </row>
    <row r="94" spans="1:5" ht="25.5">
      <c r="A94" s="28" t="s">
        <v>44</v>
      </c>
      <c r="E94" s="29" t="s">
        <v>245</v>
      </c>
    </row>
    <row r="95" spans="1:5" ht="76.5">
      <c r="A95" s="30" t="s">
        <v>46</v>
      </c>
      <c r="E95" s="31" t="s">
        <v>681</v>
      </c>
    </row>
    <row r="96" spans="1:5" ht="38.25">
      <c r="A96" t="s">
        <v>48</v>
      </c>
      <c r="E96" s="29" t="s">
        <v>285</v>
      </c>
    </row>
    <row r="97" spans="1:18" ht="12.75" customHeight="1">
      <c r="A97" s="5" t="s">
        <v>37</v>
      </c>
      <c s="5"/>
      <c s="35" t="s">
        <v>34</v>
      </c>
      <c s="5"/>
      <c s="21" t="s">
        <v>161</v>
      </c>
      <c s="5"/>
      <c s="5"/>
      <c s="5"/>
      <c s="36">
        <f>0+Q97</f>
      </c>
      <c r="O97">
        <f>0+R97</f>
      </c>
      <c r="Q97">
        <f>0+I98+I102+I106+I110</f>
      </c>
      <c>
        <f>0+O98+O102+O106+O110</f>
      </c>
    </row>
    <row r="98" spans="1:16" ht="25.5">
      <c r="A98" s="18" t="s">
        <v>39</v>
      </c>
      <c s="23" t="s">
        <v>205</v>
      </c>
      <c s="23" t="s">
        <v>290</v>
      </c>
      <c s="18" t="s">
        <v>41</v>
      </c>
      <c s="24" t="s">
        <v>291</v>
      </c>
      <c s="25" t="s">
        <v>130</v>
      </c>
      <c s="26">
        <v>101.18</v>
      </c>
      <c s="27">
        <v>0</v>
      </c>
      <c s="27">
        <f>ROUND(ROUND(H98,2)*ROUND(G98,3),2)</f>
      </c>
      <c r="O98">
        <f>(I98*21)/100</f>
      </c>
      <c t="s">
        <v>18</v>
      </c>
    </row>
    <row r="99" spans="1:5" ht="25.5">
      <c r="A99" s="28" t="s">
        <v>44</v>
      </c>
      <c r="E99" s="29" t="s">
        <v>245</v>
      </c>
    </row>
    <row r="100" spans="1:5" ht="127.5">
      <c r="A100" s="30" t="s">
        <v>46</v>
      </c>
      <c r="E100" s="31" t="s">
        <v>682</v>
      </c>
    </row>
    <row r="101" spans="1:5" ht="38.25">
      <c r="A101" t="s">
        <v>48</v>
      </c>
      <c r="E101" s="29" t="s">
        <v>289</v>
      </c>
    </row>
    <row r="102" spans="1:16" ht="12.75">
      <c r="A102" s="18" t="s">
        <v>39</v>
      </c>
      <c s="23" t="s">
        <v>209</v>
      </c>
      <c s="23" t="s">
        <v>292</v>
      </c>
      <c s="18" t="s">
        <v>41</v>
      </c>
      <c s="24" t="s">
        <v>293</v>
      </c>
      <c s="25" t="s">
        <v>130</v>
      </c>
      <c s="26">
        <v>4.5</v>
      </c>
      <c s="27">
        <v>0</v>
      </c>
      <c s="27">
        <f>ROUND(ROUND(H102,2)*ROUND(G102,3),2)</f>
      </c>
      <c r="O102">
        <f>(I102*21)/100</f>
      </c>
      <c t="s">
        <v>18</v>
      </c>
    </row>
    <row r="103" spans="1:5" ht="25.5">
      <c r="A103" s="28" t="s">
        <v>44</v>
      </c>
      <c r="E103" s="29" t="s">
        <v>245</v>
      </c>
    </row>
    <row r="104" spans="1:5" ht="38.25">
      <c r="A104" s="30" t="s">
        <v>46</v>
      </c>
      <c r="E104" s="31" t="s">
        <v>683</v>
      </c>
    </row>
    <row r="105" spans="1:5" ht="38.25">
      <c r="A105" t="s">
        <v>48</v>
      </c>
      <c r="E105" s="29" t="s">
        <v>289</v>
      </c>
    </row>
    <row r="106" spans="1:16" ht="12.75">
      <c r="A106" s="18" t="s">
        <v>39</v>
      </c>
      <c s="23" t="s">
        <v>295</v>
      </c>
      <c s="23" t="s">
        <v>296</v>
      </c>
      <c s="18" t="s">
        <v>41</v>
      </c>
      <c s="24" t="s">
        <v>297</v>
      </c>
      <c s="25" t="s">
        <v>135</v>
      </c>
      <c s="26">
        <v>24.65</v>
      </c>
      <c s="27">
        <v>0</v>
      </c>
      <c s="27">
        <f>ROUND(ROUND(H106,2)*ROUND(G106,3),2)</f>
      </c>
      <c r="O106">
        <f>(I106*21)/100</f>
      </c>
      <c t="s">
        <v>18</v>
      </c>
    </row>
    <row r="107" spans="1:5" ht="12.75">
      <c r="A107" s="28" t="s">
        <v>44</v>
      </c>
      <c r="E107" s="29" t="s">
        <v>41</v>
      </c>
    </row>
    <row r="108" spans="1:5" ht="63.75">
      <c r="A108" s="30" t="s">
        <v>46</v>
      </c>
      <c r="E108" s="31" t="s">
        <v>684</v>
      </c>
    </row>
    <row r="109" spans="1:5" ht="25.5">
      <c r="A109" t="s">
        <v>48</v>
      </c>
      <c r="E109" s="29" t="s">
        <v>170</v>
      </c>
    </row>
    <row r="110" spans="1:16" ht="12.75">
      <c r="A110" s="18" t="s">
        <v>39</v>
      </c>
      <c s="23" t="s">
        <v>299</v>
      </c>
      <c s="23" t="s">
        <v>300</v>
      </c>
      <c s="18" t="s">
        <v>41</v>
      </c>
      <c s="24" t="s">
        <v>301</v>
      </c>
      <c s="25" t="s">
        <v>130</v>
      </c>
      <c s="26">
        <v>20.413</v>
      </c>
      <c s="27">
        <v>0</v>
      </c>
      <c s="27">
        <f>ROUND(ROUND(H110,2)*ROUND(G110,3),2)</f>
      </c>
      <c r="O110">
        <f>(I110*21)/100</f>
      </c>
      <c t="s">
        <v>18</v>
      </c>
    </row>
    <row r="111" spans="1:5" ht="12.75">
      <c r="A111" s="28" t="s">
        <v>44</v>
      </c>
      <c r="E111" s="29" t="s">
        <v>41</v>
      </c>
    </row>
    <row r="112" spans="1:5" ht="63.75">
      <c r="A112" s="30" t="s">
        <v>46</v>
      </c>
      <c r="E112" s="31" t="s">
        <v>685</v>
      </c>
    </row>
    <row r="113" spans="1:5" ht="89.25">
      <c r="A113" t="s">
        <v>48</v>
      </c>
      <c r="E113" s="29" t="s">
        <v>303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0+O9+O22+O35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686</v>
      </c>
      <c s="32">
        <f>0+I9+I22+I35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654</v>
      </c>
      <c s="1"/>
      <c s="10" t="s">
        <v>655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686</v>
      </c>
      <c s="5"/>
      <c s="14" t="s">
        <v>305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0+I10+I14+I18</f>
      </c>
      <c>
        <f>0+O10+O14+O18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46.941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25.5">
      <c r="A11" s="28" t="s">
        <v>44</v>
      </c>
      <c r="E11" s="29" t="s">
        <v>687</v>
      </c>
    </row>
    <row r="12" spans="1:5" ht="89.25">
      <c r="A12" s="30" t="s">
        <v>46</v>
      </c>
      <c r="E12" s="31" t="s">
        <v>688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18</v>
      </c>
      <c s="24" t="s">
        <v>115</v>
      </c>
      <c s="25" t="s">
        <v>116</v>
      </c>
      <c s="26">
        <v>13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689</v>
      </c>
    </row>
    <row r="16" spans="1:5" ht="76.5">
      <c r="A16" s="30" t="s">
        <v>46</v>
      </c>
      <c r="E16" s="31" t="s">
        <v>690</v>
      </c>
    </row>
    <row r="17" spans="1:5" ht="25.5">
      <c r="A17" t="s">
        <v>48</v>
      </c>
      <c r="E17" s="29" t="s">
        <v>119</v>
      </c>
    </row>
    <row r="18" spans="1:16" ht="12.75">
      <c r="A18" s="18" t="s">
        <v>39</v>
      </c>
      <c s="23" t="s">
        <v>17</v>
      </c>
      <c s="23" t="s">
        <v>114</v>
      </c>
      <c s="18" t="s">
        <v>27</v>
      </c>
      <c s="24" t="s">
        <v>115</v>
      </c>
      <c s="25" t="s">
        <v>116</v>
      </c>
      <c s="26">
        <v>2.606</v>
      </c>
      <c s="27">
        <v>0</v>
      </c>
      <c s="27">
        <f>ROUND(ROUND(H18,2)*ROUND(G18,3),2)</f>
      </c>
      <c r="O18">
        <f>(I18*21)/100</f>
      </c>
      <c t="s">
        <v>18</v>
      </c>
    </row>
    <row r="19" spans="1:5" ht="12.75">
      <c r="A19" s="28" t="s">
        <v>44</v>
      </c>
      <c r="E19" s="29" t="s">
        <v>221</v>
      </c>
    </row>
    <row r="20" spans="1:5" ht="63.75">
      <c r="A20" s="30" t="s">
        <v>46</v>
      </c>
      <c r="E20" s="31" t="s">
        <v>691</v>
      </c>
    </row>
    <row r="21" spans="1:5" ht="25.5">
      <c r="A21" t="s">
        <v>48</v>
      </c>
      <c r="E21" s="29" t="s">
        <v>119</v>
      </c>
    </row>
    <row r="22" spans="1:18" ht="12.75" customHeight="1">
      <c r="A22" s="5" t="s">
        <v>37</v>
      </c>
      <c s="5"/>
      <c s="35" t="s">
        <v>23</v>
      </c>
      <c s="5"/>
      <c s="21" t="s">
        <v>127</v>
      </c>
      <c s="5"/>
      <c s="5"/>
      <c s="5"/>
      <c s="36">
        <f>0+Q22</f>
      </c>
      <c r="O22">
        <f>0+R22</f>
      </c>
      <c r="Q22">
        <f>0+I23+I27+I31</f>
      </c>
      <c>
        <f>0+O23+O27+O31</f>
      </c>
    </row>
    <row r="23" spans="1:16" ht="25.5">
      <c r="A23" s="18" t="s">
        <v>39</v>
      </c>
      <c s="23" t="s">
        <v>27</v>
      </c>
      <c s="23" t="s">
        <v>223</v>
      </c>
      <c s="18" t="s">
        <v>41</v>
      </c>
      <c s="24" t="s">
        <v>224</v>
      </c>
      <c s="25" t="s">
        <v>141</v>
      </c>
      <c s="26">
        <v>1.086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89.25">
      <c r="A25" s="30" t="s">
        <v>46</v>
      </c>
      <c r="E25" s="31" t="s">
        <v>692</v>
      </c>
    </row>
    <row r="26" spans="1:5" ht="63.75">
      <c r="A26" t="s">
        <v>48</v>
      </c>
      <c r="E26" s="29" t="s">
        <v>138</v>
      </c>
    </row>
    <row r="27" spans="1:16" ht="25.5">
      <c r="A27" s="18" t="s">
        <v>39</v>
      </c>
      <c s="23" t="s">
        <v>29</v>
      </c>
      <c s="23" t="s">
        <v>454</v>
      </c>
      <c s="18" t="s">
        <v>41</v>
      </c>
      <c s="24" t="s">
        <v>693</v>
      </c>
      <c s="25" t="s">
        <v>141</v>
      </c>
      <c s="26">
        <v>5.652</v>
      </c>
      <c s="27">
        <v>0</v>
      </c>
      <c s="27">
        <f>ROUND(ROUND(H27,2)*ROUND(G27,3),2)</f>
      </c>
      <c r="O27">
        <f>(I27*21)/100</f>
      </c>
      <c t="s">
        <v>18</v>
      </c>
    </row>
    <row r="28" spans="1:5" ht="38.25">
      <c r="A28" s="28" t="s">
        <v>44</v>
      </c>
      <c r="E28" s="29" t="s">
        <v>225</v>
      </c>
    </row>
    <row r="29" spans="1:5" ht="102">
      <c r="A29" s="30" t="s">
        <v>46</v>
      </c>
      <c r="E29" s="31" t="s">
        <v>694</v>
      </c>
    </row>
    <row r="30" spans="1:5" ht="63.75">
      <c r="A30" t="s">
        <v>48</v>
      </c>
      <c r="E30" s="29" t="s">
        <v>138</v>
      </c>
    </row>
    <row r="31" spans="1:16" ht="25.5">
      <c r="A31" s="18" t="s">
        <v>39</v>
      </c>
      <c s="23" t="s">
        <v>31</v>
      </c>
      <c s="23" t="s">
        <v>227</v>
      </c>
      <c s="18" t="s">
        <v>41</v>
      </c>
      <c s="24" t="s">
        <v>228</v>
      </c>
      <c s="25" t="s">
        <v>141</v>
      </c>
      <c s="26">
        <v>21.337</v>
      </c>
      <c s="27">
        <v>0</v>
      </c>
      <c s="27">
        <f>ROUND(ROUND(H31,2)*ROUND(G31,3),2)</f>
      </c>
      <c r="O31">
        <f>(I31*21)/100</f>
      </c>
      <c t="s">
        <v>18</v>
      </c>
    </row>
    <row r="32" spans="1:5" ht="38.25">
      <c r="A32" s="28" t="s">
        <v>44</v>
      </c>
      <c r="E32" s="29" t="s">
        <v>225</v>
      </c>
    </row>
    <row r="33" spans="1:5" ht="102">
      <c r="A33" s="30" t="s">
        <v>46</v>
      </c>
      <c r="E33" s="31" t="s">
        <v>695</v>
      </c>
    </row>
    <row r="34" spans="1:5" ht="63.75">
      <c r="A34" t="s">
        <v>48</v>
      </c>
      <c r="E34" s="29" t="s">
        <v>138</v>
      </c>
    </row>
    <row r="35" spans="1:18" ht="12.75" customHeight="1">
      <c r="A35" s="5" t="s">
        <v>37</v>
      </c>
      <c s="5"/>
      <c s="35" t="s">
        <v>29</v>
      </c>
      <c s="5"/>
      <c s="21" t="s">
        <v>248</v>
      </c>
      <c s="5"/>
      <c s="5"/>
      <c s="5"/>
      <c s="36">
        <f>0+Q35</f>
      </c>
      <c r="O35">
        <f>0+R35</f>
      </c>
      <c r="Q35">
        <f>0+I36+I40+I44+I48</f>
      </c>
      <c>
        <f>0+O36+O40+O44+O48</f>
      </c>
    </row>
    <row r="36" spans="1:16" ht="12.75">
      <c r="A36" s="18" t="s">
        <v>39</v>
      </c>
      <c s="23" t="s">
        <v>71</v>
      </c>
      <c s="23" t="s">
        <v>311</v>
      </c>
      <c s="18" t="s">
        <v>41</v>
      </c>
      <c s="24" t="s">
        <v>312</v>
      </c>
      <c s="25" t="s">
        <v>130</v>
      </c>
      <c s="26">
        <v>112.3</v>
      </c>
      <c s="27">
        <v>0</v>
      </c>
      <c s="27">
        <f>ROUND(ROUND(H36,2)*ROUND(G36,3),2)</f>
      </c>
      <c r="O36">
        <f>(I36*21)/100</f>
      </c>
      <c t="s">
        <v>18</v>
      </c>
    </row>
    <row r="37" spans="1:5" ht="25.5">
      <c r="A37" s="28" t="s">
        <v>44</v>
      </c>
      <c r="E37" s="29" t="s">
        <v>245</v>
      </c>
    </row>
    <row r="38" spans="1:5" ht="102">
      <c r="A38" s="30" t="s">
        <v>46</v>
      </c>
      <c r="E38" s="31" t="s">
        <v>696</v>
      </c>
    </row>
    <row r="39" spans="1:5" ht="51">
      <c r="A39" t="s">
        <v>48</v>
      </c>
      <c r="E39" s="29" t="s">
        <v>256</v>
      </c>
    </row>
    <row r="40" spans="1:16" ht="12.75">
      <c r="A40" s="18" t="s">
        <v>39</v>
      </c>
      <c s="23" t="s">
        <v>76</v>
      </c>
      <c s="23" t="s">
        <v>314</v>
      </c>
      <c s="18" t="s">
        <v>41</v>
      </c>
      <c s="24" t="s">
        <v>315</v>
      </c>
      <c s="25" t="s">
        <v>130</v>
      </c>
      <c s="26">
        <v>92.3</v>
      </c>
      <c s="27">
        <v>0</v>
      </c>
      <c s="27">
        <f>ROUND(ROUND(H40,2)*ROUND(G40,3),2)</f>
      </c>
      <c r="O40">
        <f>(I40*21)/100</f>
      </c>
      <c t="s">
        <v>18</v>
      </c>
    </row>
    <row r="41" spans="1:5" ht="25.5">
      <c r="A41" s="28" t="s">
        <v>44</v>
      </c>
      <c r="E41" s="29" t="s">
        <v>245</v>
      </c>
    </row>
    <row r="42" spans="1:5" ht="76.5">
      <c r="A42" s="30" t="s">
        <v>46</v>
      </c>
      <c r="E42" s="31" t="s">
        <v>697</v>
      </c>
    </row>
    <row r="43" spans="1:5" ht="153">
      <c r="A43" t="s">
        <v>48</v>
      </c>
      <c r="E43" s="29" t="s">
        <v>317</v>
      </c>
    </row>
    <row r="44" spans="1:16" ht="25.5">
      <c r="A44" s="18" t="s">
        <v>39</v>
      </c>
      <c s="23" t="s">
        <v>34</v>
      </c>
      <c s="23" t="s">
        <v>318</v>
      </c>
      <c s="18" t="s">
        <v>41</v>
      </c>
      <c s="24" t="s">
        <v>319</v>
      </c>
      <c s="25" t="s">
        <v>130</v>
      </c>
      <c s="26">
        <v>20</v>
      </c>
      <c s="27">
        <v>0</v>
      </c>
      <c s="27">
        <f>ROUND(ROUND(H44,2)*ROUND(G44,3),2)</f>
      </c>
      <c r="O44">
        <f>(I44*21)/100</f>
      </c>
      <c t="s">
        <v>18</v>
      </c>
    </row>
    <row r="45" spans="1:5" ht="25.5">
      <c r="A45" s="28" t="s">
        <v>44</v>
      </c>
      <c r="E45" s="29" t="s">
        <v>245</v>
      </c>
    </row>
    <row r="46" spans="1:5" ht="25.5">
      <c r="A46" s="30" t="s">
        <v>46</v>
      </c>
      <c r="E46" s="31" t="s">
        <v>320</v>
      </c>
    </row>
    <row r="47" spans="1:5" ht="153">
      <c r="A47" t="s">
        <v>48</v>
      </c>
      <c r="E47" s="29" t="s">
        <v>317</v>
      </c>
    </row>
    <row r="48" spans="1:16" ht="12.75">
      <c r="A48" s="18" t="s">
        <v>39</v>
      </c>
      <c s="23" t="s">
        <v>36</v>
      </c>
      <c s="23" t="s">
        <v>321</v>
      </c>
      <c s="18" t="s">
        <v>41</v>
      </c>
      <c s="24" t="s">
        <v>322</v>
      </c>
      <c s="25" t="s">
        <v>130</v>
      </c>
      <c s="26">
        <v>6.3</v>
      </c>
      <c s="27">
        <v>0</v>
      </c>
      <c s="27">
        <f>ROUND(ROUND(H48,2)*ROUND(G48,3),2)</f>
      </c>
      <c r="O48">
        <f>(I48*21)/100</f>
      </c>
      <c t="s">
        <v>18</v>
      </c>
    </row>
    <row r="49" spans="1:5" ht="25.5">
      <c r="A49" s="28" t="s">
        <v>44</v>
      </c>
      <c r="E49" s="29" t="s">
        <v>245</v>
      </c>
    </row>
    <row r="50" spans="1:5" ht="63.75">
      <c r="A50" s="30" t="s">
        <v>46</v>
      </c>
      <c r="E50" s="31" t="s">
        <v>698</v>
      </c>
    </row>
    <row r="51" spans="1:5" ht="89.25">
      <c r="A51" t="s">
        <v>48</v>
      </c>
      <c r="E51" s="29" t="s">
        <v>324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0+O9+O18+O27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699</v>
      </c>
      <c s="32">
        <f>0+I9+I18+I27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654</v>
      </c>
      <c s="1"/>
      <c s="10" t="s">
        <v>655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699</v>
      </c>
      <c s="5"/>
      <c s="14" t="s">
        <v>700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</f>
      </c>
      <c>
        <f>0+O10+O14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9.79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327</v>
      </c>
    </row>
    <row r="12" spans="1:5" ht="89.25">
      <c r="A12" s="30" t="s">
        <v>46</v>
      </c>
      <c r="E12" s="31" t="s">
        <v>701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18</v>
      </c>
      <c s="24" t="s">
        <v>115</v>
      </c>
      <c s="25" t="s">
        <v>116</v>
      </c>
      <c s="26">
        <v>10.235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702</v>
      </c>
    </row>
    <row r="16" spans="1:5" ht="89.25">
      <c r="A16" s="30" t="s">
        <v>46</v>
      </c>
      <c r="E16" s="31" t="s">
        <v>703</v>
      </c>
    </row>
    <row r="17" spans="1:5" ht="25.5">
      <c r="A17" t="s">
        <v>48</v>
      </c>
      <c r="E17" s="29" t="s">
        <v>119</v>
      </c>
    </row>
    <row r="18" spans="1:18" ht="12.75" customHeight="1">
      <c r="A18" s="5" t="s">
        <v>37</v>
      </c>
      <c s="5"/>
      <c s="35" t="s">
        <v>23</v>
      </c>
      <c s="5"/>
      <c s="21" t="s">
        <v>127</v>
      </c>
      <c s="5"/>
      <c s="5"/>
      <c s="5"/>
      <c s="36">
        <f>0+Q18</f>
      </c>
      <c r="O18">
        <f>0+R18</f>
      </c>
      <c r="Q18">
        <f>0+I19+I23</f>
      </c>
      <c>
        <f>0+O19+O23</f>
      </c>
    </row>
    <row r="19" spans="1:16" ht="25.5">
      <c r="A19" s="18" t="s">
        <v>39</v>
      </c>
      <c s="23" t="s">
        <v>17</v>
      </c>
      <c s="23" t="s">
        <v>331</v>
      </c>
      <c s="18" t="s">
        <v>41</v>
      </c>
      <c s="24" t="s">
        <v>332</v>
      </c>
      <c s="25" t="s">
        <v>141</v>
      </c>
      <c s="26">
        <v>4.45</v>
      </c>
      <c s="27">
        <v>0</v>
      </c>
      <c s="27">
        <f>ROUND(ROUND(H19,2)*ROUND(G19,3),2)</f>
      </c>
      <c r="O19">
        <f>(I19*21)/100</f>
      </c>
      <c t="s">
        <v>18</v>
      </c>
    </row>
    <row r="20" spans="1:5" ht="38.25">
      <c r="A20" s="28" t="s">
        <v>44</v>
      </c>
      <c r="E20" s="29" t="s">
        <v>225</v>
      </c>
    </row>
    <row r="21" spans="1:5" ht="89.25">
      <c r="A21" s="30" t="s">
        <v>46</v>
      </c>
      <c r="E21" s="31" t="s">
        <v>704</v>
      </c>
    </row>
    <row r="22" spans="1:5" ht="63.75">
      <c r="A22" t="s">
        <v>48</v>
      </c>
      <c r="E22" s="29" t="s">
        <v>138</v>
      </c>
    </row>
    <row r="23" spans="1:16" ht="25.5">
      <c r="A23" s="18" t="s">
        <v>39</v>
      </c>
      <c s="23" t="s">
        <v>27</v>
      </c>
      <c s="23" t="s">
        <v>227</v>
      </c>
      <c s="18" t="s">
        <v>41</v>
      </c>
      <c s="24" t="s">
        <v>228</v>
      </c>
      <c s="25" t="s">
        <v>141</v>
      </c>
      <c s="26">
        <v>4.45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89.25">
      <c r="A25" s="30" t="s">
        <v>46</v>
      </c>
      <c r="E25" s="31" t="s">
        <v>705</v>
      </c>
    </row>
    <row r="26" spans="1:5" ht="63.75">
      <c r="A26" t="s">
        <v>48</v>
      </c>
      <c r="E26" s="29" t="s">
        <v>138</v>
      </c>
    </row>
    <row r="27" spans="1:18" ht="12.75" customHeight="1">
      <c r="A27" s="5" t="s">
        <v>37</v>
      </c>
      <c s="5"/>
      <c s="35" t="s">
        <v>29</v>
      </c>
      <c s="5"/>
      <c s="21" t="s">
        <v>248</v>
      </c>
      <c s="5"/>
      <c s="5"/>
      <c s="5"/>
      <c s="36">
        <f>0+Q27</f>
      </c>
      <c r="O27">
        <f>0+R27</f>
      </c>
      <c r="Q27">
        <f>0+I28+I32+I36</f>
      </c>
      <c>
        <f>0+O28+O32+O36</f>
      </c>
    </row>
    <row r="28" spans="1:16" ht="12.75">
      <c r="A28" s="18" t="s">
        <v>39</v>
      </c>
      <c s="23" t="s">
        <v>29</v>
      </c>
      <c s="23" t="s">
        <v>311</v>
      </c>
      <c s="18" t="s">
        <v>41</v>
      </c>
      <c s="24" t="s">
        <v>312</v>
      </c>
      <c s="25" t="s">
        <v>130</v>
      </c>
      <c s="26">
        <v>17.8</v>
      </c>
      <c s="27">
        <v>0</v>
      </c>
      <c s="27">
        <f>ROUND(ROUND(H28,2)*ROUND(G28,3),2)</f>
      </c>
      <c r="O28">
        <f>(I28*21)/100</f>
      </c>
      <c t="s">
        <v>18</v>
      </c>
    </row>
    <row r="29" spans="1:5" ht="25.5">
      <c r="A29" s="28" t="s">
        <v>44</v>
      </c>
      <c r="E29" s="29" t="s">
        <v>245</v>
      </c>
    </row>
    <row r="30" spans="1:5" ht="89.25">
      <c r="A30" s="30" t="s">
        <v>46</v>
      </c>
      <c r="E30" s="31" t="s">
        <v>706</v>
      </c>
    </row>
    <row r="31" spans="1:5" ht="51">
      <c r="A31" t="s">
        <v>48</v>
      </c>
      <c r="E31" s="29" t="s">
        <v>256</v>
      </c>
    </row>
    <row r="32" spans="1:16" ht="12.75">
      <c r="A32" s="18" t="s">
        <v>39</v>
      </c>
      <c s="23" t="s">
        <v>31</v>
      </c>
      <c s="23" t="s">
        <v>314</v>
      </c>
      <c s="18" t="s">
        <v>41</v>
      </c>
      <c s="24" t="s">
        <v>315</v>
      </c>
      <c s="25" t="s">
        <v>130</v>
      </c>
      <c s="26">
        <v>7.8</v>
      </c>
      <c s="27">
        <v>0</v>
      </c>
      <c s="27">
        <f>ROUND(ROUND(H32,2)*ROUND(G32,3),2)</f>
      </c>
      <c r="O32">
        <f>(I32*21)/100</f>
      </c>
      <c t="s">
        <v>18</v>
      </c>
    </row>
    <row r="33" spans="1:5" ht="25.5">
      <c r="A33" s="28" t="s">
        <v>44</v>
      </c>
      <c r="E33" s="29" t="s">
        <v>245</v>
      </c>
    </row>
    <row r="34" spans="1:5" ht="63.75">
      <c r="A34" s="30" t="s">
        <v>46</v>
      </c>
      <c r="E34" s="31" t="s">
        <v>707</v>
      </c>
    </row>
    <row r="35" spans="1:5" ht="153">
      <c r="A35" t="s">
        <v>48</v>
      </c>
      <c r="E35" s="29" t="s">
        <v>317</v>
      </c>
    </row>
    <row r="36" spans="1:16" ht="25.5">
      <c r="A36" s="18" t="s">
        <v>39</v>
      </c>
      <c s="23" t="s">
        <v>71</v>
      </c>
      <c s="23" t="s">
        <v>318</v>
      </c>
      <c s="18" t="s">
        <v>41</v>
      </c>
      <c s="24" t="s">
        <v>319</v>
      </c>
      <c s="25" t="s">
        <v>130</v>
      </c>
      <c s="26">
        <v>10</v>
      </c>
      <c s="27">
        <v>0</v>
      </c>
      <c s="27">
        <f>ROUND(ROUND(H36,2)*ROUND(G36,3),2)</f>
      </c>
      <c r="O36">
        <f>(I36*21)/100</f>
      </c>
      <c t="s">
        <v>18</v>
      </c>
    </row>
    <row r="37" spans="1:5" ht="25.5">
      <c r="A37" s="28" t="s">
        <v>44</v>
      </c>
      <c r="E37" s="29" t="s">
        <v>245</v>
      </c>
    </row>
    <row r="38" spans="1:5" ht="25.5">
      <c r="A38" s="30" t="s">
        <v>46</v>
      </c>
      <c r="E38" s="31" t="s">
        <v>337</v>
      </c>
    </row>
    <row r="39" spans="1:5" ht="153">
      <c r="A39" t="s">
        <v>48</v>
      </c>
      <c r="E39" s="29" t="s">
        <v>317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0+O9+O18+O27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708</v>
      </c>
      <c s="32">
        <f>0+I9+I18+I27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654</v>
      </c>
      <c s="1"/>
      <c s="10" t="s">
        <v>655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708</v>
      </c>
      <c s="5"/>
      <c s="14" t="s">
        <v>709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</f>
      </c>
      <c>
        <f>0+O10+O14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366.96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327</v>
      </c>
    </row>
    <row r="12" spans="1:5" ht="89.25">
      <c r="A12" s="30" t="s">
        <v>46</v>
      </c>
      <c r="E12" s="31" t="s">
        <v>710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18</v>
      </c>
      <c s="24" t="s">
        <v>115</v>
      </c>
      <c s="25" t="s">
        <v>116</v>
      </c>
      <c s="26">
        <v>7.59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689</v>
      </c>
    </row>
    <row r="16" spans="1:5" ht="89.25">
      <c r="A16" s="30" t="s">
        <v>46</v>
      </c>
      <c r="E16" s="31" t="s">
        <v>711</v>
      </c>
    </row>
    <row r="17" spans="1:5" ht="25.5">
      <c r="A17" t="s">
        <v>48</v>
      </c>
      <c r="E17" s="29" t="s">
        <v>119</v>
      </c>
    </row>
    <row r="18" spans="1:18" ht="12.75" customHeight="1">
      <c r="A18" s="5" t="s">
        <v>37</v>
      </c>
      <c s="5"/>
      <c s="35" t="s">
        <v>23</v>
      </c>
      <c s="5"/>
      <c s="21" t="s">
        <v>127</v>
      </c>
      <c s="5"/>
      <c s="5"/>
      <c s="5"/>
      <c s="36">
        <f>0+Q18</f>
      </c>
      <c r="O18">
        <f>0+R18</f>
      </c>
      <c r="Q18">
        <f>0+I19+I23</f>
      </c>
      <c>
        <f>0+O19+O23</f>
      </c>
    </row>
    <row r="19" spans="1:16" ht="25.5">
      <c r="A19" s="18" t="s">
        <v>39</v>
      </c>
      <c s="23" t="s">
        <v>17</v>
      </c>
      <c s="23" t="s">
        <v>331</v>
      </c>
      <c s="18" t="s">
        <v>41</v>
      </c>
      <c s="24" t="s">
        <v>332</v>
      </c>
      <c s="25" t="s">
        <v>141</v>
      </c>
      <c s="26">
        <v>3.3</v>
      </c>
      <c s="27">
        <v>0</v>
      </c>
      <c s="27">
        <f>ROUND(ROUND(H19,2)*ROUND(G19,3),2)</f>
      </c>
      <c r="O19">
        <f>(I19*21)/100</f>
      </c>
      <c t="s">
        <v>18</v>
      </c>
    </row>
    <row r="20" spans="1:5" ht="38.25">
      <c r="A20" s="28" t="s">
        <v>44</v>
      </c>
      <c r="E20" s="29" t="s">
        <v>225</v>
      </c>
    </row>
    <row r="21" spans="1:5" ht="89.25">
      <c r="A21" s="30" t="s">
        <v>46</v>
      </c>
      <c r="E21" s="31" t="s">
        <v>712</v>
      </c>
    </row>
    <row r="22" spans="1:5" ht="63.75">
      <c r="A22" t="s">
        <v>48</v>
      </c>
      <c r="E22" s="29" t="s">
        <v>138</v>
      </c>
    </row>
    <row r="23" spans="1:16" ht="25.5">
      <c r="A23" s="18" t="s">
        <v>39</v>
      </c>
      <c s="23" t="s">
        <v>27</v>
      </c>
      <c s="23" t="s">
        <v>227</v>
      </c>
      <c s="18" t="s">
        <v>41</v>
      </c>
      <c s="24" t="s">
        <v>228</v>
      </c>
      <c s="25" t="s">
        <v>141</v>
      </c>
      <c s="26">
        <v>166.8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102">
      <c r="A25" s="30" t="s">
        <v>46</v>
      </c>
      <c r="E25" s="31" t="s">
        <v>713</v>
      </c>
    </row>
    <row r="26" spans="1:5" ht="63.75">
      <c r="A26" t="s">
        <v>48</v>
      </c>
      <c r="E26" s="29" t="s">
        <v>138</v>
      </c>
    </row>
    <row r="27" spans="1:18" ht="12.75" customHeight="1">
      <c r="A27" s="5" t="s">
        <v>37</v>
      </c>
      <c s="5"/>
      <c s="35" t="s">
        <v>29</v>
      </c>
      <c s="5"/>
      <c s="21" t="s">
        <v>248</v>
      </c>
      <c s="5"/>
      <c s="5"/>
      <c s="5"/>
      <c s="36">
        <f>0+Q27</f>
      </c>
      <c r="O27">
        <f>0+R27</f>
      </c>
      <c r="Q27">
        <f>0+I28+I32</f>
      </c>
      <c>
        <f>0+O28+O32</f>
      </c>
    </row>
    <row r="28" spans="1:16" ht="12.75">
      <c r="A28" s="18" t="s">
        <v>39</v>
      </c>
      <c s="23" t="s">
        <v>29</v>
      </c>
      <c s="23" t="s">
        <v>311</v>
      </c>
      <c s="18" t="s">
        <v>41</v>
      </c>
      <c s="24" t="s">
        <v>312</v>
      </c>
      <c s="25" t="s">
        <v>130</v>
      </c>
      <c s="26">
        <v>9.2</v>
      </c>
      <c s="27">
        <v>0</v>
      </c>
      <c s="27">
        <f>ROUND(ROUND(H28,2)*ROUND(G28,3),2)</f>
      </c>
      <c r="O28">
        <f>(I28*21)/100</f>
      </c>
      <c t="s">
        <v>18</v>
      </c>
    </row>
    <row r="29" spans="1:5" ht="25.5">
      <c r="A29" s="28" t="s">
        <v>44</v>
      </c>
      <c r="E29" s="29" t="s">
        <v>245</v>
      </c>
    </row>
    <row r="30" spans="1:5" ht="89.25">
      <c r="A30" s="30" t="s">
        <v>46</v>
      </c>
      <c r="E30" s="31" t="s">
        <v>714</v>
      </c>
    </row>
    <row r="31" spans="1:5" ht="51">
      <c r="A31" t="s">
        <v>48</v>
      </c>
      <c r="E31" s="29" t="s">
        <v>256</v>
      </c>
    </row>
    <row r="32" spans="1:16" ht="12.75">
      <c r="A32" s="18" t="s">
        <v>39</v>
      </c>
      <c s="23" t="s">
        <v>31</v>
      </c>
      <c s="23" t="s">
        <v>314</v>
      </c>
      <c s="18" t="s">
        <v>41</v>
      </c>
      <c s="24" t="s">
        <v>315</v>
      </c>
      <c s="25" t="s">
        <v>130</v>
      </c>
      <c s="26">
        <v>9.2</v>
      </c>
      <c s="27">
        <v>0</v>
      </c>
      <c s="27">
        <f>ROUND(ROUND(H32,2)*ROUND(G32,3),2)</f>
      </c>
      <c r="O32">
        <f>(I32*21)/100</f>
      </c>
      <c t="s">
        <v>18</v>
      </c>
    </row>
    <row r="33" spans="1:5" ht="25.5">
      <c r="A33" s="28" t="s">
        <v>44</v>
      </c>
      <c r="E33" s="29" t="s">
        <v>245</v>
      </c>
    </row>
    <row r="34" spans="1:5" ht="63.75">
      <c r="A34" s="30" t="s">
        <v>46</v>
      </c>
      <c r="E34" s="31" t="s">
        <v>715</v>
      </c>
    </row>
    <row r="35" spans="1:5" ht="153">
      <c r="A35" t="s">
        <v>48</v>
      </c>
      <c r="E35" s="29" t="s">
        <v>317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5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0+O9+O14+O23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716</v>
      </c>
      <c s="32">
        <f>0+I9+I14+I23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654</v>
      </c>
      <c s="1"/>
      <c s="10" t="s">
        <v>655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716</v>
      </c>
      <c s="5"/>
      <c s="14" t="s">
        <v>717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</f>
      </c>
      <c>
        <f>0+O10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2.711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25.5">
      <c r="A11" s="28" t="s">
        <v>44</v>
      </c>
      <c r="E11" s="29" t="s">
        <v>718</v>
      </c>
    </row>
    <row r="12" spans="1:5" ht="229.5">
      <c r="A12" s="30" t="s">
        <v>46</v>
      </c>
      <c r="E12" s="31" t="s">
        <v>719</v>
      </c>
    </row>
    <row r="13" spans="1:5" ht="25.5">
      <c r="A13" t="s">
        <v>48</v>
      </c>
      <c r="E13" s="29" t="s">
        <v>119</v>
      </c>
    </row>
    <row r="14" spans="1:18" ht="12.75" customHeight="1">
      <c r="A14" s="5" t="s">
        <v>37</v>
      </c>
      <c s="5"/>
      <c s="35" t="s">
        <v>23</v>
      </c>
      <c s="5"/>
      <c s="21" t="s">
        <v>127</v>
      </c>
      <c s="5"/>
      <c s="5"/>
      <c s="5"/>
      <c s="36">
        <f>0+Q14</f>
      </c>
      <c r="O14">
        <f>0+R14</f>
      </c>
      <c r="Q14">
        <f>0+I15+I19</f>
      </c>
      <c>
        <f>0+O15+O19</f>
      </c>
    </row>
    <row r="15" spans="1:16" ht="25.5">
      <c r="A15" s="18" t="s">
        <v>39</v>
      </c>
      <c s="23" t="s">
        <v>18</v>
      </c>
      <c s="23" t="s">
        <v>454</v>
      </c>
      <c s="18" t="s">
        <v>41</v>
      </c>
      <c s="24" t="s">
        <v>720</v>
      </c>
      <c s="25" t="s">
        <v>141</v>
      </c>
      <c s="26">
        <v>0.323</v>
      </c>
      <c s="27">
        <v>0</v>
      </c>
      <c s="27">
        <f>ROUND(ROUND(H15,2)*ROUND(G15,3),2)</f>
      </c>
      <c r="O15">
        <f>(I15*21)/100</f>
      </c>
      <c t="s">
        <v>18</v>
      </c>
    </row>
    <row r="16" spans="1:5" ht="38.25">
      <c r="A16" s="28" t="s">
        <v>44</v>
      </c>
      <c r="E16" s="29" t="s">
        <v>225</v>
      </c>
    </row>
    <row r="17" spans="1:5" ht="102">
      <c r="A17" s="30" t="s">
        <v>46</v>
      </c>
      <c r="E17" s="31" t="s">
        <v>721</v>
      </c>
    </row>
    <row r="18" spans="1:5" ht="63.75">
      <c r="A18" t="s">
        <v>48</v>
      </c>
      <c r="E18" s="29" t="s">
        <v>138</v>
      </c>
    </row>
    <row r="19" spans="1:16" ht="25.5">
      <c r="A19" s="18" t="s">
        <v>39</v>
      </c>
      <c s="23" t="s">
        <v>17</v>
      </c>
      <c s="23" t="s">
        <v>227</v>
      </c>
      <c s="18" t="s">
        <v>41</v>
      </c>
      <c s="24" t="s">
        <v>228</v>
      </c>
      <c s="25" t="s">
        <v>141</v>
      </c>
      <c s="26">
        <v>0.909</v>
      </c>
      <c s="27">
        <v>0</v>
      </c>
      <c s="27">
        <f>ROUND(ROUND(H19,2)*ROUND(G19,3),2)</f>
      </c>
      <c r="O19">
        <f>(I19*21)/100</f>
      </c>
      <c t="s">
        <v>18</v>
      </c>
    </row>
    <row r="20" spans="1:5" ht="38.25">
      <c r="A20" s="28" t="s">
        <v>44</v>
      </c>
      <c r="E20" s="29" t="s">
        <v>225</v>
      </c>
    </row>
    <row r="21" spans="1:5" ht="89.25">
      <c r="A21" s="30" t="s">
        <v>46</v>
      </c>
      <c r="E21" s="31" t="s">
        <v>722</v>
      </c>
    </row>
    <row r="22" spans="1:5" ht="63.75">
      <c r="A22" t="s">
        <v>48</v>
      </c>
      <c r="E22" s="29" t="s">
        <v>138</v>
      </c>
    </row>
    <row r="23" spans="1:18" ht="12.75" customHeight="1">
      <c r="A23" s="5" t="s">
        <v>37</v>
      </c>
      <c s="5"/>
      <c s="35" t="s">
        <v>29</v>
      </c>
      <c s="5"/>
      <c s="21" t="s">
        <v>248</v>
      </c>
      <c s="5"/>
      <c s="5"/>
      <c s="5"/>
      <c s="36">
        <f>0+Q23</f>
      </c>
      <c r="O23">
        <f>0+R23</f>
      </c>
      <c r="Q23">
        <f>0+I24+I28+I32</f>
      </c>
      <c>
        <f>0+O24+O28+O32</f>
      </c>
    </row>
    <row r="24" spans="1:16" ht="12.75">
      <c r="A24" s="18" t="s">
        <v>39</v>
      </c>
      <c s="23" t="s">
        <v>27</v>
      </c>
      <c s="23" t="s">
        <v>462</v>
      </c>
      <c s="18" t="s">
        <v>41</v>
      </c>
      <c s="24" t="s">
        <v>463</v>
      </c>
      <c s="25" t="s">
        <v>130</v>
      </c>
      <c s="26">
        <v>2.02</v>
      </c>
      <c s="27">
        <v>0</v>
      </c>
      <c s="27">
        <f>ROUND(ROUND(H24,2)*ROUND(G24,3),2)</f>
      </c>
      <c r="O24">
        <f>(I24*21)/100</f>
      </c>
      <c t="s">
        <v>18</v>
      </c>
    </row>
    <row r="25" spans="1:5" ht="25.5">
      <c r="A25" s="28" t="s">
        <v>44</v>
      </c>
      <c r="E25" s="29" t="s">
        <v>245</v>
      </c>
    </row>
    <row r="26" spans="1:5" ht="63.75">
      <c r="A26" s="30" t="s">
        <v>46</v>
      </c>
      <c r="E26" s="31" t="s">
        <v>723</v>
      </c>
    </row>
    <row r="27" spans="1:5" ht="127.5">
      <c r="A27" t="s">
        <v>48</v>
      </c>
      <c r="E27" s="29" t="s">
        <v>252</v>
      </c>
    </row>
    <row r="28" spans="1:16" ht="12.75">
      <c r="A28" s="18" t="s">
        <v>39</v>
      </c>
      <c s="23" t="s">
        <v>29</v>
      </c>
      <c s="23" t="s">
        <v>253</v>
      </c>
      <c s="18" t="s">
        <v>41</v>
      </c>
      <c s="24" t="s">
        <v>254</v>
      </c>
      <c s="25" t="s">
        <v>130</v>
      </c>
      <c s="26">
        <v>5.5</v>
      </c>
      <c s="27">
        <v>0</v>
      </c>
      <c s="27">
        <f>ROUND(ROUND(H28,2)*ROUND(G28,3),2)</f>
      </c>
      <c r="O28">
        <f>(I28*21)/100</f>
      </c>
      <c t="s">
        <v>18</v>
      </c>
    </row>
    <row r="29" spans="1:5" ht="25.5">
      <c r="A29" s="28" t="s">
        <v>44</v>
      </c>
      <c r="E29" s="29" t="s">
        <v>245</v>
      </c>
    </row>
    <row r="30" spans="1:5" ht="140.25">
      <c r="A30" s="30" t="s">
        <v>46</v>
      </c>
      <c r="E30" s="31" t="s">
        <v>724</v>
      </c>
    </row>
    <row r="31" spans="1:5" ht="51">
      <c r="A31" t="s">
        <v>48</v>
      </c>
      <c r="E31" s="29" t="s">
        <v>256</v>
      </c>
    </row>
    <row r="32" spans="1:16" ht="12.75">
      <c r="A32" s="18" t="s">
        <v>39</v>
      </c>
      <c s="23" t="s">
        <v>31</v>
      </c>
      <c s="23" t="s">
        <v>468</v>
      </c>
      <c s="18" t="s">
        <v>41</v>
      </c>
      <c s="24" t="s">
        <v>469</v>
      </c>
      <c s="25" t="s">
        <v>130</v>
      </c>
      <c s="26">
        <v>2.02</v>
      </c>
      <c s="27">
        <v>0</v>
      </c>
      <c s="27">
        <f>ROUND(ROUND(H32,2)*ROUND(G32,3),2)</f>
      </c>
      <c r="O32">
        <f>(I32*21)/100</f>
      </c>
      <c t="s">
        <v>18</v>
      </c>
    </row>
    <row r="33" spans="1:5" ht="25.5">
      <c r="A33" s="28" t="s">
        <v>44</v>
      </c>
      <c r="E33" s="29" t="s">
        <v>245</v>
      </c>
    </row>
    <row r="34" spans="1:5" ht="63.75">
      <c r="A34" s="30" t="s">
        <v>46</v>
      </c>
      <c r="E34" s="31" t="s">
        <v>725</v>
      </c>
    </row>
    <row r="35" spans="1:5" ht="153">
      <c r="A35" t="s">
        <v>48</v>
      </c>
      <c r="E35" s="29" t="s">
        <v>317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1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0+O9+O14+O19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726</v>
      </c>
      <c s="32">
        <f>0+I9+I14+I19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654</v>
      </c>
      <c s="1"/>
      <c s="10" t="s">
        <v>655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726</v>
      </c>
      <c s="5"/>
      <c s="14" t="s">
        <v>339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</f>
      </c>
      <c>
        <f>0+O10</f>
      </c>
    </row>
    <row r="10" spans="1:16" ht="12.75">
      <c r="A10" s="18" t="s">
        <v>39</v>
      </c>
      <c s="23" t="s">
        <v>23</v>
      </c>
      <c s="23" t="s">
        <v>114</v>
      </c>
      <c s="18" t="s">
        <v>18</v>
      </c>
      <c s="24" t="s">
        <v>115</v>
      </c>
      <c s="25" t="s">
        <v>116</v>
      </c>
      <c s="26">
        <v>41.4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658</v>
      </c>
    </row>
    <row r="12" spans="1:5" ht="409.5">
      <c r="A12" s="30" t="s">
        <v>46</v>
      </c>
      <c r="E12" s="31" t="s">
        <v>727</v>
      </c>
    </row>
    <row r="13" spans="1:5" ht="25.5">
      <c r="A13" t="s">
        <v>48</v>
      </c>
      <c r="E13" s="29" t="s">
        <v>119</v>
      </c>
    </row>
    <row r="14" spans="1:18" ht="12.75" customHeight="1">
      <c r="A14" s="5" t="s">
        <v>37</v>
      </c>
      <c s="5"/>
      <c s="35" t="s">
        <v>23</v>
      </c>
      <c s="5"/>
      <c s="21" t="s">
        <v>127</v>
      </c>
      <c s="5"/>
      <c s="5"/>
      <c s="5"/>
      <c s="36">
        <f>0+Q14</f>
      </c>
      <c r="O14">
        <f>0+R14</f>
      </c>
      <c r="Q14">
        <f>0+I15</f>
      </c>
      <c>
        <f>0+O15</f>
      </c>
    </row>
    <row r="15" spans="1:16" ht="25.5">
      <c r="A15" s="18" t="s">
        <v>39</v>
      </c>
      <c s="23" t="s">
        <v>18</v>
      </c>
      <c s="23" t="s">
        <v>230</v>
      </c>
      <c s="18" t="s">
        <v>41</v>
      </c>
      <c s="24" t="s">
        <v>231</v>
      </c>
      <c s="25" t="s">
        <v>135</v>
      </c>
      <c s="26">
        <v>120</v>
      </c>
      <c s="27">
        <v>0</v>
      </c>
      <c s="27">
        <f>ROUND(ROUND(H15,2)*ROUND(G15,3),2)</f>
      </c>
      <c r="O15">
        <f>(I15*21)/100</f>
      </c>
      <c t="s">
        <v>18</v>
      </c>
    </row>
    <row r="16" spans="1:5" ht="38.25">
      <c r="A16" s="28" t="s">
        <v>44</v>
      </c>
      <c r="E16" s="29" t="s">
        <v>225</v>
      </c>
    </row>
    <row r="17" spans="1:5" ht="409.5">
      <c r="A17" s="30" t="s">
        <v>46</v>
      </c>
      <c r="E17" s="31" t="s">
        <v>728</v>
      </c>
    </row>
    <row r="18" spans="1:5" ht="63.75">
      <c r="A18" t="s">
        <v>48</v>
      </c>
      <c r="E18" s="29" t="s">
        <v>138</v>
      </c>
    </row>
    <row r="19" spans="1:18" ht="12.75" customHeight="1">
      <c r="A19" s="5" t="s">
        <v>37</v>
      </c>
      <c s="5"/>
      <c s="35" t="s">
        <v>34</v>
      </c>
      <c s="5"/>
      <c s="21" t="s">
        <v>161</v>
      </c>
      <c s="5"/>
      <c s="5"/>
      <c s="5"/>
      <c s="36">
        <f>0+Q19</f>
      </c>
      <c r="O19">
        <f>0+R19</f>
      </c>
      <c r="Q19">
        <f>0+I20+I24+I28</f>
      </c>
      <c>
        <f>0+O20+O24+O28</f>
      </c>
    </row>
    <row r="20" spans="1:16" ht="12.75">
      <c r="A20" s="18" t="s">
        <v>39</v>
      </c>
      <c s="23" t="s">
        <v>17</v>
      </c>
      <c s="23" t="s">
        <v>346</v>
      </c>
      <c s="18" t="s">
        <v>41</v>
      </c>
      <c s="24" t="s">
        <v>347</v>
      </c>
      <c s="25" t="s">
        <v>135</v>
      </c>
      <c s="26">
        <v>25.85</v>
      </c>
      <c s="27">
        <v>0</v>
      </c>
      <c s="27">
        <f>ROUND(ROUND(H20,2)*ROUND(G20,3),2)</f>
      </c>
      <c r="O20">
        <f>(I20*21)/100</f>
      </c>
      <c t="s">
        <v>18</v>
      </c>
    </row>
    <row r="21" spans="1:5" ht="25.5">
      <c r="A21" s="28" t="s">
        <v>44</v>
      </c>
      <c r="E21" s="29" t="s">
        <v>245</v>
      </c>
    </row>
    <row r="22" spans="1:5" ht="76.5">
      <c r="A22" s="30" t="s">
        <v>46</v>
      </c>
      <c r="E22" s="31" t="s">
        <v>729</v>
      </c>
    </row>
    <row r="23" spans="1:5" ht="51">
      <c r="A23" t="s">
        <v>48</v>
      </c>
      <c r="E23" s="29" t="s">
        <v>349</v>
      </c>
    </row>
    <row r="24" spans="1:16" ht="12.75">
      <c r="A24" s="18" t="s">
        <v>39</v>
      </c>
      <c s="23" t="s">
        <v>27</v>
      </c>
      <c s="23" t="s">
        <v>350</v>
      </c>
      <c s="18" t="s">
        <v>41</v>
      </c>
      <c s="24" t="s">
        <v>351</v>
      </c>
      <c s="25" t="s">
        <v>135</v>
      </c>
      <c s="26">
        <v>84.8</v>
      </c>
      <c s="27">
        <v>0</v>
      </c>
      <c s="27">
        <f>ROUND(ROUND(H24,2)*ROUND(G24,3),2)</f>
      </c>
      <c r="O24">
        <f>(I24*21)/100</f>
      </c>
      <c t="s">
        <v>18</v>
      </c>
    </row>
    <row r="25" spans="1:5" ht="25.5">
      <c r="A25" s="28" t="s">
        <v>44</v>
      </c>
      <c r="E25" s="29" t="s">
        <v>245</v>
      </c>
    </row>
    <row r="26" spans="1:5" ht="114.75">
      <c r="A26" s="30" t="s">
        <v>46</v>
      </c>
      <c r="E26" s="31" t="s">
        <v>730</v>
      </c>
    </row>
    <row r="27" spans="1:5" ht="51">
      <c r="A27" t="s">
        <v>48</v>
      </c>
      <c r="E27" s="29" t="s">
        <v>349</v>
      </c>
    </row>
    <row r="28" spans="1:16" ht="12.75">
      <c r="A28" s="18" t="s">
        <v>39</v>
      </c>
      <c s="23" t="s">
        <v>29</v>
      </c>
      <c s="23" t="s">
        <v>353</v>
      </c>
      <c s="18" t="s">
        <v>41</v>
      </c>
      <c s="24" t="s">
        <v>354</v>
      </c>
      <c s="25" t="s">
        <v>135</v>
      </c>
      <c s="26">
        <v>9.15</v>
      </c>
      <c s="27">
        <v>0</v>
      </c>
      <c s="27">
        <f>ROUND(ROUND(H28,2)*ROUND(G28,3),2)</f>
      </c>
      <c r="O28">
        <f>(I28*21)/100</f>
      </c>
      <c t="s">
        <v>18</v>
      </c>
    </row>
    <row r="29" spans="1:5" ht="25.5">
      <c r="A29" s="28" t="s">
        <v>44</v>
      </c>
      <c r="E29" s="29" t="s">
        <v>245</v>
      </c>
    </row>
    <row r="30" spans="1:5" ht="89.25">
      <c r="A30" s="30" t="s">
        <v>46</v>
      </c>
      <c r="E30" s="31" t="s">
        <v>731</v>
      </c>
    </row>
    <row r="31" spans="1:5" ht="51">
      <c r="A31" t="s">
        <v>48</v>
      </c>
      <c r="E31" s="29" t="s">
        <v>349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6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0+O9+O18+O35+O52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732</v>
      </c>
      <c s="32">
        <f>0+I9+I18+I35+I52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654</v>
      </c>
      <c s="1"/>
      <c s="10" t="s">
        <v>655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732</v>
      </c>
      <c s="5"/>
      <c s="14" t="s">
        <v>357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0+I10+I14</f>
      </c>
      <c>
        <f>0+O10+O14</f>
      </c>
    </row>
    <row r="10" spans="1:16" ht="12.75">
      <c r="A10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32.285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733</v>
      </c>
    </row>
    <row r="12" spans="1:5" ht="114.75">
      <c r="A12" s="30" t="s">
        <v>46</v>
      </c>
      <c r="E12" s="31" t="s">
        <v>734</v>
      </c>
    </row>
    <row r="13" spans="1:5" ht="25.5">
      <c r="A13" t="s">
        <v>48</v>
      </c>
      <c r="E13" s="29" t="s">
        <v>119</v>
      </c>
    </row>
    <row r="14" spans="1:16" ht="12.75">
      <c r="A14" s="18" t="s">
        <v>39</v>
      </c>
      <c s="23" t="s">
        <v>18</v>
      </c>
      <c s="23" t="s">
        <v>114</v>
      </c>
      <c s="18" t="s">
        <v>18</v>
      </c>
      <c s="24" t="s">
        <v>115</v>
      </c>
      <c s="25" t="s">
        <v>116</v>
      </c>
      <c s="26">
        <v>2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360</v>
      </c>
    </row>
    <row r="16" spans="1:5" ht="140.25">
      <c r="A16" s="30" t="s">
        <v>46</v>
      </c>
      <c r="E16" s="31" t="s">
        <v>735</v>
      </c>
    </row>
    <row r="17" spans="1:5" ht="25.5">
      <c r="A17" t="s">
        <v>48</v>
      </c>
      <c r="E17" s="29" t="s">
        <v>119</v>
      </c>
    </row>
    <row r="18" spans="1:18" ht="12.75" customHeight="1">
      <c r="A18" s="5" t="s">
        <v>37</v>
      </c>
      <c s="5"/>
      <c s="35" t="s">
        <v>23</v>
      </c>
      <c s="5"/>
      <c s="21" t="s">
        <v>127</v>
      </c>
      <c s="5"/>
      <c s="5"/>
      <c s="5"/>
      <c s="36">
        <f>0+Q18</f>
      </c>
      <c r="O18">
        <f>0+R18</f>
      </c>
      <c r="Q18">
        <f>0+I19+I23+I27+I31</f>
      </c>
      <c>
        <f>0+O19+O23+O27+O31</f>
      </c>
    </row>
    <row r="19" spans="1:16" ht="25.5">
      <c r="A19" s="18" t="s">
        <v>39</v>
      </c>
      <c s="23" t="s">
        <v>17</v>
      </c>
      <c s="23" t="s">
        <v>154</v>
      </c>
      <c s="18" t="s">
        <v>41</v>
      </c>
      <c s="24" t="s">
        <v>155</v>
      </c>
      <c s="25" t="s">
        <v>141</v>
      </c>
      <c s="26">
        <v>2.592</v>
      </c>
      <c s="27">
        <v>0</v>
      </c>
      <c s="27">
        <f>ROUND(ROUND(H19,2)*ROUND(G19,3),2)</f>
      </c>
      <c r="O19">
        <f>(I19*21)/100</f>
      </c>
      <c t="s">
        <v>18</v>
      </c>
    </row>
    <row r="20" spans="1:5" ht="38.25">
      <c r="A20" s="28" t="s">
        <v>44</v>
      </c>
      <c r="E20" s="29" t="s">
        <v>225</v>
      </c>
    </row>
    <row r="21" spans="1:5" ht="127.5">
      <c r="A21" s="30" t="s">
        <v>46</v>
      </c>
      <c r="E21" s="31" t="s">
        <v>736</v>
      </c>
    </row>
    <row r="22" spans="1:5" ht="318.75">
      <c r="A22" t="s">
        <v>48</v>
      </c>
      <c r="E22" s="29" t="s">
        <v>157</v>
      </c>
    </row>
    <row r="23" spans="1:16" ht="25.5">
      <c r="A23" s="18" t="s">
        <v>39</v>
      </c>
      <c s="23" t="s">
        <v>27</v>
      </c>
      <c s="23" t="s">
        <v>158</v>
      </c>
      <c s="18" t="s">
        <v>41</v>
      </c>
      <c s="24" t="s">
        <v>363</v>
      </c>
      <c s="25" t="s">
        <v>141</v>
      </c>
      <c s="26">
        <v>14.4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38.25">
      <c r="A24" s="28" t="s">
        <v>44</v>
      </c>
      <c r="E24" s="29" t="s">
        <v>225</v>
      </c>
    </row>
    <row r="25" spans="1:5" ht="102">
      <c r="A25" s="30" t="s">
        <v>46</v>
      </c>
      <c r="E25" s="31" t="s">
        <v>737</v>
      </c>
    </row>
    <row r="26" spans="1:5" ht="318.75">
      <c r="A26" t="s">
        <v>48</v>
      </c>
      <c r="E26" s="29" t="s">
        <v>157</v>
      </c>
    </row>
    <row r="27" spans="1:16" ht="12.75">
      <c r="A27" s="18" t="s">
        <v>39</v>
      </c>
      <c s="23" t="s">
        <v>29</v>
      </c>
      <c s="23" t="s">
        <v>365</v>
      </c>
      <c s="18" t="s">
        <v>41</v>
      </c>
      <c s="24" t="s">
        <v>366</v>
      </c>
      <c s="25" t="s">
        <v>141</v>
      </c>
      <c s="26">
        <v>3.552</v>
      </c>
      <c s="27">
        <v>0</v>
      </c>
      <c s="27">
        <f>ROUND(ROUND(H27,2)*ROUND(G27,3),2)</f>
      </c>
      <c r="O27">
        <f>(I27*21)/100</f>
      </c>
      <c t="s">
        <v>18</v>
      </c>
    </row>
    <row r="28" spans="1:5" ht="12.75">
      <c r="A28" s="28" t="s">
        <v>44</v>
      </c>
      <c r="E28" s="29" t="s">
        <v>367</v>
      </c>
    </row>
    <row r="29" spans="1:5" ht="140.25">
      <c r="A29" s="30" t="s">
        <v>46</v>
      </c>
      <c r="E29" s="31" t="s">
        <v>738</v>
      </c>
    </row>
    <row r="30" spans="1:5" ht="229.5">
      <c r="A30" t="s">
        <v>48</v>
      </c>
      <c r="E30" s="29" t="s">
        <v>369</v>
      </c>
    </row>
    <row r="31" spans="1:16" ht="12.75">
      <c r="A31" s="18" t="s">
        <v>39</v>
      </c>
      <c s="23" t="s">
        <v>31</v>
      </c>
      <c s="23" t="s">
        <v>370</v>
      </c>
      <c s="18" t="s">
        <v>41</v>
      </c>
      <c s="24" t="s">
        <v>371</v>
      </c>
      <c s="25" t="s">
        <v>141</v>
      </c>
      <c s="26">
        <v>1.2</v>
      </c>
      <c s="27">
        <v>0</v>
      </c>
      <c s="27">
        <f>ROUND(ROUND(H31,2)*ROUND(G31,3),2)</f>
      </c>
      <c r="O31">
        <f>(I31*21)/100</f>
      </c>
      <c t="s">
        <v>18</v>
      </c>
    </row>
    <row r="32" spans="1:5" ht="12.75">
      <c r="A32" s="28" t="s">
        <v>44</v>
      </c>
      <c r="E32" s="29" t="s">
        <v>367</v>
      </c>
    </row>
    <row r="33" spans="1:5" ht="76.5">
      <c r="A33" s="30" t="s">
        <v>46</v>
      </c>
      <c r="E33" s="31" t="s">
        <v>739</v>
      </c>
    </row>
    <row r="34" spans="1:5" ht="293.25">
      <c r="A34" t="s">
        <v>48</v>
      </c>
      <c r="E34" s="29" t="s">
        <v>373</v>
      </c>
    </row>
    <row r="35" spans="1:18" ht="12.75" customHeight="1">
      <c r="A35" s="5" t="s">
        <v>37</v>
      </c>
      <c s="5"/>
      <c s="35" t="s">
        <v>76</v>
      </c>
      <c s="5"/>
      <c s="21" t="s">
        <v>379</v>
      </c>
      <c s="5"/>
      <c s="5"/>
      <c s="5"/>
      <c s="36">
        <f>0+Q35</f>
      </c>
      <c r="O35">
        <f>0+R35</f>
      </c>
      <c r="Q35">
        <f>0+I36+I40+I44+I48</f>
      </c>
      <c>
        <f>0+O36+O40+O44+O48</f>
      </c>
    </row>
    <row r="36" spans="1:16" ht="12.75">
      <c r="A36" s="18" t="s">
        <v>39</v>
      </c>
      <c s="23" t="s">
        <v>71</v>
      </c>
      <c s="23" t="s">
        <v>380</v>
      </c>
      <c s="18" t="s">
        <v>41</v>
      </c>
      <c s="24" t="s">
        <v>381</v>
      </c>
      <c s="25" t="s">
        <v>135</v>
      </c>
      <c s="26">
        <v>10</v>
      </c>
      <c s="27">
        <v>0</v>
      </c>
      <c s="27">
        <f>ROUND(ROUND(H36,2)*ROUND(G36,3),2)</f>
      </c>
      <c r="O36">
        <f>(I36*21)/100</f>
      </c>
      <c t="s">
        <v>18</v>
      </c>
    </row>
    <row r="37" spans="1:5" ht="12.75">
      <c r="A37" s="28" t="s">
        <v>44</v>
      </c>
      <c r="E37" s="29" t="s">
        <v>382</v>
      </c>
    </row>
    <row r="38" spans="1:5" ht="38.25">
      <c r="A38" s="30" t="s">
        <v>46</v>
      </c>
      <c r="E38" s="31" t="s">
        <v>740</v>
      </c>
    </row>
    <row r="39" spans="1:5" ht="255">
      <c r="A39" t="s">
        <v>48</v>
      </c>
      <c r="E39" s="29" t="s">
        <v>384</v>
      </c>
    </row>
    <row r="40" spans="1:16" ht="12.75">
      <c r="A40" s="18" t="s">
        <v>39</v>
      </c>
      <c s="23" t="s">
        <v>76</v>
      </c>
      <c s="23" t="s">
        <v>389</v>
      </c>
      <c s="18" t="s">
        <v>41</v>
      </c>
      <c s="24" t="s">
        <v>390</v>
      </c>
      <c s="25" t="s">
        <v>63</v>
      </c>
      <c s="26">
        <v>1</v>
      </c>
      <c s="27">
        <v>0</v>
      </c>
      <c s="27">
        <f>ROUND(ROUND(H40,2)*ROUND(G40,3),2)</f>
      </c>
      <c r="O40">
        <f>(I40*21)/100</f>
      </c>
      <c t="s">
        <v>18</v>
      </c>
    </row>
    <row r="41" spans="1:5" ht="12.75">
      <c r="A41" s="28" t="s">
        <v>44</v>
      </c>
      <c r="E41" s="29" t="s">
        <v>41</v>
      </c>
    </row>
    <row r="42" spans="1:5" ht="51">
      <c r="A42" s="30" t="s">
        <v>46</v>
      </c>
      <c r="E42" s="31" t="s">
        <v>741</v>
      </c>
    </row>
    <row r="43" spans="1:5" ht="76.5">
      <c r="A43" t="s">
        <v>48</v>
      </c>
      <c r="E43" s="29" t="s">
        <v>392</v>
      </c>
    </row>
    <row r="44" spans="1:16" ht="12.75">
      <c r="A44" s="18" t="s">
        <v>39</v>
      </c>
      <c s="23" t="s">
        <v>34</v>
      </c>
      <c s="23" t="s">
        <v>393</v>
      </c>
      <c s="18" t="s">
        <v>41</v>
      </c>
      <c s="24" t="s">
        <v>394</v>
      </c>
      <c s="25" t="s">
        <v>63</v>
      </c>
      <c s="26">
        <v>2</v>
      </c>
      <c s="27">
        <v>0</v>
      </c>
      <c s="27">
        <f>ROUND(ROUND(H44,2)*ROUND(G44,3),2)</f>
      </c>
      <c r="O44">
        <f>(I44*21)/100</f>
      </c>
      <c t="s">
        <v>18</v>
      </c>
    </row>
    <row r="45" spans="1:5" ht="12.75">
      <c r="A45" s="28" t="s">
        <v>44</v>
      </c>
      <c r="E45" s="29" t="s">
        <v>742</v>
      </c>
    </row>
    <row r="46" spans="1:5" ht="51">
      <c r="A46" s="30" t="s">
        <v>46</v>
      </c>
      <c r="E46" s="31" t="s">
        <v>743</v>
      </c>
    </row>
    <row r="47" spans="1:5" ht="25.5">
      <c r="A47" t="s">
        <v>48</v>
      </c>
      <c r="E47" s="29" t="s">
        <v>397</v>
      </c>
    </row>
    <row r="48" spans="1:16" ht="12.75">
      <c r="A48" s="18" t="s">
        <v>39</v>
      </c>
      <c s="23" t="s">
        <v>36</v>
      </c>
      <c s="23" t="s">
        <v>401</v>
      </c>
      <c s="18" t="s">
        <v>41</v>
      </c>
      <c s="24" t="s">
        <v>402</v>
      </c>
      <c s="25" t="s">
        <v>135</v>
      </c>
      <c s="26">
        <v>10</v>
      </c>
      <c s="27">
        <v>0</v>
      </c>
      <c s="27">
        <f>ROUND(ROUND(H48,2)*ROUND(G48,3),2)</f>
      </c>
      <c r="O48">
        <f>(I48*21)/100</f>
      </c>
      <c t="s">
        <v>18</v>
      </c>
    </row>
    <row r="49" spans="1:5" ht="12.75">
      <c r="A49" s="28" t="s">
        <v>44</v>
      </c>
      <c r="E49" s="29" t="s">
        <v>554</v>
      </c>
    </row>
    <row r="50" spans="1:5" ht="63.75">
      <c r="A50" s="30" t="s">
        <v>46</v>
      </c>
      <c r="E50" s="31" t="s">
        <v>744</v>
      </c>
    </row>
    <row r="51" spans="1:5" ht="76.5">
      <c r="A51" t="s">
        <v>48</v>
      </c>
      <c r="E51" s="29" t="s">
        <v>195</v>
      </c>
    </row>
    <row r="52" spans="1:18" ht="12.75" customHeight="1">
      <c r="A52" s="5" t="s">
        <v>37</v>
      </c>
      <c s="5"/>
      <c s="35" t="s">
        <v>34</v>
      </c>
      <c s="5"/>
      <c s="21" t="s">
        <v>161</v>
      </c>
      <c s="5"/>
      <c s="5"/>
      <c s="5"/>
      <c s="36">
        <f>0+Q52</f>
      </c>
      <c r="O52">
        <f>0+R52</f>
      </c>
      <c r="Q52">
        <f>0+I53</f>
      </c>
      <c>
        <f>0+O53</f>
      </c>
    </row>
    <row r="53" spans="1:16" ht="12.75">
      <c r="A53" s="18" t="s">
        <v>39</v>
      </c>
      <c s="23" t="s">
        <v>87</v>
      </c>
      <c s="23" t="s">
        <v>398</v>
      </c>
      <c s="18" t="s">
        <v>41</v>
      </c>
      <c s="24" t="s">
        <v>399</v>
      </c>
      <c s="25" t="s">
        <v>63</v>
      </c>
      <c s="26">
        <v>1</v>
      </c>
      <c s="27">
        <v>0</v>
      </c>
      <c s="27">
        <f>ROUND(ROUND(H53,2)*ROUND(G53,3),2)</f>
      </c>
      <c r="O53">
        <f>(I53*21)/100</f>
      </c>
      <c t="s">
        <v>18</v>
      </c>
    </row>
    <row r="54" spans="1:5" ht="12.75">
      <c r="A54" s="28" t="s">
        <v>44</v>
      </c>
      <c r="E54" s="29" t="s">
        <v>554</v>
      </c>
    </row>
    <row r="55" spans="1:5" ht="76.5">
      <c r="A55" s="30" t="s">
        <v>46</v>
      </c>
      <c r="E55" s="31" t="s">
        <v>745</v>
      </c>
    </row>
    <row r="56" spans="1:5" ht="76.5">
      <c r="A56" t="s">
        <v>48</v>
      </c>
      <c r="E56" s="29" t="s">
        <v>195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746</v>
      </c>
      <c s="32">
        <f>0+I9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654</v>
      </c>
      <c s="1"/>
      <c s="10" t="s">
        <v>655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746</v>
      </c>
      <c s="5"/>
      <c s="14" t="s">
        <v>405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34</v>
      </c>
      <c s="19"/>
      <c s="21" t="s">
        <v>161</v>
      </c>
      <c s="19"/>
      <c s="19"/>
      <c s="19"/>
      <c s="22">
        <f>0+Q9</f>
      </c>
      <c r="O9">
        <f>0+R9</f>
      </c>
      <c r="Q9">
        <f>0+I10+I14+I18+I22+I26+I30</f>
      </c>
      <c>
        <f>0+O10+O14+O18+O22+O26+O30</f>
      </c>
    </row>
    <row r="10" spans="1:16" ht="25.5">
      <c r="A10" s="18" t="s">
        <v>39</v>
      </c>
      <c s="23" t="s">
        <v>23</v>
      </c>
      <c s="23" t="s">
        <v>406</v>
      </c>
      <c s="18" t="s">
        <v>41</v>
      </c>
      <c s="24" t="s">
        <v>407</v>
      </c>
      <c s="25" t="s">
        <v>63</v>
      </c>
      <c s="26">
        <v>8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408</v>
      </c>
    </row>
    <row r="12" spans="1:5" ht="51">
      <c r="A12" s="30" t="s">
        <v>46</v>
      </c>
      <c r="E12" s="31" t="s">
        <v>747</v>
      </c>
    </row>
    <row r="13" spans="1:5" ht="25.5">
      <c r="A13" t="s">
        <v>48</v>
      </c>
      <c r="E13" s="29" t="s">
        <v>410</v>
      </c>
    </row>
    <row r="14" spans="1:16" ht="25.5">
      <c r="A14" s="18" t="s">
        <v>39</v>
      </c>
      <c s="23" t="s">
        <v>18</v>
      </c>
      <c s="23" t="s">
        <v>411</v>
      </c>
      <c s="18" t="s">
        <v>41</v>
      </c>
      <c s="24" t="s">
        <v>412</v>
      </c>
      <c s="25" t="s">
        <v>63</v>
      </c>
      <c s="26">
        <v>8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41</v>
      </c>
    </row>
    <row r="16" spans="1:5" ht="38.25">
      <c r="A16" s="30" t="s">
        <v>46</v>
      </c>
      <c r="E16" s="31" t="s">
        <v>748</v>
      </c>
    </row>
    <row r="17" spans="1:5" ht="25.5">
      <c r="A17" t="s">
        <v>48</v>
      </c>
      <c r="E17" s="29" t="s">
        <v>414</v>
      </c>
    </row>
    <row r="18" spans="1:16" ht="25.5">
      <c r="A18" s="18" t="s">
        <v>39</v>
      </c>
      <c s="23" t="s">
        <v>17</v>
      </c>
      <c s="23" t="s">
        <v>415</v>
      </c>
      <c s="18" t="s">
        <v>41</v>
      </c>
      <c s="24" t="s">
        <v>416</v>
      </c>
      <c s="25" t="s">
        <v>63</v>
      </c>
      <c s="26">
        <v>3</v>
      </c>
      <c s="27">
        <v>0</v>
      </c>
      <c s="27">
        <f>ROUND(ROUND(H18,2)*ROUND(G18,3),2)</f>
      </c>
      <c r="O18">
        <f>(I18*21)/100</f>
      </c>
      <c t="s">
        <v>18</v>
      </c>
    </row>
    <row r="19" spans="1:5" ht="25.5">
      <c r="A19" s="28" t="s">
        <v>44</v>
      </c>
      <c r="E19" s="29" t="s">
        <v>245</v>
      </c>
    </row>
    <row r="20" spans="1:5" ht="38.25">
      <c r="A20" s="30" t="s">
        <v>46</v>
      </c>
      <c r="E20" s="31" t="s">
        <v>417</v>
      </c>
    </row>
    <row r="21" spans="1:5" ht="25.5">
      <c r="A21" t="s">
        <v>48</v>
      </c>
      <c r="E21" s="29" t="s">
        <v>418</v>
      </c>
    </row>
    <row r="22" spans="1:16" ht="12.75">
      <c r="A22" s="18" t="s">
        <v>39</v>
      </c>
      <c s="23" t="s">
        <v>27</v>
      </c>
      <c s="23" t="s">
        <v>419</v>
      </c>
      <c s="18" t="s">
        <v>41</v>
      </c>
      <c s="24" t="s">
        <v>420</v>
      </c>
      <c s="25" t="s">
        <v>63</v>
      </c>
      <c s="26">
        <v>3</v>
      </c>
      <c s="27">
        <v>0</v>
      </c>
      <c s="27">
        <f>ROUND(ROUND(H22,2)*ROUND(G22,3),2)</f>
      </c>
      <c r="O22">
        <f>(I22*21)/100</f>
      </c>
      <c t="s">
        <v>18</v>
      </c>
    </row>
    <row r="23" spans="1:5" ht="12.75">
      <c r="A23" s="28" t="s">
        <v>44</v>
      </c>
      <c r="E23" s="29" t="s">
        <v>408</v>
      </c>
    </row>
    <row r="24" spans="1:5" ht="38.25">
      <c r="A24" s="30" t="s">
        <v>46</v>
      </c>
      <c r="E24" s="31" t="s">
        <v>421</v>
      </c>
    </row>
    <row r="25" spans="1:5" ht="25.5">
      <c r="A25" t="s">
        <v>48</v>
      </c>
      <c r="E25" s="29" t="s">
        <v>410</v>
      </c>
    </row>
    <row r="26" spans="1:16" ht="25.5">
      <c r="A26" s="18" t="s">
        <v>39</v>
      </c>
      <c s="23" t="s">
        <v>29</v>
      </c>
      <c s="23" t="s">
        <v>286</v>
      </c>
      <c s="18" t="s">
        <v>41</v>
      </c>
      <c s="24" t="s">
        <v>287</v>
      </c>
      <c s="25" t="s">
        <v>130</v>
      </c>
      <c s="26">
        <v>15.913</v>
      </c>
      <c s="27">
        <v>0</v>
      </c>
      <c s="27">
        <f>ROUND(ROUND(H26,2)*ROUND(G26,3),2)</f>
      </c>
      <c r="O26">
        <f>(I26*21)/100</f>
      </c>
      <c t="s">
        <v>18</v>
      </c>
    </row>
    <row r="27" spans="1:5" ht="12.75">
      <c r="A27" s="28" t="s">
        <v>44</v>
      </c>
      <c r="E27" s="29" t="s">
        <v>41</v>
      </c>
    </row>
    <row r="28" spans="1:5" ht="63.75">
      <c r="A28" s="30" t="s">
        <v>46</v>
      </c>
      <c r="E28" s="31" t="s">
        <v>749</v>
      </c>
    </row>
    <row r="29" spans="1:5" ht="38.25">
      <c r="A29" t="s">
        <v>48</v>
      </c>
      <c r="E29" s="29" t="s">
        <v>289</v>
      </c>
    </row>
    <row r="30" spans="1:16" ht="25.5">
      <c r="A30" s="18" t="s">
        <v>39</v>
      </c>
      <c s="23" t="s">
        <v>31</v>
      </c>
      <c s="23" t="s">
        <v>290</v>
      </c>
      <c s="18" t="s">
        <v>41</v>
      </c>
      <c s="24" t="s">
        <v>291</v>
      </c>
      <c s="25" t="s">
        <v>130</v>
      </c>
      <c s="26">
        <v>15.913</v>
      </c>
      <c s="27">
        <v>0</v>
      </c>
      <c s="27">
        <f>ROUND(ROUND(H30,2)*ROUND(G30,3),2)</f>
      </c>
      <c r="O30">
        <f>(I30*21)/100</f>
      </c>
      <c t="s">
        <v>18</v>
      </c>
    </row>
    <row r="31" spans="1:5" ht="12.75">
      <c r="A31" s="28" t="s">
        <v>44</v>
      </c>
      <c r="E31" s="29" t="s">
        <v>41</v>
      </c>
    </row>
    <row r="32" spans="1:5" ht="63.75">
      <c r="A32" s="30" t="s">
        <v>46</v>
      </c>
      <c r="E32" s="31" t="s">
        <v>749</v>
      </c>
    </row>
    <row r="33" spans="1:5" ht="38.25">
      <c r="A33" t="s">
        <v>48</v>
      </c>
      <c r="E33" s="29" t="s">
        <v>289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341"/>
  <sheetViews>
    <sheetView workbookViewId="0" topLeftCell="A1">
      <pane ySplit="7" topLeftCell="A8" activePane="bottomLeft" state="frozen"/>
      <selection pane="topLeft" activeCell="A1" sqref="A1"/>
      <selection pane="bottomLeft" activeCell="A8" sqref="A8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0+O8+O61+O106+O119+O140+O165+O170+O187+O216+O229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8" t="s">
        <v>13</v>
      </c>
      <c s="4"/>
      <c s="3" t="s">
        <v>750</v>
      </c>
      <c s="32">
        <f>0+I8+I61+I106+I119+I140+I165+I170+I187+I216+I229</f>
      </c>
      <c r="O3" t="s">
        <v>14</v>
      </c>
      <c t="s">
        <v>18</v>
      </c>
    </row>
    <row r="4" spans="1:16" ht="15" customHeight="1">
      <c r="A4" t="s">
        <v>7</v>
      </c>
      <c s="12" t="s">
        <v>12</v>
      </c>
      <c s="13" t="s">
        <v>750</v>
      </c>
      <c s="5"/>
      <c s="14" t="s">
        <v>751</v>
      </c>
      <c s="12"/>
      <c s="12"/>
      <c s="19"/>
      <c s="19"/>
      <c r="O4" t="s">
        <v>15</v>
      </c>
      <c t="s">
        <v>18</v>
      </c>
    </row>
    <row r="5" spans="1:16" ht="12.75" customHeight="1">
      <c r="A5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  <c r="O5" t="s">
        <v>16</v>
      </c>
      <c t="s">
        <v>18</v>
      </c>
    </row>
    <row r="6" spans="1:9" ht="12.75" customHeight="1">
      <c r="A6" s="11"/>
      <c s="11"/>
      <c s="11"/>
      <c s="11"/>
      <c s="11"/>
      <c s="11"/>
      <c s="11"/>
      <c s="11" t="s">
        <v>33</v>
      </c>
      <c s="11" t="s">
        <v>35</v>
      </c>
    </row>
    <row r="7" spans="1:9" ht="12.75" customHeight="1">
      <c r="A7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8" spans="1:18" ht="12.75" customHeight="1">
      <c r="A8" s="19" t="s">
        <v>37</v>
      </c>
      <c s="19"/>
      <c s="20" t="s">
        <v>21</v>
      </c>
      <c s="19"/>
      <c s="21" t="s">
        <v>38</v>
      </c>
      <c s="19"/>
      <c s="19"/>
      <c s="19"/>
      <c s="22">
        <f>0+Q8</f>
      </c>
      <c r="O8">
        <f>0+R8</f>
      </c>
      <c r="Q8">
        <f>0+I9+I13+I17+I21+I25+I29+I33+I37+I41+I45+I49+I53+I57</f>
      </c>
      <c>
        <f>0+O9+O13+O17+O21+O25+O29+O33+O37+O41+O45+O49+O53+O57</f>
      </c>
    </row>
    <row r="9" spans="1:16" ht="12.75">
      <c r="A9" s="18" t="s">
        <v>39</v>
      </c>
      <c s="23" t="s">
        <v>23</v>
      </c>
      <c s="23" t="s">
        <v>114</v>
      </c>
      <c s="18" t="s">
        <v>23</v>
      </c>
      <c s="24" t="s">
        <v>115</v>
      </c>
      <c s="25" t="s">
        <v>116</v>
      </c>
      <c s="26">
        <v>174.876</v>
      </c>
      <c s="27">
        <v>0</v>
      </c>
      <c s="27">
        <f>ROUND(ROUND(H9,2)*ROUND(G9,3),2)</f>
      </c>
      <c r="O9">
        <f>(I9*21)/100</f>
      </c>
      <c t="s">
        <v>18</v>
      </c>
    </row>
    <row r="10" spans="1:5" ht="38.25">
      <c r="A10" s="28" t="s">
        <v>44</v>
      </c>
      <c r="E10" s="29" t="s">
        <v>117</v>
      </c>
    </row>
    <row r="11" spans="1:5" ht="89.25">
      <c r="A11" s="30" t="s">
        <v>46</v>
      </c>
      <c r="E11" s="31" t="s">
        <v>752</v>
      </c>
    </row>
    <row r="12" spans="1:5" ht="25.5">
      <c r="A12" t="s">
        <v>48</v>
      </c>
      <c r="E12" s="29" t="s">
        <v>119</v>
      </c>
    </row>
    <row r="13" spans="1:16" ht="12.75">
      <c r="A13" s="18" t="s">
        <v>39</v>
      </c>
      <c s="23" t="s">
        <v>18</v>
      </c>
      <c s="23" t="s">
        <v>114</v>
      </c>
      <c s="18" t="s">
        <v>17</v>
      </c>
      <c s="24" t="s">
        <v>115</v>
      </c>
      <c s="25" t="s">
        <v>116</v>
      </c>
      <c s="26">
        <v>428.793</v>
      </c>
      <c s="27">
        <v>0</v>
      </c>
      <c s="27">
        <f>ROUND(ROUND(H13,2)*ROUND(G13,3),2)</f>
      </c>
      <c r="O13">
        <f>(I13*21)/100</f>
      </c>
      <c t="s">
        <v>18</v>
      </c>
    </row>
    <row r="14" spans="1:5" ht="12.75">
      <c r="A14" s="28" t="s">
        <v>44</v>
      </c>
      <c r="E14" s="29" t="s">
        <v>120</v>
      </c>
    </row>
    <row r="15" spans="1:5" ht="102">
      <c r="A15" s="30" t="s">
        <v>46</v>
      </c>
      <c r="E15" s="31" t="s">
        <v>121</v>
      </c>
    </row>
    <row r="16" spans="1:5" ht="25.5">
      <c r="A16" t="s">
        <v>48</v>
      </c>
      <c r="E16" s="29" t="s">
        <v>119</v>
      </c>
    </row>
    <row r="17" spans="1:16" ht="12.75">
      <c r="A17" s="18" t="s">
        <v>39</v>
      </c>
      <c s="23" t="s">
        <v>17</v>
      </c>
      <c s="23" t="s">
        <v>114</v>
      </c>
      <c s="18" t="s">
        <v>27</v>
      </c>
      <c s="24" t="s">
        <v>115</v>
      </c>
      <c s="25" t="s">
        <v>116</v>
      </c>
      <c s="26">
        <v>142.79</v>
      </c>
      <c s="27">
        <v>0</v>
      </c>
      <c s="27">
        <f>ROUND(ROUND(H17,2)*ROUND(G17,3),2)</f>
      </c>
      <c r="O17">
        <f>(I17*21)/100</f>
      </c>
      <c t="s">
        <v>18</v>
      </c>
    </row>
    <row r="18" spans="1:5" ht="12.75">
      <c r="A18" s="28" t="s">
        <v>44</v>
      </c>
      <c r="E18" s="29" t="s">
        <v>122</v>
      </c>
    </row>
    <row r="19" spans="1:5" ht="153">
      <c r="A19" s="30" t="s">
        <v>46</v>
      </c>
      <c r="E19" s="31" t="s">
        <v>123</v>
      </c>
    </row>
    <row r="20" spans="1:5" ht="25.5">
      <c r="A20" t="s">
        <v>48</v>
      </c>
      <c r="E20" s="29" t="s">
        <v>119</v>
      </c>
    </row>
    <row r="21" spans="1:16" ht="12.75">
      <c r="A21" s="18" t="s">
        <v>39</v>
      </c>
      <c s="23" t="s">
        <v>27</v>
      </c>
      <c s="23" t="s">
        <v>124</v>
      </c>
      <c s="18" t="s">
        <v>41</v>
      </c>
      <c s="24" t="s">
        <v>125</v>
      </c>
      <c s="25" t="s">
        <v>116</v>
      </c>
      <c s="26">
        <v>22.875</v>
      </c>
      <c s="27">
        <v>0</v>
      </c>
      <c s="27">
        <f>ROUND(ROUND(H21,2)*ROUND(G21,3),2)</f>
      </c>
      <c r="O21">
        <f>(I21*21)/100</f>
      </c>
      <c t="s">
        <v>18</v>
      </c>
    </row>
    <row r="22" spans="1:5" ht="12.75">
      <c r="A22" s="28" t="s">
        <v>44</v>
      </c>
      <c r="E22" s="29" t="s">
        <v>41</v>
      </c>
    </row>
    <row r="23" spans="1:5" ht="127.5">
      <c r="A23" s="30" t="s">
        <v>46</v>
      </c>
      <c r="E23" s="31" t="s">
        <v>126</v>
      </c>
    </row>
    <row r="24" spans="1:5" ht="25.5">
      <c r="A24" t="s">
        <v>48</v>
      </c>
      <c r="E24" s="29" t="s">
        <v>119</v>
      </c>
    </row>
    <row r="25" spans="1:16" ht="12.75">
      <c r="A25" s="18" t="s">
        <v>39</v>
      </c>
      <c s="23" t="s">
        <v>29</v>
      </c>
      <c s="23" t="s">
        <v>40</v>
      </c>
      <c s="18" t="s">
        <v>41</v>
      </c>
      <c s="24" t="s">
        <v>42</v>
      </c>
      <c s="25" t="s">
        <v>43</v>
      </c>
      <c s="26">
        <v>1</v>
      </c>
      <c s="27">
        <v>0</v>
      </c>
      <c s="27">
        <f>ROUND(ROUND(H25,2)*ROUND(G25,3),2)</f>
      </c>
      <c r="O25">
        <f>(I25*21)/100</f>
      </c>
      <c t="s">
        <v>18</v>
      </c>
    </row>
    <row r="26" spans="1:5" ht="12.75">
      <c r="A26" s="28" t="s">
        <v>44</v>
      </c>
      <c r="E26" s="29" t="s">
        <v>41</v>
      </c>
    </row>
    <row r="27" spans="1:5" ht="51">
      <c r="A27" s="30" t="s">
        <v>46</v>
      </c>
      <c r="E27" s="31" t="s">
        <v>753</v>
      </c>
    </row>
    <row r="28" spans="1:5" ht="12.75">
      <c r="A28" t="s">
        <v>48</v>
      </c>
      <c r="E28" s="29" t="s">
        <v>49</v>
      </c>
    </row>
    <row r="29" spans="1:16" ht="12.75">
      <c r="A29" s="18" t="s">
        <v>39</v>
      </c>
      <c s="23" t="s">
        <v>31</v>
      </c>
      <c s="23" t="s">
        <v>105</v>
      </c>
      <c s="18" t="s">
        <v>41</v>
      </c>
      <c s="24" t="s">
        <v>106</v>
      </c>
      <c s="25" t="s">
        <v>52</v>
      </c>
      <c s="26">
        <v>1</v>
      </c>
      <c s="27">
        <v>0</v>
      </c>
      <c s="27">
        <f>ROUND(ROUND(H29,2)*ROUND(G29,3),2)</f>
      </c>
      <c r="O29">
        <f>(I29*21)/100</f>
      </c>
      <c t="s">
        <v>18</v>
      </c>
    </row>
    <row r="30" spans="1:5" ht="12.75">
      <c r="A30" s="28" t="s">
        <v>44</v>
      </c>
      <c r="E30" s="29" t="s">
        <v>41</v>
      </c>
    </row>
    <row r="31" spans="1:5" ht="38.25">
      <c r="A31" s="30" t="s">
        <v>46</v>
      </c>
      <c r="E31" s="31" t="s">
        <v>754</v>
      </c>
    </row>
    <row r="32" spans="1:5" ht="12.75">
      <c r="A32" t="s">
        <v>48</v>
      </c>
      <c r="E32" s="29" t="s">
        <v>108</v>
      </c>
    </row>
    <row r="33" spans="1:16" ht="12.75">
      <c r="A33" s="18" t="s">
        <v>39</v>
      </c>
      <c s="23" t="s">
        <v>71</v>
      </c>
      <c s="23" t="s">
        <v>755</v>
      </c>
      <c s="18" t="s">
        <v>41</v>
      </c>
      <c s="24" t="s">
        <v>756</v>
      </c>
      <c s="25" t="s">
        <v>757</v>
      </c>
      <c s="26">
        <v>1</v>
      </c>
      <c s="27">
        <v>0</v>
      </c>
      <c s="27">
        <f>ROUND(ROUND(H33,2)*ROUND(G33,3),2)</f>
      </c>
      <c r="O33">
        <f>(I33*21)/100</f>
      </c>
      <c t="s">
        <v>18</v>
      </c>
    </row>
    <row r="34" spans="1:5" ht="12.75">
      <c r="A34" s="28" t="s">
        <v>44</v>
      </c>
      <c r="E34" s="29" t="s">
        <v>41</v>
      </c>
    </row>
    <row r="35" spans="1:5" ht="38.25">
      <c r="A35" s="30" t="s">
        <v>46</v>
      </c>
      <c r="E35" s="31" t="s">
        <v>758</v>
      </c>
    </row>
    <row r="36" spans="1:5" ht="12.75">
      <c r="A36" t="s">
        <v>48</v>
      </c>
      <c r="E36" s="29" t="s">
        <v>60</v>
      </c>
    </row>
    <row r="37" spans="1:16" ht="12.75">
      <c r="A37" s="18" t="s">
        <v>39</v>
      </c>
      <c s="23" t="s">
        <v>76</v>
      </c>
      <c s="23" t="s">
        <v>759</v>
      </c>
      <c s="18" t="s">
        <v>41</v>
      </c>
      <c s="24" t="s">
        <v>760</v>
      </c>
      <c s="25" t="s">
        <v>43</v>
      </c>
      <c s="26">
        <v>1</v>
      </c>
      <c s="27">
        <v>0</v>
      </c>
      <c s="27">
        <f>ROUND(ROUND(H37,2)*ROUND(G37,3),2)</f>
      </c>
      <c r="O37">
        <f>(I37*21)/100</f>
      </c>
      <c t="s">
        <v>18</v>
      </c>
    </row>
    <row r="38" spans="1:5" ht="12.75">
      <c r="A38" s="28" t="s">
        <v>44</v>
      </c>
      <c r="E38" s="29" t="s">
        <v>41</v>
      </c>
    </row>
    <row r="39" spans="1:5" ht="76.5">
      <c r="A39" s="30" t="s">
        <v>46</v>
      </c>
      <c r="E39" s="31" t="s">
        <v>761</v>
      </c>
    </row>
    <row r="40" spans="1:5" ht="12.75">
      <c r="A40" t="s">
        <v>48</v>
      </c>
      <c r="E40" s="29" t="s">
        <v>60</v>
      </c>
    </row>
    <row r="41" spans="1:16" ht="12.75">
      <c r="A41" s="18" t="s">
        <v>39</v>
      </c>
      <c s="23" t="s">
        <v>34</v>
      </c>
      <c s="23" t="s">
        <v>65</v>
      </c>
      <c s="18" t="s">
        <v>41</v>
      </c>
      <c s="24" t="s">
        <v>66</v>
      </c>
      <c s="25" t="s">
        <v>43</v>
      </c>
      <c s="26">
        <v>1</v>
      </c>
      <c s="27">
        <v>0</v>
      </c>
      <c s="27">
        <f>ROUND(ROUND(H41,2)*ROUND(G41,3),2)</f>
      </c>
      <c r="O41">
        <f>(I41*21)/100</f>
      </c>
      <c t="s">
        <v>18</v>
      </c>
    </row>
    <row r="42" spans="1:5" ht="12.75">
      <c r="A42" s="28" t="s">
        <v>44</v>
      </c>
      <c r="E42" s="29" t="s">
        <v>41</v>
      </c>
    </row>
    <row r="43" spans="1:5" ht="51">
      <c r="A43" s="30" t="s">
        <v>46</v>
      </c>
      <c r="E43" s="31" t="s">
        <v>762</v>
      </c>
    </row>
    <row r="44" spans="1:5" ht="12.75">
      <c r="A44" t="s">
        <v>48</v>
      </c>
      <c r="E44" s="29" t="s">
        <v>60</v>
      </c>
    </row>
    <row r="45" spans="1:16" ht="12.75">
      <c r="A45" s="18" t="s">
        <v>39</v>
      </c>
      <c s="23" t="s">
        <v>36</v>
      </c>
      <c s="23" t="s">
        <v>72</v>
      </c>
      <c s="18" t="s">
        <v>41</v>
      </c>
      <c s="24" t="s">
        <v>73</v>
      </c>
      <c s="25" t="s">
        <v>43</v>
      </c>
      <c s="26">
        <v>1</v>
      </c>
      <c s="27">
        <v>0</v>
      </c>
      <c s="27">
        <f>ROUND(ROUND(H45,2)*ROUND(G45,3),2)</f>
      </c>
      <c r="O45">
        <f>(I45*21)/100</f>
      </c>
      <c t="s">
        <v>18</v>
      </c>
    </row>
    <row r="46" spans="1:5" ht="12.75">
      <c r="A46" s="28" t="s">
        <v>44</v>
      </c>
      <c r="E46" s="29" t="s">
        <v>41</v>
      </c>
    </row>
    <row r="47" spans="1:5" ht="51">
      <c r="A47" s="30" t="s">
        <v>46</v>
      </c>
      <c r="E47" s="31" t="s">
        <v>763</v>
      </c>
    </row>
    <row r="48" spans="1:5" ht="76.5">
      <c r="A48" t="s">
        <v>48</v>
      </c>
      <c r="E48" s="29" t="s">
        <v>764</v>
      </c>
    </row>
    <row r="49" spans="1:16" ht="12.75">
      <c r="A49" s="18" t="s">
        <v>39</v>
      </c>
      <c s="23" t="s">
        <v>87</v>
      </c>
      <c s="23" t="s">
        <v>77</v>
      </c>
      <c s="18" t="s">
        <v>41</v>
      </c>
      <c s="24" t="s">
        <v>78</v>
      </c>
      <c s="25" t="s">
        <v>43</v>
      </c>
      <c s="26">
        <v>1</v>
      </c>
      <c s="27">
        <v>0</v>
      </c>
      <c s="27">
        <f>ROUND(ROUND(H49,2)*ROUND(G49,3),2)</f>
      </c>
      <c r="O49">
        <f>(I49*21)/100</f>
      </c>
      <c t="s">
        <v>18</v>
      </c>
    </row>
    <row r="50" spans="1:5" ht="12.75">
      <c r="A50" s="28" t="s">
        <v>44</v>
      </c>
      <c r="E50" s="29" t="s">
        <v>41</v>
      </c>
    </row>
    <row r="51" spans="1:5" ht="102">
      <c r="A51" s="30" t="s">
        <v>46</v>
      </c>
      <c r="E51" s="31" t="s">
        <v>765</v>
      </c>
    </row>
    <row r="52" spans="1:5" ht="12.75">
      <c r="A52" t="s">
        <v>48</v>
      </c>
      <c r="E52" s="29" t="s">
        <v>60</v>
      </c>
    </row>
    <row r="53" spans="1:16" ht="12.75">
      <c r="A53" s="18" t="s">
        <v>39</v>
      </c>
      <c s="23" t="s">
        <v>94</v>
      </c>
      <c s="23" t="s">
        <v>766</v>
      </c>
      <c s="18" t="s">
        <v>41</v>
      </c>
      <c s="24" t="s">
        <v>767</v>
      </c>
      <c s="25" t="s">
        <v>52</v>
      </c>
      <c s="26">
        <v>4</v>
      </c>
      <c s="27">
        <v>0</v>
      </c>
      <c s="27">
        <f>ROUND(ROUND(H53,2)*ROUND(G53,3),2)</f>
      </c>
      <c r="O53">
        <f>(I53*21)/100</f>
      </c>
      <c t="s">
        <v>18</v>
      </c>
    </row>
    <row r="54" spans="1:5" ht="12.75">
      <c r="A54" s="28" t="s">
        <v>44</v>
      </c>
      <c r="E54" s="29" t="s">
        <v>41</v>
      </c>
    </row>
    <row r="55" spans="1:5" ht="63.75">
      <c r="A55" s="30" t="s">
        <v>46</v>
      </c>
      <c r="E55" s="31" t="s">
        <v>768</v>
      </c>
    </row>
    <row r="56" spans="1:5" ht="12.75">
      <c r="A56" t="s">
        <v>48</v>
      </c>
      <c r="E56" s="29" t="s">
        <v>769</v>
      </c>
    </row>
    <row r="57" spans="1:16" ht="12.75">
      <c r="A57" s="18" t="s">
        <v>39</v>
      </c>
      <c s="23" t="s">
        <v>98</v>
      </c>
      <c s="23" t="s">
        <v>770</v>
      </c>
      <c s="18" t="s">
        <v>41</v>
      </c>
      <c s="24" t="s">
        <v>771</v>
      </c>
      <c s="25" t="s">
        <v>135</v>
      </c>
      <c s="26">
        <v>63.01</v>
      </c>
      <c s="27">
        <v>0</v>
      </c>
      <c s="27">
        <f>ROUND(ROUND(H57,2)*ROUND(G57,3),2)</f>
      </c>
      <c r="O57">
        <f>(I57*21)/100</f>
      </c>
      <c t="s">
        <v>18</v>
      </c>
    </row>
    <row r="58" spans="1:5" ht="12.75">
      <c r="A58" s="28" t="s">
        <v>44</v>
      </c>
      <c r="E58" s="29" t="s">
        <v>41</v>
      </c>
    </row>
    <row r="59" spans="1:5" ht="89.25">
      <c r="A59" s="30" t="s">
        <v>46</v>
      </c>
      <c r="E59" s="31" t="s">
        <v>772</v>
      </c>
    </row>
    <row r="60" spans="1:5" ht="76.5">
      <c r="A60" t="s">
        <v>48</v>
      </c>
      <c r="E60" s="29" t="s">
        <v>648</v>
      </c>
    </row>
    <row r="61" spans="1:18" ht="12.75" customHeight="1">
      <c r="A61" s="5" t="s">
        <v>37</v>
      </c>
      <c s="5"/>
      <c s="35" t="s">
        <v>23</v>
      </c>
      <c s="5"/>
      <c s="21" t="s">
        <v>127</v>
      </c>
      <c s="5"/>
      <c s="5"/>
      <c s="5"/>
      <c s="36">
        <f>0+Q61</f>
      </c>
      <c r="O61">
        <f>0+R61</f>
      </c>
      <c r="Q61">
        <f>0+I62+I66+I70+I74+I78+I82+I86+I90+I94+I98+I102</f>
      </c>
      <c>
        <f>0+O62+O66+O70+O74+O78+O82+O86+O90+O94+O98+O102</f>
      </c>
    </row>
    <row r="62" spans="1:16" ht="12.75">
      <c r="A62" s="18" t="s">
        <v>39</v>
      </c>
      <c s="23" t="s">
        <v>166</v>
      </c>
      <c s="23" t="s">
        <v>128</v>
      </c>
      <c s="18" t="s">
        <v>41</v>
      </c>
      <c s="24" t="s">
        <v>129</v>
      </c>
      <c s="25" t="s">
        <v>130</v>
      </c>
      <c s="26">
        <v>14.41</v>
      </c>
      <c s="27">
        <v>0</v>
      </c>
      <c s="27">
        <f>ROUND(ROUND(H62,2)*ROUND(G62,3),2)</f>
      </c>
      <c r="O62">
        <f>(I62*21)/100</f>
      </c>
      <c t="s">
        <v>18</v>
      </c>
    </row>
    <row r="63" spans="1:5" ht="12.75">
      <c r="A63" s="28" t="s">
        <v>44</v>
      </c>
      <c r="E63" s="29" t="s">
        <v>41</v>
      </c>
    </row>
    <row r="64" spans="1:5" ht="165.75">
      <c r="A64" s="30" t="s">
        <v>46</v>
      </c>
      <c r="E64" s="31" t="s">
        <v>131</v>
      </c>
    </row>
    <row r="65" spans="1:5" ht="12.75">
      <c r="A65" t="s">
        <v>48</v>
      </c>
      <c r="E65" s="29" t="s">
        <v>132</v>
      </c>
    </row>
    <row r="66" spans="1:16" ht="25.5">
      <c r="A66" s="18" t="s">
        <v>39</v>
      </c>
      <c s="23" t="s">
        <v>171</v>
      </c>
      <c s="23" t="s">
        <v>133</v>
      </c>
      <c s="18" t="s">
        <v>41</v>
      </c>
      <c s="24" t="s">
        <v>134</v>
      </c>
      <c s="25" t="s">
        <v>135</v>
      </c>
      <c s="26">
        <v>76</v>
      </c>
      <c s="27">
        <v>0</v>
      </c>
      <c s="27">
        <f>ROUND(ROUND(H66,2)*ROUND(G66,3),2)</f>
      </c>
      <c r="O66">
        <f>(I66*21)/100</f>
      </c>
      <c t="s">
        <v>18</v>
      </c>
    </row>
    <row r="67" spans="1:5" ht="12.75">
      <c r="A67" s="28" t="s">
        <v>44</v>
      </c>
      <c r="E67" s="29" t="s">
        <v>136</v>
      </c>
    </row>
    <row r="68" spans="1:5" ht="114.75">
      <c r="A68" s="30" t="s">
        <v>46</v>
      </c>
      <c r="E68" s="31" t="s">
        <v>137</v>
      </c>
    </row>
    <row r="69" spans="1:5" ht="63.75">
      <c r="A69" t="s">
        <v>48</v>
      </c>
      <c r="E69" s="29" t="s">
        <v>138</v>
      </c>
    </row>
    <row r="70" spans="1:16" ht="25.5">
      <c r="A70" s="18" t="s">
        <v>39</v>
      </c>
      <c s="23" t="s">
        <v>176</v>
      </c>
      <c s="23" t="s">
        <v>139</v>
      </c>
      <c s="18" t="s">
        <v>41</v>
      </c>
      <c s="24" t="s">
        <v>140</v>
      </c>
      <c s="25" t="s">
        <v>141</v>
      </c>
      <c s="26">
        <v>59.432</v>
      </c>
      <c s="27">
        <v>0</v>
      </c>
      <c s="27">
        <f>ROUND(ROUND(H70,2)*ROUND(G70,3),2)</f>
      </c>
      <c r="O70">
        <f>(I70*21)/100</f>
      </c>
      <c t="s">
        <v>18</v>
      </c>
    </row>
    <row r="71" spans="1:5" ht="12.75">
      <c r="A71" s="28" t="s">
        <v>44</v>
      </c>
      <c r="E71" s="29" t="s">
        <v>41</v>
      </c>
    </row>
    <row r="72" spans="1:5" ht="191.25">
      <c r="A72" s="30" t="s">
        <v>46</v>
      </c>
      <c r="E72" s="31" t="s">
        <v>142</v>
      </c>
    </row>
    <row r="73" spans="1:5" ht="63.75">
      <c r="A73" t="s">
        <v>48</v>
      </c>
      <c r="E73" s="29" t="s">
        <v>138</v>
      </c>
    </row>
    <row r="74" spans="1:16" ht="25.5">
      <c r="A74" s="18" t="s">
        <v>39</v>
      </c>
      <c s="23" t="s">
        <v>181</v>
      </c>
      <c s="23" t="s">
        <v>143</v>
      </c>
      <c s="18" t="s">
        <v>41</v>
      </c>
      <c s="24" t="s">
        <v>144</v>
      </c>
      <c s="25" t="s">
        <v>135</v>
      </c>
      <c s="26">
        <v>74.02</v>
      </c>
      <c s="27">
        <v>0</v>
      </c>
      <c s="27">
        <f>ROUND(ROUND(H74,2)*ROUND(G74,3),2)</f>
      </c>
      <c r="O74">
        <f>(I74*21)/100</f>
      </c>
      <c t="s">
        <v>18</v>
      </c>
    </row>
    <row r="75" spans="1:5" ht="12.75">
      <c r="A75" s="28" t="s">
        <v>44</v>
      </c>
      <c r="E75" s="29" t="s">
        <v>41</v>
      </c>
    </row>
    <row r="76" spans="1:5" ht="102">
      <c r="A76" s="30" t="s">
        <v>46</v>
      </c>
      <c r="E76" s="31" t="s">
        <v>145</v>
      </c>
    </row>
    <row r="77" spans="1:5" ht="25.5">
      <c r="A77" t="s">
        <v>48</v>
      </c>
      <c r="E77" s="29" t="s">
        <v>146</v>
      </c>
    </row>
    <row r="78" spans="1:16" ht="25.5">
      <c r="A78" s="18" t="s">
        <v>39</v>
      </c>
      <c s="23" t="s">
        <v>186</v>
      </c>
      <c s="23" t="s">
        <v>147</v>
      </c>
      <c s="18" t="s">
        <v>41</v>
      </c>
      <c s="24" t="s">
        <v>148</v>
      </c>
      <c s="25" t="s">
        <v>135</v>
      </c>
      <c s="26">
        <v>19.8</v>
      </c>
      <c s="27">
        <v>0</v>
      </c>
      <c s="27">
        <f>ROUND(ROUND(H78,2)*ROUND(G78,3),2)</f>
      </c>
      <c r="O78">
        <f>(I78*21)/100</f>
      </c>
      <c t="s">
        <v>18</v>
      </c>
    </row>
    <row r="79" spans="1:5" ht="12.75">
      <c r="A79" s="28" t="s">
        <v>44</v>
      </c>
      <c r="E79" s="29" t="s">
        <v>41</v>
      </c>
    </row>
    <row r="80" spans="1:5" ht="191.25">
      <c r="A80" s="30" t="s">
        <v>46</v>
      </c>
      <c r="E80" s="31" t="s">
        <v>149</v>
      </c>
    </row>
    <row r="81" spans="1:5" ht="25.5">
      <c r="A81" t="s">
        <v>48</v>
      </c>
      <c r="E81" s="29" t="s">
        <v>146</v>
      </c>
    </row>
    <row r="82" spans="1:16" ht="12.75">
      <c r="A82" s="18" t="s">
        <v>39</v>
      </c>
      <c s="23" t="s">
        <v>191</v>
      </c>
      <c s="23" t="s">
        <v>150</v>
      </c>
      <c s="18" t="s">
        <v>41</v>
      </c>
      <c s="24" t="s">
        <v>151</v>
      </c>
      <c s="25" t="s">
        <v>141</v>
      </c>
      <c s="26">
        <v>1.441</v>
      </c>
      <c s="27">
        <v>0</v>
      </c>
      <c s="27">
        <f>ROUND(ROUND(H82,2)*ROUND(G82,3),2)</f>
      </c>
      <c r="O82">
        <f>(I82*21)/100</f>
      </c>
      <c t="s">
        <v>18</v>
      </c>
    </row>
    <row r="83" spans="1:5" ht="12.75">
      <c r="A83" s="28" t="s">
        <v>44</v>
      </c>
      <c r="E83" s="29" t="s">
        <v>41</v>
      </c>
    </row>
    <row r="84" spans="1:5" ht="102">
      <c r="A84" s="30" t="s">
        <v>46</v>
      </c>
      <c r="E84" s="31" t="s">
        <v>152</v>
      </c>
    </row>
    <row r="85" spans="1:5" ht="38.25">
      <c r="A85" t="s">
        <v>48</v>
      </c>
      <c r="E85" s="29" t="s">
        <v>153</v>
      </c>
    </row>
    <row r="86" spans="1:16" ht="25.5">
      <c r="A86" s="18" t="s">
        <v>39</v>
      </c>
      <c s="23" t="s">
        <v>196</v>
      </c>
      <c s="23" t="s">
        <v>154</v>
      </c>
      <c s="18" t="s">
        <v>41</v>
      </c>
      <c s="24" t="s">
        <v>155</v>
      </c>
      <c s="25" t="s">
        <v>141</v>
      </c>
      <c s="26">
        <v>4.04</v>
      </c>
      <c s="27">
        <v>0</v>
      </c>
      <c s="27">
        <f>ROUND(ROUND(H86,2)*ROUND(G86,3),2)</f>
      </c>
      <c r="O86">
        <f>(I86*21)/100</f>
      </c>
      <c t="s">
        <v>18</v>
      </c>
    </row>
    <row r="87" spans="1:5" ht="12.75">
      <c r="A87" s="28" t="s">
        <v>44</v>
      </c>
      <c r="E87" s="29" t="s">
        <v>41</v>
      </c>
    </row>
    <row r="88" spans="1:5" ht="191.25">
      <c r="A88" s="30" t="s">
        <v>46</v>
      </c>
      <c r="E88" s="31" t="s">
        <v>156</v>
      </c>
    </row>
    <row r="89" spans="1:5" ht="318.75">
      <c r="A89" t="s">
        <v>48</v>
      </c>
      <c r="E89" s="29" t="s">
        <v>157</v>
      </c>
    </row>
    <row r="90" spans="1:16" ht="12.75">
      <c r="A90" s="18" t="s">
        <v>39</v>
      </c>
      <c s="23" t="s">
        <v>201</v>
      </c>
      <c s="23" t="s">
        <v>365</v>
      </c>
      <c s="18" t="s">
        <v>41</v>
      </c>
      <c s="24" t="s">
        <v>366</v>
      </c>
      <c s="25" t="s">
        <v>141</v>
      </c>
      <c s="26">
        <v>4.04</v>
      </c>
      <c s="27">
        <v>0</v>
      </c>
      <c s="27">
        <f>ROUND(ROUND(H90,2)*ROUND(G90,3),2)</f>
      </c>
      <c r="O90">
        <f>(I90*21)/100</f>
      </c>
      <c t="s">
        <v>18</v>
      </c>
    </row>
    <row r="91" spans="1:5" ht="12.75">
      <c r="A91" s="28" t="s">
        <v>44</v>
      </c>
      <c r="E91" s="29" t="s">
        <v>41</v>
      </c>
    </row>
    <row r="92" spans="1:5" ht="178.5">
      <c r="A92" s="30" t="s">
        <v>46</v>
      </c>
      <c r="E92" s="31" t="s">
        <v>773</v>
      </c>
    </row>
    <row r="93" spans="1:5" ht="255">
      <c r="A93" t="s">
        <v>48</v>
      </c>
      <c r="E93" s="29" t="s">
        <v>774</v>
      </c>
    </row>
    <row r="94" spans="1:16" ht="12.75">
      <c r="A94" s="18" t="s">
        <v>39</v>
      </c>
      <c s="23" t="s">
        <v>205</v>
      </c>
      <c s="23" t="s">
        <v>775</v>
      </c>
      <c s="18" t="s">
        <v>41</v>
      </c>
      <c s="24" t="s">
        <v>776</v>
      </c>
      <c s="25" t="s">
        <v>130</v>
      </c>
      <c s="26">
        <v>8.7</v>
      </c>
      <c s="27">
        <v>0</v>
      </c>
      <c s="27">
        <f>ROUND(ROUND(H94,2)*ROUND(G94,3),2)</f>
      </c>
      <c r="O94">
        <f>(I94*21)/100</f>
      </c>
      <c t="s">
        <v>18</v>
      </c>
    </row>
    <row r="95" spans="1:5" ht="12.75">
      <c r="A95" s="28" t="s">
        <v>44</v>
      </c>
      <c r="E95" s="29" t="s">
        <v>41</v>
      </c>
    </row>
    <row r="96" spans="1:5" ht="114.75">
      <c r="A96" s="30" t="s">
        <v>46</v>
      </c>
      <c r="E96" s="31" t="s">
        <v>777</v>
      </c>
    </row>
    <row r="97" spans="1:5" ht="38.25">
      <c r="A97" t="s">
        <v>48</v>
      </c>
      <c r="E97" s="29" t="s">
        <v>778</v>
      </c>
    </row>
    <row r="98" spans="1:16" ht="12.75">
      <c r="A98" s="18" t="s">
        <v>39</v>
      </c>
      <c s="23" t="s">
        <v>209</v>
      </c>
      <c s="23" t="s">
        <v>779</v>
      </c>
      <c s="18" t="s">
        <v>41</v>
      </c>
      <c s="24" t="s">
        <v>780</v>
      </c>
      <c s="25" t="s">
        <v>130</v>
      </c>
      <c s="26">
        <v>8.7</v>
      </c>
      <c s="27">
        <v>0</v>
      </c>
      <c s="27">
        <f>ROUND(ROUND(H98,2)*ROUND(G98,3),2)</f>
      </c>
      <c r="O98">
        <f>(I98*21)/100</f>
      </c>
      <c t="s">
        <v>18</v>
      </c>
    </row>
    <row r="99" spans="1:5" ht="12.75">
      <c r="A99" s="28" t="s">
        <v>44</v>
      </c>
      <c r="E99" s="29" t="s">
        <v>41</v>
      </c>
    </row>
    <row r="100" spans="1:5" ht="102">
      <c r="A100" s="30" t="s">
        <v>46</v>
      </c>
      <c r="E100" s="31" t="s">
        <v>781</v>
      </c>
    </row>
    <row r="101" spans="1:5" ht="25.5">
      <c r="A101" t="s">
        <v>48</v>
      </c>
      <c r="E101" s="29" t="s">
        <v>782</v>
      </c>
    </row>
    <row r="102" spans="1:16" ht="12.75">
      <c r="A102" s="18" t="s">
        <v>39</v>
      </c>
      <c s="23" t="s">
        <v>295</v>
      </c>
      <c s="23" t="s">
        <v>783</v>
      </c>
      <c s="18" t="s">
        <v>41</v>
      </c>
      <c s="24" t="s">
        <v>784</v>
      </c>
      <c s="25" t="s">
        <v>130</v>
      </c>
      <c s="26">
        <v>8.7</v>
      </c>
      <c s="27">
        <v>0</v>
      </c>
      <c s="27">
        <f>ROUND(ROUND(H102,2)*ROUND(G102,3),2)</f>
      </c>
      <c r="O102">
        <f>(I102*21)/100</f>
      </c>
      <c t="s">
        <v>18</v>
      </c>
    </row>
    <row r="103" spans="1:5" ht="12.75">
      <c r="A103" s="28" t="s">
        <v>44</v>
      </c>
      <c r="E103" s="29" t="s">
        <v>41</v>
      </c>
    </row>
    <row r="104" spans="1:5" ht="102">
      <c r="A104" s="30" t="s">
        <v>46</v>
      </c>
      <c r="E104" s="31" t="s">
        <v>785</v>
      </c>
    </row>
    <row r="105" spans="1:5" ht="38.25">
      <c r="A105" t="s">
        <v>48</v>
      </c>
      <c r="E105" s="29" t="s">
        <v>786</v>
      </c>
    </row>
    <row r="106" spans="1:18" ht="12.75" customHeight="1">
      <c r="A106" s="5" t="s">
        <v>37</v>
      </c>
      <c s="5"/>
      <c s="35" t="s">
        <v>18</v>
      </c>
      <c s="5"/>
      <c s="21" t="s">
        <v>242</v>
      </c>
      <c s="5"/>
      <c s="5"/>
      <c s="5"/>
      <c s="36">
        <f>0+Q106</f>
      </c>
      <c r="O106">
        <f>0+R106</f>
      </c>
      <c r="Q106">
        <f>0+I107+I111+I115</f>
      </c>
      <c>
        <f>0+O107+O111+O115</f>
      </c>
    </row>
    <row r="107" spans="1:16" ht="12.75">
      <c r="A107" s="18" t="s">
        <v>39</v>
      </c>
      <c s="23" t="s">
        <v>299</v>
      </c>
      <c s="23" t="s">
        <v>787</v>
      </c>
      <c s="18" t="s">
        <v>41</v>
      </c>
      <c s="24" t="s">
        <v>788</v>
      </c>
      <c s="25" t="s">
        <v>141</v>
      </c>
      <c s="26">
        <v>4.726</v>
      </c>
      <c s="27">
        <v>0</v>
      </c>
      <c s="27">
        <f>ROUND(ROUND(H107,2)*ROUND(G107,3),2)</f>
      </c>
      <c r="O107">
        <f>(I107*21)/100</f>
      </c>
      <c t="s">
        <v>18</v>
      </c>
    </row>
    <row r="108" spans="1:5" ht="12.75">
      <c r="A108" s="28" t="s">
        <v>44</v>
      </c>
      <c r="E108" s="29" t="s">
        <v>41</v>
      </c>
    </row>
    <row r="109" spans="1:5" ht="153">
      <c r="A109" s="30" t="s">
        <v>46</v>
      </c>
      <c r="E109" s="31" t="s">
        <v>789</v>
      </c>
    </row>
    <row r="110" spans="1:5" ht="51">
      <c r="A110" t="s">
        <v>48</v>
      </c>
      <c r="E110" s="29" t="s">
        <v>790</v>
      </c>
    </row>
    <row r="111" spans="1:16" ht="12.75">
      <c r="A111" s="18" t="s">
        <v>39</v>
      </c>
      <c s="23" t="s">
        <v>527</v>
      </c>
      <c s="23" t="s">
        <v>791</v>
      </c>
      <c s="18" t="s">
        <v>41</v>
      </c>
      <c s="24" t="s">
        <v>792</v>
      </c>
      <c s="25" t="s">
        <v>141</v>
      </c>
      <c s="26">
        <v>2.035</v>
      </c>
      <c s="27">
        <v>0</v>
      </c>
      <c s="27">
        <f>ROUND(ROUND(H111,2)*ROUND(G111,3),2)</f>
      </c>
      <c r="O111">
        <f>(I111*21)/100</f>
      </c>
      <c t="s">
        <v>18</v>
      </c>
    </row>
    <row r="112" spans="1:5" ht="12.75">
      <c r="A112" s="28" t="s">
        <v>44</v>
      </c>
      <c r="E112" s="29" t="s">
        <v>41</v>
      </c>
    </row>
    <row r="113" spans="1:5" ht="102">
      <c r="A113" s="30" t="s">
        <v>46</v>
      </c>
      <c r="E113" s="31" t="s">
        <v>793</v>
      </c>
    </row>
    <row r="114" spans="1:5" ht="51">
      <c r="A114" t="s">
        <v>48</v>
      </c>
      <c r="E114" s="29" t="s">
        <v>794</v>
      </c>
    </row>
    <row r="115" spans="1:16" ht="25.5">
      <c r="A115" s="18" t="s">
        <v>39</v>
      </c>
      <c s="23" t="s">
        <v>531</v>
      </c>
      <c s="23" t="s">
        <v>795</v>
      </c>
      <c s="18" t="s">
        <v>41</v>
      </c>
      <c s="24" t="s">
        <v>796</v>
      </c>
      <c s="25" t="s">
        <v>63</v>
      </c>
      <c s="26">
        <v>38.156</v>
      </c>
      <c s="27">
        <v>0</v>
      </c>
      <c s="27">
        <f>ROUND(ROUND(H115,2)*ROUND(G115,3),2)</f>
      </c>
      <c r="O115">
        <f>(I115*21)/100</f>
      </c>
      <c t="s">
        <v>18</v>
      </c>
    </row>
    <row r="116" spans="1:5" ht="12.75">
      <c r="A116" s="28" t="s">
        <v>44</v>
      </c>
      <c r="E116" s="29" t="s">
        <v>41</v>
      </c>
    </row>
    <row r="117" spans="1:5" ht="127.5">
      <c r="A117" s="30" t="s">
        <v>46</v>
      </c>
      <c r="E117" s="31" t="s">
        <v>797</v>
      </c>
    </row>
    <row r="118" spans="1:5" ht="63.75">
      <c r="A118" t="s">
        <v>48</v>
      </c>
      <c r="E118" s="29" t="s">
        <v>798</v>
      </c>
    </row>
    <row r="119" spans="1:18" ht="12.75" customHeight="1">
      <c r="A119" s="5" t="s">
        <v>37</v>
      </c>
      <c s="5"/>
      <c s="35" t="s">
        <v>17</v>
      </c>
      <c s="5"/>
      <c s="21" t="s">
        <v>799</v>
      </c>
      <c s="5"/>
      <c s="5"/>
      <c s="5"/>
      <c s="36">
        <f>0+Q119</f>
      </c>
      <c r="O119">
        <f>0+R119</f>
      </c>
      <c r="Q119">
        <f>0+I120+I124+I128+I132+I136</f>
      </c>
      <c>
        <f>0+O120+O124+O128+O132+O136</f>
      </c>
    </row>
    <row r="120" spans="1:16" ht="12.75">
      <c r="A120" s="18" t="s">
        <v>39</v>
      </c>
      <c s="23" t="s">
        <v>535</v>
      </c>
      <c s="23" t="s">
        <v>800</v>
      </c>
      <c s="18" t="s">
        <v>41</v>
      </c>
      <c s="24" t="s">
        <v>801</v>
      </c>
      <c s="25" t="s">
        <v>141</v>
      </c>
      <c s="26">
        <v>64.245</v>
      </c>
      <c s="27">
        <v>0</v>
      </c>
      <c s="27">
        <f>ROUND(ROUND(H120,2)*ROUND(G120,3),2)</f>
      </c>
      <c r="O120">
        <f>(I120*21)/100</f>
      </c>
      <c t="s">
        <v>18</v>
      </c>
    </row>
    <row r="121" spans="1:5" ht="12.75">
      <c r="A121" s="28" t="s">
        <v>44</v>
      </c>
      <c r="E121" s="29" t="s">
        <v>41</v>
      </c>
    </row>
    <row r="122" spans="1:5" ht="318.75">
      <c r="A122" s="30" t="s">
        <v>46</v>
      </c>
      <c r="E122" s="31" t="s">
        <v>802</v>
      </c>
    </row>
    <row r="123" spans="1:5" ht="382.5">
      <c r="A123" t="s">
        <v>48</v>
      </c>
      <c r="E123" s="29" t="s">
        <v>803</v>
      </c>
    </row>
    <row r="124" spans="1:16" ht="12.75">
      <c r="A124" s="18" t="s">
        <v>39</v>
      </c>
      <c s="23" t="s">
        <v>537</v>
      </c>
      <c s="23" t="s">
        <v>804</v>
      </c>
      <c s="18" t="s">
        <v>41</v>
      </c>
      <c s="24" t="s">
        <v>805</v>
      </c>
      <c s="25" t="s">
        <v>116</v>
      </c>
      <c s="26">
        <v>22.486</v>
      </c>
      <c s="27">
        <v>0</v>
      </c>
      <c s="27">
        <f>ROUND(ROUND(H124,2)*ROUND(G124,3),2)</f>
      </c>
      <c r="O124">
        <f>(I124*21)/100</f>
      </c>
      <c t="s">
        <v>18</v>
      </c>
    </row>
    <row r="125" spans="1:5" ht="12.75">
      <c r="A125" s="28" t="s">
        <v>44</v>
      </c>
      <c r="E125" s="29" t="s">
        <v>41</v>
      </c>
    </row>
    <row r="126" spans="1:5" ht="102">
      <c r="A126" s="30" t="s">
        <v>46</v>
      </c>
      <c r="E126" s="31" t="s">
        <v>806</v>
      </c>
    </row>
    <row r="127" spans="1:5" ht="242.25">
      <c r="A127" t="s">
        <v>48</v>
      </c>
      <c r="E127" s="29" t="s">
        <v>807</v>
      </c>
    </row>
    <row r="128" spans="1:16" ht="12.75">
      <c r="A128" s="18" t="s">
        <v>39</v>
      </c>
      <c s="23" t="s">
        <v>539</v>
      </c>
      <c s="23" t="s">
        <v>808</v>
      </c>
      <c s="18" t="s">
        <v>41</v>
      </c>
      <c s="24" t="s">
        <v>809</v>
      </c>
      <c s="25" t="s">
        <v>141</v>
      </c>
      <c s="26">
        <v>33.683</v>
      </c>
      <c s="27">
        <v>0</v>
      </c>
      <c s="27">
        <f>ROUND(ROUND(H128,2)*ROUND(G128,3),2)</f>
      </c>
      <c r="O128">
        <f>(I128*21)/100</f>
      </c>
      <c t="s">
        <v>18</v>
      </c>
    </row>
    <row r="129" spans="1:5" ht="12.75">
      <c r="A129" s="28" t="s">
        <v>44</v>
      </c>
      <c r="E129" s="29" t="s">
        <v>41</v>
      </c>
    </row>
    <row r="130" spans="1:5" ht="280.5">
      <c r="A130" s="30" t="s">
        <v>46</v>
      </c>
      <c r="E130" s="31" t="s">
        <v>810</v>
      </c>
    </row>
    <row r="131" spans="1:5" ht="369.75">
      <c r="A131" t="s">
        <v>48</v>
      </c>
      <c r="E131" s="29" t="s">
        <v>811</v>
      </c>
    </row>
    <row r="132" spans="1:16" ht="12.75">
      <c r="A132" s="18" t="s">
        <v>39</v>
      </c>
      <c s="23" t="s">
        <v>541</v>
      </c>
      <c s="23" t="s">
        <v>812</v>
      </c>
      <c s="18" t="s">
        <v>41</v>
      </c>
      <c s="24" t="s">
        <v>813</v>
      </c>
      <c s="25" t="s">
        <v>116</v>
      </c>
      <c s="26">
        <v>13.473</v>
      </c>
      <c s="27">
        <v>0</v>
      </c>
      <c s="27">
        <f>ROUND(ROUND(H132,2)*ROUND(G132,3),2)</f>
      </c>
      <c r="O132">
        <f>(I132*21)/100</f>
      </c>
      <c t="s">
        <v>18</v>
      </c>
    </row>
    <row r="133" spans="1:5" ht="12.75">
      <c r="A133" s="28" t="s">
        <v>44</v>
      </c>
      <c r="E133" s="29" t="s">
        <v>41</v>
      </c>
    </row>
    <row r="134" spans="1:5" ht="102">
      <c r="A134" s="30" t="s">
        <v>46</v>
      </c>
      <c r="E134" s="31" t="s">
        <v>814</v>
      </c>
    </row>
    <row r="135" spans="1:5" ht="267.75">
      <c r="A135" t="s">
        <v>48</v>
      </c>
      <c r="E135" s="29" t="s">
        <v>815</v>
      </c>
    </row>
    <row r="136" spans="1:16" ht="12.75">
      <c r="A136" s="18" t="s">
        <v>39</v>
      </c>
      <c s="23" t="s">
        <v>543</v>
      </c>
      <c s="23" t="s">
        <v>816</v>
      </c>
      <c s="18" t="s">
        <v>41</v>
      </c>
      <c s="24" t="s">
        <v>817</v>
      </c>
      <c s="25" t="s">
        <v>818</v>
      </c>
      <c s="26">
        <v>7691.2</v>
      </c>
      <c s="27">
        <v>0</v>
      </c>
      <c s="27">
        <f>ROUND(ROUND(H136,2)*ROUND(G136,3),2)</f>
      </c>
      <c r="O136">
        <f>(I136*21)/100</f>
      </c>
      <c t="s">
        <v>18</v>
      </c>
    </row>
    <row r="137" spans="1:5" ht="12.75">
      <c r="A137" s="28" t="s">
        <v>44</v>
      </c>
      <c r="E137" s="29" t="s">
        <v>41</v>
      </c>
    </row>
    <row r="138" spans="1:5" ht="229.5">
      <c r="A138" s="30" t="s">
        <v>46</v>
      </c>
      <c r="E138" s="31" t="s">
        <v>819</v>
      </c>
    </row>
    <row r="139" spans="1:5" ht="357">
      <c r="A139" t="s">
        <v>48</v>
      </c>
      <c r="E139" s="29" t="s">
        <v>820</v>
      </c>
    </row>
    <row r="140" spans="1:18" ht="12.75" customHeight="1">
      <c r="A140" s="5" t="s">
        <v>37</v>
      </c>
      <c s="5"/>
      <c s="35" t="s">
        <v>27</v>
      </c>
      <c s="5"/>
      <c s="21" t="s">
        <v>821</v>
      </c>
      <c s="5"/>
      <c s="5"/>
      <c s="5"/>
      <c s="36">
        <f>0+Q140</f>
      </c>
      <c r="O140">
        <f>0+R140</f>
      </c>
      <c r="Q140">
        <f>0+I141+I145+I149+I153+I157+I161</f>
      </c>
      <c>
        <f>0+O141+O145+O149+O153+O157+O161</f>
      </c>
    </row>
    <row r="141" spans="1:16" ht="12.75">
      <c r="A141" s="18" t="s">
        <v>39</v>
      </c>
      <c s="23" t="s">
        <v>548</v>
      </c>
      <c s="23" t="s">
        <v>822</v>
      </c>
      <c s="18" t="s">
        <v>41</v>
      </c>
      <c s="24" t="s">
        <v>823</v>
      </c>
      <c s="25" t="s">
        <v>141</v>
      </c>
      <c s="26">
        <v>83.6</v>
      </c>
      <c s="27">
        <v>0</v>
      </c>
      <c s="27">
        <f>ROUND(ROUND(H141,2)*ROUND(G141,3),2)</f>
      </c>
      <c r="O141">
        <f>(I141*21)/100</f>
      </c>
      <c t="s">
        <v>18</v>
      </c>
    </row>
    <row r="142" spans="1:5" ht="12.75">
      <c r="A142" s="28" t="s">
        <v>44</v>
      </c>
      <c r="E142" s="29" t="s">
        <v>41</v>
      </c>
    </row>
    <row r="143" spans="1:5" ht="127.5">
      <c r="A143" s="30" t="s">
        <v>46</v>
      </c>
      <c r="E143" s="31" t="s">
        <v>824</v>
      </c>
    </row>
    <row r="144" spans="1:5" ht="369.75">
      <c r="A144" t="s">
        <v>48</v>
      </c>
      <c r="E144" s="29" t="s">
        <v>825</v>
      </c>
    </row>
    <row r="145" spans="1:16" ht="12.75">
      <c r="A145" s="18" t="s">
        <v>39</v>
      </c>
      <c s="23" t="s">
        <v>550</v>
      </c>
      <c s="23" t="s">
        <v>826</v>
      </c>
      <c s="18" t="s">
        <v>41</v>
      </c>
      <c s="24" t="s">
        <v>827</v>
      </c>
      <c s="25" t="s">
        <v>116</v>
      </c>
      <c s="26">
        <v>16.72</v>
      </c>
      <c s="27">
        <v>0</v>
      </c>
      <c s="27">
        <f>ROUND(ROUND(H145,2)*ROUND(G145,3),2)</f>
      </c>
      <c r="O145">
        <f>(I145*21)/100</f>
      </c>
      <c t="s">
        <v>18</v>
      </c>
    </row>
    <row r="146" spans="1:5" ht="12.75">
      <c r="A146" s="28" t="s">
        <v>44</v>
      </c>
      <c r="E146" s="29" t="s">
        <v>41</v>
      </c>
    </row>
    <row r="147" spans="1:5" ht="114.75">
      <c r="A147" s="30" t="s">
        <v>46</v>
      </c>
      <c r="E147" s="31" t="s">
        <v>828</v>
      </c>
    </row>
    <row r="148" spans="1:5" ht="267.75">
      <c r="A148" t="s">
        <v>48</v>
      </c>
      <c r="E148" s="29" t="s">
        <v>829</v>
      </c>
    </row>
    <row r="149" spans="1:16" ht="12.75">
      <c r="A149" s="18" t="s">
        <v>39</v>
      </c>
      <c s="23" t="s">
        <v>553</v>
      </c>
      <c s="23" t="s">
        <v>830</v>
      </c>
      <c s="18" t="s">
        <v>41</v>
      </c>
      <c s="24" t="s">
        <v>831</v>
      </c>
      <c s="25" t="s">
        <v>63</v>
      </c>
      <c s="26">
        <v>8</v>
      </c>
      <c s="27">
        <v>0</v>
      </c>
      <c s="27">
        <f>ROUND(ROUND(H149,2)*ROUND(G149,3),2)</f>
      </c>
      <c r="O149">
        <f>(I149*21)/100</f>
      </c>
      <c t="s">
        <v>18</v>
      </c>
    </row>
    <row r="150" spans="1:5" ht="12.75">
      <c r="A150" s="28" t="s">
        <v>44</v>
      </c>
      <c r="E150" s="29" t="s">
        <v>41</v>
      </c>
    </row>
    <row r="151" spans="1:5" ht="114.75">
      <c r="A151" s="30" t="s">
        <v>46</v>
      </c>
      <c r="E151" s="31" t="s">
        <v>832</v>
      </c>
    </row>
    <row r="152" spans="1:5" ht="89.25">
      <c r="A152" t="s">
        <v>48</v>
      </c>
      <c r="E152" s="29" t="s">
        <v>833</v>
      </c>
    </row>
    <row r="153" spans="1:16" ht="12.75">
      <c r="A153" s="18" t="s">
        <v>39</v>
      </c>
      <c s="23" t="s">
        <v>556</v>
      </c>
      <c s="23" t="s">
        <v>834</v>
      </c>
      <c s="18" t="s">
        <v>41</v>
      </c>
      <c s="24" t="s">
        <v>835</v>
      </c>
      <c s="25" t="s">
        <v>63</v>
      </c>
      <c s="26">
        <v>64</v>
      </c>
      <c s="27">
        <v>0</v>
      </c>
      <c s="27">
        <f>ROUND(ROUND(H153,2)*ROUND(G153,3),2)</f>
      </c>
      <c r="O153">
        <f>(I153*21)/100</f>
      </c>
      <c t="s">
        <v>18</v>
      </c>
    </row>
    <row r="154" spans="1:5" ht="12.75">
      <c r="A154" s="28" t="s">
        <v>44</v>
      </c>
      <c r="E154" s="29" t="s">
        <v>41</v>
      </c>
    </row>
    <row r="155" spans="1:5" ht="127.5">
      <c r="A155" s="30" t="s">
        <v>46</v>
      </c>
      <c r="E155" s="31" t="s">
        <v>836</v>
      </c>
    </row>
    <row r="156" spans="1:5" ht="229.5">
      <c r="A156" t="s">
        <v>48</v>
      </c>
      <c r="E156" s="29" t="s">
        <v>837</v>
      </c>
    </row>
    <row r="157" spans="1:16" ht="12.75">
      <c r="A157" s="18" t="s">
        <v>39</v>
      </c>
      <c s="23" t="s">
        <v>558</v>
      </c>
      <c s="23" t="s">
        <v>838</v>
      </c>
      <c s="18" t="s">
        <v>41</v>
      </c>
      <c s="24" t="s">
        <v>839</v>
      </c>
      <c s="25" t="s">
        <v>141</v>
      </c>
      <c s="26">
        <v>9.095</v>
      </c>
      <c s="27">
        <v>0</v>
      </c>
      <c s="27">
        <f>ROUND(ROUND(H157,2)*ROUND(G157,3),2)</f>
      </c>
      <c r="O157">
        <f>(I157*21)/100</f>
      </c>
      <c t="s">
        <v>18</v>
      </c>
    </row>
    <row r="158" spans="1:5" ht="12.75">
      <c r="A158" s="28" t="s">
        <v>44</v>
      </c>
      <c r="E158" s="29" t="s">
        <v>41</v>
      </c>
    </row>
    <row r="159" spans="1:5" ht="153">
      <c r="A159" s="30" t="s">
        <v>46</v>
      </c>
      <c r="E159" s="31" t="s">
        <v>840</v>
      </c>
    </row>
    <row r="160" spans="1:5" ht="369.75">
      <c r="A160" t="s">
        <v>48</v>
      </c>
      <c r="E160" s="29" t="s">
        <v>825</v>
      </c>
    </row>
    <row r="161" spans="1:16" ht="12.75">
      <c r="A161" s="18" t="s">
        <v>39</v>
      </c>
      <c s="23" t="s">
        <v>560</v>
      </c>
      <c s="23" t="s">
        <v>841</v>
      </c>
      <c s="18" t="s">
        <v>41</v>
      </c>
      <c s="24" t="s">
        <v>842</v>
      </c>
      <c s="25" t="s">
        <v>141</v>
      </c>
      <c s="26">
        <v>0.36</v>
      </c>
      <c s="27">
        <v>0</v>
      </c>
      <c s="27">
        <f>ROUND(ROUND(H161,2)*ROUND(G161,3),2)</f>
      </c>
      <c r="O161">
        <f>(I161*21)/100</f>
      </c>
      <c t="s">
        <v>18</v>
      </c>
    </row>
    <row r="162" spans="1:5" ht="12.75">
      <c r="A162" s="28" t="s">
        <v>44</v>
      </c>
      <c r="E162" s="29" t="s">
        <v>41</v>
      </c>
    </row>
    <row r="163" spans="1:5" ht="89.25">
      <c r="A163" s="30" t="s">
        <v>46</v>
      </c>
      <c r="E163" s="31" t="s">
        <v>843</v>
      </c>
    </row>
    <row r="164" spans="1:5" ht="409.5">
      <c r="A164" t="s">
        <v>48</v>
      </c>
      <c r="E164" s="29" t="s">
        <v>844</v>
      </c>
    </row>
    <row r="165" spans="1:18" ht="12.75" customHeight="1">
      <c r="A165" s="5" t="s">
        <v>37</v>
      </c>
      <c s="5"/>
      <c s="35" t="s">
        <v>29</v>
      </c>
      <c s="5"/>
      <c s="21" t="s">
        <v>248</v>
      </c>
      <c s="5"/>
      <c s="5"/>
      <c s="5"/>
      <c s="36">
        <f>0+Q165</f>
      </c>
      <c r="O165">
        <f>0+R165</f>
      </c>
      <c r="Q165">
        <f>0+I166</f>
      </c>
      <c>
        <f>0+O166</f>
      </c>
    </row>
    <row r="166" spans="1:16" ht="12.75">
      <c r="A166" s="18" t="s">
        <v>39</v>
      </c>
      <c s="23" t="s">
        <v>561</v>
      </c>
      <c s="23" t="s">
        <v>845</v>
      </c>
      <c s="18" t="s">
        <v>41</v>
      </c>
      <c s="24" t="s">
        <v>846</v>
      </c>
      <c s="25" t="s">
        <v>130</v>
      </c>
      <c s="26">
        <v>673.2</v>
      </c>
      <c s="27">
        <v>0</v>
      </c>
      <c s="27">
        <f>ROUND(ROUND(H166,2)*ROUND(G166,3),2)</f>
      </c>
      <c r="O166">
        <f>(I166*21)/100</f>
      </c>
      <c t="s">
        <v>18</v>
      </c>
    </row>
    <row r="167" spans="1:5" ht="12.75">
      <c r="A167" s="28" t="s">
        <v>44</v>
      </c>
      <c r="E167" s="29" t="s">
        <v>41</v>
      </c>
    </row>
    <row r="168" spans="1:5" ht="89.25">
      <c r="A168" s="30" t="s">
        <v>46</v>
      </c>
      <c r="E168" s="31" t="s">
        <v>847</v>
      </c>
    </row>
    <row r="169" spans="1:5" ht="140.25">
      <c r="A169" t="s">
        <v>48</v>
      </c>
      <c r="E169" s="29" t="s">
        <v>277</v>
      </c>
    </row>
    <row r="170" spans="1:18" ht="12.75" customHeight="1">
      <c r="A170" s="5" t="s">
        <v>37</v>
      </c>
      <c s="5"/>
      <c s="35" t="s">
        <v>31</v>
      </c>
      <c s="5"/>
      <c s="21" t="s">
        <v>848</v>
      </c>
      <c s="5"/>
      <c s="5"/>
      <c s="5"/>
      <c s="36">
        <f>0+Q170</f>
      </c>
      <c r="O170">
        <f>0+R170</f>
      </c>
      <c r="Q170">
        <f>0+I171+I175+I179+I183</f>
      </c>
      <c>
        <f>0+O171+O175+O179+O183</f>
      </c>
    </row>
    <row r="171" spans="1:16" ht="12.75">
      <c r="A171" s="18" t="s">
        <v>39</v>
      </c>
      <c s="23" t="s">
        <v>563</v>
      </c>
      <c s="23" t="s">
        <v>849</v>
      </c>
      <c s="18" t="s">
        <v>41</v>
      </c>
      <c s="24" t="s">
        <v>850</v>
      </c>
      <c s="25" t="s">
        <v>130</v>
      </c>
      <c s="26">
        <v>196.864</v>
      </c>
      <c s="27">
        <v>0</v>
      </c>
      <c s="27">
        <f>ROUND(ROUND(H171,2)*ROUND(G171,3),2)</f>
      </c>
      <c r="O171">
        <f>(I171*21)/100</f>
      </c>
      <c t="s">
        <v>18</v>
      </c>
    </row>
    <row r="172" spans="1:5" ht="12.75">
      <c r="A172" s="28" t="s">
        <v>44</v>
      </c>
      <c r="E172" s="29" t="s">
        <v>41</v>
      </c>
    </row>
    <row r="173" spans="1:5" ht="102">
      <c r="A173" s="30" t="s">
        <v>46</v>
      </c>
      <c r="E173" s="31" t="s">
        <v>851</v>
      </c>
    </row>
    <row r="174" spans="1:5" ht="25.5">
      <c r="A174" t="s">
        <v>48</v>
      </c>
      <c r="E174" s="29" t="s">
        <v>852</v>
      </c>
    </row>
    <row r="175" spans="1:16" ht="25.5">
      <c r="A175" s="18" t="s">
        <v>39</v>
      </c>
      <c s="23" t="s">
        <v>565</v>
      </c>
      <c s="23" t="s">
        <v>853</v>
      </c>
      <c s="18" t="s">
        <v>41</v>
      </c>
      <c s="24" t="s">
        <v>854</v>
      </c>
      <c s="25" t="s">
        <v>130</v>
      </c>
      <c s="26">
        <v>379.305</v>
      </c>
      <c s="27">
        <v>0</v>
      </c>
      <c s="27">
        <f>ROUND(ROUND(H175,2)*ROUND(G175,3),2)</f>
      </c>
      <c r="O175">
        <f>(I175*21)/100</f>
      </c>
      <c t="s">
        <v>18</v>
      </c>
    </row>
    <row r="176" spans="1:5" ht="12.75">
      <c r="A176" s="28" t="s">
        <v>44</v>
      </c>
      <c r="E176" s="29" t="s">
        <v>41</v>
      </c>
    </row>
    <row r="177" spans="1:5" ht="191.25">
      <c r="A177" s="30" t="s">
        <v>46</v>
      </c>
      <c r="E177" s="31" t="s">
        <v>855</v>
      </c>
    </row>
    <row r="178" spans="1:5" ht="76.5">
      <c r="A178" t="s">
        <v>48</v>
      </c>
      <c r="E178" s="29" t="s">
        <v>856</v>
      </c>
    </row>
    <row r="179" spans="1:16" ht="12.75">
      <c r="A179" s="18" t="s">
        <v>39</v>
      </c>
      <c s="23" t="s">
        <v>566</v>
      </c>
      <c s="23" t="s">
        <v>857</v>
      </c>
      <c s="18" t="s">
        <v>41</v>
      </c>
      <c s="24" t="s">
        <v>858</v>
      </c>
      <c s="25" t="s">
        <v>130</v>
      </c>
      <c s="26">
        <v>44.88</v>
      </c>
      <c s="27">
        <v>0</v>
      </c>
      <c s="27">
        <f>ROUND(ROUND(H179,2)*ROUND(G179,3),2)</f>
      </c>
      <c r="O179">
        <f>(I179*21)/100</f>
      </c>
      <c t="s">
        <v>18</v>
      </c>
    </row>
    <row r="180" spans="1:5" ht="12.75">
      <c r="A180" s="28" t="s">
        <v>44</v>
      </c>
      <c r="E180" s="29" t="s">
        <v>41</v>
      </c>
    </row>
    <row r="181" spans="1:5" ht="102">
      <c r="A181" s="30" t="s">
        <v>46</v>
      </c>
      <c r="E181" s="31" t="s">
        <v>859</v>
      </c>
    </row>
    <row r="182" spans="1:5" ht="76.5">
      <c r="A182" t="s">
        <v>48</v>
      </c>
      <c r="E182" s="29" t="s">
        <v>856</v>
      </c>
    </row>
    <row r="183" spans="1:16" ht="12.75">
      <c r="A183" s="18" t="s">
        <v>39</v>
      </c>
      <c s="23" t="s">
        <v>568</v>
      </c>
      <c s="23" t="s">
        <v>860</v>
      </c>
      <c s="18" t="s">
        <v>41</v>
      </c>
      <c s="24" t="s">
        <v>861</v>
      </c>
      <c s="25" t="s">
        <v>130</v>
      </c>
      <c s="26">
        <v>14.96</v>
      </c>
      <c s="27">
        <v>0</v>
      </c>
      <c s="27">
        <f>ROUND(ROUND(H183,2)*ROUND(G183,3),2)</f>
      </c>
      <c r="O183">
        <f>(I183*21)/100</f>
      </c>
      <c t="s">
        <v>18</v>
      </c>
    </row>
    <row r="184" spans="1:5" ht="12.75">
      <c r="A184" s="28" t="s">
        <v>44</v>
      </c>
      <c r="E184" s="29" t="s">
        <v>41</v>
      </c>
    </row>
    <row r="185" spans="1:5" ht="89.25">
      <c r="A185" s="30" t="s">
        <v>46</v>
      </c>
      <c r="E185" s="31" t="s">
        <v>862</v>
      </c>
    </row>
    <row r="186" spans="1:5" ht="76.5">
      <c r="A186" t="s">
        <v>48</v>
      </c>
      <c r="E186" s="29" t="s">
        <v>856</v>
      </c>
    </row>
    <row r="187" spans="1:18" ht="12.75" customHeight="1">
      <c r="A187" s="5" t="s">
        <v>37</v>
      </c>
      <c s="5"/>
      <c s="35" t="s">
        <v>71</v>
      </c>
      <c s="5"/>
      <c s="21" t="s">
        <v>863</v>
      </c>
      <c s="5"/>
      <c s="5"/>
      <c s="5"/>
      <c s="36">
        <f>0+Q187</f>
      </c>
      <c r="O187">
        <f>0+R187</f>
      </c>
      <c r="Q187">
        <f>0+I188+I192+I196+I200+I204+I208+I212</f>
      </c>
      <c>
        <f>0+O188+O192+O196+O200+O204+O208+O212</f>
      </c>
    </row>
    <row r="188" spans="1:16" ht="12.75">
      <c r="A188" s="18" t="s">
        <v>39</v>
      </c>
      <c s="23" t="s">
        <v>570</v>
      </c>
      <c s="23" t="s">
        <v>864</v>
      </c>
      <c s="18" t="s">
        <v>41</v>
      </c>
      <c s="24" t="s">
        <v>865</v>
      </c>
      <c s="25" t="s">
        <v>130</v>
      </c>
      <c s="26">
        <v>1023</v>
      </c>
      <c s="27">
        <v>0</v>
      </c>
      <c s="27">
        <f>ROUND(ROUND(H188,2)*ROUND(G188,3),2)</f>
      </c>
      <c r="O188">
        <f>(I188*21)/100</f>
      </c>
      <c t="s">
        <v>18</v>
      </c>
    </row>
    <row r="189" spans="1:5" ht="12.75">
      <c r="A189" s="28" t="s">
        <v>44</v>
      </c>
      <c r="E189" s="29" t="s">
        <v>41</v>
      </c>
    </row>
    <row r="190" spans="1:5" ht="229.5">
      <c r="A190" s="30" t="s">
        <v>46</v>
      </c>
      <c r="E190" s="31" t="s">
        <v>866</v>
      </c>
    </row>
    <row r="191" spans="1:5" ht="191.25">
      <c r="A191" t="s">
        <v>48</v>
      </c>
      <c r="E191" s="29" t="s">
        <v>867</v>
      </c>
    </row>
    <row r="192" spans="1:16" ht="25.5">
      <c r="A192" s="18" t="s">
        <v>39</v>
      </c>
      <c s="23" t="s">
        <v>572</v>
      </c>
      <c s="23" t="s">
        <v>868</v>
      </c>
      <c s="18" t="s">
        <v>41</v>
      </c>
      <c s="24" t="s">
        <v>869</v>
      </c>
      <c s="25" t="s">
        <v>130</v>
      </c>
      <c s="26">
        <v>1346.4</v>
      </c>
      <c s="27">
        <v>0</v>
      </c>
      <c s="27">
        <f>ROUND(ROUND(H192,2)*ROUND(G192,3),2)</f>
      </c>
      <c r="O192">
        <f>(I192*21)/100</f>
      </c>
      <c t="s">
        <v>18</v>
      </c>
    </row>
    <row r="193" spans="1:5" ht="12.75">
      <c r="A193" s="28" t="s">
        <v>44</v>
      </c>
      <c r="E193" s="29" t="s">
        <v>41</v>
      </c>
    </row>
    <row r="194" spans="1:5" ht="89.25">
      <c r="A194" s="30" t="s">
        <v>46</v>
      </c>
      <c r="E194" s="31" t="s">
        <v>870</v>
      </c>
    </row>
    <row r="195" spans="1:5" ht="191.25">
      <c r="A195" t="s">
        <v>48</v>
      </c>
      <c r="E195" s="29" t="s">
        <v>871</v>
      </c>
    </row>
    <row r="196" spans="1:16" ht="12.75">
      <c r="A196" s="18" t="s">
        <v>39</v>
      </c>
      <c s="23" t="s">
        <v>872</v>
      </c>
      <c s="23" t="s">
        <v>873</v>
      </c>
      <c s="18" t="s">
        <v>41</v>
      </c>
      <c s="24" t="s">
        <v>874</v>
      </c>
      <c s="25" t="s">
        <v>130</v>
      </c>
      <c s="26">
        <v>42.5</v>
      </c>
      <c s="27">
        <v>0</v>
      </c>
      <c s="27">
        <f>ROUND(ROUND(H196,2)*ROUND(G196,3),2)</f>
      </c>
      <c r="O196">
        <f>(I196*21)/100</f>
      </c>
      <c t="s">
        <v>18</v>
      </c>
    </row>
    <row r="197" spans="1:5" ht="12.75">
      <c r="A197" s="28" t="s">
        <v>44</v>
      </c>
      <c r="E197" s="29" t="s">
        <v>41</v>
      </c>
    </row>
    <row r="198" spans="1:5" ht="140.25">
      <c r="A198" s="30" t="s">
        <v>46</v>
      </c>
      <c r="E198" s="31" t="s">
        <v>875</v>
      </c>
    </row>
    <row r="199" spans="1:5" ht="38.25">
      <c r="A199" t="s">
        <v>48</v>
      </c>
      <c r="E199" s="29" t="s">
        <v>876</v>
      </c>
    </row>
    <row r="200" spans="1:16" ht="12.75">
      <c r="A200" s="18" t="s">
        <v>39</v>
      </c>
      <c s="23" t="s">
        <v>877</v>
      </c>
      <c s="23" t="s">
        <v>878</v>
      </c>
      <c s="18" t="s">
        <v>41</v>
      </c>
      <c s="24" t="s">
        <v>879</v>
      </c>
      <c s="25" t="s">
        <v>135</v>
      </c>
      <c s="26">
        <v>106.8</v>
      </c>
      <c s="27">
        <v>0</v>
      </c>
      <c s="27">
        <f>ROUND(ROUND(H200,2)*ROUND(G200,3),2)</f>
      </c>
      <c r="O200">
        <f>(I200*21)/100</f>
      </c>
      <c t="s">
        <v>18</v>
      </c>
    </row>
    <row r="201" spans="1:5" ht="12.75">
      <c r="A201" s="28" t="s">
        <v>44</v>
      </c>
      <c r="E201" s="29" t="s">
        <v>41</v>
      </c>
    </row>
    <row r="202" spans="1:5" ht="76.5">
      <c r="A202" s="30" t="s">
        <v>46</v>
      </c>
      <c r="E202" s="31" t="s">
        <v>880</v>
      </c>
    </row>
    <row r="203" spans="1:5" ht="63.75">
      <c r="A203" t="s">
        <v>48</v>
      </c>
      <c r="E203" s="29" t="s">
        <v>881</v>
      </c>
    </row>
    <row r="204" spans="1:16" ht="25.5">
      <c r="A204" s="18" t="s">
        <v>39</v>
      </c>
      <c s="23" t="s">
        <v>882</v>
      </c>
      <c s="23" t="s">
        <v>883</v>
      </c>
      <c s="18" t="s">
        <v>41</v>
      </c>
      <c s="24" t="s">
        <v>884</v>
      </c>
      <c s="25" t="s">
        <v>63</v>
      </c>
      <c s="26">
        <v>4</v>
      </c>
      <c s="27">
        <v>0</v>
      </c>
      <c s="27">
        <f>ROUND(ROUND(H204,2)*ROUND(G204,3),2)</f>
      </c>
      <c r="O204">
        <f>(I204*21)/100</f>
      </c>
      <c t="s">
        <v>18</v>
      </c>
    </row>
    <row r="205" spans="1:5" ht="12.75">
      <c r="A205" s="28" t="s">
        <v>44</v>
      </c>
      <c r="E205" s="29" t="s">
        <v>41</v>
      </c>
    </row>
    <row r="206" spans="1:5" ht="63.75">
      <c r="A206" s="30" t="s">
        <v>46</v>
      </c>
      <c r="E206" s="31" t="s">
        <v>885</v>
      </c>
    </row>
    <row r="207" spans="1:5" ht="127.5">
      <c r="A207" t="s">
        <v>48</v>
      </c>
      <c r="E207" s="29" t="s">
        <v>886</v>
      </c>
    </row>
    <row r="208" spans="1:16" ht="12.75">
      <c r="A208" s="18" t="s">
        <v>39</v>
      </c>
      <c s="23" t="s">
        <v>887</v>
      </c>
      <c s="23" t="s">
        <v>888</v>
      </c>
      <c s="18" t="s">
        <v>41</v>
      </c>
      <c s="24" t="s">
        <v>889</v>
      </c>
      <c s="25" t="s">
        <v>130</v>
      </c>
      <c s="26">
        <v>950.39</v>
      </c>
      <c s="27">
        <v>0</v>
      </c>
      <c s="27">
        <f>ROUND(ROUND(H208,2)*ROUND(G208,3),2)</f>
      </c>
      <c r="O208">
        <f>(I208*21)/100</f>
      </c>
      <c t="s">
        <v>18</v>
      </c>
    </row>
    <row r="209" spans="1:5" ht="12.75">
      <c r="A209" s="28" t="s">
        <v>44</v>
      </c>
      <c r="E209" s="29" t="s">
        <v>41</v>
      </c>
    </row>
    <row r="210" spans="1:5" ht="357">
      <c r="A210" s="30" t="s">
        <v>46</v>
      </c>
      <c r="E210" s="31" t="s">
        <v>890</v>
      </c>
    </row>
    <row r="211" spans="1:5" ht="51">
      <c r="A211" t="s">
        <v>48</v>
      </c>
      <c r="E211" s="29" t="s">
        <v>891</v>
      </c>
    </row>
    <row r="212" spans="1:16" ht="12.75">
      <c r="A212" s="18" t="s">
        <v>39</v>
      </c>
      <c s="23" t="s">
        <v>892</v>
      </c>
      <c s="23" t="s">
        <v>893</v>
      </c>
      <c s="18" t="s">
        <v>41</v>
      </c>
      <c s="24" t="s">
        <v>894</v>
      </c>
      <c s="25" t="s">
        <v>130</v>
      </c>
      <c s="26">
        <v>291.347</v>
      </c>
      <c s="27">
        <v>0</v>
      </c>
      <c s="27">
        <f>ROUND(ROUND(H212,2)*ROUND(G212,3),2)</f>
      </c>
      <c r="O212">
        <f>(I212*21)/100</f>
      </c>
      <c t="s">
        <v>18</v>
      </c>
    </row>
    <row r="213" spans="1:5" ht="12.75">
      <c r="A213" s="28" t="s">
        <v>44</v>
      </c>
      <c r="E213" s="29" t="s">
        <v>41</v>
      </c>
    </row>
    <row r="214" spans="1:5" ht="178.5">
      <c r="A214" s="30" t="s">
        <v>46</v>
      </c>
      <c r="E214" s="31" t="s">
        <v>895</v>
      </c>
    </row>
    <row r="215" spans="1:5" ht="51">
      <c r="A215" t="s">
        <v>48</v>
      </c>
      <c r="E215" s="29" t="s">
        <v>891</v>
      </c>
    </row>
    <row r="216" spans="1:18" ht="12.75" customHeight="1">
      <c r="A216" s="5" t="s">
        <v>37</v>
      </c>
      <c s="5"/>
      <c s="35" t="s">
        <v>76</v>
      </c>
      <c s="5"/>
      <c s="21" t="s">
        <v>379</v>
      </c>
      <c s="5"/>
      <c s="5"/>
      <c s="5"/>
      <c s="36">
        <f>0+Q216</f>
      </c>
      <c r="O216">
        <f>0+R216</f>
      </c>
      <c r="Q216">
        <f>0+I217+I221+I225</f>
      </c>
      <c>
        <f>0+O217+O221+O225</f>
      </c>
    </row>
    <row r="217" spans="1:16" ht="12.75">
      <c r="A217" s="18" t="s">
        <v>39</v>
      </c>
      <c s="23" t="s">
        <v>896</v>
      </c>
      <c s="23" t="s">
        <v>897</v>
      </c>
      <c s="18" t="s">
        <v>41</v>
      </c>
      <c s="24" t="s">
        <v>898</v>
      </c>
      <c s="25" t="s">
        <v>135</v>
      </c>
      <c s="26">
        <v>181.15</v>
      </c>
      <c s="27">
        <v>0</v>
      </c>
      <c s="27">
        <f>ROUND(ROUND(H217,2)*ROUND(G217,3),2)</f>
      </c>
      <c r="O217">
        <f>(I217*21)/100</f>
      </c>
      <c t="s">
        <v>18</v>
      </c>
    </row>
    <row r="218" spans="1:5" ht="12.75">
      <c r="A218" s="28" t="s">
        <v>44</v>
      </c>
      <c r="E218" s="29" t="s">
        <v>41</v>
      </c>
    </row>
    <row r="219" spans="1:5" ht="127.5">
      <c r="A219" s="30" t="s">
        <v>46</v>
      </c>
      <c r="E219" s="31" t="s">
        <v>899</v>
      </c>
    </row>
    <row r="220" spans="1:5" ht="242.25">
      <c r="A220" t="s">
        <v>48</v>
      </c>
      <c r="E220" s="29" t="s">
        <v>900</v>
      </c>
    </row>
    <row r="221" spans="1:16" ht="12.75">
      <c r="A221" s="18" t="s">
        <v>39</v>
      </c>
      <c s="23" t="s">
        <v>901</v>
      </c>
      <c s="23" t="s">
        <v>902</v>
      </c>
      <c s="18" t="s">
        <v>41</v>
      </c>
      <c s="24" t="s">
        <v>903</v>
      </c>
      <c s="25" t="s">
        <v>135</v>
      </c>
      <c s="26">
        <v>312</v>
      </c>
      <c s="27">
        <v>0</v>
      </c>
      <c s="27">
        <f>ROUND(ROUND(H221,2)*ROUND(G221,3),2)</f>
      </c>
      <c r="O221">
        <f>(I221*21)/100</f>
      </c>
      <c t="s">
        <v>18</v>
      </c>
    </row>
    <row r="222" spans="1:5" ht="12.75">
      <c r="A222" s="28" t="s">
        <v>44</v>
      </c>
      <c r="E222" s="29" t="s">
        <v>41</v>
      </c>
    </row>
    <row r="223" spans="1:5" ht="89.25">
      <c r="A223" s="30" t="s">
        <v>46</v>
      </c>
      <c r="E223" s="31" t="s">
        <v>904</v>
      </c>
    </row>
    <row r="224" spans="1:5" ht="267.75">
      <c r="A224" t="s">
        <v>48</v>
      </c>
      <c r="E224" s="29" t="s">
        <v>905</v>
      </c>
    </row>
    <row r="225" spans="1:16" ht="12.75">
      <c r="A225" s="18" t="s">
        <v>39</v>
      </c>
      <c s="23" t="s">
        <v>906</v>
      </c>
      <c s="23" t="s">
        <v>907</v>
      </c>
      <c s="18" t="s">
        <v>41</v>
      </c>
      <c s="24" t="s">
        <v>908</v>
      </c>
      <c s="25" t="s">
        <v>135</v>
      </c>
      <c s="26">
        <v>39</v>
      </c>
      <c s="27">
        <v>0</v>
      </c>
      <c s="27">
        <f>ROUND(ROUND(H225,2)*ROUND(G225,3),2)</f>
      </c>
      <c r="O225">
        <f>(I225*21)/100</f>
      </c>
      <c t="s">
        <v>18</v>
      </c>
    </row>
    <row r="226" spans="1:5" ht="12.75">
      <c r="A226" s="28" t="s">
        <v>44</v>
      </c>
      <c r="E226" s="29" t="s">
        <v>41</v>
      </c>
    </row>
    <row r="227" spans="1:5" ht="89.25">
      <c r="A227" s="30" t="s">
        <v>46</v>
      </c>
      <c r="E227" s="31" t="s">
        <v>909</v>
      </c>
    </row>
    <row r="228" spans="1:5" ht="242.25">
      <c r="A228" t="s">
        <v>48</v>
      </c>
      <c r="E228" s="29" t="s">
        <v>910</v>
      </c>
    </row>
    <row r="229" spans="1:18" ht="12.75" customHeight="1">
      <c r="A229" s="5" t="s">
        <v>37</v>
      </c>
      <c s="5"/>
      <c s="35" t="s">
        <v>34</v>
      </c>
      <c s="5"/>
      <c s="21" t="s">
        <v>161</v>
      </c>
      <c s="5"/>
      <c s="5"/>
      <c s="5"/>
      <c s="36">
        <f>0+Q229</f>
      </c>
      <c r="O229">
        <f>0+R229</f>
      </c>
      <c r="Q229">
        <f>0+I230+I234+I238+I242+I246+I250+I254+I258+I262+I266+I270+I274+I278+I282+I286+I290+I294+I298+I302+I306+I310+I314+I318+I322+I326+I330+I334+I338</f>
      </c>
      <c>
        <f>0+O230+O234+O238+O242+O246+O250+O254+O258+O262+O266+O270+O274+O278+O282+O286+O290+O294+O298+O302+O306+O310+O314+O318+O322+O326+O330+O334+O338</f>
      </c>
    </row>
    <row r="230" spans="1:16" ht="12.75">
      <c r="A230" s="18" t="s">
        <v>39</v>
      </c>
      <c s="23" t="s">
        <v>911</v>
      </c>
      <c s="23" t="s">
        <v>912</v>
      </c>
      <c s="18" t="s">
        <v>41</v>
      </c>
      <c s="24" t="s">
        <v>913</v>
      </c>
      <c s="25" t="s">
        <v>135</v>
      </c>
      <c s="26">
        <v>88.73</v>
      </c>
      <c s="27">
        <v>0</v>
      </c>
      <c s="27">
        <f>ROUND(ROUND(H230,2)*ROUND(G230,3),2)</f>
      </c>
      <c r="O230">
        <f>(I230*21)/100</f>
      </c>
      <c t="s">
        <v>18</v>
      </c>
    </row>
    <row r="231" spans="1:5" ht="12.75">
      <c r="A231" s="28" t="s">
        <v>44</v>
      </c>
      <c r="E231" s="29" t="s">
        <v>41</v>
      </c>
    </row>
    <row r="232" spans="1:5" ht="178.5">
      <c r="A232" s="30" t="s">
        <v>46</v>
      </c>
      <c r="E232" s="31" t="s">
        <v>914</v>
      </c>
    </row>
    <row r="233" spans="1:5" ht="63.75">
      <c r="A233" t="s">
        <v>48</v>
      </c>
      <c r="E233" s="29" t="s">
        <v>915</v>
      </c>
    </row>
    <row r="234" spans="1:16" ht="25.5">
      <c r="A234" s="18" t="s">
        <v>39</v>
      </c>
      <c s="23" t="s">
        <v>916</v>
      </c>
      <c s="23" t="s">
        <v>162</v>
      </c>
      <c s="18" t="s">
        <v>41</v>
      </c>
      <c s="24" t="s">
        <v>163</v>
      </c>
      <c s="25" t="s">
        <v>135</v>
      </c>
      <c s="26">
        <v>142.54</v>
      </c>
      <c s="27">
        <v>0</v>
      </c>
      <c s="27">
        <f>ROUND(ROUND(H234,2)*ROUND(G234,3),2)</f>
      </c>
      <c r="O234">
        <f>(I234*21)/100</f>
      </c>
      <c t="s">
        <v>18</v>
      </c>
    </row>
    <row r="235" spans="1:5" ht="12.75">
      <c r="A235" s="28" t="s">
        <v>44</v>
      </c>
      <c r="E235" s="29" t="s">
        <v>41</v>
      </c>
    </row>
    <row r="236" spans="1:5" ht="153">
      <c r="A236" s="30" t="s">
        <v>46</v>
      </c>
      <c r="E236" s="31" t="s">
        <v>164</v>
      </c>
    </row>
    <row r="237" spans="1:5" ht="38.25">
      <c r="A237" t="s">
        <v>48</v>
      </c>
      <c r="E237" s="29" t="s">
        <v>165</v>
      </c>
    </row>
    <row r="238" spans="1:16" ht="12.75">
      <c r="A238" s="18" t="s">
        <v>39</v>
      </c>
      <c s="23" t="s">
        <v>917</v>
      </c>
      <c s="23" t="s">
        <v>918</v>
      </c>
      <c s="18" t="s">
        <v>41</v>
      </c>
      <c s="24" t="s">
        <v>919</v>
      </c>
      <c s="25" t="s">
        <v>63</v>
      </c>
      <c s="26">
        <v>2</v>
      </c>
      <c s="27">
        <v>0</v>
      </c>
      <c s="27">
        <f>ROUND(ROUND(H238,2)*ROUND(G238,3),2)</f>
      </c>
      <c r="O238">
        <f>(I238*21)/100</f>
      </c>
      <c t="s">
        <v>18</v>
      </c>
    </row>
    <row r="239" spans="1:5" ht="12.75">
      <c r="A239" s="28" t="s">
        <v>44</v>
      </c>
      <c r="E239" s="29" t="s">
        <v>41</v>
      </c>
    </row>
    <row r="240" spans="1:5" ht="38.25">
      <c r="A240" s="30" t="s">
        <v>46</v>
      </c>
      <c r="E240" s="31" t="s">
        <v>920</v>
      </c>
    </row>
    <row r="241" spans="1:5" ht="25.5">
      <c r="A241" t="s">
        <v>48</v>
      </c>
      <c r="E241" s="29" t="s">
        <v>921</v>
      </c>
    </row>
    <row r="242" spans="1:16" ht="12.75">
      <c r="A242" s="18" t="s">
        <v>39</v>
      </c>
      <c s="23" t="s">
        <v>922</v>
      </c>
      <c s="23" t="s">
        <v>923</v>
      </c>
      <c s="18" t="s">
        <v>41</v>
      </c>
      <c s="24" t="s">
        <v>924</v>
      </c>
      <c s="25" t="s">
        <v>135</v>
      </c>
      <c s="26">
        <v>38</v>
      </c>
      <c s="27">
        <v>0</v>
      </c>
      <c s="27">
        <f>ROUND(ROUND(H242,2)*ROUND(G242,3),2)</f>
      </c>
      <c r="O242">
        <f>(I242*21)/100</f>
      </c>
      <c t="s">
        <v>18</v>
      </c>
    </row>
    <row r="243" spans="1:5" ht="12.75">
      <c r="A243" s="28" t="s">
        <v>44</v>
      </c>
      <c r="E243" s="29" t="s">
        <v>41</v>
      </c>
    </row>
    <row r="244" spans="1:5" ht="89.25">
      <c r="A244" s="30" t="s">
        <v>46</v>
      </c>
      <c r="E244" s="31" t="s">
        <v>925</v>
      </c>
    </row>
    <row r="245" spans="1:5" ht="51">
      <c r="A245" t="s">
        <v>48</v>
      </c>
      <c r="E245" s="29" t="s">
        <v>926</v>
      </c>
    </row>
    <row r="246" spans="1:16" ht="12.75">
      <c r="A246" s="18" t="s">
        <v>39</v>
      </c>
      <c s="23" t="s">
        <v>927</v>
      </c>
      <c s="23" t="s">
        <v>928</v>
      </c>
      <c s="18" t="s">
        <v>41</v>
      </c>
      <c s="24" t="s">
        <v>929</v>
      </c>
      <c s="25" t="s">
        <v>135</v>
      </c>
      <c s="26">
        <v>38</v>
      </c>
      <c s="27">
        <v>0</v>
      </c>
      <c s="27">
        <f>ROUND(ROUND(H246,2)*ROUND(G246,3),2)</f>
      </c>
      <c r="O246">
        <f>(I246*21)/100</f>
      </c>
      <c t="s">
        <v>18</v>
      </c>
    </row>
    <row r="247" spans="1:5" ht="12.75">
      <c r="A247" s="28" t="s">
        <v>44</v>
      </c>
      <c r="E247" s="29" t="s">
        <v>41</v>
      </c>
    </row>
    <row r="248" spans="1:5" ht="89.25">
      <c r="A248" s="30" t="s">
        <v>46</v>
      </c>
      <c r="E248" s="31" t="s">
        <v>930</v>
      </c>
    </row>
    <row r="249" spans="1:5" ht="63.75">
      <c r="A249" t="s">
        <v>48</v>
      </c>
      <c r="E249" s="29" t="s">
        <v>931</v>
      </c>
    </row>
    <row r="250" spans="1:16" ht="12.75">
      <c r="A250" s="18" t="s">
        <v>39</v>
      </c>
      <c s="23" t="s">
        <v>932</v>
      </c>
      <c s="23" t="s">
        <v>933</v>
      </c>
      <c s="18" t="s">
        <v>41</v>
      </c>
      <c s="24" t="s">
        <v>934</v>
      </c>
      <c s="25" t="s">
        <v>135</v>
      </c>
      <c s="26">
        <v>38</v>
      </c>
      <c s="27">
        <v>0</v>
      </c>
      <c s="27">
        <f>ROUND(ROUND(H250,2)*ROUND(G250,3),2)</f>
      </c>
      <c r="O250">
        <f>(I250*21)/100</f>
      </c>
      <c t="s">
        <v>18</v>
      </c>
    </row>
    <row r="251" spans="1:5" ht="12.75">
      <c r="A251" s="28" t="s">
        <v>44</v>
      </c>
      <c r="E251" s="29" t="s">
        <v>41</v>
      </c>
    </row>
    <row r="252" spans="1:5" ht="89.25">
      <c r="A252" s="30" t="s">
        <v>46</v>
      </c>
      <c r="E252" s="31" t="s">
        <v>925</v>
      </c>
    </row>
    <row r="253" spans="1:5" ht="25.5">
      <c r="A253" t="s">
        <v>48</v>
      </c>
      <c r="E253" s="29" t="s">
        <v>935</v>
      </c>
    </row>
    <row r="254" spans="1:16" ht="12.75">
      <c r="A254" s="18" t="s">
        <v>39</v>
      </c>
      <c s="23" t="s">
        <v>936</v>
      </c>
      <c s="23" t="s">
        <v>937</v>
      </c>
      <c s="18" t="s">
        <v>41</v>
      </c>
      <c s="24" t="s">
        <v>938</v>
      </c>
      <c s="25" t="s">
        <v>939</v>
      </c>
      <c s="26">
        <v>9880</v>
      </c>
      <c s="27">
        <v>0</v>
      </c>
      <c s="27">
        <f>ROUND(ROUND(H254,2)*ROUND(G254,3),2)</f>
      </c>
      <c r="O254">
        <f>(I254*21)/100</f>
      </c>
      <c t="s">
        <v>18</v>
      </c>
    </row>
    <row r="255" spans="1:5" ht="12.75">
      <c r="A255" s="28" t="s">
        <v>44</v>
      </c>
      <c r="E255" s="29" t="s">
        <v>41</v>
      </c>
    </row>
    <row r="256" spans="1:5" ht="89.25">
      <c r="A256" s="30" t="s">
        <v>46</v>
      </c>
      <c r="E256" s="31" t="s">
        <v>940</v>
      </c>
    </row>
    <row r="257" spans="1:5" ht="25.5">
      <c r="A257" t="s">
        <v>48</v>
      </c>
      <c r="E257" s="29" t="s">
        <v>941</v>
      </c>
    </row>
    <row r="258" spans="1:16" ht="12.75">
      <c r="A258" s="18" t="s">
        <v>39</v>
      </c>
      <c s="23" t="s">
        <v>942</v>
      </c>
      <c s="23" t="s">
        <v>167</v>
      </c>
      <c s="18" t="s">
        <v>41</v>
      </c>
      <c s="24" t="s">
        <v>168</v>
      </c>
      <c s="25" t="s">
        <v>135</v>
      </c>
      <c s="26">
        <v>76</v>
      </c>
      <c s="27">
        <v>0</v>
      </c>
      <c s="27">
        <f>ROUND(ROUND(H258,2)*ROUND(G258,3),2)</f>
      </c>
      <c r="O258">
        <f>(I258*21)/100</f>
      </c>
      <c t="s">
        <v>18</v>
      </c>
    </row>
    <row r="259" spans="1:5" ht="12.75">
      <c r="A259" s="28" t="s">
        <v>44</v>
      </c>
      <c r="E259" s="29" t="s">
        <v>41</v>
      </c>
    </row>
    <row r="260" spans="1:5" ht="89.25">
      <c r="A260" s="30" t="s">
        <v>46</v>
      </c>
      <c r="E260" s="31" t="s">
        <v>169</v>
      </c>
    </row>
    <row r="261" spans="1:5" ht="25.5">
      <c r="A261" t="s">
        <v>48</v>
      </c>
      <c r="E261" s="29" t="s">
        <v>170</v>
      </c>
    </row>
    <row r="262" spans="1:16" ht="12.75">
      <c r="A262" s="18" t="s">
        <v>39</v>
      </c>
      <c s="23" t="s">
        <v>943</v>
      </c>
      <c s="23" t="s">
        <v>172</v>
      </c>
      <c s="18" t="s">
        <v>41</v>
      </c>
      <c s="24" t="s">
        <v>173</v>
      </c>
      <c s="25" t="s">
        <v>135</v>
      </c>
      <c s="26">
        <v>76</v>
      </c>
      <c s="27">
        <v>0</v>
      </c>
      <c s="27">
        <f>ROUND(ROUND(H262,2)*ROUND(G262,3),2)</f>
      </c>
      <c r="O262">
        <f>(I262*21)/100</f>
      </c>
      <c t="s">
        <v>18</v>
      </c>
    </row>
    <row r="263" spans="1:5" ht="12.75">
      <c r="A263" s="28" t="s">
        <v>44</v>
      </c>
      <c r="E263" s="29" t="s">
        <v>41</v>
      </c>
    </row>
    <row r="264" spans="1:5" ht="114.75">
      <c r="A264" s="30" t="s">
        <v>46</v>
      </c>
      <c r="E264" s="31" t="s">
        <v>174</v>
      </c>
    </row>
    <row r="265" spans="1:5" ht="25.5">
      <c r="A265" t="s">
        <v>48</v>
      </c>
      <c r="E265" s="29" t="s">
        <v>175</v>
      </c>
    </row>
    <row r="266" spans="1:16" ht="12.75">
      <c r="A266" s="18" t="s">
        <v>39</v>
      </c>
      <c s="23" t="s">
        <v>944</v>
      </c>
      <c s="23" t="s">
        <v>177</v>
      </c>
      <c s="18" t="s">
        <v>41</v>
      </c>
      <c s="24" t="s">
        <v>178</v>
      </c>
      <c s="25" t="s">
        <v>63</v>
      </c>
      <c s="26">
        <v>59</v>
      </c>
      <c s="27">
        <v>0</v>
      </c>
      <c s="27">
        <f>ROUND(ROUND(H266,2)*ROUND(G266,3),2)</f>
      </c>
      <c r="O266">
        <f>(I266*21)/100</f>
      </c>
      <c t="s">
        <v>18</v>
      </c>
    </row>
    <row r="267" spans="1:5" ht="12.75">
      <c r="A267" s="28" t="s">
        <v>44</v>
      </c>
      <c r="E267" s="29" t="s">
        <v>41</v>
      </c>
    </row>
    <row r="268" spans="1:5" ht="63.75">
      <c r="A268" s="30" t="s">
        <v>46</v>
      </c>
      <c r="E268" s="31" t="s">
        <v>179</v>
      </c>
    </row>
    <row r="269" spans="1:5" ht="25.5">
      <c r="A269" t="s">
        <v>48</v>
      </c>
      <c r="E269" s="29" t="s">
        <v>180</v>
      </c>
    </row>
    <row r="270" spans="1:16" ht="25.5">
      <c r="A270" s="18" t="s">
        <v>39</v>
      </c>
      <c s="23" t="s">
        <v>945</v>
      </c>
      <c s="23" t="s">
        <v>946</v>
      </c>
      <c s="18" t="s">
        <v>41</v>
      </c>
      <c s="24" t="s">
        <v>947</v>
      </c>
      <c s="25" t="s">
        <v>135</v>
      </c>
      <c s="26">
        <v>9.9</v>
      </c>
      <c s="27">
        <v>0</v>
      </c>
      <c s="27">
        <f>ROUND(ROUND(H270,2)*ROUND(G270,3),2)</f>
      </c>
      <c r="O270">
        <f>(I270*21)/100</f>
      </c>
      <c t="s">
        <v>18</v>
      </c>
    </row>
    <row r="271" spans="1:5" ht="12.75">
      <c r="A271" s="28" t="s">
        <v>44</v>
      </c>
      <c r="E271" s="29" t="s">
        <v>41</v>
      </c>
    </row>
    <row r="272" spans="1:5" ht="102">
      <c r="A272" s="30" t="s">
        <v>46</v>
      </c>
      <c r="E272" s="31" t="s">
        <v>948</v>
      </c>
    </row>
    <row r="273" spans="1:5" ht="25.5">
      <c r="A273" t="s">
        <v>48</v>
      </c>
      <c r="E273" s="29" t="s">
        <v>949</v>
      </c>
    </row>
    <row r="274" spans="1:16" ht="12.75">
      <c r="A274" s="18" t="s">
        <v>39</v>
      </c>
      <c s="23" t="s">
        <v>950</v>
      </c>
      <c s="23" t="s">
        <v>951</v>
      </c>
      <c s="18" t="s">
        <v>41</v>
      </c>
      <c s="24" t="s">
        <v>952</v>
      </c>
      <c s="25" t="s">
        <v>135</v>
      </c>
      <c s="26">
        <v>74.02</v>
      </c>
      <c s="27">
        <v>0</v>
      </c>
      <c s="27">
        <f>ROUND(ROUND(H274,2)*ROUND(G274,3),2)</f>
      </c>
      <c r="O274">
        <f>(I274*21)/100</f>
      </c>
      <c t="s">
        <v>18</v>
      </c>
    </row>
    <row r="275" spans="1:5" ht="12.75">
      <c r="A275" s="28" t="s">
        <v>44</v>
      </c>
      <c r="E275" s="29" t="s">
        <v>41</v>
      </c>
    </row>
    <row r="276" spans="1:5" ht="63.75">
      <c r="A276" s="30" t="s">
        <v>46</v>
      </c>
      <c r="E276" s="31" t="s">
        <v>953</v>
      </c>
    </row>
    <row r="277" spans="1:5" ht="38.25">
      <c r="A277" t="s">
        <v>48</v>
      </c>
      <c r="E277" s="29" t="s">
        <v>954</v>
      </c>
    </row>
    <row r="278" spans="1:16" ht="12.75">
      <c r="A278" s="18" t="s">
        <v>39</v>
      </c>
      <c s="23" t="s">
        <v>955</v>
      </c>
      <c s="23" t="s">
        <v>956</v>
      </c>
      <c s="18" t="s">
        <v>41</v>
      </c>
      <c s="24" t="s">
        <v>957</v>
      </c>
      <c s="25" t="s">
        <v>135</v>
      </c>
      <c s="26">
        <v>9.9</v>
      </c>
      <c s="27">
        <v>0</v>
      </c>
      <c s="27">
        <f>ROUND(ROUND(H278,2)*ROUND(G278,3),2)</f>
      </c>
      <c r="O278">
        <f>(I278*21)/100</f>
      </c>
      <c t="s">
        <v>18</v>
      </c>
    </row>
    <row r="279" spans="1:5" ht="12.75">
      <c r="A279" s="28" t="s">
        <v>44</v>
      </c>
      <c r="E279" s="29" t="s">
        <v>41</v>
      </c>
    </row>
    <row r="280" spans="1:5" ht="63.75">
      <c r="A280" s="30" t="s">
        <v>46</v>
      </c>
      <c r="E280" s="31" t="s">
        <v>958</v>
      </c>
    </row>
    <row r="281" spans="1:5" ht="38.25">
      <c r="A281" t="s">
        <v>48</v>
      </c>
      <c r="E281" s="29" t="s">
        <v>954</v>
      </c>
    </row>
    <row r="282" spans="1:16" ht="25.5">
      <c r="A282" s="18" t="s">
        <v>39</v>
      </c>
      <c s="23" t="s">
        <v>959</v>
      </c>
      <c s="23" t="s">
        <v>960</v>
      </c>
      <c s="18" t="s">
        <v>41</v>
      </c>
      <c s="24" t="s">
        <v>961</v>
      </c>
      <c s="25" t="s">
        <v>135</v>
      </c>
      <c s="26">
        <v>9.9</v>
      </c>
      <c s="27">
        <v>0</v>
      </c>
      <c s="27">
        <f>ROUND(ROUND(H282,2)*ROUND(G282,3),2)</f>
      </c>
      <c r="O282">
        <f>(I282*21)/100</f>
      </c>
      <c t="s">
        <v>18</v>
      </c>
    </row>
    <row r="283" spans="1:5" ht="12.75">
      <c r="A283" s="28" t="s">
        <v>44</v>
      </c>
      <c r="E283" s="29" t="s">
        <v>41</v>
      </c>
    </row>
    <row r="284" spans="1:5" ht="89.25">
      <c r="A284" s="30" t="s">
        <v>46</v>
      </c>
      <c r="E284" s="31" t="s">
        <v>962</v>
      </c>
    </row>
    <row r="285" spans="1:5" ht="38.25">
      <c r="A285" t="s">
        <v>48</v>
      </c>
      <c r="E285" s="29" t="s">
        <v>963</v>
      </c>
    </row>
    <row r="286" spans="1:16" ht="12.75">
      <c r="A286" s="18" t="s">
        <v>39</v>
      </c>
      <c s="23" t="s">
        <v>964</v>
      </c>
      <c s="23" t="s">
        <v>965</v>
      </c>
      <c s="18" t="s">
        <v>41</v>
      </c>
      <c s="24" t="s">
        <v>966</v>
      </c>
      <c s="25" t="s">
        <v>135</v>
      </c>
      <c s="26">
        <v>35.71</v>
      </c>
      <c s="27">
        <v>0</v>
      </c>
      <c s="27">
        <f>ROUND(ROUND(H286,2)*ROUND(G286,3),2)</f>
      </c>
      <c r="O286">
        <f>(I286*21)/100</f>
      </c>
      <c t="s">
        <v>18</v>
      </c>
    </row>
    <row r="287" spans="1:5" ht="12.75">
      <c r="A287" s="28" t="s">
        <v>44</v>
      </c>
      <c r="E287" s="29" t="s">
        <v>41</v>
      </c>
    </row>
    <row r="288" spans="1:5" ht="140.25">
      <c r="A288" s="30" t="s">
        <v>46</v>
      </c>
      <c r="E288" s="31" t="s">
        <v>967</v>
      </c>
    </row>
    <row r="289" spans="1:5" ht="280.5">
      <c r="A289" t="s">
        <v>48</v>
      </c>
      <c r="E289" s="29" t="s">
        <v>968</v>
      </c>
    </row>
    <row r="290" spans="1:16" ht="12.75">
      <c r="A290" s="18" t="s">
        <v>39</v>
      </c>
      <c s="23" t="s">
        <v>969</v>
      </c>
      <c s="23" t="s">
        <v>970</v>
      </c>
      <c s="18" t="s">
        <v>41</v>
      </c>
      <c s="24" t="s">
        <v>971</v>
      </c>
      <c s="25" t="s">
        <v>141</v>
      </c>
      <c s="26">
        <v>0.712</v>
      </c>
      <c s="27">
        <v>0</v>
      </c>
      <c s="27">
        <f>ROUND(ROUND(H290,2)*ROUND(G290,3),2)</f>
      </c>
      <c r="O290">
        <f>(I290*21)/100</f>
      </c>
      <c t="s">
        <v>18</v>
      </c>
    </row>
    <row r="291" spans="1:5" ht="12.75">
      <c r="A291" s="28" t="s">
        <v>44</v>
      </c>
      <c r="E291" s="29" t="s">
        <v>41</v>
      </c>
    </row>
    <row r="292" spans="1:5" ht="165.75">
      <c r="A292" s="30" t="s">
        <v>46</v>
      </c>
      <c r="E292" s="31" t="s">
        <v>972</v>
      </c>
    </row>
    <row r="293" spans="1:5" ht="229.5">
      <c r="A293" t="s">
        <v>48</v>
      </c>
      <c r="E293" s="29" t="s">
        <v>973</v>
      </c>
    </row>
    <row r="294" spans="1:16" ht="12.75">
      <c r="A294" s="18" t="s">
        <v>39</v>
      </c>
      <c s="23" t="s">
        <v>974</v>
      </c>
      <c s="23" t="s">
        <v>975</v>
      </c>
      <c s="18" t="s">
        <v>41</v>
      </c>
      <c s="24" t="s">
        <v>976</v>
      </c>
      <c s="25" t="s">
        <v>818</v>
      </c>
      <c s="26">
        <v>1511.824</v>
      </c>
      <c s="27">
        <v>0</v>
      </c>
      <c s="27">
        <f>ROUND(ROUND(H294,2)*ROUND(G294,3),2)</f>
      </c>
      <c r="O294">
        <f>(I294*21)/100</f>
      </c>
      <c t="s">
        <v>18</v>
      </c>
    </row>
    <row r="295" spans="1:5" ht="12.75">
      <c r="A295" s="28" t="s">
        <v>44</v>
      </c>
      <c r="E295" s="29" t="s">
        <v>41</v>
      </c>
    </row>
    <row r="296" spans="1:5" ht="293.25">
      <c r="A296" s="30" t="s">
        <v>46</v>
      </c>
      <c r="E296" s="31" t="s">
        <v>977</v>
      </c>
    </row>
    <row r="297" spans="1:5" ht="409.5">
      <c r="A297" t="s">
        <v>48</v>
      </c>
      <c r="E297" s="29" t="s">
        <v>978</v>
      </c>
    </row>
    <row r="298" spans="1:16" ht="12.75">
      <c r="A298" s="18" t="s">
        <v>39</v>
      </c>
      <c s="23" t="s">
        <v>979</v>
      </c>
      <c s="23" t="s">
        <v>980</v>
      </c>
      <c s="18" t="s">
        <v>41</v>
      </c>
      <c s="24" t="s">
        <v>981</v>
      </c>
      <c s="25" t="s">
        <v>818</v>
      </c>
      <c s="26">
        <v>175.352</v>
      </c>
      <c s="27">
        <v>0</v>
      </c>
      <c s="27">
        <f>ROUND(ROUND(H298,2)*ROUND(G298,3),2)</f>
      </c>
      <c r="O298">
        <f>(I298*21)/100</f>
      </c>
      <c t="s">
        <v>18</v>
      </c>
    </row>
    <row r="299" spans="1:5" ht="12.75">
      <c r="A299" s="28" t="s">
        <v>44</v>
      </c>
      <c r="E299" s="29" t="s">
        <v>41</v>
      </c>
    </row>
    <row r="300" spans="1:5" ht="409.5">
      <c r="A300" s="30" t="s">
        <v>46</v>
      </c>
      <c r="E300" s="31" t="s">
        <v>982</v>
      </c>
    </row>
    <row r="301" spans="1:5" ht="357">
      <c r="A301" t="s">
        <v>48</v>
      </c>
      <c r="E301" s="29" t="s">
        <v>983</v>
      </c>
    </row>
    <row r="302" spans="1:16" ht="12.75">
      <c r="A302" s="18" t="s">
        <v>39</v>
      </c>
      <c s="23" t="s">
        <v>984</v>
      </c>
      <c s="23" t="s">
        <v>985</v>
      </c>
      <c s="18" t="s">
        <v>41</v>
      </c>
      <c s="24" t="s">
        <v>986</v>
      </c>
      <c s="25" t="s">
        <v>130</v>
      </c>
      <c s="26">
        <v>439.145</v>
      </c>
      <c s="27">
        <v>0</v>
      </c>
      <c s="27">
        <f>ROUND(ROUND(H302,2)*ROUND(G302,3),2)</f>
      </c>
      <c r="O302">
        <f>(I302*21)/100</f>
      </c>
      <c t="s">
        <v>18</v>
      </c>
    </row>
    <row r="303" spans="1:5" ht="12.75">
      <c r="A303" s="28" t="s">
        <v>44</v>
      </c>
      <c r="E303" s="29" t="s">
        <v>41</v>
      </c>
    </row>
    <row r="304" spans="1:5" ht="178.5">
      <c r="A304" s="30" t="s">
        <v>46</v>
      </c>
      <c r="E304" s="31" t="s">
        <v>987</v>
      </c>
    </row>
    <row r="305" spans="1:5" ht="25.5">
      <c r="A305" t="s">
        <v>48</v>
      </c>
      <c r="E305" s="29" t="s">
        <v>988</v>
      </c>
    </row>
    <row r="306" spans="1:16" ht="12.75">
      <c r="A306" s="18" t="s">
        <v>39</v>
      </c>
      <c s="23" t="s">
        <v>989</v>
      </c>
      <c s="23" t="s">
        <v>990</v>
      </c>
      <c s="18" t="s">
        <v>41</v>
      </c>
      <c s="24" t="s">
        <v>991</v>
      </c>
      <c s="25" t="s">
        <v>130</v>
      </c>
      <c s="26">
        <v>610.5</v>
      </c>
      <c s="27">
        <v>0</v>
      </c>
      <c s="27">
        <f>ROUND(ROUND(H306,2)*ROUND(G306,3),2)</f>
      </c>
      <c r="O306">
        <f>(I306*21)/100</f>
      </c>
      <c t="s">
        <v>18</v>
      </c>
    </row>
    <row r="307" spans="1:5" ht="12.75">
      <c r="A307" s="28" t="s">
        <v>44</v>
      </c>
      <c r="E307" s="29" t="s">
        <v>41</v>
      </c>
    </row>
    <row r="308" spans="1:5" ht="140.25">
      <c r="A308" s="30" t="s">
        <v>46</v>
      </c>
      <c r="E308" s="31" t="s">
        <v>992</v>
      </c>
    </row>
    <row r="309" spans="1:5" ht="25.5">
      <c r="A309" t="s">
        <v>48</v>
      </c>
      <c r="E309" s="29" t="s">
        <v>988</v>
      </c>
    </row>
    <row r="310" spans="1:16" ht="12.75">
      <c r="A310" s="18" t="s">
        <v>39</v>
      </c>
      <c s="23" t="s">
        <v>993</v>
      </c>
      <c s="23" t="s">
        <v>994</v>
      </c>
      <c s="18" t="s">
        <v>41</v>
      </c>
      <c s="24" t="s">
        <v>995</v>
      </c>
      <c s="25" t="s">
        <v>996</v>
      </c>
      <c s="26">
        <v>2318</v>
      </c>
      <c s="27">
        <v>0</v>
      </c>
      <c s="27">
        <f>ROUND(ROUND(H310,2)*ROUND(G310,3),2)</f>
      </c>
      <c r="O310">
        <f>(I310*21)/100</f>
      </c>
      <c t="s">
        <v>18</v>
      </c>
    </row>
    <row r="311" spans="1:5" ht="12.75">
      <c r="A311" s="28" t="s">
        <v>44</v>
      </c>
      <c r="E311" s="29" t="s">
        <v>41</v>
      </c>
    </row>
    <row r="312" spans="1:5" ht="242.25">
      <c r="A312" s="30" t="s">
        <v>46</v>
      </c>
      <c r="E312" s="31" t="s">
        <v>997</v>
      </c>
    </row>
    <row r="313" spans="1:5" ht="25.5">
      <c r="A313" t="s">
        <v>48</v>
      </c>
      <c r="E313" s="29" t="s">
        <v>998</v>
      </c>
    </row>
    <row r="314" spans="1:16" ht="25.5">
      <c r="A314" s="18" t="s">
        <v>39</v>
      </c>
      <c s="23" t="s">
        <v>999</v>
      </c>
      <c s="23" t="s">
        <v>182</v>
      </c>
      <c s="18" t="s">
        <v>41</v>
      </c>
      <c s="24" t="s">
        <v>183</v>
      </c>
      <c s="25" t="s">
        <v>141</v>
      </c>
      <c s="26">
        <v>36.118</v>
      </c>
      <c s="27">
        <v>0</v>
      </c>
      <c s="27">
        <f>ROUND(ROUND(H314,2)*ROUND(G314,3),2)</f>
      </c>
      <c r="O314">
        <f>(I314*21)/100</f>
      </c>
      <c t="s">
        <v>18</v>
      </c>
    </row>
    <row r="315" spans="1:5" ht="12.75">
      <c r="A315" s="28" t="s">
        <v>44</v>
      </c>
      <c r="E315" s="29" t="s">
        <v>41</v>
      </c>
    </row>
    <row r="316" spans="1:5" ht="255">
      <c r="A316" s="30" t="s">
        <v>46</v>
      </c>
      <c r="E316" s="31" t="s">
        <v>184</v>
      </c>
    </row>
    <row r="317" spans="1:5" ht="102">
      <c r="A317" t="s">
        <v>48</v>
      </c>
      <c r="E317" s="29" t="s">
        <v>185</v>
      </c>
    </row>
    <row r="318" spans="1:16" ht="25.5">
      <c r="A318" s="18" t="s">
        <v>39</v>
      </c>
      <c s="23" t="s">
        <v>1000</v>
      </c>
      <c s="23" t="s">
        <v>187</v>
      </c>
      <c s="18" t="s">
        <v>41</v>
      </c>
      <c s="24" t="s">
        <v>188</v>
      </c>
      <c s="25" t="s">
        <v>116</v>
      </c>
      <c s="26">
        <v>0.72</v>
      </c>
      <c s="27">
        <v>0</v>
      </c>
      <c s="27">
        <f>ROUND(ROUND(H318,2)*ROUND(G318,3),2)</f>
      </c>
      <c r="O318">
        <f>(I318*21)/100</f>
      </c>
      <c t="s">
        <v>18</v>
      </c>
    </row>
    <row r="319" spans="1:5" ht="12.75">
      <c r="A319" s="28" t="s">
        <v>44</v>
      </c>
      <c r="E319" s="29" t="s">
        <v>41</v>
      </c>
    </row>
    <row r="320" spans="1:5" ht="191.25">
      <c r="A320" s="30" t="s">
        <v>46</v>
      </c>
      <c r="E320" s="31" t="s">
        <v>189</v>
      </c>
    </row>
    <row r="321" spans="1:5" ht="102">
      <c r="A321" t="s">
        <v>48</v>
      </c>
      <c r="E321" s="29" t="s">
        <v>190</v>
      </c>
    </row>
    <row r="322" spans="1:16" ht="25.5">
      <c r="A322" s="18" t="s">
        <v>39</v>
      </c>
      <c s="23" t="s">
        <v>1001</v>
      </c>
      <c s="23" t="s">
        <v>192</v>
      </c>
      <c s="18" t="s">
        <v>41</v>
      </c>
      <c s="24" t="s">
        <v>193</v>
      </c>
      <c s="25" t="s">
        <v>141</v>
      </c>
      <c s="26">
        <v>34.878</v>
      </c>
      <c s="27">
        <v>0</v>
      </c>
      <c s="27">
        <f>ROUND(ROUND(H322,2)*ROUND(G322,3),2)</f>
      </c>
      <c r="O322">
        <f>(I322*21)/100</f>
      </c>
      <c t="s">
        <v>18</v>
      </c>
    </row>
    <row r="323" spans="1:5" ht="12.75">
      <c r="A323" s="28" t="s">
        <v>44</v>
      </c>
      <c r="E323" s="29" t="s">
        <v>41</v>
      </c>
    </row>
    <row r="324" spans="1:5" ht="89.25">
      <c r="A324" s="30" t="s">
        <v>46</v>
      </c>
      <c r="E324" s="31" t="s">
        <v>194</v>
      </c>
    </row>
    <row r="325" spans="1:5" ht="76.5">
      <c r="A325" t="s">
        <v>48</v>
      </c>
      <c r="E325" s="29" t="s">
        <v>195</v>
      </c>
    </row>
    <row r="326" spans="1:16" ht="25.5">
      <c r="A326" s="18" t="s">
        <v>39</v>
      </c>
      <c s="23" t="s">
        <v>1002</v>
      </c>
      <c s="23" t="s">
        <v>197</v>
      </c>
      <c s="18" t="s">
        <v>41</v>
      </c>
      <c s="24" t="s">
        <v>198</v>
      </c>
      <c s="25" t="s">
        <v>135</v>
      </c>
      <c s="26">
        <v>34</v>
      </c>
      <c s="27">
        <v>0</v>
      </c>
      <c s="27">
        <f>ROUND(ROUND(H326,2)*ROUND(G326,3),2)</f>
      </c>
      <c r="O326">
        <f>(I326*21)/100</f>
      </c>
      <c t="s">
        <v>18</v>
      </c>
    </row>
    <row r="327" spans="1:5" ht="12.75">
      <c r="A327" s="28" t="s">
        <v>44</v>
      </c>
      <c r="E327" s="29" t="s">
        <v>41</v>
      </c>
    </row>
    <row r="328" spans="1:5" ht="102">
      <c r="A328" s="30" t="s">
        <v>46</v>
      </c>
      <c r="E328" s="31" t="s">
        <v>199</v>
      </c>
    </row>
    <row r="329" spans="1:5" ht="89.25">
      <c r="A329" t="s">
        <v>48</v>
      </c>
      <c r="E329" s="29" t="s">
        <v>200</v>
      </c>
    </row>
    <row r="330" spans="1:16" ht="12.75">
      <c r="A330" s="18" t="s">
        <v>39</v>
      </c>
      <c s="23" t="s">
        <v>1003</v>
      </c>
      <c s="23" t="s">
        <v>202</v>
      </c>
      <c s="18" t="s">
        <v>41</v>
      </c>
      <c s="24" t="s">
        <v>203</v>
      </c>
      <c s="25" t="s">
        <v>63</v>
      </c>
      <c s="26">
        <v>64</v>
      </c>
      <c s="27">
        <v>0</v>
      </c>
      <c s="27">
        <f>ROUND(ROUND(H330,2)*ROUND(G330,3),2)</f>
      </c>
      <c r="O330">
        <f>(I330*21)/100</f>
      </c>
      <c t="s">
        <v>18</v>
      </c>
    </row>
    <row r="331" spans="1:5" ht="12.75">
      <c r="A331" s="28" t="s">
        <v>44</v>
      </c>
      <c r="E331" s="29" t="s">
        <v>41</v>
      </c>
    </row>
    <row r="332" spans="1:5" ht="114.75">
      <c r="A332" s="30" t="s">
        <v>46</v>
      </c>
      <c r="E332" s="31" t="s">
        <v>204</v>
      </c>
    </row>
    <row r="333" spans="1:5" ht="76.5">
      <c r="A333" t="s">
        <v>48</v>
      </c>
      <c r="E333" s="29" t="s">
        <v>195</v>
      </c>
    </row>
    <row r="334" spans="1:16" ht="12.75">
      <c r="A334" s="18" t="s">
        <v>39</v>
      </c>
      <c s="23" t="s">
        <v>1004</v>
      </c>
      <c s="23" t="s">
        <v>206</v>
      </c>
      <c s="18" t="s">
        <v>41</v>
      </c>
      <c s="24" t="s">
        <v>207</v>
      </c>
      <c s="25" t="s">
        <v>141</v>
      </c>
      <c s="26">
        <v>100.521</v>
      </c>
      <c s="27">
        <v>0</v>
      </c>
      <c s="27">
        <f>ROUND(ROUND(H334,2)*ROUND(G334,3),2)</f>
      </c>
      <c r="O334">
        <f>(I334*21)/100</f>
      </c>
      <c t="s">
        <v>18</v>
      </c>
    </row>
    <row r="335" spans="1:5" ht="12.75">
      <c r="A335" s="28" t="s">
        <v>44</v>
      </c>
      <c r="E335" s="29" t="s">
        <v>41</v>
      </c>
    </row>
    <row r="336" spans="1:5" ht="204">
      <c r="A336" s="30" t="s">
        <v>46</v>
      </c>
      <c r="E336" s="31" t="s">
        <v>208</v>
      </c>
    </row>
    <row r="337" spans="1:5" ht="76.5">
      <c r="A337" t="s">
        <v>48</v>
      </c>
      <c r="E337" s="29" t="s">
        <v>195</v>
      </c>
    </row>
    <row r="338" spans="1:16" ht="25.5">
      <c r="A338" s="18" t="s">
        <v>39</v>
      </c>
      <c s="23" t="s">
        <v>1005</v>
      </c>
      <c s="23" t="s">
        <v>210</v>
      </c>
      <c s="18" t="s">
        <v>41</v>
      </c>
      <c s="24" t="s">
        <v>211</v>
      </c>
      <c s="25" t="s">
        <v>130</v>
      </c>
      <c s="26">
        <v>709.5</v>
      </c>
      <c s="27">
        <v>0</v>
      </c>
      <c s="27">
        <f>ROUND(ROUND(H338,2)*ROUND(G338,3),2)</f>
      </c>
      <c r="O338">
        <f>(I338*21)/100</f>
      </c>
      <c t="s">
        <v>18</v>
      </c>
    </row>
    <row r="339" spans="1:5" ht="12.75">
      <c r="A339" s="28" t="s">
        <v>44</v>
      </c>
      <c r="E339" s="29" t="s">
        <v>41</v>
      </c>
    </row>
    <row r="340" spans="1:5" ht="114.75">
      <c r="A340" s="30" t="s">
        <v>46</v>
      </c>
      <c r="E340" s="31" t="s">
        <v>212</v>
      </c>
    </row>
    <row r="341" spans="1:5" ht="76.5">
      <c r="A341" t="s">
        <v>48</v>
      </c>
      <c r="E341" s="29" t="s">
        <v>195</v>
      </c>
    </row>
  </sheetData>
  <mergeCells count="11">
    <mergeCell ref="C3:D3"/>
    <mergeCell ref="F3:G3"/>
    <mergeCell ref="C4:D4"/>
    <mergeCell ref="A5:A6"/>
    <mergeCell ref="B5:B6"/>
    <mergeCell ref="C5:C6"/>
    <mergeCell ref="D5:D6"/>
    <mergeCell ref="E5:E6"/>
    <mergeCell ref="F5:F6"/>
    <mergeCell ref="G5:G6"/>
    <mergeCell ref="H5:I5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1006</v>
      </c>
      <c s="32">
        <f>0+I9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1006</v>
      </c>
      <c s="1"/>
      <c s="10" t="s">
        <v>1007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1006</v>
      </c>
      <c s="5"/>
      <c s="14" t="s">
        <v>1008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34</v>
      </c>
      <c s="19"/>
      <c s="21" t="s">
        <v>161</v>
      </c>
      <c s="19"/>
      <c s="19"/>
      <c s="19"/>
      <c s="22">
        <f>0+Q9</f>
      </c>
      <c r="O9">
        <f>0+R9</f>
      </c>
      <c r="Q9">
        <f>0+I10</f>
      </c>
      <c>
        <f>0+O10</f>
      </c>
    </row>
    <row r="10" spans="1:16" ht="12.75">
      <c r="A10" s="18" t="s">
        <v>39</v>
      </c>
      <c s="23" t="s">
        <v>23</v>
      </c>
      <c s="23" t="s">
        <v>1009</v>
      </c>
      <c s="18" t="s">
        <v>41</v>
      </c>
      <c s="24" t="s">
        <v>1010</v>
      </c>
      <c s="25" t="s">
        <v>52</v>
      </c>
      <c s="26">
        <v>1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41</v>
      </c>
    </row>
    <row r="12" spans="1:5" ht="89.25">
      <c r="A12" s="30" t="s">
        <v>46</v>
      </c>
      <c r="E12" s="31" t="s">
        <v>1011</v>
      </c>
    </row>
    <row r="13" spans="1:5" ht="12.75">
      <c r="A13" t="s">
        <v>48</v>
      </c>
      <c r="E13" s="29" t="s">
        <v>108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1014</v>
      </c>
      <c s="32">
        <f>0+I9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1012</v>
      </c>
      <c s="1"/>
      <c s="10" t="s">
        <v>1013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1014</v>
      </c>
      <c s="5"/>
      <c s="14" t="s">
        <v>1015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23</v>
      </c>
      <c s="19"/>
      <c s="21" t="s">
        <v>127</v>
      </c>
      <c s="19"/>
      <c s="19"/>
      <c s="19"/>
      <c s="22">
        <f>0+Q9</f>
      </c>
      <c r="O9">
        <f>0+R9</f>
      </c>
      <c r="Q9">
        <f>0+I10+I14+I18+I22+I26</f>
      </c>
      <c>
        <f>0+O10+O14+O18+O22+O26</f>
      </c>
    </row>
    <row r="10" spans="1:16" ht="12.75">
      <c r="A10" s="18" t="s">
        <v>39</v>
      </c>
      <c s="23" t="s">
        <v>23</v>
      </c>
      <c s="23" t="s">
        <v>1016</v>
      </c>
      <c s="18" t="s">
        <v>41</v>
      </c>
      <c s="24" t="s">
        <v>1017</v>
      </c>
      <c s="25" t="s">
        <v>130</v>
      </c>
      <c s="26">
        <v>42.5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1018</v>
      </c>
    </row>
    <row r="12" spans="1:5" ht="76.5">
      <c r="A12" s="30" t="s">
        <v>46</v>
      </c>
      <c r="E12" s="31" t="s">
        <v>1019</v>
      </c>
    </row>
    <row r="13" spans="1:5" ht="38.25">
      <c r="A13" t="s">
        <v>48</v>
      </c>
      <c r="E13" s="29" t="s">
        <v>1020</v>
      </c>
    </row>
    <row r="14" spans="1:16" ht="25.5">
      <c r="A14" s="18" t="s">
        <v>39</v>
      </c>
      <c s="23" t="s">
        <v>18</v>
      </c>
      <c s="23" t="s">
        <v>1021</v>
      </c>
      <c s="18" t="s">
        <v>41</v>
      </c>
      <c s="24" t="s">
        <v>1022</v>
      </c>
      <c s="25" t="s">
        <v>141</v>
      </c>
      <c s="26">
        <v>10.625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1023</v>
      </c>
    </row>
    <row r="16" spans="1:5" ht="76.5">
      <c r="A16" s="30" t="s">
        <v>46</v>
      </c>
      <c r="E16" s="31" t="s">
        <v>1024</v>
      </c>
    </row>
    <row r="17" spans="1:5" ht="38.25">
      <c r="A17" t="s">
        <v>48</v>
      </c>
      <c r="E17" s="29" t="s">
        <v>153</v>
      </c>
    </row>
    <row r="18" spans="1:16" ht="12.75">
      <c r="A18" s="18" t="s">
        <v>39</v>
      </c>
      <c s="23" t="s">
        <v>17</v>
      </c>
      <c s="23" t="s">
        <v>1025</v>
      </c>
      <c s="18" t="s">
        <v>41</v>
      </c>
      <c s="24" t="s">
        <v>1026</v>
      </c>
      <c s="25" t="s">
        <v>141</v>
      </c>
      <c s="26">
        <v>4.25</v>
      </c>
      <c s="27">
        <v>0</v>
      </c>
      <c s="27">
        <f>ROUND(ROUND(H18,2)*ROUND(G18,3),2)</f>
      </c>
      <c r="O18">
        <f>(I18*21)/100</f>
      </c>
      <c t="s">
        <v>18</v>
      </c>
    </row>
    <row r="19" spans="1:5" ht="12.75">
      <c r="A19" s="28" t="s">
        <v>44</v>
      </c>
      <c r="E19" s="29" t="s">
        <v>1027</v>
      </c>
    </row>
    <row r="20" spans="1:5" ht="89.25">
      <c r="A20" s="30" t="s">
        <v>46</v>
      </c>
      <c r="E20" s="31" t="s">
        <v>1028</v>
      </c>
    </row>
    <row r="21" spans="1:5" ht="229.5">
      <c r="A21" t="s">
        <v>48</v>
      </c>
      <c r="E21" s="29" t="s">
        <v>1029</v>
      </c>
    </row>
    <row r="22" spans="1:16" ht="12.75">
      <c r="A22" s="18" t="s">
        <v>39</v>
      </c>
      <c s="23" t="s">
        <v>27</v>
      </c>
      <c s="23" t="s">
        <v>1030</v>
      </c>
      <c s="18" t="s">
        <v>41</v>
      </c>
      <c s="24" t="s">
        <v>1031</v>
      </c>
      <c s="25" t="s">
        <v>130</v>
      </c>
      <c s="26">
        <v>42.5</v>
      </c>
      <c s="27">
        <v>0</v>
      </c>
      <c s="27">
        <f>ROUND(ROUND(H22,2)*ROUND(G22,3),2)</f>
      </c>
      <c r="O22">
        <f>(I22*21)/100</f>
      </c>
      <c t="s">
        <v>18</v>
      </c>
    </row>
    <row r="23" spans="1:5" ht="12.75">
      <c r="A23" s="28" t="s">
        <v>44</v>
      </c>
      <c r="E23" s="29" t="s">
        <v>1032</v>
      </c>
    </row>
    <row r="24" spans="1:5" ht="76.5">
      <c r="A24" s="30" t="s">
        <v>46</v>
      </c>
      <c r="E24" s="31" t="s">
        <v>1033</v>
      </c>
    </row>
    <row r="25" spans="1:5" ht="38.25">
      <c r="A25" t="s">
        <v>48</v>
      </c>
      <c r="E25" s="29" t="s">
        <v>1034</v>
      </c>
    </row>
    <row r="26" spans="1:16" ht="12.75">
      <c r="A26" s="18" t="s">
        <v>39</v>
      </c>
      <c s="23" t="s">
        <v>29</v>
      </c>
      <c s="23" t="s">
        <v>1035</v>
      </c>
      <c s="18" t="s">
        <v>41</v>
      </c>
      <c s="24" t="s">
        <v>1036</v>
      </c>
      <c s="25" t="s">
        <v>63</v>
      </c>
      <c s="26">
        <v>14</v>
      </c>
      <c s="27">
        <v>0</v>
      </c>
      <c s="27">
        <f>ROUND(ROUND(H26,2)*ROUND(G26,3),2)</f>
      </c>
      <c r="O26">
        <f>(I26*21)/100</f>
      </c>
      <c t="s">
        <v>18</v>
      </c>
    </row>
    <row r="27" spans="1:5" ht="12.75">
      <c r="A27" s="28" t="s">
        <v>44</v>
      </c>
      <c r="E27" s="29" t="s">
        <v>41</v>
      </c>
    </row>
    <row r="28" spans="1:5" ht="76.5">
      <c r="A28" s="30" t="s">
        <v>46</v>
      </c>
      <c r="E28" s="31" t="s">
        <v>1037</v>
      </c>
    </row>
    <row r="29" spans="1:5" ht="89.25">
      <c r="A29" t="s">
        <v>48</v>
      </c>
      <c r="E29" s="29" t="s">
        <v>1038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1039</v>
      </c>
      <c s="32">
        <f>0+I9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1012</v>
      </c>
      <c s="1"/>
      <c s="10" t="s">
        <v>1013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1039</v>
      </c>
      <c s="5"/>
      <c s="14" t="s">
        <v>1015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23</v>
      </c>
      <c s="19"/>
      <c s="21" t="s">
        <v>127</v>
      </c>
      <c s="19"/>
      <c s="19"/>
      <c s="19"/>
      <c s="22">
        <f>0+Q9</f>
      </c>
      <c r="O9">
        <f>0+R9</f>
      </c>
      <c r="Q9">
        <f>0+I10+I14+I18+I22+I26</f>
      </c>
      <c>
        <f>0+O10+O14+O18+O22+O26</f>
      </c>
    </row>
    <row r="10" spans="1:16" ht="12.75">
      <c r="A10" s="18" t="s">
        <v>39</v>
      </c>
      <c s="23" t="s">
        <v>23</v>
      </c>
      <c s="23" t="s">
        <v>1016</v>
      </c>
      <c s="18" t="s">
        <v>41</v>
      </c>
      <c s="24" t="s">
        <v>1017</v>
      </c>
      <c s="25" t="s">
        <v>130</v>
      </c>
      <c s="26">
        <v>421.7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1018</v>
      </c>
    </row>
    <row r="12" spans="1:5" ht="165.75">
      <c r="A12" s="30" t="s">
        <v>46</v>
      </c>
      <c r="E12" s="31" t="s">
        <v>1040</v>
      </c>
    </row>
    <row r="13" spans="1:5" ht="38.25">
      <c r="A13" t="s">
        <v>48</v>
      </c>
      <c r="E13" s="29" t="s">
        <v>1020</v>
      </c>
    </row>
    <row r="14" spans="1:16" ht="25.5">
      <c r="A14" s="18" t="s">
        <v>39</v>
      </c>
      <c s="23" t="s">
        <v>18</v>
      </c>
      <c s="23" t="s">
        <v>1021</v>
      </c>
      <c s="18" t="s">
        <v>41</v>
      </c>
      <c s="24" t="s">
        <v>1041</v>
      </c>
      <c s="25" t="s">
        <v>141</v>
      </c>
      <c s="26">
        <v>105.425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1023</v>
      </c>
    </row>
    <row r="16" spans="1:5" ht="165.75">
      <c r="A16" s="30" t="s">
        <v>46</v>
      </c>
      <c r="E16" s="31" t="s">
        <v>1042</v>
      </c>
    </row>
    <row r="17" spans="1:5" ht="38.25">
      <c r="A17" t="s">
        <v>48</v>
      </c>
      <c r="E17" s="29" t="s">
        <v>153</v>
      </c>
    </row>
    <row r="18" spans="1:16" ht="12.75">
      <c r="A18" s="18" t="s">
        <v>39</v>
      </c>
      <c s="23" t="s">
        <v>17</v>
      </c>
      <c s="23" t="s">
        <v>1025</v>
      </c>
      <c s="18" t="s">
        <v>41</v>
      </c>
      <c s="24" t="s">
        <v>1026</v>
      </c>
      <c s="25" t="s">
        <v>141</v>
      </c>
      <c s="26">
        <v>42.17</v>
      </c>
      <c s="27">
        <v>0</v>
      </c>
      <c s="27">
        <f>ROUND(ROUND(H18,2)*ROUND(G18,3),2)</f>
      </c>
      <c r="O18">
        <f>(I18*21)/100</f>
      </c>
      <c t="s">
        <v>18</v>
      </c>
    </row>
    <row r="19" spans="1:5" ht="12.75">
      <c r="A19" s="28" t="s">
        <v>44</v>
      </c>
      <c r="E19" s="29" t="s">
        <v>1027</v>
      </c>
    </row>
    <row r="20" spans="1:5" ht="165.75">
      <c r="A20" s="30" t="s">
        <v>46</v>
      </c>
      <c r="E20" s="31" t="s">
        <v>1043</v>
      </c>
    </row>
    <row r="21" spans="1:5" ht="229.5">
      <c r="A21" t="s">
        <v>48</v>
      </c>
      <c r="E21" s="29" t="s">
        <v>1029</v>
      </c>
    </row>
    <row r="22" spans="1:16" ht="12.75">
      <c r="A22" s="18" t="s">
        <v>39</v>
      </c>
      <c s="23" t="s">
        <v>27</v>
      </c>
      <c s="23" t="s">
        <v>1030</v>
      </c>
      <c s="18" t="s">
        <v>41</v>
      </c>
      <c s="24" t="s">
        <v>1031</v>
      </c>
      <c s="25" t="s">
        <v>130</v>
      </c>
      <c s="26">
        <v>421.7</v>
      </c>
      <c s="27">
        <v>0</v>
      </c>
      <c s="27">
        <f>ROUND(ROUND(H22,2)*ROUND(G22,3),2)</f>
      </c>
      <c r="O22">
        <f>(I22*21)/100</f>
      </c>
      <c t="s">
        <v>18</v>
      </c>
    </row>
    <row r="23" spans="1:5" ht="12.75">
      <c r="A23" s="28" t="s">
        <v>44</v>
      </c>
      <c r="E23" s="29" t="s">
        <v>1032</v>
      </c>
    </row>
    <row r="24" spans="1:5" ht="165.75">
      <c r="A24" s="30" t="s">
        <v>46</v>
      </c>
      <c r="E24" s="31" t="s">
        <v>1044</v>
      </c>
    </row>
    <row r="25" spans="1:5" ht="38.25">
      <c r="A25" t="s">
        <v>48</v>
      </c>
      <c r="E25" s="29" t="s">
        <v>1045</v>
      </c>
    </row>
    <row r="26" spans="1:16" ht="12.75">
      <c r="A26" s="18" t="s">
        <v>39</v>
      </c>
      <c s="23" t="s">
        <v>29</v>
      </c>
      <c s="23" t="s">
        <v>1035</v>
      </c>
      <c s="18" t="s">
        <v>41</v>
      </c>
      <c s="24" t="s">
        <v>1036</v>
      </c>
      <c s="25" t="s">
        <v>63</v>
      </c>
      <c s="26">
        <v>258</v>
      </c>
      <c s="27">
        <v>0</v>
      </c>
      <c s="27">
        <f>ROUND(ROUND(H26,2)*ROUND(G26,3),2)</f>
      </c>
      <c r="O26">
        <f>(I26*21)/100</f>
      </c>
      <c t="s">
        <v>18</v>
      </c>
    </row>
    <row r="27" spans="1:5" ht="12.75">
      <c r="A27" s="28" t="s">
        <v>44</v>
      </c>
      <c r="E27" s="29" t="s">
        <v>41</v>
      </c>
    </row>
    <row r="28" spans="1:5" ht="165.75">
      <c r="A28" s="30" t="s">
        <v>46</v>
      </c>
      <c r="E28" s="31" t="s">
        <v>1046</v>
      </c>
    </row>
    <row r="29" spans="1:5" ht="89.25">
      <c r="A29" t="s">
        <v>48</v>
      </c>
      <c r="E29" s="29" t="s">
        <v>1038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2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1047</v>
      </c>
      <c s="32">
        <f>0+I9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1012</v>
      </c>
      <c s="1"/>
      <c s="10" t="s">
        <v>1013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1047</v>
      </c>
      <c s="5"/>
      <c s="14" t="s">
        <v>1015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23</v>
      </c>
      <c s="19"/>
      <c s="21" t="s">
        <v>127</v>
      </c>
      <c s="19"/>
      <c s="19"/>
      <c s="19"/>
      <c s="22">
        <f>0+Q9</f>
      </c>
      <c r="O9">
        <f>0+R9</f>
      </c>
      <c r="Q9">
        <f>0+I10+I14+I18+I22+I26</f>
      </c>
      <c>
        <f>0+O10+O14+O18+O22+O26</f>
      </c>
    </row>
    <row r="10" spans="1:16" ht="12.75">
      <c r="A10" s="18" t="s">
        <v>39</v>
      </c>
      <c s="23" t="s">
        <v>23</v>
      </c>
      <c s="23" t="s">
        <v>1016</v>
      </c>
      <c s="18" t="s">
        <v>41</v>
      </c>
      <c s="24" t="s">
        <v>1017</v>
      </c>
      <c s="25" t="s">
        <v>130</v>
      </c>
      <c s="26">
        <v>40.2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1018</v>
      </c>
    </row>
    <row r="12" spans="1:5" ht="63.75">
      <c r="A12" s="30" t="s">
        <v>46</v>
      </c>
      <c r="E12" s="31" t="s">
        <v>1048</v>
      </c>
    </row>
    <row r="13" spans="1:5" ht="38.25">
      <c r="A13" t="s">
        <v>48</v>
      </c>
      <c r="E13" s="29" t="s">
        <v>1020</v>
      </c>
    </row>
    <row r="14" spans="1:16" ht="25.5">
      <c r="A14" s="18" t="s">
        <v>39</v>
      </c>
      <c s="23" t="s">
        <v>18</v>
      </c>
      <c s="23" t="s">
        <v>1021</v>
      </c>
      <c s="18" t="s">
        <v>41</v>
      </c>
      <c s="24" t="s">
        <v>1041</v>
      </c>
      <c s="25" t="s">
        <v>141</v>
      </c>
      <c s="26">
        <v>10.05</v>
      </c>
      <c s="27">
        <v>0</v>
      </c>
      <c s="27">
        <f>ROUND(ROUND(H14,2)*ROUND(G14,3),2)</f>
      </c>
      <c r="O14">
        <f>(I14*21)/100</f>
      </c>
      <c t="s">
        <v>18</v>
      </c>
    </row>
    <row r="15" spans="1:5" ht="12.75">
      <c r="A15" s="28" t="s">
        <v>44</v>
      </c>
      <c r="E15" s="29" t="s">
        <v>1023</v>
      </c>
    </row>
    <row r="16" spans="1:5" ht="63.75">
      <c r="A16" s="30" t="s">
        <v>46</v>
      </c>
      <c r="E16" s="31" t="s">
        <v>1049</v>
      </c>
    </row>
    <row r="17" spans="1:5" ht="38.25">
      <c r="A17" t="s">
        <v>48</v>
      </c>
      <c r="E17" s="29" t="s">
        <v>153</v>
      </c>
    </row>
    <row r="18" spans="1:16" ht="12.75">
      <c r="A18" s="18" t="s">
        <v>39</v>
      </c>
      <c s="23" t="s">
        <v>17</v>
      </c>
      <c s="23" t="s">
        <v>1025</v>
      </c>
      <c s="18" t="s">
        <v>41</v>
      </c>
      <c s="24" t="s">
        <v>1026</v>
      </c>
      <c s="25" t="s">
        <v>141</v>
      </c>
      <c s="26">
        <v>4.02</v>
      </c>
      <c s="27">
        <v>0</v>
      </c>
      <c s="27">
        <f>ROUND(ROUND(H18,2)*ROUND(G18,3),2)</f>
      </c>
      <c r="O18">
        <f>(I18*21)/100</f>
      </c>
      <c t="s">
        <v>18</v>
      </c>
    </row>
    <row r="19" spans="1:5" ht="12.75">
      <c r="A19" s="28" t="s">
        <v>44</v>
      </c>
      <c r="E19" s="29" t="s">
        <v>1027</v>
      </c>
    </row>
    <row r="20" spans="1:5" ht="76.5">
      <c r="A20" s="30" t="s">
        <v>46</v>
      </c>
      <c r="E20" s="31" t="s">
        <v>1050</v>
      </c>
    </row>
    <row r="21" spans="1:5" ht="229.5">
      <c r="A21" t="s">
        <v>48</v>
      </c>
      <c r="E21" s="29" t="s">
        <v>1029</v>
      </c>
    </row>
    <row r="22" spans="1:16" ht="12.75">
      <c r="A22" s="18" t="s">
        <v>39</v>
      </c>
      <c s="23" t="s">
        <v>27</v>
      </c>
      <c s="23" t="s">
        <v>1030</v>
      </c>
      <c s="18" t="s">
        <v>41</v>
      </c>
      <c s="24" t="s">
        <v>1031</v>
      </c>
      <c s="25" t="s">
        <v>130</v>
      </c>
      <c s="26">
        <v>4.02</v>
      </c>
      <c s="27">
        <v>0</v>
      </c>
      <c s="27">
        <f>ROUND(ROUND(H22,2)*ROUND(G22,3),2)</f>
      </c>
      <c r="O22">
        <f>(I22*21)/100</f>
      </c>
      <c t="s">
        <v>18</v>
      </c>
    </row>
    <row r="23" spans="1:5" ht="12.75">
      <c r="A23" s="28" t="s">
        <v>44</v>
      </c>
      <c r="E23" s="29" t="s">
        <v>1032</v>
      </c>
    </row>
    <row r="24" spans="1:5" ht="63.75">
      <c r="A24" s="30" t="s">
        <v>46</v>
      </c>
      <c r="E24" s="31" t="s">
        <v>1051</v>
      </c>
    </row>
    <row r="25" spans="1:5" ht="38.25">
      <c r="A25" t="s">
        <v>48</v>
      </c>
      <c r="E25" s="29" t="s">
        <v>1045</v>
      </c>
    </row>
    <row r="26" spans="1:16" ht="12.75">
      <c r="A26" s="18" t="s">
        <v>39</v>
      </c>
      <c s="23" t="s">
        <v>29</v>
      </c>
      <c s="23" t="s">
        <v>1035</v>
      </c>
      <c s="18" t="s">
        <v>41</v>
      </c>
      <c s="24" t="s">
        <v>1036</v>
      </c>
      <c s="25" t="s">
        <v>63</v>
      </c>
      <c s="26">
        <v>25</v>
      </c>
      <c s="27">
        <v>0</v>
      </c>
      <c s="27">
        <f>ROUND(ROUND(H26,2)*ROUND(G26,3),2)</f>
      </c>
      <c r="O26">
        <f>(I26*21)/100</f>
      </c>
      <c t="s">
        <v>18</v>
      </c>
    </row>
    <row r="27" spans="1:5" ht="12.75">
      <c r="A27" s="28" t="s">
        <v>44</v>
      </c>
      <c r="E27" s="29" t="s">
        <v>41</v>
      </c>
    </row>
    <row r="28" spans="1:5" ht="63.75">
      <c r="A28" s="30" t="s">
        <v>46</v>
      </c>
      <c r="E28" s="31" t="s">
        <v>1052</v>
      </c>
    </row>
    <row r="29" spans="1:5" ht="89.25">
      <c r="A29" t="s">
        <v>48</v>
      </c>
      <c r="E29" s="29" t="s">
        <v>1038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4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0+O9+O14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1055</v>
      </c>
      <c s="32">
        <f>0+I9+I14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1053</v>
      </c>
      <c s="1"/>
      <c s="10" t="s">
        <v>1054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1055</v>
      </c>
      <c s="5"/>
      <c s="14" t="s">
        <v>1056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29</v>
      </c>
      <c s="19"/>
      <c s="21" t="s">
        <v>248</v>
      </c>
      <c s="19"/>
      <c s="19"/>
      <c s="19"/>
      <c s="22">
        <f>0+Q9</f>
      </c>
      <c r="O9">
        <f>0+R9</f>
      </c>
      <c r="Q9">
        <f>0+I10</f>
      </c>
      <c>
        <f>0+O10</f>
      </c>
    </row>
    <row r="10" spans="1:16" ht="12.75">
      <c r="A10" s="18" t="s">
        <v>39</v>
      </c>
      <c s="23" t="s">
        <v>23</v>
      </c>
      <c s="23" t="s">
        <v>1057</v>
      </c>
      <c s="18" t="s">
        <v>41</v>
      </c>
      <c s="24" t="s">
        <v>1058</v>
      </c>
      <c s="25" t="s">
        <v>130</v>
      </c>
      <c s="26">
        <v>52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41</v>
      </c>
    </row>
    <row r="12" spans="1:5" ht="25.5">
      <c r="A12" s="30" t="s">
        <v>46</v>
      </c>
      <c r="E12" s="31" t="s">
        <v>1059</v>
      </c>
    </row>
    <row r="13" spans="1:5" ht="102">
      <c r="A13" t="s">
        <v>48</v>
      </c>
      <c r="E13" s="29" t="s">
        <v>1060</v>
      </c>
    </row>
    <row r="14" spans="1:18" ht="12.75" customHeight="1">
      <c r="A14" s="5" t="s">
        <v>37</v>
      </c>
      <c s="5"/>
      <c s="35" t="s">
        <v>34</v>
      </c>
      <c s="5"/>
      <c s="21" t="s">
        <v>161</v>
      </c>
      <c s="5"/>
      <c s="5"/>
      <c s="5"/>
      <c s="36">
        <f>0+Q14</f>
      </c>
      <c r="O14">
        <f>0+R14</f>
      </c>
      <c r="Q14">
        <f>0+I15+I19+I23+I27+I31+I35+I39+I43+I47+I51</f>
      </c>
      <c>
        <f>0+O15+O19+O23+O27+O31+O35+O39+O43+O47+O51</f>
      </c>
    </row>
    <row r="15" spans="1:16" ht="25.5">
      <c r="A15" s="18" t="s">
        <v>39</v>
      </c>
      <c s="23" t="s">
        <v>18</v>
      </c>
      <c s="23" t="s">
        <v>286</v>
      </c>
      <c s="18" t="s">
        <v>41</v>
      </c>
      <c s="24" t="s">
        <v>287</v>
      </c>
      <c s="25" t="s">
        <v>130</v>
      </c>
      <c s="26">
        <v>31.5</v>
      </c>
      <c s="27">
        <v>0</v>
      </c>
      <c s="27">
        <f>ROUND(ROUND(H15,2)*ROUND(G15,3),2)</f>
      </c>
      <c r="O15">
        <f>(I15*21)/100</f>
      </c>
      <c t="s">
        <v>18</v>
      </c>
    </row>
    <row r="16" spans="1:5" ht="12.75">
      <c r="A16" s="28" t="s">
        <v>44</v>
      </c>
      <c r="E16" s="29" t="s">
        <v>41</v>
      </c>
    </row>
    <row r="17" spans="1:5" ht="25.5">
      <c r="A17" s="30" t="s">
        <v>46</v>
      </c>
      <c r="E17" s="31" t="s">
        <v>1061</v>
      </c>
    </row>
    <row r="18" spans="1:5" ht="38.25">
      <c r="A18" t="s">
        <v>48</v>
      </c>
      <c r="E18" s="29" t="s">
        <v>289</v>
      </c>
    </row>
    <row r="19" spans="1:16" ht="12.75">
      <c r="A19" s="18" t="s">
        <v>39</v>
      </c>
      <c s="23" t="s">
        <v>17</v>
      </c>
      <c s="23" t="s">
        <v>1062</v>
      </c>
      <c s="18" t="s">
        <v>41</v>
      </c>
      <c s="24" t="s">
        <v>1063</v>
      </c>
      <c s="25" t="s">
        <v>63</v>
      </c>
      <c s="26">
        <v>4</v>
      </c>
      <c s="27">
        <v>0</v>
      </c>
      <c s="27">
        <f>ROUND(ROUND(H19,2)*ROUND(G19,3),2)</f>
      </c>
      <c r="O19">
        <f>(I19*21)/100</f>
      </c>
      <c t="s">
        <v>18</v>
      </c>
    </row>
    <row r="20" spans="1:5" ht="12.75">
      <c r="A20" s="28" t="s">
        <v>44</v>
      </c>
      <c r="E20" s="29" t="s">
        <v>1064</v>
      </c>
    </row>
    <row r="21" spans="1:5" ht="12.75">
      <c r="A21" s="30" t="s">
        <v>46</v>
      </c>
      <c r="E21" s="31" t="s">
        <v>1065</v>
      </c>
    </row>
    <row r="22" spans="1:5" ht="76.5">
      <c r="A22" t="s">
        <v>48</v>
      </c>
      <c r="E22" s="29" t="s">
        <v>1066</v>
      </c>
    </row>
    <row r="23" spans="1:16" ht="12.75">
      <c r="A23" s="18" t="s">
        <v>39</v>
      </c>
      <c s="23" t="s">
        <v>27</v>
      </c>
      <c s="23" t="s">
        <v>1067</v>
      </c>
      <c s="18" t="s">
        <v>41</v>
      </c>
      <c s="24" t="s">
        <v>1068</v>
      </c>
      <c s="25" t="s">
        <v>63</v>
      </c>
      <c s="26">
        <v>4</v>
      </c>
      <c s="27">
        <v>0</v>
      </c>
      <c s="27">
        <f>ROUND(ROUND(H23,2)*ROUND(G23,3),2)</f>
      </c>
      <c r="O23">
        <f>(I23*21)/100</f>
      </c>
      <c t="s">
        <v>18</v>
      </c>
    </row>
    <row r="24" spans="1:5" ht="12.75">
      <c r="A24" s="28" t="s">
        <v>44</v>
      </c>
      <c r="E24" s="29" t="s">
        <v>1069</v>
      </c>
    </row>
    <row r="25" spans="1:5" ht="12.75">
      <c r="A25" s="30" t="s">
        <v>46</v>
      </c>
      <c r="E25" s="31" t="s">
        <v>1065</v>
      </c>
    </row>
    <row r="26" spans="1:5" ht="25.5">
      <c r="A26" t="s">
        <v>48</v>
      </c>
      <c r="E26" s="29" t="s">
        <v>935</v>
      </c>
    </row>
    <row r="27" spans="1:16" ht="12.75">
      <c r="A27" s="18" t="s">
        <v>39</v>
      </c>
      <c s="23" t="s">
        <v>29</v>
      </c>
      <c s="23" t="s">
        <v>1070</v>
      </c>
      <c s="18" t="s">
        <v>41</v>
      </c>
      <c s="24" t="s">
        <v>1071</v>
      </c>
      <c s="25" t="s">
        <v>1072</v>
      </c>
      <c s="26">
        <v>504</v>
      </c>
      <c s="27">
        <v>0</v>
      </c>
      <c s="27">
        <f>ROUND(ROUND(H27,2)*ROUND(G27,3),2)</f>
      </c>
      <c r="O27">
        <f>(I27*21)/100</f>
      </c>
      <c t="s">
        <v>18</v>
      </c>
    </row>
    <row r="28" spans="1:5" ht="12.75">
      <c r="A28" s="28" t="s">
        <v>44</v>
      </c>
      <c r="E28" s="29" t="s">
        <v>1064</v>
      </c>
    </row>
    <row r="29" spans="1:5" ht="38.25">
      <c r="A29" s="30" t="s">
        <v>46</v>
      </c>
      <c r="E29" s="31" t="s">
        <v>1073</v>
      </c>
    </row>
    <row r="30" spans="1:5" ht="25.5">
      <c r="A30" t="s">
        <v>48</v>
      </c>
      <c r="E30" s="29" t="s">
        <v>1074</v>
      </c>
    </row>
    <row r="31" spans="1:16" ht="12.75">
      <c r="A31" s="18" t="s">
        <v>39</v>
      </c>
      <c s="23" t="s">
        <v>31</v>
      </c>
      <c s="23" t="s">
        <v>1075</v>
      </c>
      <c s="18" t="s">
        <v>41</v>
      </c>
      <c s="24" t="s">
        <v>1076</v>
      </c>
      <c s="25" t="s">
        <v>63</v>
      </c>
      <c s="26">
        <v>7</v>
      </c>
      <c s="27">
        <v>0</v>
      </c>
      <c s="27">
        <f>ROUND(ROUND(H31,2)*ROUND(G31,3),2)</f>
      </c>
      <c r="O31">
        <f>(I31*21)/100</f>
      </c>
      <c t="s">
        <v>18</v>
      </c>
    </row>
    <row r="32" spans="1:5" ht="12.75">
      <c r="A32" s="28" t="s">
        <v>44</v>
      </c>
      <c r="E32" s="29" t="s">
        <v>41</v>
      </c>
    </row>
    <row r="33" spans="1:5" ht="12.75">
      <c r="A33" s="30" t="s">
        <v>46</v>
      </c>
      <c r="E33" s="31" t="s">
        <v>1077</v>
      </c>
    </row>
    <row r="34" spans="1:5" ht="51">
      <c r="A34" t="s">
        <v>48</v>
      </c>
      <c r="E34" s="29" t="s">
        <v>926</v>
      </c>
    </row>
    <row r="35" spans="1:16" ht="12.75">
      <c r="A35" s="18" t="s">
        <v>39</v>
      </c>
      <c s="23" t="s">
        <v>71</v>
      </c>
      <c s="23" t="s">
        <v>1078</v>
      </c>
      <c s="18" t="s">
        <v>41</v>
      </c>
      <c s="24" t="s">
        <v>1079</v>
      </c>
      <c s="25" t="s">
        <v>63</v>
      </c>
      <c s="26">
        <v>8</v>
      </c>
      <c s="27">
        <v>0</v>
      </c>
      <c s="27">
        <f>ROUND(ROUND(H35,2)*ROUND(G35,3),2)</f>
      </c>
      <c r="O35">
        <f>(I35*21)/100</f>
      </c>
      <c t="s">
        <v>18</v>
      </c>
    </row>
    <row r="36" spans="1:5" ht="12.75">
      <c r="A36" s="28" t="s">
        <v>44</v>
      </c>
      <c r="E36" s="29" t="s">
        <v>1080</v>
      </c>
    </row>
    <row r="37" spans="1:5" ht="12.75">
      <c r="A37" s="30" t="s">
        <v>46</v>
      </c>
      <c r="E37" s="31" t="s">
        <v>1081</v>
      </c>
    </row>
    <row r="38" spans="1:5" ht="25.5">
      <c r="A38" t="s">
        <v>48</v>
      </c>
      <c r="E38" s="29" t="s">
        <v>935</v>
      </c>
    </row>
    <row r="39" spans="1:16" ht="12.75">
      <c r="A39" s="18" t="s">
        <v>39</v>
      </c>
      <c s="23" t="s">
        <v>76</v>
      </c>
      <c s="23" t="s">
        <v>1082</v>
      </c>
      <c s="18" t="s">
        <v>41</v>
      </c>
      <c s="24" t="s">
        <v>1083</v>
      </c>
      <c s="25" t="s">
        <v>1072</v>
      </c>
      <c s="26">
        <v>2555</v>
      </c>
      <c s="27">
        <v>0</v>
      </c>
      <c s="27">
        <f>ROUND(ROUND(H39,2)*ROUND(G39,3),2)</f>
      </c>
      <c r="O39">
        <f>(I39*21)/100</f>
      </c>
      <c t="s">
        <v>18</v>
      </c>
    </row>
    <row r="40" spans="1:5" ht="12.75">
      <c r="A40" s="28" t="s">
        <v>44</v>
      </c>
      <c r="E40" s="29" t="s">
        <v>41</v>
      </c>
    </row>
    <row r="41" spans="1:5" ht="38.25">
      <c r="A41" s="30" t="s">
        <v>46</v>
      </c>
      <c r="E41" s="31" t="s">
        <v>1084</v>
      </c>
    </row>
    <row r="42" spans="1:5" ht="25.5">
      <c r="A42" t="s">
        <v>48</v>
      </c>
      <c r="E42" s="29" t="s">
        <v>1074</v>
      </c>
    </row>
    <row r="43" spans="1:16" ht="12.75">
      <c r="A43" s="18" t="s">
        <v>39</v>
      </c>
      <c s="23" t="s">
        <v>34</v>
      </c>
      <c s="23" t="s">
        <v>1085</v>
      </c>
      <c s="18" t="s">
        <v>41</v>
      </c>
      <c s="24" t="s">
        <v>1086</v>
      </c>
      <c s="25" t="s">
        <v>63</v>
      </c>
      <c s="26">
        <v>1</v>
      </c>
      <c s="27">
        <v>0</v>
      </c>
      <c s="27">
        <f>ROUND(ROUND(H43,2)*ROUND(G43,3),2)</f>
      </c>
      <c r="O43">
        <f>(I43*21)/100</f>
      </c>
      <c t="s">
        <v>18</v>
      </c>
    </row>
    <row r="44" spans="1:5" ht="12.75">
      <c r="A44" s="28" t="s">
        <v>44</v>
      </c>
      <c r="E44" s="29" t="s">
        <v>41</v>
      </c>
    </row>
    <row r="45" spans="1:5" ht="12.75">
      <c r="A45" s="30" t="s">
        <v>46</v>
      </c>
      <c r="E45" s="31" t="s">
        <v>47</v>
      </c>
    </row>
    <row r="46" spans="1:5" ht="51">
      <c r="A46" t="s">
        <v>48</v>
      </c>
      <c r="E46" s="29" t="s">
        <v>926</v>
      </c>
    </row>
    <row r="47" spans="1:16" ht="12.75">
      <c r="A47" s="18" t="s">
        <v>39</v>
      </c>
      <c s="23" t="s">
        <v>36</v>
      </c>
      <c s="23" t="s">
        <v>1087</v>
      </c>
      <c s="18" t="s">
        <v>41</v>
      </c>
      <c s="24" t="s">
        <v>1088</v>
      </c>
      <c s="25" t="s">
        <v>63</v>
      </c>
      <c s="26">
        <v>1</v>
      </c>
      <c s="27">
        <v>0</v>
      </c>
      <c s="27">
        <f>ROUND(ROUND(H47,2)*ROUND(G47,3),2)</f>
      </c>
      <c r="O47">
        <f>(I47*21)/100</f>
      </c>
      <c t="s">
        <v>18</v>
      </c>
    </row>
    <row r="48" spans="1:5" ht="12.75">
      <c r="A48" s="28" t="s">
        <v>44</v>
      </c>
      <c r="E48" s="29" t="s">
        <v>1080</v>
      </c>
    </row>
    <row r="49" spans="1:5" ht="12.75">
      <c r="A49" s="30" t="s">
        <v>46</v>
      </c>
      <c r="E49" s="31" t="s">
        <v>47</v>
      </c>
    </row>
    <row r="50" spans="1:5" ht="25.5">
      <c r="A50" t="s">
        <v>48</v>
      </c>
      <c r="E50" s="29" t="s">
        <v>935</v>
      </c>
    </row>
    <row r="51" spans="1:16" ht="12.75">
      <c r="A51" s="18" t="s">
        <v>39</v>
      </c>
      <c s="23" t="s">
        <v>87</v>
      </c>
      <c s="23" t="s">
        <v>1089</v>
      </c>
      <c s="18" t="s">
        <v>41</v>
      </c>
      <c s="24" t="s">
        <v>1090</v>
      </c>
      <c s="25" t="s">
        <v>1072</v>
      </c>
      <c s="26">
        <v>365</v>
      </c>
      <c s="27">
        <v>0</v>
      </c>
      <c s="27">
        <f>ROUND(ROUND(H51,2)*ROUND(G51,3),2)</f>
      </c>
      <c r="O51">
        <f>(I51*21)/100</f>
      </c>
      <c t="s">
        <v>18</v>
      </c>
    </row>
    <row r="52" spans="1:5" ht="12.75">
      <c r="A52" s="28" t="s">
        <v>44</v>
      </c>
      <c r="E52" s="29" t="s">
        <v>41</v>
      </c>
    </row>
    <row r="53" spans="1:5" ht="12.75">
      <c r="A53" s="30" t="s">
        <v>46</v>
      </c>
      <c r="E53" s="31" t="s">
        <v>1091</v>
      </c>
    </row>
    <row r="54" spans="1:5" ht="25.5">
      <c r="A54" t="s">
        <v>48</v>
      </c>
      <c r="E54" s="29" t="s">
        <v>1074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59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0+O9+O14+O19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1092</v>
      </c>
      <c s="32">
        <f>0+I9+I14+I19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1053</v>
      </c>
      <c s="1"/>
      <c s="10" t="s">
        <v>1054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1092</v>
      </c>
      <c s="5"/>
      <c s="14" t="s">
        <v>1093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21</v>
      </c>
      <c s="19"/>
      <c s="21" t="s">
        <v>38</v>
      </c>
      <c s="19"/>
      <c s="19"/>
      <c s="19"/>
      <c s="22">
        <f>0+Q9</f>
      </c>
      <c r="O9">
        <f>0+R9</f>
      </c>
      <c r="Q9">
        <f>0+I10</f>
      </c>
      <c>
        <f>0+O10</f>
      </c>
    </row>
    <row r="10" spans="1:16" ht="12.75">
      <c r="A10" s="18" t="s">
        <v>39</v>
      </c>
      <c s="23" t="s">
        <v>23</v>
      </c>
      <c s="23" t="s">
        <v>114</v>
      </c>
      <c s="18" t="s">
        <v>27</v>
      </c>
      <c s="24" t="s">
        <v>115</v>
      </c>
      <c s="25" t="s">
        <v>116</v>
      </c>
      <c s="26">
        <v>24.96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12.75">
      <c r="A11" s="28" t="s">
        <v>44</v>
      </c>
      <c r="E11" s="29" t="s">
        <v>122</v>
      </c>
    </row>
    <row r="12" spans="1:5" ht="76.5">
      <c r="A12" s="30" t="s">
        <v>46</v>
      </c>
      <c r="E12" s="31" t="s">
        <v>1094</v>
      </c>
    </row>
    <row r="13" spans="1:5" ht="25.5">
      <c r="A13" t="s">
        <v>48</v>
      </c>
      <c r="E13" s="29" t="s">
        <v>119</v>
      </c>
    </row>
    <row r="14" spans="1:18" ht="12.75" customHeight="1">
      <c r="A14" s="5" t="s">
        <v>37</v>
      </c>
      <c s="5"/>
      <c s="35" t="s">
        <v>23</v>
      </c>
      <c s="5"/>
      <c s="21" t="s">
        <v>127</v>
      </c>
      <c s="5"/>
      <c s="5"/>
      <c s="5"/>
      <c s="36">
        <f>0+Q14</f>
      </c>
      <c r="O14">
        <f>0+R14</f>
      </c>
      <c r="Q14">
        <f>0+I15</f>
      </c>
      <c>
        <f>0+O15</f>
      </c>
    </row>
    <row r="15" spans="1:16" ht="25.5">
      <c r="A15" s="18" t="s">
        <v>39</v>
      </c>
      <c s="23" t="s">
        <v>18</v>
      </c>
      <c s="23" t="s">
        <v>223</v>
      </c>
      <c s="18" t="s">
        <v>41</v>
      </c>
      <c s="24" t="s">
        <v>224</v>
      </c>
      <c s="25" t="s">
        <v>141</v>
      </c>
      <c s="26">
        <v>10.4</v>
      </c>
      <c s="27">
        <v>0</v>
      </c>
      <c s="27">
        <f>ROUND(ROUND(H15,2)*ROUND(G15,3),2)</f>
      </c>
      <c r="O15">
        <f>(I15*21)/100</f>
      </c>
      <c t="s">
        <v>18</v>
      </c>
    </row>
    <row r="16" spans="1:5" ht="12.75">
      <c r="A16" s="28" t="s">
        <v>44</v>
      </c>
      <c r="E16" s="29" t="s">
        <v>41</v>
      </c>
    </row>
    <row r="17" spans="1:5" ht="51">
      <c r="A17" s="30" t="s">
        <v>46</v>
      </c>
      <c r="E17" s="31" t="s">
        <v>1095</v>
      </c>
    </row>
    <row r="18" spans="1:5" ht="63.75">
      <c r="A18" t="s">
        <v>48</v>
      </c>
      <c r="E18" s="29" t="s">
        <v>138</v>
      </c>
    </row>
    <row r="19" spans="1:18" ht="12.75" customHeight="1">
      <c r="A19" s="5" t="s">
        <v>37</v>
      </c>
      <c s="5"/>
      <c s="35" t="s">
        <v>34</v>
      </c>
      <c s="5"/>
      <c s="21" t="s">
        <v>161</v>
      </c>
      <c s="5"/>
      <c s="5"/>
      <c s="5"/>
      <c s="36">
        <f>0+Q19</f>
      </c>
      <c r="O19">
        <f>0+R19</f>
      </c>
      <c r="Q19">
        <f>0+I20+I24+I28+I32+I36+I40+I44+I48+I52+I56</f>
      </c>
      <c>
        <f>0+O20+O24+O28+O32+O36+O40+O44+O48+O52+O56</f>
      </c>
    </row>
    <row r="20" spans="1:16" ht="12.75">
      <c r="A20" s="18" t="s">
        <v>39</v>
      </c>
      <c s="23" t="s">
        <v>17</v>
      </c>
      <c s="23" t="s">
        <v>1096</v>
      </c>
      <c s="18" t="s">
        <v>41</v>
      </c>
      <c s="24" t="s">
        <v>1097</v>
      </c>
      <c s="25" t="s">
        <v>130</v>
      </c>
      <c s="26">
        <v>31.5</v>
      </c>
      <c s="27">
        <v>0</v>
      </c>
      <c s="27">
        <f>ROUND(ROUND(H20,2)*ROUND(G20,3),2)</f>
      </c>
      <c r="O20">
        <f>(I20*21)/100</f>
      </c>
      <c t="s">
        <v>18</v>
      </c>
    </row>
    <row r="21" spans="1:5" ht="12.75">
      <c r="A21" s="28" t="s">
        <v>44</v>
      </c>
      <c r="E21" s="29" t="s">
        <v>41</v>
      </c>
    </row>
    <row r="22" spans="1:5" ht="25.5">
      <c r="A22" s="30" t="s">
        <v>46</v>
      </c>
      <c r="E22" s="31" t="s">
        <v>1061</v>
      </c>
    </row>
    <row r="23" spans="1:5" ht="25.5">
      <c r="A23" t="s">
        <v>48</v>
      </c>
      <c r="E23" s="29" t="s">
        <v>1098</v>
      </c>
    </row>
    <row r="24" spans="1:16" ht="12.75">
      <c r="A24" s="18" t="s">
        <v>39</v>
      </c>
      <c s="23" t="s">
        <v>27</v>
      </c>
      <c s="23" t="s">
        <v>1062</v>
      </c>
      <c s="18" t="s">
        <v>41</v>
      </c>
      <c s="24" t="s">
        <v>1063</v>
      </c>
      <c s="25" t="s">
        <v>63</v>
      </c>
      <c s="26">
        <v>4</v>
      </c>
      <c s="27">
        <v>0</v>
      </c>
      <c s="27">
        <f>ROUND(ROUND(H24,2)*ROUND(G24,3),2)</f>
      </c>
      <c r="O24">
        <f>(I24*21)/100</f>
      </c>
      <c t="s">
        <v>18</v>
      </c>
    </row>
    <row r="25" spans="1:5" ht="12.75">
      <c r="A25" s="28" t="s">
        <v>44</v>
      </c>
      <c r="E25" s="29" t="s">
        <v>1064</v>
      </c>
    </row>
    <row r="26" spans="1:5" ht="12.75">
      <c r="A26" s="30" t="s">
        <v>46</v>
      </c>
      <c r="E26" s="31" t="s">
        <v>1065</v>
      </c>
    </row>
    <row r="27" spans="1:5" ht="76.5">
      <c r="A27" t="s">
        <v>48</v>
      </c>
      <c r="E27" s="29" t="s">
        <v>1066</v>
      </c>
    </row>
    <row r="28" spans="1:16" ht="12.75">
      <c r="A28" s="18" t="s">
        <v>39</v>
      </c>
      <c s="23" t="s">
        <v>29</v>
      </c>
      <c s="23" t="s">
        <v>1067</v>
      </c>
      <c s="18" t="s">
        <v>41</v>
      </c>
      <c s="24" t="s">
        <v>1068</v>
      </c>
      <c s="25" t="s">
        <v>63</v>
      </c>
      <c s="26">
        <v>4</v>
      </c>
      <c s="27">
        <v>0</v>
      </c>
      <c s="27">
        <f>ROUND(ROUND(H28,2)*ROUND(G28,3),2)</f>
      </c>
      <c r="O28">
        <f>(I28*21)/100</f>
      </c>
      <c t="s">
        <v>18</v>
      </c>
    </row>
    <row r="29" spans="1:5" ht="12.75">
      <c r="A29" s="28" t="s">
        <v>44</v>
      </c>
      <c r="E29" s="29" t="s">
        <v>1069</v>
      </c>
    </row>
    <row r="30" spans="1:5" ht="12.75">
      <c r="A30" s="30" t="s">
        <v>46</v>
      </c>
      <c r="E30" s="31" t="s">
        <v>1065</v>
      </c>
    </row>
    <row r="31" spans="1:5" ht="25.5">
      <c r="A31" t="s">
        <v>48</v>
      </c>
      <c r="E31" s="29" t="s">
        <v>935</v>
      </c>
    </row>
    <row r="32" spans="1:16" ht="12.75">
      <c r="A32" s="18" t="s">
        <v>39</v>
      </c>
      <c s="23" t="s">
        <v>31</v>
      </c>
      <c s="23" t="s">
        <v>1070</v>
      </c>
      <c s="18" t="s">
        <v>41</v>
      </c>
      <c s="24" t="s">
        <v>1071</v>
      </c>
      <c s="25" t="s">
        <v>1072</v>
      </c>
      <c s="26">
        <v>504</v>
      </c>
      <c s="27">
        <v>0</v>
      </c>
      <c s="27">
        <f>ROUND(ROUND(H32,2)*ROUND(G32,3),2)</f>
      </c>
      <c r="O32">
        <f>(I32*21)/100</f>
      </c>
      <c t="s">
        <v>18</v>
      </c>
    </row>
    <row r="33" spans="1:5" ht="12.75">
      <c r="A33" s="28" t="s">
        <v>44</v>
      </c>
      <c r="E33" s="29" t="s">
        <v>1064</v>
      </c>
    </row>
    <row r="34" spans="1:5" ht="38.25">
      <c r="A34" s="30" t="s">
        <v>46</v>
      </c>
      <c r="E34" s="31" t="s">
        <v>1073</v>
      </c>
    </row>
    <row r="35" spans="1:5" ht="25.5">
      <c r="A35" t="s">
        <v>48</v>
      </c>
      <c r="E35" s="29" t="s">
        <v>1074</v>
      </c>
    </row>
    <row r="36" spans="1:16" ht="12.75">
      <c r="A36" s="18" t="s">
        <v>39</v>
      </c>
      <c s="23" t="s">
        <v>71</v>
      </c>
      <c s="23" t="s">
        <v>1075</v>
      </c>
      <c s="18" t="s">
        <v>41</v>
      </c>
      <c s="24" t="s">
        <v>1076</v>
      </c>
      <c s="25" t="s">
        <v>63</v>
      </c>
      <c s="26">
        <v>8</v>
      </c>
      <c s="27">
        <v>0</v>
      </c>
      <c s="27">
        <f>ROUND(ROUND(H36,2)*ROUND(G36,3),2)</f>
      </c>
      <c r="O36">
        <f>(I36*21)/100</f>
      </c>
      <c t="s">
        <v>18</v>
      </c>
    </row>
    <row r="37" spans="1:5" ht="12.75">
      <c r="A37" s="28" t="s">
        <v>44</v>
      </c>
      <c r="E37" s="29" t="s">
        <v>41</v>
      </c>
    </row>
    <row r="38" spans="1:5" ht="12.75">
      <c r="A38" s="30" t="s">
        <v>46</v>
      </c>
      <c r="E38" s="31" t="s">
        <v>1081</v>
      </c>
    </row>
    <row r="39" spans="1:5" ht="51">
      <c r="A39" t="s">
        <v>48</v>
      </c>
      <c r="E39" s="29" t="s">
        <v>926</v>
      </c>
    </row>
    <row r="40" spans="1:16" ht="12.75">
      <c r="A40" s="18" t="s">
        <v>39</v>
      </c>
      <c s="23" t="s">
        <v>76</v>
      </c>
      <c s="23" t="s">
        <v>1078</v>
      </c>
      <c s="18" t="s">
        <v>41</v>
      </c>
      <c s="24" t="s">
        <v>1079</v>
      </c>
      <c s="25" t="s">
        <v>63</v>
      </c>
      <c s="26">
        <v>8</v>
      </c>
      <c s="27">
        <v>0</v>
      </c>
      <c s="27">
        <f>ROUND(ROUND(H40,2)*ROUND(G40,3),2)</f>
      </c>
      <c r="O40">
        <f>(I40*21)/100</f>
      </c>
      <c t="s">
        <v>18</v>
      </c>
    </row>
    <row r="41" spans="1:5" ht="12.75">
      <c r="A41" s="28" t="s">
        <v>44</v>
      </c>
      <c r="E41" s="29" t="s">
        <v>1080</v>
      </c>
    </row>
    <row r="42" spans="1:5" ht="12.75">
      <c r="A42" s="30" t="s">
        <v>46</v>
      </c>
      <c r="E42" s="31" t="s">
        <v>1081</v>
      </c>
    </row>
    <row r="43" spans="1:5" ht="25.5">
      <c r="A43" t="s">
        <v>48</v>
      </c>
      <c r="E43" s="29" t="s">
        <v>935</v>
      </c>
    </row>
    <row r="44" spans="1:16" ht="12.75">
      <c r="A44" s="18" t="s">
        <v>39</v>
      </c>
      <c s="23" t="s">
        <v>34</v>
      </c>
      <c s="23" t="s">
        <v>1082</v>
      </c>
      <c s="18" t="s">
        <v>41</v>
      </c>
      <c s="24" t="s">
        <v>1083</v>
      </c>
      <c s="25" t="s">
        <v>1072</v>
      </c>
      <c s="26">
        <v>2920</v>
      </c>
      <c s="27">
        <v>0</v>
      </c>
      <c s="27">
        <f>ROUND(ROUND(H44,2)*ROUND(G44,3),2)</f>
      </c>
      <c r="O44">
        <f>(I44*21)/100</f>
      </c>
      <c t="s">
        <v>18</v>
      </c>
    </row>
    <row r="45" spans="1:5" ht="12.75">
      <c r="A45" s="28" t="s">
        <v>44</v>
      </c>
      <c r="E45" s="29" t="s">
        <v>41</v>
      </c>
    </row>
    <row r="46" spans="1:5" ht="38.25">
      <c r="A46" s="30" t="s">
        <v>46</v>
      </c>
      <c r="E46" s="31" t="s">
        <v>1099</v>
      </c>
    </row>
    <row r="47" spans="1:5" ht="25.5">
      <c r="A47" t="s">
        <v>48</v>
      </c>
      <c r="E47" s="29" t="s">
        <v>1074</v>
      </c>
    </row>
    <row r="48" spans="1:16" ht="12.75">
      <c r="A48" s="18" t="s">
        <v>39</v>
      </c>
      <c s="23" t="s">
        <v>36</v>
      </c>
      <c s="23" t="s">
        <v>1085</v>
      </c>
      <c s="18" t="s">
        <v>41</v>
      </c>
      <c s="24" t="s">
        <v>1086</v>
      </c>
      <c s="25" t="s">
        <v>63</v>
      </c>
      <c s="26">
        <v>1</v>
      </c>
      <c s="27">
        <v>0</v>
      </c>
      <c s="27">
        <f>ROUND(ROUND(H48,2)*ROUND(G48,3),2)</f>
      </c>
      <c r="O48">
        <f>(I48*21)/100</f>
      </c>
      <c t="s">
        <v>18</v>
      </c>
    </row>
    <row r="49" spans="1:5" ht="12.75">
      <c r="A49" s="28" t="s">
        <v>44</v>
      </c>
      <c r="E49" s="29" t="s">
        <v>41</v>
      </c>
    </row>
    <row r="50" spans="1:5" ht="12.75">
      <c r="A50" s="30" t="s">
        <v>46</v>
      </c>
      <c r="E50" s="31" t="s">
        <v>47</v>
      </c>
    </row>
    <row r="51" spans="1:5" ht="51">
      <c r="A51" t="s">
        <v>48</v>
      </c>
      <c r="E51" s="29" t="s">
        <v>926</v>
      </c>
    </row>
    <row r="52" spans="1:16" ht="12.75">
      <c r="A52" s="18" t="s">
        <v>39</v>
      </c>
      <c s="23" t="s">
        <v>87</v>
      </c>
      <c s="23" t="s">
        <v>1087</v>
      </c>
      <c s="18" t="s">
        <v>41</v>
      </c>
      <c s="24" t="s">
        <v>1088</v>
      </c>
      <c s="25" t="s">
        <v>63</v>
      </c>
      <c s="26">
        <v>1</v>
      </c>
      <c s="27">
        <v>0</v>
      </c>
      <c s="27">
        <f>ROUND(ROUND(H52,2)*ROUND(G52,3),2)</f>
      </c>
      <c r="O52">
        <f>(I52*21)/100</f>
      </c>
      <c t="s">
        <v>18</v>
      </c>
    </row>
    <row r="53" spans="1:5" ht="12.75">
      <c r="A53" s="28" t="s">
        <v>44</v>
      </c>
      <c r="E53" s="29" t="s">
        <v>1080</v>
      </c>
    </row>
    <row r="54" spans="1:5" ht="12.75">
      <c r="A54" s="30" t="s">
        <v>46</v>
      </c>
      <c r="E54" s="31" t="s">
        <v>47</v>
      </c>
    </row>
    <row r="55" spans="1:5" ht="25.5">
      <c r="A55" t="s">
        <v>48</v>
      </c>
      <c r="E55" s="29" t="s">
        <v>935</v>
      </c>
    </row>
    <row r="56" spans="1:16" ht="12.75">
      <c r="A56" s="18" t="s">
        <v>39</v>
      </c>
      <c s="23" t="s">
        <v>94</v>
      </c>
      <c s="23" t="s">
        <v>1089</v>
      </c>
      <c s="18" t="s">
        <v>41</v>
      </c>
      <c s="24" t="s">
        <v>1090</v>
      </c>
      <c s="25" t="s">
        <v>1072</v>
      </c>
      <c s="26">
        <v>365</v>
      </c>
      <c s="27">
        <v>0</v>
      </c>
      <c s="27">
        <f>ROUND(ROUND(H56,2)*ROUND(G56,3),2)</f>
      </c>
      <c r="O56">
        <f>(I56*21)/100</f>
      </c>
      <c t="s">
        <v>18</v>
      </c>
    </row>
    <row r="57" spans="1:5" ht="12.75">
      <c r="A57" s="28" t="s">
        <v>44</v>
      </c>
      <c r="E57" s="29" t="s">
        <v>41</v>
      </c>
    </row>
    <row r="58" spans="1:5" ht="12.75">
      <c r="A58" s="30" t="s">
        <v>46</v>
      </c>
      <c r="E58" s="31" t="s">
        <v>1091</v>
      </c>
    </row>
    <row r="59" spans="1:5" ht="25.5">
      <c r="A59" t="s">
        <v>48</v>
      </c>
      <c r="E59" s="29" t="s">
        <v>1074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xl/worksheets/sheet3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R13"/>
  <sheetViews>
    <sheetView workbookViewId="0" topLeftCell="A1">
      <pane ySplit="8" topLeftCell="A9" activePane="bottomLeft" state="frozen"/>
      <selection pane="topLeft" activeCell="A1" sqref="A1"/>
      <selection pane="bottomLeft" activeCell="A9" sqref="A9"/>
    </sheetView>
  </sheetViews>
  <sheetFormatPr defaultColWidth="9.14285714285714" defaultRowHeight="12.75" customHeight="1"/>
  <cols>
    <col min="1" max="1" width="9.14285714285714" hidden="1" customWidth="1"/>
    <col min="2" max="2" width="11.7142857142857" customWidth="1"/>
    <col min="3" max="3" width="14.7142857142857" customWidth="1"/>
    <col min="4" max="4" width="9.71428571428571" customWidth="1"/>
    <col min="5" max="5" width="70.7142857142857" customWidth="1"/>
    <col min="6" max="6" width="11.7142857142857" customWidth="1"/>
    <col min="7" max="9" width="16.7142857142857" customWidth="1"/>
    <col min="15" max="18" width="9.14285714285714" hidden="1" customWidth="1"/>
  </cols>
  <sheetData>
    <row r="1" spans="1:16" ht="12.75" customHeight="1">
      <c r="A1" t="s">
        <v>0</v>
      </c>
      <c s="1"/>
      <c s="1"/>
      <c s="1"/>
      <c s="1" t="s">
        <v>2</v>
      </c>
      <c s="1"/>
      <c s="1"/>
      <c s="1"/>
      <c s="1"/>
      <c r="P1" t="s">
        <v>17</v>
      </c>
    </row>
    <row r="2" spans="2:16" ht="25" customHeight="1">
      <c r="B2" s="1"/>
      <c s="1"/>
      <c s="1"/>
      <c s="2" t="s">
        <v>3</v>
      </c>
      <c s="1"/>
      <c s="1"/>
      <c s="5"/>
      <c s="5"/>
      <c r="O2">
        <f>0+O9</f>
      </c>
      <c t="s">
        <v>17</v>
      </c>
    </row>
    <row r="3" spans="1:16" ht="15" customHeight="1">
      <c r="A3" t="s">
        <v>1</v>
      </c>
      <c s="8" t="s">
        <v>4</v>
      </c>
      <c s="9" t="s">
        <v>5</v>
      </c>
      <c s="1"/>
      <c s="10" t="s">
        <v>6</v>
      </c>
      <c s="1"/>
      <c s="4"/>
      <c s="3" t="s">
        <v>1100</v>
      </c>
      <c s="32">
        <f>0+I9</f>
      </c>
      <c r="O3" t="s">
        <v>14</v>
      </c>
      <c t="s">
        <v>18</v>
      </c>
    </row>
    <row r="4" spans="1:16" ht="15" customHeight="1">
      <c r="A4" t="s">
        <v>7</v>
      </c>
      <c s="8" t="s">
        <v>8</v>
      </c>
      <c s="9" t="s">
        <v>1053</v>
      </c>
      <c s="1"/>
      <c s="10" t="s">
        <v>1054</v>
      </c>
      <c s="8" t="s">
        <v>13</v>
      </c>
      <c s="1"/>
      <c s="7"/>
      <c s="7"/>
      <c r="O4" t="s">
        <v>15</v>
      </c>
      <c t="s">
        <v>18</v>
      </c>
    </row>
    <row r="5" spans="1:16" ht="12.75" customHeight="1">
      <c r="A5" t="s">
        <v>11</v>
      </c>
      <c s="12" t="s">
        <v>12</v>
      </c>
      <c s="13" t="s">
        <v>1100</v>
      </c>
      <c s="5"/>
      <c s="14" t="s">
        <v>1101</v>
      </c>
      <c s="12"/>
      <c s="12"/>
      <c s="5"/>
      <c s="5"/>
      <c r="O5" t="s">
        <v>16</v>
      </c>
      <c t="s">
        <v>18</v>
      </c>
    </row>
    <row r="6" spans="1:9" ht="12.75" customHeight="1">
      <c r="A6" s="11" t="s">
        <v>20</v>
      </c>
      <c s="11" t="s">
        <v>22</v>
      </c>
      <c s="11" t="s">
        <v>24</v>
      </c>
      <c s="11" t="s">
        <v>25</v>
      </c>
      <c s="11" t="s">
        <v>26</v>
      </c>
      <c s="11" t="s">
        <v>28</v>
      </c>
      <c s="11" t="s">
        <v>30</v>
      </c>
      <c s="11" t="s">
        <v>32</v>
      </c>
      <c s="11"/>
    </row>
    <row r="7" spans="1:9" ht="12.75" customHeight="1">
      <c r="A7" s="11"/>
      <c s="11"/>
      <c s="11"/>
      <c s="11"/>
      <c s="11"/>
      <c s="11"/>
      <c s="11"/>
      <c s="11" t="s">
        <v>33</v>
      </c>
      <c s="11" t="s">
        <v>35</v>
      </c>
    </row>
    <row r="8" spans="1:9" ht="12.75" customHeight="1">
      <c r="A8" s="11" t="s">
        <v>21</v>
      </c>
      <c s="11" t="s">
        <v>23</v>
      </c>
      <c s="11" t="s">
        <v>18</v>
      </c>
      <c s="11" t="s">
        <v>17</v>
      </c>
      <c s="11" t="s">
        <v>27</v>
      </c>
      <c s="11" t="s">
        <v>29</v>
      </c>
      <c s="11" t="s">
        <v>31</v>
      </c>
      <c s="11" t="s">
        <v>34</v>
      </c>
      <c s="11" t="s">
        <v>36</v>
      </c>
    </row>
    <row r="9" spans="1:18" ht="12.75" customHeight="1">
      <c r="A9" s="19" t="s">
        <v>37</v>
      </c>
      <c s="19"/>
      <c s="20" t="s">
        <v>27</v>
      </c>
      <c s="19"/>
      <c s="21" t="s">
        <v>821</v>
      </c>
      <c s="19"/>
      <c s="19"/>
      <c s="19"/>
      <c s="22">
        <f>0+Q9</f>
      </c>
      <c r="O9">
        <f>0+R9</f>
      </c>
      <c r="Q9">
        <f>0+I10</f>
      </c>
      <c>
        <f>0+O10</f>
      </c>
    </row>
    <row r="10" spans="1:16" ht="12.75">
      <c r="A10" s="18" t="s">
        <v>39</v>
      </c>
      <c s="23" t="s">
        <v>23</v>
      </c>
      <c s="23" t="s">
        <v>1102</v>
      </c>
      <c s="18" t="s">
        <v>41</v>
      </c>
      <c s="24" t="s">
        <v>1103</v>
      </c>
      <c s="25" t="s">
        <v>141</v>
      </c>
      <c s="26">
        <v>10</v>
      </c>
      <c s="27">
        <v>0</v>
      </c>
      <c s="27">
        <f>ROUND(ROUND(H10,2)*ROUND(G10,3),2)</f>
      </c>
      <c r="O10">
        <f>(I10*21)/100</f>
      </c>
      <c t="s">
        <v>18</v>
      </c>
    </row>
    <row r="11" spans="1:5" ht="25.5">
      <c r="A11" s="28" t="s">
        <v>44</v>
      </c>
      <c r="E11" s="29" t="s">
        <v>245</v>
      </c>
    </row>
    <row r="12" spans="1:5" ht="38.25">
      <c r="A12" s="30" t="s">
        <v>46</v>
      </c>
      <c r="E12" s="31" t="s">
        <v>1104</v>
      </c>
    </row>
    <row r="13" spans="1:5" ht="369.75">
      <c r="A13" t="s">
        <v>48</v>
      </c>
      <c r="E13" s="29" t="s">
        <v>825</v>
      </c>
    </row>
  </sheetData>
  <mergeCells count="12">
    <mergeCell ref="C3:D3"/>
    <mergeCell ref="C4:D4"/>
    <mergeCell ref="F4:G4"/>
    <mergeCell ref="C5:D5"/>
    <mergeCell ref="A6:A7"/>
    <mergeCell ref="B6:B7"/>
    <mergeCell ref="C6:C7"/>
    <mergeCell ref="D6:D7"/>
    <mergeCell ref="E6:E7"/>
    <mergeCell ref="F6:F7"/>
    <mergeCell ref="G6:G7"/>
    <mergeCell ref="H6:I6"/>
  </mergeCells>
  <printOptions/>
  <pageMargins left="0.75" right="0.75" top="1" bottom="1" header="0.5" footer="0.5"/>
  <pageSetup fitToHeight="0" horizontalDpi="300" verticalDpi="300" orientation="portrait" paperSize="9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  <cp:contentType/>
  <cp:contentStatus/>
</cp:coreProperties>
</file>