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/>
  <bookViews>
    <workbookView xWindow="23880" yWindow="65416" windowWidth="29040" windowHeight="15840" activeTab="2"/>
  </bookViews>
  <sheets>
    <sheet name="Rekapitulace stavby" sheetId="1" r:id="rId1"/>
    <sheet name="1 - Oprava historické omí..." sheetId="2" r:id="rId2"/>
    <sheet name="2 - Oprava historické fas..." sheetId="3" r:id="rId3"/>
  </sheets>
  <definedNames>
    <definedName name="_xlnm._FilterDatabase" localSheetId="1" hidden="1">'1 - Oprava historické omí...'!$C$108:$K$1885</definedName>
    <definedName name="_xlnm._FilterDatabase" localSheetId="2" hidden="1">'2 - Oprava historické fas...'!$C$90:$K$319</definedName>
    <definedName name="_xlnm.Print_Area" localSheetId="1">'1 - Oprava historické omí...'!$C$4:$J$39,'1 - Oprava historické omí...'!$C$45:$J$90,'1 - Oprava historické omí...'!$C$96:$K$1885</definedName>
    <definedName name="_xlnm.Print_Area" localSheetId="2">'2 - Oprava historické fas...'!$C$4:$J$39,'2 - Oprava historické fas...'!$C$45:$J$72,'2 - Oprava historické fas...'!$C$78:$K$319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Oprava historické omí...'!$108:$108</definedName>
    <definedName name="_xlnm.Print_Titles" localSheetId="2">'2 - Oprava historické fas...'!$90:$90</definedName>
  </definedNames>
  <calcPr calcId="181029"/>
</workbook>
</file>

<file path=xl/sharedStrings.xml><?xml version="1.0" encoding="utf-8"?>
<sst xmlns="http://schemas.openxmlformats.org/spreadsheetml/2006/main" count="20721" uniqueCount="2837">
  <si>
    <t>Export Komplet</t>
  </si>
  <si>
    <t>VZ</t>
  </si>
  <si>
    <t>2.0</t>
  </si>
  <si>
    <t/>
  </si>
  <si>
    <t>False</t>
  </si>
  <si>
    <t>{a71eb069-ed2b-4e5b-a93b-d0e78a39833d}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</si>
  <si>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</si>
  <si>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</si>
  <si>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</si>
  <si>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</si>
  <si>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</si>
  <si>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</si>
  <si>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</si>
  <si>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</si>
  <si>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</si>
  <si>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</si>
  <si>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</si>
  <si>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</si>
  <si>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Gymnázium Josefa Ressela, Chrudim - oprava historické omítky</t>
  </si>
  <si>
    <t>KSO:</t>
  </si>
  <si>
    <t>CC-CZ:</t>
  </si>
  <si>
    <t>Místo:</t>
  </si>
  <si>
    <t>Chrudim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</si>
  <si>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</si>
  <si>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</si>
  <si>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</si>
  <si>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</si>
  <si>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</si>
  <si>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</si>
  <si>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</si>
  <si>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</si>
  <si>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</si>
  <si>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</si>
  <si>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</si>
  <si>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</si>
  <si>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</si>
  <si>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</si>
  <si>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</si>
  <si>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</si>
  <si>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</si>
  <si>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</si>
  <si>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</si>
  <si>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</si>
  <si>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</si>
  <si>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</si>
  <si>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</si>
  <si>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</si>
  <si>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</si>
  <si>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</si>
  <si>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</si>
  <si>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</si>
  <si>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</si>
  <si>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</si>
  <si>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</si>
  <si>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</si>
  <si>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</si>
  <si>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</si>
  <si>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</si>
  <si>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</si>
  <si>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</si>
  <si>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</si>
  <si>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</si>
  <si>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</si>
  <si>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</si>
  <si>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</si>
  <si>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</si>
  <si>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</si>
  <si>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</si>
  <si>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</si>
  <si>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</si>
  <si>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</si>
  <si>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</si>
  <si>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</si>
  <si>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</si>
  <si>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historické omítky - fasáda</t>
  </si>
  <si>
    <t>STA</t>
  </si>
  <si>
    <t>{9975c0d1-77b6-4fa9-ad72-e864a3b886f6}</t>
  </si>
  <si>
    <t>2</t>
  </si>
  <si>
    <t>Oprava historické fasády - venkovní práce</t>
  </si>
  <si>
    <t>{430e47bb-764b-4958-8475-6c634e55393b}</t>
  </si>
  <si>
    <t>KRYCÍ LIST SOUPISU PRACÍ</t>
  </si>
  <si>
    <t>Objekt:</t>
  </si>
  <si>
    <t>1 - Oprava historické omítky - fasáda</t>
  </si>
  <si>
    <t>U neceníkových položek( R položky, položky s neceníkovým číslem) je nutné započítat případný přesun hmot do jejich cen za dodávku a montáž dle pracovního postupu zhotovitele. U neceníkových položek bouracích prací je nutné do ceny započítat i cenu za likvidaci dle zvyklostí zhotovitele, není-li uvedeno jinak.Výkaz výměr obsahuje pro manipulaci s vytěženou zeminou nebo vybouranými hmotami položky, které jsou limitovány určitou vzdáleností pro vodorovné přemístění, které vychází z předpokladu projektanta. Skutečné místo pro uložení vytěžené zeminy, či vybouraných hmot si zajišťuje uchazeč dle svého technologického plánu a je na uchazeči jaká místa pro uložení zeminy či vybouraných hmot zvolí. Do nabídkové ceny musí uchazeč zakalkulovat skutečné náklady podle odvozní vzdálenosti bez ohledu na to jaká vzdálenost je uvedená  v popise položky. Platí pro všechny položky vodorovného přemístění zeminy, suti a vybouraných hmot. Uchazeč si jednotlivé ceny za položky lešení přizpůsobí vlastnímu způsobu zajištění práce ve výškách. Tím pak odpadnou případné nároky na vícepráce a méněpráce při jiném zajištění práce ve výškách. Uchazeč (zhotovitel) si jednotkovou cenu za položku pronájmu přizpůsobí vlastní době použití. Tím pak odpadnou případné nároky na vícepráce a méněpráce při jiné délce pronájmu.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</si>
  <si>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</si>
  <si>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</si>
  <si>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</si>
  <si>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</si>
  <si>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</si>
  <si>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</si>
  <si>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</si>
  <si>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</si>
  <si>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</si>
  <si>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</si>
  <si>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</si>
  <si>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</si>
  <si>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</si>
  <si>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</si>
  <si>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</si>
  <si>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</si>
  <si>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</si>
  <si>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</si>
  <si>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</si>
  <si>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</si>
  <si>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</si>
  <si>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</si>
  <si>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</si>
  <si>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</si>
  <si>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</si>
  <si>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</si>
  <si>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</si>
  <si>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</si>
  <si>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</si>
  <si>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</si>
  <si>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</si>
  <si>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</si>
  <si>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</si>
  <si>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</si>
  <si>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</si>
  <si>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</si>
  <si>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</si>
  <si>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</si>
  <si>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</si>
  <si>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</si>
  <si>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</si>
  <si>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</si>
  <si>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</si>
  <si>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</si>
  <si>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</si>
  <si>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</si>
  <si>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</si>
  <si>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</si>
  <si>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</si>
  <si>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</si>
  <si>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</si>
  <si>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</si>
  <si>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</si>
  <si>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</si>
  <si>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m2</t>
  </si>
  <si>
    <t>CS ÚRS 2020 02</t>
  </si>
  <si>
    <t>4</t>
  </si>
  <si>
    <t>743864091</t>
  </si>
  <si>
    <t>VV</t>
  </si>
  <si>
    <t>patka zábradlí</t>
  </si>
  <si>
    <t>0,3*0,3</t>
  </si>
  <si>
    <t>Zakládání</t>
  </si>
  <si>
    <t>274313711</t>
  </si>
  <si>
    <t>Základy z betonu prostého pasy betonu kamenem neprokládaného tř. C 20/25</t>
  </si>
  <si>
    <t>m3</t>
  </si>
  <si>
    <t>-973527668</t>
  </si>
  <si>
    <t>vstupní schodiště</t>
  </si>
  <si>
    <t>0,8*3,67*0,4</t>
  </si>
  <si>
    <t>3</t>
  </si>
  <si>
    <t>274351121</t>
  </si>
  <si>
    <t>Bednění základů pasů rovné zřízení</t>
  </si>
  <si>
    <t>-1248496052</t>
  </si>
  <si>
    <t>1*4*2+1*0,6*2</t>
  </si>
  <si>
    <t>274351122</t>
  </si>
  <si>
    <t>Bednění základů pasů rovné odstranění</t>
  </si>
  <si>
    <t>-900399555</t>
  </si>
  <si>
    <t>5</t>
  </si>
  <si>
    <t>275313711</t>
  </si>
  <si>
    <t>Základy z betonu prostého patky a bloky z betonu kamenem neprokládaného tř. C 20/25</t>
  </si>
  <si>
    <t>2087150214</t>
  </si>
  <si>
    <t>P</t>
  </si>
  <si>
    <t>Poznámka k položce:
beton patek C 20/25 XC1- rampa u kuchyně</t>
  </si>
  <si>
    <t>základ pod sloupek - rampa</t>
  </si>
  <si>
    <t>0,15*0,15*3,14*1</t>
  </si>
  <si>
    <t>Svislé a kompletní konstrukce</t>
  </si>
  <si>
    <t>6</t>
  </si>
  <si>
    <t>319202115</t>
  </si>
  <si>
    <t>Dodatečná izolace zdiva injektáží nízkotlakou metodou silikonovou mikroemulzí, tloušťka zdiva přes 600 do 900 mm</t>
  </si>
  <si>
    <t>m</t>
  </si>
  <si>
    <t>-677641602</t>
  </si>
  <si>
    <t xml:space="preserve">Poznámka k položce:
Injektáž zdiva na bázi mikroemulzních siloxanových injektážních hmot - tl.injektovaného zdiva 700-1200mm, provedení dvouřadé injektáže v trojúhelníkovém rastru 150/150mm. Navrtání injektážních otvorů o průměru 16 mm, osazeny formou zaražení – zatlučením injektážních pakrů do hloubky min. 2/3 mocnosti zdiva - viz.technická zpráva  </t>
  </si>
  <si>
    <t>hlavní vstup do objektu</t>
  </si>
  <si>
    <t>5*2+0,6*2+2,4</t>
  </si>
  <si>
    <t>7</t>
  </si>
  <si>
    <t>319202116</t>
  </si>
  <si>
    <t>Dodatečná izolace zdiva injektáží nízkotlakou metodou silikonovou mikroemulzí, tloušťka zdiva přes 900 do 1 200 mm</t>
  </si>
  <si>
    <t>783855907</t>
  </si>
  <si>
    <t>10,5</t>
  </si>
  <si>
    <t>8</t>
  </si>
  <si>
    <t>340238212</t>
  </si>
  <si>
    <t>Zazdívka otvorů v příčkách nebo stěnách cihlami plnými pálenými plochy přes 0,25 m2 do 1 m2, tloušťky přes 100 mm</t>
  </si>
  <si>
    <t>1164797915</t>
  </si>
  <si>
    <t>Poznámka k položce:
Blíže nespecifikované</t>
  </si>
  <si>
    <t>9</t>
  </si>
  <si>
    <t>349231811</t>
  </si>
  <si>
    <t>Přizdívka z cihel ostění s ozubem ve vybouraných otvorech, s vysekáním kapes pro zavázaní přes 80 do 150 mm</t>
  </si>
  <si>
    <t>1482722778</t>
  </si>
  <si>
    <t>"historická fasáda - nová okna" 0,3*3*2*6+0,3*2,08*2*3</t>
  </si>
  <si>
    <t>10</t>
  </si>
  <si>
    <t>R003-01</t>
  </si>
  <si>
    <t>Těsnící šlem a zátkovací malta - interiér</t>
  </si>
  <si>
    <t>16</t>
  </si>
  <si>
    <t>1268957431</t>
  </si>
  <si>
    <t>8,5*0,5</t>
  </si>
  <si>
    <t>(5*2+0,6*2+2,4)*0,5</t>
  </si>
  <si>
    <t>Vodorovné konstrukce</t>
  </si>
  <si>
    <t>11</t>
  </si>
  <si>
    <t>430321515</t>
  </si>
  <si>
    <t>Schodišťové konstrukce a rampy z betonu železového (bez výztuže) stupně, schodnice, ramena, podesty s nosníky tř. C 20/25</t>
  </si>
  <si>
    <t>-831227392</t>
  </si>
  <si>
    <t>0,4*0,4*3,67+1,5*0,16*2,03+0,35*0,23*2,03</t>
  </si>
  <si>
    <t>(3,64*2+2,03*3+1,8)*0,15*0,35/2</t>
  </si>
  <si>
    <t>0,6*2,03</t>
  </si>
  <si>
    <t>Součet</t>
  </si>
  <si>
    <t>12</t>
  </si>
  <si>
    <t>430361121</t>
  </si>
  <si>
    <t>Výztuž schodišťových konstrukcí a ramp stupňů, schodnic, ramen, podest s nosníky z betonářské oceli 10 216 (E)</t>
  </si>
  <si>
    <t>t</t>
  </si>
  <si>
    <t>-102263850</t>
  </si>
  <si>
    <t>"vstupní schodiště"0,15</t>
  </si>
  <si>
    <t>13</t>
  </si>
  <si>
    <t>430362021</t>
  </si>
  <si>
    <t>Výztuž schodišťových konstrukcí a ramp stupňů, schodnic, ramen, podest s nosníky ze svařovaných sítí z drátů typu KARI</t>
  </si>
  <si>
    <t>-1791934074</t>
  </si>
  <si>
    <t>"vstupní schodiště"0,06</t>
  </si>
  <si>
    <t>14</t>
  </si>
  <si>
    <t>431351121</t>
  </si>
  <si>
    <t>Bednění podest, podstupňových desek a ramp včetně podpěrné konstrukce výšky do 4 m půdorysně přímočarých zřízení</t>
  </si>
  <si>
    <t>9062944</t>
  </si>
  <si>
    <t>"vstupní schodiště"1,5*3,7+1,6*3,7</t>
  </si>
  <si>
    <t>431351122</t>
  </si>
  <si>
    <t>Bednění podest, podstupňových desek a ramp včetně podpěrné konstrukce výšky do 4 m půdorysně přímočarých odstranění</t>
  </si>
  <si>
    <t>1655725582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</si>
  <si>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</si>
  <si>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</si>
  <si>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181921943</t>
  </si>
  <si>
    <t>Poznámka k položce:
hmotnost = 2,58t</t>
  </si>
  <si>
    <t>1,8+2,03*3+(2,08+1,3)+(1,87+1,8)</t>
  </si>
  <si>
    <t>17</t>
  </si>
  <si>
    <t>R004-01</t>
  </si>
  <si>
    <t>Oprava, renovace schodů vstupního schodiště - technologický postup, viz. technická zpráva</t>
  </si>
  <si>
    <t>soub</t>
  </si>
  <si>
    <t>1778609900</t>
  </si>
  <si>
    <t>schodišť. stupně = 0,83m3, vrchní plocha = 4,45m2, hmotnost = 2,32t</t>
  </si>
  <si>
    <t>18</t>
  </si>
  <si>
    <t>R004-02</t>
  </si>
  <si>
    <t>D nového žulového schodišťového stupně - vstupní schodiště</t>
  </si>
  <si>
    <t>233249824</t>
  </si>
  <si>
    <t>rozm. 330x150mm, délka 1,87m - (0,092m3, hmotnost =0,26t)</t>
  </si>
  <si>
    <t>Úpravy povrchů, podlahy a osazování výplní</t>
  </si>
  <si>
    <t>19</t>
  </si>
  <si>
    <t>619991001</t>
  </si>
  <si>
    <t>Zakrytí vnitřních ploch před znečištěním včetně pozdějšího odkrytí podlah fólií přilepenou lepící páskou</t>
  </si>
  <si>
    <t>-199865598</t>
  </si>
  <si>
    <t>sál</t>
  </si>
  <si>
    <t>9,4+420</t>
  </si>
  <si>
    <t>20</t>
  </si>
  <si>
    <t>619991011</t>
  </si>
  <si>
    <t>Zakrytí vnitřních ploch před znečištěním včetně pozdějšího odkrytí konstrukcí a prvků obalením fólií a přelepením páskou</t>
  </si>
  <si>
    <t>1962918600</t>
  </si>
  <si>
    <t>sál, zakrytí radiátorů, světla</t>
  </si>
  <si>
    <t>100</t>
  </si>
  <si>
    <t>619991021</t>
  </si>
  <si>
    <t>Zakrytí vnitřních ploch před znečištěním včetně pozdějšího odkrytí rámů oken a dveří, keramických soklů oblepením malířskou páskou</t>
  </si>
  <si>
    <t>1878324008</t>
  </si>
  <si>
    <t>(2+3,5*2)*6+(2+3*2)*3</t>
  </si>
  <si>
    <t>22</t>
  </si>
  <si>
    <t>619996117</t>
  </si>
  <si>
    <t>Ochrana stavebních konstrukcí a samostatných prvků včetně pozdějšího odstranění obedněním z OSB desek podlahy</t>
  </si>
  <si>
    <t>-572336949</t>
  </si>
  <si>
    <t>sál - tl. desky 10mm</t>
  </si>
  <si>
    <t>9,4+126,4+1,25*16,54+1,25*11,4</t>
  </si>
  <si>
    <t>23</t>
  </si>
  <si>
    <t>619996145</t>
  </si>
  <si>
    <t>Ochrana stavebních konstrukcí a samostatných prvků včetně pozdějšího odstranění obalením geotextilií samostatných konstrukcí a prvků</t>
  </si>
  <si>
    <t>-348690935</t>
  </si>
  <si>
    <t>sál - geotextílie 300g/m2</t>
  </si>
  <si>
    <t>9,4+126,4+2,0*16,54+2,0*11,4</t>
  </si>
  <si>
    <t>24</t>
  </si>
  <si>
    <t>629991011</t>
  </si>
  <si>
    <t>Zakrytí vnějších ploch před znečištěním včetně pozdějšího odkrytí výplní otvorů a svislých ploch fólií přilepenou lepící páskou</t>
  </si>
  <si>
    <t>-810231878</t>
  </si>
  <si>
    <t>Zakrytí oken vnější fasády</t>
  </si>
  <si>
    <t>pohled P1</t>
  </si>
  <si>
    <t>1,5*2,55*2+1,48*2,1+1,48*2,2+0,57*1,11*20+1,08*1,11+1,38*3,2+1,68*3,2</t>
  </si>
  <si>
    <t>pohled P2</t>
  </si>
  <si>
    <t>1,5*2,55*14+1,5*2,55+1,25*1,82*5+1,1*1,82+1,35*2,55+1,2*2,4+0,82*0,52*3</t>
  </si>
  <si>
    <t>pohled P3</t>
  </si>
  <si>
    <t>1,5*2,55*18+1,25*1,82*5+1,25*2,64+0,82*0,52*5+1,37*0,52</t>
  </si>
  <si>
    <t>pohled P4</t>
  </si>
  <si>
    <t>1,1*1,82+1,19*2,6*2+1,19*2,63+0,82*0,52</t>
  </si>
  <si>
    <t>pohled P5</t>
  </si>
  <si>
    <t>0,6*1,1*6+1,8+0,6*1,1*2</t>
  </si>
  <si>
    <t>pohled P6</t>
  </si>
  <si>
    <t>1,1*1,82+1,19*2,6+1,19*2,63+0,82*0,52</t>
  </si>
  <si>
    <t>pohled P7</t>
  </si>
  <si>
    <t>1,5*2,55*15+1,25*1,82+1,32*1,82*2+1,5*1,7+1,55*2,63+1,44*0,52+1,32*0,52</t>
  </si>
  <si>
    <t>pohled P8</t>
  </si>
  <si>
    <t>1,1*1,82+1,1*2,63+1,2*2,6+0,82*0,52</t>
  </si>
  <si>
    <t>pohled P9</t>
  </si>
  <si>
    <t>pohled P10</t>
  </si>
  <si>
    <t>1,1*1,82+1,1*2,63+1,2*2,6+0,98*3,4</t>
  </si>
  <si>
    <t>pohled P11</t>
  </si>
  <si>
    <t>1,5*2,55*5+1,25*1,82*2+0,57*1,11*8+0,82*0,52</t>
  </si>
  <si>
    <t>pohled P12</t>
  </si>
  <si>
    <t>1,5*2,55*8+1,25*1,82*3+1,3*0,4*2+1,6*2,3</t>
  </si>
  <si>
    <t>pohled P13</t>
  </si>
  <si>
    <t>1,5*2,55*3+1,25*1,82*2+1,48*2,1</t>
  </si>
  <si>
    <t>historická fasáda - jižní strana</t>
  </si>
  <si>
    <t>1,5*2,55*32+1,25*1,75*10+1,3*0,7*8+1,3*0,7+1,3*1,2*2</t>
  </si>
  <si>
    <t>historická fasáda - východní strana</t>
  </si>
  <si>
    <t>1,5*2,55*(18+21+6+21)+1,25*1,78*(6+7+3+7)+1,3*1,0*20+1,7*3,1*3+1,76*2,83*3+1,5*2,83*3+1,62*1,62*3+2*3,5</t>
  </si>
  <si>
    <t>historická fasáda - severní strana</t>
  </si>
  <si>
    <t>1,7*3,1*3+1,3*0,7*3+1,4*2,18*3+1,42*1,55*6+2,3*5,4*3+1,32*2,55*6</t>
  </si>
  <si>
    <t>25</t>
  </si>
  <si>
    <t>631311126</t>
  </si>
  <si>
    <t>Mazanina z betonu prostého bez zvýšených nároků na prostředí tl. přes 80 do 120 mm tř. C 25/30</t>
  </si>
  <si>
    <t>-825760238</t>
  </si>
  <si>
    <t>"vstup - prostor pod schodištěm"</t>
  </si>
  <si>
    <t>21,2*0,12</t>
  </si>
  <si>
    <t>26</t>
  </si>
  <si>
    <t>631362021</t>
  </si>
  <si>
    <t>Výztuž mazanin ze svařovaných sítí z drátů typu KARI</t>
  </si>
  <si>
    <t>-1052548</t>
  </si>
  <si>
    <t>21,2*3,08*0,001*1,08</t>
  </si>
  <si>
    <t>27</t>
  </si>
  <si>
    <t>635111241</t>
  </si>
  <si>
    <t>Násyp ze štěrkopísku, písku nebo kameniva pod podlahy se zhutněním z kameniva hrubého 8-16</t>
  </si>
  <si>
    <t>-1228156267</t>
  </si>
  <si>
    <t>21,2*0,7</t>
  </si>
  <si>
    <t>28</t>
  </si>
  <si>
    <t>635111242</t>
  </si>
  <si>
    <t>Násyp ze štěrkopísku, písku nebo kameniva pod podlahy se zhutněním z kameniva hrubého 16-32</t>
  </si>
  <si>
    <t>124954897</t>
  </si>
  <si>
    <t>21,2*1,36</t>
  </si>
  <si>
    <t>29</t>
  </si>
  <si>
    <t>R006-001</t>
  </si>
  <si>
    <t>Příprava podkladů - ruční očištění, ruční odstranění starého fasádního nátěru, omytí tlakovou vodou - členitost 5 historická fasáda (skladba A)- viz. technická zpráva</t>
  </si>
  <si>
    <t>736088348</t>
  </si>
  <si>
    <t>Historická fasáda - nadsoklová část - předpokládá se 35% plochy</t>
  </si>
  <si>
    <t>Skladba A - východní pohled - 35%</t>
  </si>
  <si>
    <t>((18,55+0,65)*19,47+18,83*18,2)*0,35</t>
  </si>
  <si>
    <t>(8,2*18,1+(8,2*4,63))*0,35</t>
  </si>
  <si>
    <t>(17,94*18,2+(1,0+1,58+0,35+11,14+0,35+1,58)*20,4)*0,35</t>
  </si>
  <si>
    <t>Skladba A - severní, jižní pohled - 35%</t>
  </si>
  <si>
    <t>(26,7*17,6+8,81*18,2)*0,35</t>
  </si>
  <si>
    <t>((3,49+0,4)*19,82+(13,3+0,4+2,82+0,4)*18,42)*0,35</t>
  </si>
  <si>
    <t>(11,38*17,9)*0,35</t>
  </si>
  <si>
    <t>30</t>
  </si>
  <si>
    <t>R006-002</t>
  </si>
  <si>
    <t>Sanace biologického napadení- členitost 5 (skladba A)- viz. technická zpráva</t>
  </si>
  <si>
    <t>-172596217</t>
  </si>
  <si>
    <t xml:space="preserve">Poznámka k položce:
Speciální čistící prostředek na vodní bázi s mikrobiocidním účinkem </t>
  </si>
  <si>
    <t>Historická fasáda - nadsoklová část - předpokládá se 15% plochy</t>
  </si>
  <si>
    <t>Skladba A - východní pohled - 15%</t>
  </si>
  <si>
    <t>((18,55+0,65)*19,47+18,83*18,2)*0,15</t>
  </si>
  <si>
    <t>(8,2*18,1+(8,2*4,63))*0,15</t>
  </si>
  <si>
    <t>(17,94*18,2+(1,0+1,58+0,35+11,14+0,35+1,58)*20,4)*0,15</t>
  </si>
  <si>
    <t>Skladba A - severní a jižní pohled - 15%</t>
  </si>
  <si>
    <t>(26,7*17,6+8,81*18,2)*0,15</t>
  </si>
  <si>
    <t>((3,49+0,4)*19,82+(13,3+0,4+2,82+0,4)*18,42)*0,15</t>
  </si>
  <si>
    <t>(11,38*17,9)*0,15</t>
  </si>
  <si>
    <t>31</t>
  </si>
  <si>
    <t>R006-003</t>
  </si>
  <si>
    <t>Sanace biologického napadení- (skladba C1) - viz. technická zpráva</t>
  </si>
  <si>
    <t>-49717156</t>
  </si>
  <si>
    <t>Historická fasáda - soklová zóna, pískovcový obklad nad úrovní terénu - předpokládá se 100% plochy</t>
  </si>
  <si>
    <t>Skladba C1 - východní pohled - 100%</t>
  </si>
  <si>
    <t>(18,55+0,65+18,83)*0,8+8,2*0,85</t>
  </si>
  <si>
    <t>17,94*0,85+(1,0+1,58+0,35+11,14+0,35+1,58)*0,9</t>
  </si>
  <si>
    <t>Skladba C1 - severní a jižní pohled - 100%</t>
  </si>
  <si>
    <t>5,67*0,53+10,38*0,58+10,67*0,63+8,81*0,55</t>
  </si>
  <si>
    <t>(3,49+0,4)*0,9+(13,3+0,4+2,82+0,4)*0,6+11,38*0,81</t>
  </si>
  <si>
    <t>32</t>
  </si>
  <si>
    <t>R006-004</t>
  </si>
  <si>
    <t>Zpevnění podkladů vodným roztokem alkalického křemičitanu - fixativ z čistého tekutátu silikátu draselného - členitost 5 (skladba A) - viz. technická zpráva</t>
  </si>
  <si>
    <t>763705789</t>
  </si>
  <si>
    <t>Historická fasáda - nadsoklová část - předpokládá se 100% plochy</t>
  </si>
  <si>
    <t>Skladba A - východní pohled - 100%</t>
  </si>
  <si>
    <t>(18,55+0,65)*19,47+18,83*18,2</t>
  </si>
  <si>
    <t>8,2*18,1+(8,2*4,63)</t>
  </si>
  <si>
    <t>17,94*18,2+(1,0+1,58+0,35+11,14+0,35+1,58)*20,4</t>
  </si>
  <si>
    <t>Skladba A - severní a jižní  pohled - 100%</t>
  </si>
  <si>
    <t>26,7*17,6+8,81*18,2</t>
  </si>
  <si>
    <t>(3,49+0,4)*19,82+(13,3+0,4+2,82+0,4)*18,42</t>
  </si>
  <si>
    <t>11,38*17,9</t>
  </si>
  <si>
    <t>33</t>
  </si>
  <si>
    <t>R006-005</t>
  </si>
  <si>
    <t>Základní omítkové vrstvy – jádrové omítky - členitost 5 (skladba A)- viz. technická zpráva</t>
  </si>
  <si>
    <t>-1077468115</t>
  </si>
  <si>
    <t xml:space="preserve">Poznámka k položce:
Suchá omítková směs na pojivové bázi vápna, hydraulických anorganických pojiv a minerálních plniv, podrobný popis viz. technická zpráva
</t>
  </si>
  <si>
    <t>Historická fasáda - nadsoklová část - předpokládá se 65% plochy</t>
  </si>
  <si>
    <t>Skladba A -východní pohled - 65%</t>
  </si>
  <si>
    <t>((18,55+0,65)*19,47+18,83*18,2)*0,65</t>
  </si>
  <si>
    <t>(8,2*18,1+(8,2*4,63))*0,65</t>
  </si>
  <si>
    <t>(17,94*18,2+(1,0+1,58+0,35+11,14+0,35+1,58)*20,4)*0,65</t>
  </si>
  <si>
    <t>Skladba A - severní, jižní pohled - 65%</t>
  </si>
  <si>
    <t>(26,7*17,6+8,81*18,2)*0,65</t>
  </si>
  <si>
    <t>((3,49+0,4)*19,82+(13,3+0,4+2,82+0,4)*18,42)*0,65</t>
  </si>
  <si>
    <t>11,38*17,9*0,65</t>
  </si>
  <si>
    <t>34</t>
  </si>
  <si>
    <t>R006-006</t>
  </si>
  <si>
    <t>Finální omítková vrstva – štuková, renovační členitosti 5 - (skladba A, skladba B1)- viz. technická zpráva</t>
  </si>
  <si>
    <t>-2096016426</t>
  </si>
  <si>
    <t>Poznámka k položce:
Tenkovrstvá, renovační fasádní omítka na bázi vápna, bílého cementu s organickými přísadami a armovacími vlákny. Zrnitost 0-0,6 mm</t>
  </si>
  <si>
    <t>Historická fasáda - nadsoklová část - předpokládá se 80% plochy</t>
  </si>
  <si>
    <t>Skladba A - východní pohled - 80%</t>
  </si>
  <si>
    <t>((18,55+0,65)*19,47+18,83*18,2)*0,8</t>
  </si>
  <si>
    <t>(8,2*18,1+(8,2*4,63))*0,8</t>
  </si>
  <si>
    <t>(17,94*18,2+(1,0+1,58+0,35+11,14+0,35+1,58)*20,4)*0,8</t>
  </si>
  <si>
    <t>Skladba A - severní, jižní pohled - 80%</t>
  </si>
  <si>
    <t>(26,7*17,6+8,81*18,2)*0,8</t>
  </si>
  <si>
    <t>((3,49+0,4)*19,82+(13,3+0,4+2,82+0,4)*18,42)*0,8</t>
  </si>
  <si>
    <t>11,38*17,9*0,8</t>
  </si>
  <si>
    <t>Historická fasáda - soklová zóna, zdivo nad pískovcovým soklem - předpokládá se 100% plochy</t>
  </si>
  <si>
    <t>Skladba B1 - východní pohled - 100%</t>
  </si>
  <si>
    <t>(18,55+0,65)*1,25+18,83*1,25+8,2*1,35+17,94*1,25+(1,0+1,58+0,35+11,14+0,35+1,58)*1,1</t>
  </si>
  <si>
    <t>Skladba B1 - severní a jižní pohled - 100%</t>
  </si>
  <si>
    <t>5,67*1,05+10,38*1,3+10,67*1,6+8,81*1,25+(3,49+0,4+13,3+0,4+2,82+0,4)*1,15+11,38*1,25</t>
  </si>
  <si>
    <t>35</t>
  </si>
  <si>
    <t>R006-007</t>
  </si>
  <si>
    <t>Lokální podnátěrová hydrofobizace - skladba H1 - členitost 5 (skladba A,skladba B1 )- viz. technická zpráva</t>
  </si>
  <si>
    <t>307030601</t>
  </si>
  <si>
    <t>Poznámka k položce:
Základový podnátěrový!!  hydrofobizační přípravek na bázi Alkylalkoxysilan/silan + ethanol</t>
  </si>
  <si>
    <t xml:space="preserve">Historická fasáda - nadsoklová část </t>
  </si>
  <si>
    <t>18,55*0,6*3+(18,55+0,65+18,83+8,2+17,94)*0,6*2*5+(18,55+0,65+18,83+8,2+17,94)*0,6*3*2+(18,55+0,65+18,83+8,2+17,94)*0,3*3</t>
  </si>
  <si>
    <t>16*0,6*3*5+16*0,4*2</t>
  </si>
  <si>
    <t>(26,7+8,81)*0,6*2*6+(26,7+8,81)*0,6*3*2+(26,7+8,81)*0,3*2</t>
  </si>
  <si>
    <t>(4+16,92+11,38)*0,6*3*3+11,38*0,6*2+0,5*0,5*4</t>
  </si>
  <si>
    <t>Historická fasáda - sokl</t>
  </si>
  <si>
    <t>(18,55+0,65+18,83+8,2+17,94)*0,4+(26,7+8,81)*0,4</t>
  </si>
  <si>
    <t>(18,55+0,65+18,83+8,2+17,94+16+26,7+8,81+17,94+11,38)*0,3</t>
  </si>
  <si>
    <t>36</t>
  </si>
  <si>
    <t>R006-008</t>
  </si>
  <si>
    <t>Finální povrchová úprava - sjednocení podkladů před finálními nátěry - jednosložkový silikátový podnátěr členitost 5 (skladba A, skladba B1)- viz. technická zpráva</t>
  </si>
  <si>
    <t>-418585510</t>
  </si>
  <si>
    <t>Skladba A - severní a jižní pohled - 100%</t>
  </si>
  <si>
    <t>Skladba B1 - severní, jižní pohled - 100%</t>
  </si>
  <si>
    <t>37</t>
  </si>
  <si>
    <t>R006-009</t>
  </si>
  <si>
    <t>Finální povrchová úprava – minerální sol-silikátový nátěr - členitost 5 (skladba A, skladba B1)- viz. technická zpráva</t>
  </si>
  <si>
    <t>-1264217800</t>
  </si>
  <si>
    <t>Skladba A - severní, jižní pohled - 100%</t>
  </si>
  <si>
    <t>Historická fasáda - soklová zóna,zdivo nad pískovcovým soklem - předpokládá se 100% plochy</t>
  </si>
  <si>
    <t>38</t>
  </si>
  <si>
    <t>R006-010</t>
  </si>
  <si>
    <t>Adhézní podhoz/špric členitost 5 (skladba B1 )- viz. technická zpráva</t>
  </si>
  <si>
    <t>624428865</t>
  </si>
  <si>
    <t>Poznámka k položce:
Hydraulicky tuhnoucí suchá malta na bázi trasového cementu, mrazuvzdorného dolomitového písku a přísad</t>
  </si>
  <si>
    <t>Historická fasáda - soklová zóna - předpokládá se 100% plochy</t>
  </si>
  <si>
    <t>39</t>
  </si>
  <si>
    <t>R006-011</t>
  </si>
  <si>
    <t>Adhézní podhoz/špric ( skladba B2 )- viz. technická zpráva</t>
  </si>
  <si>
    <t>444579670</t>
  </si>
  <si>
    <t>Historická fasáda - soklová zóna, zdivo od spodní úrovně pískovce do -0,65m- předpokládá se 100% plochy</t>
  </si>
  <si>
    <t>Skladba B2 -  100%</t>
  </si>
  <si>
    <t>(38,03+8,2+17,94)*0,5+16*0,5</t>
  </si>
  <si>
    <t>(26,7+8,81)*0,5+(3,49+0,4+13,3+0,4+2,82+0,4)*0,5+11,377*0,5</t>
  </si>
  <si>
    <t>40</t>
  </si>
  <si>
    <t>R006-012</t>
  </si>
  <si>
    <t>Sanační vrstva - tl.vrstvy 20mm, členitost 5(skladba B1)- viz. technická zpráva</t>
  </si>
  <si>
    <t>-1395444444</t>
  </si>
  <si>
    <t xml:space="preserve">Poznámka k položce:
Suchá omítková směs na bázi trasu, vápna, mrazuvzdorného písku, cementu a přísad </t>
  </si>
  <si>
    <t>41</t>
  </si>
  <si>
    <t>R006-013</t>
  </si>
  <si>
    <t>Omítková vrstva A1 - pod úrovní terénu - omítka pod stěrku, (skladba B2)- viz. technická zpráva</t>
  </si>
  <si>
    <t>1952887760</t>
  </si>
  <si>
    <t>42</t>
  </si>
  <si>
    <t>R006-014</t>
  </si>
  <si>
    <t>Stěrková vrstva A2 - pod úrovní terénu - stěrka (skladba B2 , skladba C2)- viz. technická zpráva</t>
  </si>
  <si>
    <t>1873085212</t>
  </si>
  <si>
    <t>Poznámka k položce:
Minerální materiál na bázi cementu, jemných písků a izolačních prostředků</t>
  </si>
  <si>
    <t>Historická fasáda - soklová zóna, pískovcový obklad pod terénem - předpokládá se 100% plochy</t>
  </si>
  <si>
    <t>Skladba C2 - 100%</t>
  </si>
  <si>
    <t>(18,55+0,65+18,83+8,2+17,94)*0,15+(1,0+1,58+0,35+11,14+0,35+1,58)*0,15</t>
  </si>
  <si>
    <t>(26,7+8,81)*0,15</t>
  </si>
  <si>
    <t>(3,49+0,4+13,3+0,4+2,82+0,4)*0,15+11,377*0,15</t>
  </si>
  <si>
    <t>43</t>
  </si>
  <si>
    <t>R006-015</t>
  </si>
  <si>
    <t>Příprava podkladů- šetrné mechan. očištění , omytí tlak.vodou za použití detergentu, odmaštění (skladba C1)- viz. technická zpráva</t>
  </si>
  <si>
    <t>718936533</t>
  </si>
  <si>
    <t>Skladba C1 - východní pohled -  100%</t>
  </si>
  <si>
    <t>Skladba C1 -severní, jižní pohled -  100%</t>
  </si>
  <si>
    <t>44</t>
  </si>
  <si>
    <t>R006-016</t>
  </si>
  <si>
    <t>Sanace biologického napadení pískovcového soklu, (skladba C1 , C2)- viz. technická zpráva</t>
  </si>
  <si>
    <t>-27705299</t>
  </si>
  <si>
    <t xml:space="preserve">Poznámka k položce:
Speciální čistící prostředek na vodní bázi s mikrobiocidním účinkem k sanaci a čištění </t>
  </si>
  <si>
    <t>45</t>
  </si>
  <si>
    <t>R006-017</t>
  </si>
  <si>
    <t>Lokální opravy a doplnění hmoty kamene - suchou restaurátorskou hmotu s hydraulickými pojivy probarvenou ve hmotě - (skladba C1 , skladba C2 )- viz. technická zpráva</t>
  </si>
  <si>
    <t>242728765</t>
  </si>
  <si>
    <t>Historická fasáda - soklová zóna, pískovcový obklad nad úrovní terénu - předpokládá se 15% plochy</t>
  </si>
  <si>
    <t>Skladba C1 - východní pohled -  15%</t>
  </si>
  <si>
    <t>((18,55+0,65+18,83)*0,8+8,2*0,85)*0,15</t>
  </si>
  <si>
    <t>(17,94*0,85+(1,0+1,58+0,35+11,14+0,35+1,58)*0,9)*0,15</t>
  </si>
  <si>
    <t>Skladba C1 -severní, jižní pohled -  15%</t>
  </si>
  <si>
    <t>(5,67*0,53+10,38*0,58+10,67*0,63+8,81*0,55)*0,15</t>
  </si>
  <si>
    <t>((3,49+0,4)*0,9+(13,3+0,4+2,82+0,4)*0,6+11,38*0,81)*0,15</t>
  </si>
  <si>
    <t>Historická fasáda - soklová zóna, pískovcový obklad pod terénem - předpokládá se 15% plochy</t>
  </si>
  <si>
    <t>Skladba C2 - 15%</t>
  </si>
  <si>
    <t>((18,55+0,65+18,83+8,2+17,94)*0,15+(1,0+1,58+0,35+11,14+0,35+1,58)*0,15)*0,15</t>
  </si>
  <si>
    <t>(26,7+8,81)*0,15*0,15</t>
  </si>
  <si>
    <t>((3,49+0,4+13,3+0,4+2,82+0,4)*0,15+11,377*0,15)*0,15</t>
  </si>
  <si>
    <t>46</t>
  </si>
  <si>
    <t>R006-018</t>
  </si>
  <si>
    <t>Doplnění spárování pískovcového kamene - minerální restaurátorská suchá hmota s hydraulickými pojivy - (skladba C1,C2)- viz. technická zpráva</t>
  </si>
  <si>
    <t>-108247649</t>
  </si>
  <si>
    <t>"Skladba C1,C2 "360</t>
  </si>
  <si>
    <t>47</t>
  </si>
  <si>
    <t>R006-019</t>
  </si>
  <si>
    <t>Barevné sjednocení – optické retuše – polokrycí lazurní nátěr pro kámen, (skladba C1)- viz. technická zpráva</t>
  </si>
  <si>
    <t>-1991994488</t>
  </si>
  <si>
    <t>Poznámka k položce:
Jedná se o minerální pigmenty v požadované barevnosti poměru s čirým minerálním silikátovým fixativem. Poměr ředění dle potřeby cca 1:1 – 1:10</t>
  </si>
  <si>
    <t>48</t>
  </si>
  <si>
    <t>R006-020</t>
  </si>
  <si>
    <t>Dodatečná hydrofobizace – vrchní bezbarvá skladba H2 - kamenný sokl, (skladba C1)- viz. technická zpráva</t>
  </si>
  <si>
    <t>1640886752</t>
  </si>
  <si>
    <t>Poznámka k položce:
Bezbarvý hydrofobizační prostředek na bázi siloxanu</t>
  </si>
  <si>
    <t>49</t>
  </si>
  <si>
    <t>R006-021</t>
  </si>
  <si>
    <t>Doplnění bloků z přírodního pískovce - sokl - historická fasáda - východní strana (vel. pískovce 1700x600mm, tl.100mm -1kus) a severní strana (vel. pískovce 1500x1100mm, tl.200mm -1kus) - skladba C3- viz. technická zpráva</t>
  </si>
  <si>
    <t>-350640299</t>
  </si>
  <si>
    <t>Poznámka k položce:
Kotvení  pomocí nerezových kotev</t>
  </si>
  <si>
    <t>50</t>
  </si>
  <si>
    <t>629995101</t>
  </si>
  <si>
    <t>Očištění vnějších ploch tlakovou vodou omytím</t>
  </si>
  <si>
    <t>-534192161</t>
  </si>
  <si>
    <t>Poznámka k položce:
Jedná se o plochy stupně členitosti fasády 5</t>
  </si>
  <si>
    <t>Mezisoučet</t>
  </si>
  <si>
    <t>51</t>
  </si>
  <si>
    <t>R006-022</t>
  </si>
  <si>
    <t>Sanace kuželek balustrád vč. nátěru - viz. technická zpráva</t>
  </si>
  <si>
    <t>kus</t>
  </si>
  <si>
    <t>1844196249</t>
  </si>
  <si>
    <t>52</t>
  </si>
  <si>
    <t>R006-023</t>
  </si>
  <si>
    <t>Osazení kuželek balustrád - viz technická zpráva</t>
  </si>
  <si>
    <t>1613739735</t>
  </si>
  <si>
    <t>53</t>
  </si>
  <si>
    <t>R006-024</t>
  </si>
  <si>
    <t>Montáž krakorců včetně nové nerezové kotvy- viz. technická zpráva</t>
  </si>
  <si>
    <t>54351242</t>
  </si>
  <si>
    <t>Poznámka k položce:
Jedná se o montáž nově vyrobených krakorců nebo o montáž stávajících nestabilních krakorců v jejich původním osazení. K montáži započítat výrobů nových nerezových kotev vč. jejich osazení do fasády na chemickou injektáž. Zapravení krakorců do konečné podoby fasády.</t>
  </si>
  <si>
    <t>"kotvení chybějících"17</t>
  </si>
  <si>
    <t>"překotvení stávajících"18</t>
  </si>
  <si>
    <t>54</t>
  </si>
  <si>
    <t>R006-025</t>
  </si>
  <si>
    <t>Výroba nových krakorců - viz. technická zpráva</t>
  </si>
  <si>
    <t>1431335583</t>
  </si>
  <si>
    <t>55</t>
  </si>
  <si>
    <t>R006-026</t>
  </si>
  <si>
    <t>Sanace stávajících krakorců vč. - viz. technická zpráva</t>
  </si>
  <si>
    <t>-649515216</t>
  </si>
  <si>
    <t>Poznámka k položce:
Zapravení krakorců do konečné podoby fasády.</t>
  </si>
  <si>
    <t>56</t>
  </si>
  <si>
    <t>R006-027</t>
  </si>
  <si>
    <t>Sanace a oprava festonů - viz. technická zpráva</t>
  </si>
  <si>
    <t>-394513185</t>
  </si>
  <si>
    <t>57</t>
  </si>
  <si>
    <t>R006-028</t>
  </si>
  <si>
    <t>Výroba ozdobných koulí - viz. technická zpráva</t>
  </si>
  <si>
    <t>-53207940</t>
  </si>
  <si>
    <t>58</t>
  </si>
  <si>
    <t>R006-029</t>
  </si>
  <si>
    <t>Osazení ozdobných koulí na fasádě - viz technická zpráva</t>
  </si>
  <si>
    <t>73410783</t>
  </si>
  <si>
    <t>59</t>
  </si>
  <si>
    <t>R006-030</t>
  </si>
  <si>
    <t>Sanace a oprava hlavice sloupů s rostlinným motivem - viz. technická zpráva</t>
  </si>
  <si>
    <t>-793721023</t>
  </si>
  <si>
    <t>60</t>
  </si>
  <si>
    <t>R006-031</t>
  </si>
  <si>
    <t>Sanace a oprava ozdobné cihličkové části horní římsy - viz. technická zpráva- D6</t>
  </si>
  <si>
    <t>843581226</t>
  </si>
  <si>
    <t>61</t>
  </si>
  <si>
    <t>R006-032</t>
  </si>
  <si>
    <t>Provedení nového odlitku ozdobné cihličkové horní římsy - D6- viz. technická zpráva</t>
  </si>
  <si>
    <t>707606174</t>
  </si>
  <si>
    <t>62</t>
  </si>
  <si>
    <t>R006-033</t>
  </si>
  <si>
    <t>Montáž ozdobné cihličkové části římsy - viz. technická zpráva D6</t>
  </si>
  <si>
    <t>-752736835</t>
  </si>
  <si>
    <t>63</t>
  </si>
  <si>
    <t>R006-034</t>
  </si>
  <si>
    <t>Příprava podkladů - mechanické očištění, odstranění starého fasádního nátěru, omytí tlakovou vodou - dvorní část fasády (skladba D1,skladba D3.1)- viz. technická zpráva</t>
  </si>
  <si>
    <t>-950030250</t>
  </si>
  <si>
    <t>Dvorní plocha fasáda  - předpokládá se 20% plochy</t>
  </si>
  <si>
    <t xml:space="preserve">skladba D1 (nadsoklová část - cihelné zdivo) </t>
  </si>
  <si>
    <t>"pohled P1"18,45*17,2*0,2</t>
  </si>
  <si>
    <t>"pohled P2"16,5*18,4*0,2</t>
  </si>
  <si>
    <t>"pohled P3"16,15*18,4*0,2</t>
  </si>
  <si>
    <t>"pohled P4"3,5*18,4*0,2</t>
  </si>
  <si>
    <t>"pohled P5"3,35*19*0,2</t>
  </si>
  <si>
    <t>"pohled P6"3,5*18,4*0,2</t>
  </si>
  <si>
    <t>"pohled P7"14,51*18,4*0,2</t>
  </si>
  <si>
    <t>"pohled P8"3,5*18,4*0,2</t>
  </si>
  <si>
    <t>"pohled P9"3,35*19*0,2</t>
  </si>
  <si>
    <t>"pohled P10"3,5*18,4*0,2</t>
  </si>
  <si>
    <t>"pohled P11"5,15*18,4*0,2</t>
  </si>
  <si>
    <t>"pohled P12"11,40*18,4*0,2</t>
  </si>
  <si>
    <t>"pohled P13"16,75*22,5*0,2</t>
  </si>
  <si>
    <t xml:space="preserve">Plocha fasády u rampy - pohled P1 </t>
  </si>
  <si>
    <t>skladba D3.1-cihelné zdivo</t>
  </si>
  <si>
    <t>18,45*3,17</t>
  </si>
  <si>
    <t>64</t>
  </si>
  <si>
    <t>R006-035</t>
  </si>
  <si>
    <t>Příprava podkladů - mechanické očištění, omytí tlakovou vodou - pískovcový sokl dvorní části -.(skladba D2.1,skladba D2.2, skladba D2.3, skladba D3.2 , skladba D3.3) - viz.technická zpráva</t>
  </si>
  <si>
    <t>-827121729</t>
  </si>
  <si>
    <t>Poznámka k položce:
Nejedná se o restaurátorskou opravu, ale o přípravu podkladu kamenného soklu, který bude zakryt zateplenou větranou fasádou.</t>
  </si>
  <si>
    <t>Dvorní plocha fasády - pískovcový sokl</t>
  </si>
  <si>
    <t>"pohled P2-P13 - skladba D2.1"(16,5+16,15+3,5+3,35+3,5+14,51+3,5+3,35+3,5+5,15+11,4+16,8)*0,7</t>
  </si>
  <si>
    <t>"pohled P2-P12 - skladba D2.2"(16,5+16,15+3,5+3,35+3,5+14,51+3,5+3,35+3,5+5,15+11,4)*0,3</t>
  </si>
  <si>
    <t>"pohled P13 - skladba D2.3"16,9*0,35</t>
  </si>
  <si>
    <t>Pískovcový sokl u rampy - pohled P1</t>
  </si>
  <si>
    <t>"skladba D3.2 "13,0</t>
  </si>
  <si>
    <t>"skladba D3.3 "1,4</t>
  </si>
  <si>
    <t>65</t>
  </si>
  <si>
    <t>R006-036</t>
  </si>
  <si>
    <t>Příprava podkladů - vyspravení spár mezi pískovcovými bloky,nerovností a dutin vhodnou hmotou (např.omítkovinou pro jádrové omítky) - (skladba D2.1,a skladba D2.2, skladba D2.3, skladba D3.2, skladba D3.3)- 20% plochy - viz.technická zpráva</t>
  </si>
  <si>
    <t>-1437534719</t>
  </si>
  <si>
    <t>Dvorní plocha fasády - pískovcový sokl- předpokládá se 20% plochy</t>
  </si>
  <si>
    <t>"pohled P2-P13 - skladba D2.1 - 20%"(16,5+16,15+3,5+3,35+3,5+14,51+3,5+3,35+3,5+5,15+11,4+16,8)*0,7*0,2</t>
  </si>
  <si>
    <t>"pohled P2-P12 - skladba D2.2 -20%"(16,5+16,15+3,5+3,35+3,5+14,51+3,5+3,35+3,5+5,15+11,4)*0,3*0,2</t>
  </si>
  <si>
    <t>"pohled P13 - skladba D2.3 - 20%"16,8*0,35*0,2</t>
  </si>
  <si>
    <t>"skladba D3.2 - 20%"13,0*0,2</t>
  </si>
  <si>
    <t>"skladba D3.3 -20%"1,4*0,2</t>
  </si>
  <si>
    <t>66</t>
  </si>
  <si>
    <t>R006-037</t>
  </si>
  <si>
    <t>Příprava podkladů - proškrábnutí spár, mechanické očištění, omytí tlakovou vodou - zadní (dvorní) hladká fasáda - soklová část - zdivo od spodní úrovně pískovce ( pod terénem- skladba D2.4)- viz. technická zpráva</t>
  </si>
  <si>
    <t>2029737998</t>
  </si>
  <si>
    <t>"sokl - pohled P1 - skladba D2.4"3,6*0,5</t>
  </si>
  <si>
    <t>"sokl - pohled P13 - skladba D2.4"16,8*0,5</t>
  </si>
  <si>
    <t>67</t>
  </si>
  <si>
    <t>R006-038</t>
  </si>
  <si>
    <t>Základní omítkové vrstvy – jádrové omítky - členitost 1 (skladba D1, skladba D3.1) - viz. technická zpráva</t>
  </si>
  <si>
    <t>-2088895990</t>
  </si>
  <si>
    <t>Dvorní plocha fasády -nadsoklová část - skladba D1  - předpokládá se 80%  plochy</t>
  </si>
  <si>
    <t>"pohled P1"18,45*17,2*0,8</t>
  </si>
  <si>
    <t>"pohled P2"16,5*18,0*0,8</t>
  </si>
  <si>
    <t>"pohled P3"16,15*18*0,8</t>
  </si>
  <si>
    <t>"pohled P4"3,5*18*0,8</t>
  </si>
  <si>
    <t>"pohled P5"3,35*19*0,8</t>
  </si>
  <si>
    <t>"pohled P6"3,5*18*0,8</t>
  </si>
  <si>
    <t>"pohled P7"14,51*18*0,8</t>
  </si>
  <si>
    <t>"pohled P8"3,5*18*0,8</t>
  </si>
  <si>
    <t>"pohled P9"3,35*19*0,8</t>
  </si>
  <si>
    <t>"pohled P10"3,5*18*0,8</t>
  </si>
  <si>
    <t>"pohled P11"5,15*18*0,8</t>
  </si>
  <si>
    <t>"pohled P12"11,40*18*0,8</t>
  </si>
  <si>
    <t>"pohled P13"16,75*22,5*0,8</t>
  </si>
  <si>
    <t>Plocha u rampy - předpokládá se 100%</t>
  </si>
  <si>
    <t>"pohled P1-skladba D3.1 - 100%"18,45*3,17</t>
  </si>
  <si>
    <t>68</t>
  </si>
  <si>
    <t>R006-039</t>
  </si>
  <si>
    <t>Penetrace - skladba D1, skladba D3.1- viz. technická zpráva</t>
  </si>
  <si>
    <t>1463035705</t>
  </si>
  <si>
    <t>Dvorní plocha fasády -nadsoklová část - skladba D1  - předpokládá se 100%</t>
  </si>
  <si>
    <t>"pohled P1"18,45*17,2</t>
  </si>
  <si>
    <t>"pohled P2"16,5*18,4</t>
  </si>
  <si>
    <t>"pohled P3"16,15*18,4</t>
  </si>
  <si>
    <t>"pohled P4"3,5*18,4</t>
  </si>
  <si>
    <t>"pohled P5"3,35*19</t>
  </si>
  <si>
    <t>"pohled P6"3,5*18,4</t>
  </si>
  <si>
    <t>"pohled P7"14,51*18,4</t>
  </si>
  <si>
    <t>"pohled P8"3,5*18,4</t>
  </si>
  <si>
    <t>"pohled P9"3,35*19</t>
  </si>
  <si>
    <t>"pohled P10"3,5*18,4</t>
  </si>
  <si>
    <t>"pohled P11"5,15*18,4</t>
  </si>
  <si>
    <t>"pohled P12"11,40*18,4</t>
  </si>
  <si>
    <t>"pohled P13"16,75*22,5</t>
  </si>
  <si>
    <t>skladba D3.1</t>
  </si>
  <si>
    <t>69</t>
  </si>
  <si>
    <t>R006-040</t>
  </si>
  <si>
    <t>Lepící hmota - difuzní - speciální malta pro lepení a stěrkování tepelněizolačních desek z dřevité vlny (WW) a minerální vlny (MW) - viz.technická zpráva - (skladba D1)</t>
  </si>
  <si>
    <t>801136990</t>
  </si>
  <si>
    <t>70</t>
  </si>
  <si>
    <t>R006-041</t>
  </si>
  <si>
    <t>M+D tepelně izolační desky z minerální vaty (MW) tl.140mm se zápustnou montáží- (skladba D1) - viz. technická zpráva</t>
  </si>
  <si>
    <t>-1226071875</t>
  </si>
  <si>
    <t>Poznámka k položce:
 izolační fasádní desky z čedičové minerální vaty s podélnými vlákny (Lambda λ = 0,036 (Wm-1 K-1), kotvení šrubovacími hmoždinkami s kovovým trnem na jednokrokovou zápustnou montáž vč. roznášecího talířku pr.110 - viz. technická zpráva</t>
  </si>
  <si>
    <t>Dvorní plocha fasády - okna</t>
  </si>
  <si>
    <t>"pohled P1"-1,18*1,8*2-1,2*2,26*2</t>
  </si>
  <si>
    <t>"pohled P2"-0,95*1,515*5-1,2*2,26*15-0,8*1,515-1,05*2,26-0,89*2,1</t>
  </si>
  <si>
    <t>"pohled P3"-0,95*1,515*5-1,2*2,26*18-0,95*1,475</t>
  </si>
  <si>
    <t>"pohled P4"-0,8*1,515-0,89*2,332-0,89*2,292</t>
  </si>
  <si>
    <t>"pohled P5"-1,8</t>
  </si>
  <si>
    <t>"pohled P6"-0,8*1,515-0,89*2,332-0,89*2,292</t>
  </si>
  <si>
    <t>"pohled P7"-1,2*2,332*3-1,2*2,26*15-0,95*1,515-1,11*1,515*2-1,2*1,4</t>
  </si>
  <si>
    <t>"pohled P8"-0,8*1,515-0,8*2,332-0,89*2,29</t>
  </si>
  <si>
    <t>"pohled P9"-1,8</t>
  </si>
  <si>
    <t>"pohled P10"-0,8*1,515-0,8*2,332-0,89*2,29-0,68*3,07</t>
  </si>
  <si>
    <t>"pohled P11"-0,95*1,515*2-1,2*2,26*5</t>
  </si>
  <si>
    <t>"pohled P12"-0,75*1,515*3-1,2*2,26*8</t>
  </si>
  <si>
    <t>"pohled P13"-1,18*1,8-0,95*1,515*2-1,2*2,26*3</t>
  </si>
  <si>
    <t>71</t>
  </si>
  <si>
    <t>R006-042</t>
  </si>
  <si>
    <t>Stěrková vrstva s vloženou armovací tkaninou R131 - difuzní - Speciální malta pro lepení a stěrkování tepelněizolačních desek z dřevité vlny (WW) a minerální vlny (MW) - viz.technická zpráva - (skladba D1)</t>
  </si>
  <si>
    <t>63252059</t>
  </si>
  <si>
    <t>dvorní část, pod oplechování soklu</t>
  </si>
  <si>
    <t>81,25*0,3</t>
  </si>
  <si>
    <t>72</t>
  </si>
  <si>
    <t>R006-043</t>
  </si>
  <si>
    <t>Finální štuková omítka vč. řádného podvlhčení podkladu vodou - viz. technická zpráva - (skladba D1)</t>
  </si>
  <si>
    <t>-1287086178</t>
  </si>
  <si>
    <t xml:space="preserve">Poznámka k položce:
Speciální štuk se zvýšenou adhezí k podkladu pro vnější i vnitřní povrchové úpravy </t>
  </si>
  <si>
    <t>73</t>
  </si>
  <si>
    <t>R006-044</t>
  </si>
  <si>
    <t>Finální povrchová úprava – minerální sol-silikátový nátěr - (skladba D1)- viz. technická zpráva</t>
  </si>
  <si>
    <t>-703418612</t>
  </si>
  <si>
    <t>74</t>
  </si>
  <si>
    <t>R006-045</t>
  </si>
  <si>
    <t>M+D tepelně izolační desky z minerální vaty (MW) tl. 140 mm+ ocel. pozink. nosný rošt- zateplená část větrané konstr. pískovcového soklu dvorní části, vč.kotvení hmoždinkami (skladba D2.1)- viz. technická zpráva</t>
  </si>
  <si>
    <t>2134039541</t>
  </si>
  <si>
    <t>sokl - pohled P2-P13 - skladba D2.1</t>
  </si>
  <si>
    <t>(16,5+16,15+3,5+3,35+3,5+14,51+3,5+3,35+3,5+5,15+11,4+16,8)*1,0</t>
  </si>
  <si>
    <t>75</t>
  </si>
  <si>
    <t>R006-046</t>
  </si>
  <si>
    <t>M+D difúzně otevřená vodotěsná fólie - zateplená část větrané konstr. pískovcového soklu dvorní části (skladba D2.1)- viz. technická zpráva</t>
  </si>
  <si>
    <t>2151091</t>
  </si>
  <si>
    <t>(16,5+16,15+3,5+3,35+3,5+14,51+3,5+3,35+3,5+5,15+11,4+16,8)*1,2</t>
  </si>
  <si>
    <t>76</t>
  </si>
  <si>
    <t>R006-047</t>
  </si>
  <si>
    <t>M+D cementovláknitá deska tl.8mm (z přírodních surovin -cement,minerální plniva, celulóza, netoxická organická vlákna, voda)+ ocelový pozink. rošt- barevnost viz.projekt. dok. - (skladba D2.1, skladba D2.2, skladba D2.3, skladba D3.1, skladba D3.2, skladba D3.3)- viz.technická zpráva</t>
  </si>
  <si>
    <t>-1717280869</t>
  </si>
  <si>
    <t>Dvorní část - sokl</t>
  </si>
  <si>
    <t>(16,5+16,15+3,5+3,35+3,5+14,51+3,5+3,35+3,5+5,15+11,4+16,8)*0,7</t>
  </si>
  <si>
    <t xml:space="preserve">sokl - pohled P2-P12 - skladba D2.2 </t>
  </si>
  <si>
    <t>(16,5+16,15+3,5+3,35+3,5+14,51+3,5+3,35+3,5+5,15+11,4)*0,3</t>
  </si>
  <si>
    <t xml:space="preserve">sokl - pohled P13 - skladba D2.3 </t>
  </si>
  <si>
    <t>16,8*0,35</t>
  </si>
  <si>
    <t>skladba D3.2</t>
  </si>
  <si>
    <t>13,0</t>
  </si>
  <si>
    <t xml:space="preserve">skladba D3.3 </t>
  </si>
  <si>
    <t>1,4</t>
  </si>
  <si>
    <t>77</t>
  </si>
  <si>
    <t>R006-048</t>
  </si>
  <si>
    <t>Sanace biologického napadení - speciální čistící prostředek na vodní bázi s mikrobiocidním účinkem - nezateplená část větrané konstrukce pískovcového soklu dvorní části (skladba D2.2, skladba D2.3, skladba 3.2)- viz.technická zpráva</t>
  </si>
  <si>
    <t>-1089978144</t>
  </si>
  <si>
    <t>78</t>
  </si>
  <si>
    <t>R006-049</t>
  </si>
  <si>
    <t>A2 - stěrková vrstva - ochranná , hydroizolační vrstva- (skladba D2.3, skladba D2.4, skladba D3.3) - 100% plochy - viz.technická zpráva</t>
  </si>
  <si>
    <t>876414998</t>
  </si>
  <si>
    <t>sokl</t>
  </si>
  <si>
    <t>" pohled P13 - skladba D2.3 "16,8*0,35</t>
  </si>
  <si>
    <t>"pohled P1 - skladba D2.4"3,6*0,5</t>
  </si>
  <si>
    <t>"pohled P13 - skladba D2.4"16,8*0,5</t>
  </si>
  <si>
    <t>79</t>
  </si>
  <si>
    <t>R006-050</t>
  </si>
  <si>
    <t>A1 - omítková vrstva + adhezní podhoz/špric -100% - zadní hladká fasáda - sokl - zdivo od spodní úrovně pískovce (-0,15 m do -0,65 m pod terénem)- skladba D2.4- viz. technická zpráva</t>
  </si>
  <si>
    <t>-1971869434</t>
  </si>
  <si>
    <t>"pohled P13 - skladba D2.4"16,9*0,5</t>
  </si>
  <si>
    <t>80</t>
  </si>
  <si>
    <t>R006-051</t>
  </si>
  <si>
    <t>Zpevnění podkladů - minerální křemičitan (fixativ) - koncentrace cca 1:1-2 s vodou - zadní (dvorní) hladká fasáda - nezateplená větraná fasáda - skladba D3.1 - pohled P1- viz. technická zpráva</t>
  </si>
  <si>
    <t>2043225500</t>
  </si>
  <si>
    <t>"skladba D3.1"18,45*3,17</t>
  </si>
  <si>
    <t>81</t>
  </si>
  <si>
    <t>R006-052</t>
  </si>
  <si>
    <t>Finální štuková, renovační omítka - viz. technická zpráva - (skladba D3.1 - 100%) - pohled P1</t>
  </si>
  <si>
    <t>-719991010</t>
  </si>
  <si>
    <t>82</t>
  </si>
  <si>
    <t>R006-053</t>
  </si>
  <si>
    <t>Finální povrchová úprava – minerální sol-silikátový nátěr - (skladba D3.1 - 100%) - pohled P1- viz. technická zpráva</t>
  </si>
  <si>
    <t>158260711</t>
  </si>
  <si>
    <t>83</t>
  </si>
  <si>
    <t>R006-054</t>
  </si>
  <si>
    <t>Dodatečná hydrofobizace ( na bázi siloxanu) – vrchní bezbarvá – skladba H2 (skladba D3.2)- viz. technická zpráva</t>
  </si>
  <si>
    <t>2092894242</t>
  </si>
  <si>
    <t>"sokl - pohled P1 - skladba D3.2 "13,0</t>
  </si>
  <si>
    <t>84</t>
  </si>
  <si>
    <t>R006-055</t>
  </si>
  <si>
    <t>M+D rámečky kolem oken - skladba D1.1 - ostění a nadpraží. Provedeny z minerální vaty MW tl.30mm, šířka rámečku 230mm, včetně doplňkových lišt. - viz. technická zpráva</t>
  </si>
  <si>
    <t>-1446689303</t>
  </si>
  <si>
    <t>"pohled P2 - okno 1-6ks"(1,86+2,46*2)*6</t>
  </si>
  <si>
    <t>"pohled P3 - okno 1-6ks"(1,86+2,46*2)*6</t>
  </si>
  <si>
    <t>"pohled P4 - okno 9-1ks"1,55+2,5*2</t>
  </si>
  <si>
    <t>"pohled P7 - okno 1-3ks"(1,86+2,46*2)*3</t>
  </si>
  <si>
    <t>"pohled P11 - okno 1-1ks"1,86+2,46*2</t>
  </si>
  <si>
    <t>"pohled P12 - okno 1-2ks"(1,86+2,46*2)*2</t>
  </si>
  <si>
    <t>85</t>
  </si>
  <si>
    <t>R006-056</t>
  </si>
  <si>
    <t>M+D tepelně izolační desky z minerální vaty tl.40-60mm pro zateplení vnějšího ostění a nadpraží do šířky ostění 200mm - skladba D1.2 - viz. technická zpráva</t>
  </si>
  <si>
    <t>533039845</t>
  </si>
  <si>
    <t>okno 5 (18ks), okno 3(1ks). okno 4 (1ks), okno 1 (2ks)</t>
  </si>
  <si>
    <t>(0,47+1,01*2)*18+1,38+2,0*2+1,38+2,093*2+(1,4+2,46*2)*2</t>
  </si>
  <si>
    <t>okno 2 (5ks), okno 1(15ks). okno7 (1ks), okno 16 (1ks), okno 17 (1ks)</t>
  </si>
  <si>
    <t>(1,15+1,715*2)*5+(1,4+2,46*2)*15+1+1,715*2+1,25+2,46*2+1,09+2,3*2</t>
  </si>
  <si>
    <t>okno 2 (5ks), okno 1(18ks). okno 15 (1ks)</t>
  </si>
  <si>
    <t>(1,15+1,715*2)*5+(1,4+2,46*2)*18+1,15+1,675*2</t>
  </si>
  <si>
    <t>okno 7 (1ks), okno 14 (1ks). okno 9 (2ks)</t>
  </si>
  <si>
    <t>1+1,715*2+1,09+2,532*2+(1,09+2,492*2)*2</t>
  </si>
  <si>
    <t>okno 10 (2ks),výklenek  (6ks). kulaté okno</t>
  </si>
  <si>
    <t>(0,5+1,0*2)*2+(0,5+1,0*2)*6+2,2</t>
  </si>
  <si>
    <t>okno 7 (1ks), okno 14 (1ks). okno 9 (1ks)</t>
  </si>
  <si>
    <t>1+1,715*2+1,09+2,532*2+1,09+2,492*2</t>
  </si>
  <si>
    <t>okno 12 (3ks), okno 1(15ks). okno 2 (1ks), okno 11 (2ks), okno 13 (1ks), dveře 24 (1ks)</t>
  </si>
  <si>
    <t>(1,4+2,532*2)*3+(1,4+2,46*2)*15+1,15+1,715*2+(1,31+1,715*2)*2+1,4+1,6*2+1,464+2,532*2</t>
  </si>
  <si>
    <t>okno 7 (1ks), okno 8 (1ks). okno 9 (1ks)</t>
  </si>
  <si>
    <t>1+1,715*2+1+2,532*2+1,09*2,492*2</t>
  </si>
  <si>
    <t>okno 7 (1ks), okno 8 (1ks). okno 9 (1ks), dveře 23 (1ks)</t>
  </si>
  <si>
    <t>1+1,715*2+1+2,532*2+1,09+2,492*2+0,88+3,27*2</t>
  </si>
  <si>
    <t>okno 5 (8ks), okno 2 (2ks). okno 1 (5ks)</t>
  </si>
  <si>
    <t>(0,47+1,01*2)*8+(1,15+1,715*2)*2+(1,4+2,46*2)*5</t>
  </si>
  <si>
    <t>okno 2 (3ks), okno 1 (8ks)</t>
  </si>
  <si>
    <t>(1,15+1,715*2)*3+(1,4+2,46*2)*8</t>
  </si>
  <si>
    <t>okno 3 (1ks), okno 2 (2ks). okno 1 (3ks)</t>
  </si>
  <si>
    <t>1,38+2,0*2+(1,15+1,715*2)*2+(1,4+2,46*2)*3</t>
  </si>
  <si>
    <t>86</t>
  </si>
  <si>
    <t>R006-057</t>
  </si>
  <si>
    <t>M+D tepelně izolační desky z polystyrenu XPS tl. min 30 - 50 mm (λ ≤ 0,035 W/mK) pro zateplení venkovního parapetu - skladba D1.3 - viz. technická zpráva</t>
  </si>
  <si>
    <t>-1063969332</t>
  </si>
  <si>
    <t>"pohled P1-okno 1(2ks),3(1ks),4(1ks),5(18ks)"1,4*2+1,38+1,38+0,47*18</t>
  </si>
  <si>
    <t>"pohled P2- okno 1(15ks), 2(5ks),7(1ks),16(1ks),17(1ks)"1,4*15+1,15*5+1,0+1,25+1,09</t>
  </si>
  <si>
    <t>"pohled P3-okno 1(18ks),2(5ks),15(1ks)"1,4*18+1,15*5+1,15</t>
  </si>
  <si>
    <t>"pohled P4-okno 7(1ks),9(2ks),14(1ks)"1,0+1,09*2+1,09</t>
  </si>
  <si>
    <t>"pohled P5-okno 10(2ks), výklenek(6ks), kulaté okno(1ks)"0,5*2+0,5*6+1,0</t>
  </si>
  <si>
    <t>"pohled P6-okno 7(1ks),9(1ks),14(1ks)"1,0+1,09+1,09</t>
  </si>
  <si>
    <t>"pohled P7-okno 1(15ks),2(1ks),12(3ks),11(2ks),13(1ks)"1,4*15+1,15+1,31*2+1,4*3+1,4</t>
  </si>
  <si>
    <t>"pohled P8-okno 7(1ks),8(1ks),9(1ks)"1,0+1,0+1,09</t>
  </si>
  <si>
    <t>"pohled P9-okno 10(2ks), výklenek(6ks), kulaté okno(1ks)"0,5*2+0,5*6+1,0</t>
  </si>
  <si>
    <t>"pohled P10-okno 7(1ks),8(1ks),9(1ks)"1,0+1,0+1,09</t>
  </si>
  <si>
    <t>"pohled P11-okno 1(5ks),2(2ks),5(8ks)"1,4*5+1,15*2+0,47*8</t>
  </si>
  <si>
    <t>"pohled P12-okno 1(8ks),2(3ks)"1,4*8+1,15*3</t>
  </si>
  <si>
    <t>87</t>
  </si>
  <si>
    <t>R006-058</t>
  </si>
  <si>
    <t>Sanace zdiva z vnitřní strany, příprava podkladů - odstranění degradované omítky, vyčištění spár do hloubky nejméně 2cm, zdivo nasucho očistit (skladba E1)- viz. technická zpráva</t>
  </si>
  <si>
    <t>-1390966607</t>
  </si>
  <si>
    <t>Zádveří - hlavní vchod</t>
  </si>
  <si>
    <t>(7,2+4,3+1,9+2,9+2,9+1,9+4,3)*1,5</t>
  </si>
  <si>
    <t>88</t>
  </si>
  <si>
    <t>R006-059</t>
  </si>
  <si>
    <t>Sanace zdiva z vnitřní strany, adhézní prostřik (skladba E1)- viz. technická zpráva</t>
  </si>
  <si>
    <t>-984169776</t>
  </si>
  <si>
    <t>Poznámka k položce:
Na 100% plochy s pokrytím 50-70% plochy</t>
  </si>
  <si>
    <t>89</t>
  </si>
  <si>
    <t>R006-060</t>
  </si>
  <si>
    <t xml:space="preserve">Sanace zdiva z vnitřní strany, jádrová omítka - na 100% plochy - (skladba E1) - viz.technická zpráva </t>
  </si>
  <si>
    <t>-1913885309</t>
  </si>
  <si>
    <t xml:space="preserve">Poznámka k položce:
speciální jemná omítka bez hydrofobizace s obzvláště dobrým transportem vlhkosti a  regulací vlhkosti (Suchá malta na vápeno-cementové bázi s minerálními přísadami a speciálními přídavnými látkami vytvářejícími póry. Odpovídá maltové kategorii CS II (maltová skupina P II dle DIN V 18550)      </t>
  </si>
  <si>
    <t>90</t>
  </si>
  <si>
    <t>R006-061</t>
  </si>
  <si>
    <t>Sanace zdiva z vnitřní strany, finální štuková, renovační omítka - (skladba E1) - viz.technická zpráva</t>
  </si>
  <si>
    <t>-788872325</t>
  </si>
  <si>
    <t>Poznámka k položce:
Jemná vápenná omítka s mimořádnými sorpčními vlastnostmi, zrnitost 0-0,6 mm, pevnost v tlaku po 28 dnech: CS I (0,4–2,0 N/mm2)</t>
  </si>
  <si>
    <t>91</t>
  </si>
  <si>
    <t>R006-062</t>
  </si>
  <si>
    <t>Sanace zdiva z vnitřní strany, finální povrchová úprava - (skladba E1)- viz. technická zpráva</t>
  </si>
  <si>
    <t>732466538</t>
  </si>
  <si>
    <t>Poznámka k položce:
Specializovaná vnitřní silikátová barva proti napadení plísní  (vysoce difúzní specializovaná silikátová barva podle DIN EN 13 300) - bílá barva- viz.technická zpráva</t>
  </si>
  <si>
    <t>92</t>
  </si>
  <si>
    <t>R006-063</t>
  </si>
  <si>
    <t>Sanace zdiva z vnitřní strany pod úrovní podlahy,příprava podkladů - odstranění degradovaných omítek, proškrábnutí spár, omytí tlakovou vodou (skladba E2)- viz. technická zpráva</t>
  </si>
  <si>
    <t>-1334219174</t>
  </si>
  <si>
    <t>(7,2+4,3*2)*1,5</t>
  </si>
  <si>
    <t>93</t>
  </si>
  <si>
    <t>R006-064</t>
  </si>
  <si>
    <t>Sanace zdiva z vnitřní strany pod úrovní podlahy - A1 - omítková vrstva + adhezní podhoz/špric -100% - od úrovně (±0,000 m) do úrovně (-1,60 m) pod úrovní podlahy - skladba E2- viz. technická zpráva</t>
  </si>
  <si>
    <t>2046636534</t>
  </si>
  <si>
    <t>94</t>
  </si>
  <si>
    <t>R006-065</t>
  </si>
  <si>
    <t>Sanace zdiva z vnitřní strany pod úrovní podlahy - A2 - stěrková vrstva - ochranná, hydroizolační vrstva -100% - od úrovně (±0,000 m) do úrovně (-1,60 m) pod úrovní podlahy - (skladba E2)- viz. technická zpráva</t>
  </si>
  <si>
    <t>1032728455</t>
  </si>
  <si>
    <t>95</t>
  </si>
  <si>
    <t>R006-066</t>
  </si>
  <si>
    <t>Oprava pískovcové zárubně a restaurátorská úprava povrchu pískovce- hlavní vstup do budovy - technologický postup viz.technická zpráva</t>
  </si>
  <si>
    <t>1662579029</t>
  </si>
  <si>
    <t>96</t>
  </si>
  <si>
    <t>R006-067</t>
  </si>
  <si>
    <t>Oprava pískovcové zárubně a restaurátorská úprava povrchu pískovce- dvorní vstup do budovy - technologický postup viz.technická zpráva</t>
  </si>
  <si>
    <t>2024617193</t>
  </si>
  <si>
    <t>Poznámka k položce:
Plocha pískovcové zárubně 6m2</t>
  </si>
  <si>
    <t>97</t>
  </si>
  <si>
    <t>629135102</t>
  </si>
  <si>
    <t>Vyrovnávací vrstva z cementové malty pod klempířskými prvky šířky přes 150 do 300 mm</t>
  </si>
  <si>
    <t>-165816130</t>
  </si>
  <si>
    <t>45,76+58+49,3+108,2+37+142,78+37+114,1+18,5+5,5+20,3*2+32,2+9+11,6+9,6+10,8+17,81+19,8+6,4+30+4,2+52,5+2,2+4,7+2+4,5+4,8+2,9</t>
  </si>
  <si>
    <t>98</t>
  </si>
  <si>
    <t>R006-068</t>
  </si>
  <si>
    <t>Vyrovnávací vrstva z cementové malty pod klempířské prvky 600mm - viz.technická zpráva</t>
  </si>
  <si>
    <t>1157237144</t>
  </si>
  <si>
    <t>28+37,18+37,18+77+12,87+6+13,86+26,4+8,25+148,3+4,5+36,5+8,1+19,8+11+1+19,6+8+6+2,5+5,8+20,2+2,9</t>
  </si>
  <si>
    <t>99</t>
  </si>
  <si>
    <t>R006-069</t>
  </si>
  <si>
    <t>Vyrovnávací vrstva z cementové malty pod klempířské prvky v tl.vrstvy od 20 mm do 60mm - viz.technická zpráva</t>
  </si>
  <si>
    <t>888489194</t>
  </si>
  <si>
    <t>3,6*0,75+1,1+6,3*1,385+7,2+9,5*0,755+25,5+11,0*0,705+6*0,75+1+0,67*7,5</t>
  </si>
  <si>
    <t>622143003</t>
  </si>
  <si>
    <t>Montáž omítkových profilů plastových, pozinkovaných nebo dřevěných upevněných vtlačením do podkladní vrstvy nebo přibitím rohových s tkaninou</t>
  </si>
  <si>
    <t>-1315025319</t>
  </si>
  <si>
    <t>Dvorní pohled - okna (ostění, nadpraží)</t>
  </si>
  <si>
    <t>(1,4+2,532*2)*3+(1,4+2,46*2)*15+1,15+1,715*2+(1,31+1,715*2)*2+1,4+1,6*2+1,5+2,5*2</t>
  </si>
  <si>
    <t>(0,5+1,0*2)*2+(0,5+1,0*2)*6</t>
  </si>
  <si>
    <t>1+1,715*2+1+2,532*2+1,09+2,492*2</t>
  </si>
  <si>
    <t>rámečky</t>
  </si>
  <si>
    <t>"pohled P2 "(1,86+2,7*2)*6</t>
  </si>
  <si>
    <t>"pohled P3"(1,86+2,7*2)*6</t>
  </si>
  <si>
    <t>"pohled P4 "1,55+2,73*2</t>
  </si>
  <si>
    <t>"pohled P7 "(1,86+2,7*2)*3</t>
  </si>
  <si>
    <t>"pohled P11"1,86+2,7*2</t>
  </si>
  <si>
    <t>"pohled P12 "(1,86+2,7*2)*2</t>
  </si>
  <si>
    <t>"rohy objektu pohled P1-P13"  18,5*6</t>
  </si>
  <si>
    <t>"nová okna"1,6*6+1,3*3</t>
  </si>
  <si>
    <t>101</t>
  </si>
  <si>
    <t>M</t>
  </si>
  <si>
    <t>63127466</t>
  </si>
  <si>
    <t>profil rohový Al 23x23mm s výztužnou tkaninou š 100mm pro ETICS</t>
  </si>
  <si>
    <t>814537873</t>
  </si>
  <si>
    <t>868,544036267482*1,05 'Přepočtené koeficientem množství</t>
  </si>
  <si>
    <t>102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</si>
  <si>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</si>
  <si>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</si>
  <si>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2043306382</t>
  </si>
  <si>
    <t>(1,4+2,532*2)*3+(1,4+2,46*2)*15+1,15+1,715*2+(1,31+1,715*2)*2+1,4+1,6*2+1,5+2,6*2</t>
  </si>
  <si>
    <t>103</t>
  </si>
  <si>
    <t>59051476</t>
  </si>
  <si>
    <t>profil začišťovací PVC 9mm s výztužnou tkaninou pro ostění ETICS</t>
  </si>
  <si>
    <t>1861141509</t>
  </si>
  <si>
    <t>756,314*1,05 'Přepočtené koeficientem množství</t>
  </si>
  <si>
    <t>104</t>
  </si>
  <si>
    <t>591247221</t>
  </si>
  <si>
    <t>Dvorní pohled - okna (nadpraží)</t>
  </si>
  <si>
    <t>0,47*18+1,38+1,38+1,4*2</t>
  </si>
  <si>
    <t>1,15*5+1,4*15+1+1,25+1,09</t>
  </si>
  <si>
    <t>1,15*5+1,4*18+1,15</t>
  </si>
  <si>
    <t>1+1,09+1,09*2</t>
  </si>
  <si>
    <t>0,5*2+0,5*6+2,2</t>
  </si>
  <si>
    <t>1+1,09+1,09</t>
  </si>
  <si>
    <t>1,4*3+1,4*15+1,15+1,31*2+1,4+1,5</t>
  </si>
  <si>
    <t>1+1+1,09</t>
  </si>
  <si>
    <t>0,5*2+0,5*6</t>
  </si>
  <si>
    <t>0,47*8+1,15*2+1,4*5</t>
  </si>
  <si>
    <t>1,15*3+1,4*8</t>
  </si>
  <si>
    <t>1,38+1,15*2+1,4*3</t>
  </si>
  <si>
    <t>105</t>
  </si>
  <si>
    <t>59051510</t>
  </si>
  <si>
    <t>profil začišťovací s okapnicí PVC s výztužnou tkaninou pro nadpraží ETICS</t>
  </si>
  <si>
    <t>1831990912</t>
  </si>
  <si>
    <t>167,5*1,05 'Přepočtené koeficientem množství</t>
  </si>
  <si>
    <t>106</t>
  </si>
  <si>
    <t>1735840289</t>
  </si>
  <si>
    <t>154*0,2*2</t>
  </si>
  <si>
    <t>107</t>
  </si>
  <si>
    <t>59051512</t>
  </si>
  <si>
    <t>profil začišťovací s okapnicí PVC s výztužnou tkaninou pro parapet ETICS</t>
  </si>
  <si>
    <t>1004461012</t>
  </si>
  <si>
    <t>61,6*1,05 'Přepočtené koeficientem množství</t>
  </si>
  <si>
    <t>108</t>
  </si>
  <si>
    <t>R006-070</t>
  </si>
  <si>
    <t>Revize připojovací spáry oken z vnější strany (ostění, nadpraží, parapety), vč. dopěnění spáry PUR pěnou - viz.technická zpráva</t>
  </si>
  <si>
    <t>1494803671</t>
  </si>
  <si>
    <t>(0,47+1,01)*2*18+(1,38+2,0)*2+(1,38+2,093)*2+(1,4+2,46)*2*2</t>
  </si>
  <si>
    <t>(1,15+1,715)*2*5+(1,4+2,46)*2*15+(1+1,715)*2+(1,25+2,46)*2+(1,09+2,3)*2</t>
  </si>
  <si>
    <t>(1,15+1,715)*2*5+(1,4+2,46)*2*18+(1,15+1,675)*2</t>
  </si>
  <si>
    <t>(1+1,715)*2+(1,09+2,532)*2+(1,09+2,492)*2*2</t>
  </si>
  <si>
    <t>(0,5+1,0)*2*2+(0,5+1,0)*2*6+2,2</t>
  </si>
  <si>
    <t>(1+1,715)*2+(1,09+2,532)*2+(1,09+2,492)*2</t>
  </si>
  <si>
    <t>(1,4+2,532)*2*3+(1,4+2,46)*2*15+(1,15+1,715)*2+(1,31+1,715)*2*2+(1,4+1,6)*2+(1,5+2,6)*2</t>
  </si>
  <si>
    <t>(1+1,715)*2+(1+2,532)*2+(1,09+2,492)*2</t>
  </si>
  <si>
    <t>(0,5+1,0)*2*2+(0,5+1,0)*2*6</t>
  </si>
  <si>
    <t>(0,47+1,01)*2*8+(1,15+1,715)*2*2+(1,4+2,46)*2*5</t>
  </si>
  <si>
    <t>(1,15+1,715)*2*3+(1,4+2,46)*2*8</t>
  </si>
  <si>
    <t>(1,38+2,0)*2+(1,15+1,715)*2*2+(1,4+2,46)*2*3</t>
  </si>
  <si>
    <t>historická fasáda</t>
  </si>
  <si>
    <t>(1,15+1,675)*2*33</t>
  </si>
  <si>
    <t>(1,4+2,46)*2*(32+18+21+6+21)</t>
  </si>
  <si>
    <t>(1,2+0,6)*2*(9+13+7+3)</t>
  </si>
  <si>
    <t>(1,2+0,9)*2*2</t>
  </si>
  <si>
    <t>1,52*4*3+(1,4+2,73)*2*3+(1,66+2,73)*2*3+(1,32+1,455)*2*6+(2,14+5,25)*2*3+(1,22+2,45)*2*6</t>
  </si>
  <si>
    <t>109</t>
  </si>
  <si>
    <t>R006-071</t>
  </si>
  <si>
    <t>Dopěnění detailu zatepleného, větraného soklu, dvorní část - viz.technická zpráva</t>
  </si>
  <si>
    <t>-2074891563</t>
  </si>
  <si>
    <t>nová okna - historická fasáda</t>
  </si>
  <si>
    <t>8*6+6*3</t>
  </si>
  <si>
    <t>110</t>
  </si>
  <si>
    <t>R006-072</t>
  </si>
  <si>
    <t>Tmelení detailů klempířských prvků s historickou omítkou a kamenným soklem v dvorní části PU tmelem viz.výkresová dokumentace - detail</t>
  </si>
  <si>
    <t>-1006276679</t>
  </si>
  <si>
    <t>Poznámka k položce:
Průřez tmeleného povrchu do 200mm2.</t>
  </si>
  <si>
    <t>"historická fasáda" 1541,3</t>
  </si>
  <si>
    <t>"dvorní část - sokl" 81,25</t>
  </si>
  <si>
    <t>"dvorní část - ostění (sokl x sklepní okna)" 0,2*2*(3+6+1+1+2+1+1+2)</t>
  </si>
  <si>
    <t>"rampa"16</t>
  </si>
  <si>
    <t>111</t>
  </si>
  <si>
    <t>631312121</t>
  </si>
  <si>
    <t>Doplnění dosavadních mazanin prostým betonem s dodáním hmot, bez potěru, plochy jednotlivě přes 1 m2 do 4 m2 a tl. do 80 mm</t>
  </si>
  <si>
    <t>-1141420318</t>
  </si>
  <si>
    <t>"nová okna - historická fasáda" (1,6*0,4*6+1,3*0,4*3)*0,08</t>
  </si>
  <si>
    <t>112</t>
  </si>
  <si>
    <t>612325302</t>
  </si>
  <si>
    <t>Vápenocementová omítka ostění nebo nadpraží štuková</t>
  </si>
  <si>
    <t>893638701</t>
  </si>
  <si>
    <t>(8*6+6*3)*0,25</t>
  </si>
  <si>
    <t>113</t>
  </si>
  <si>
    <t>R006-073</t>
  </si>
  <si>
    <t>Tmelení detailů na styku rám okna - omítka PU tmelem- viz. viz.výkresová dokumentace - detail</t>
  </si>
  <si>
    <t>1813624084</t>
  </si>
  <si>
    <t>114</t>
  </si>
  <si>
    <t>R006-074</t>
  </si>
  <si>
    <t>Oprava plochy rampy u kuchyně - viz.technická zpráva</t>
  </si>
  <si>
    <t>24084904</t>
  </si>
  <si>
    <t>Poznámka k položce:
- odstranění nátěru pískováním a broušením
-  provlhčení
-  nerovnosti a kaverny do 40mm vyplnit opravnou maltou na beton
-  celoplošně natáhnout rychlou opravnou maltou na beton
- vrchní nátěr na beton + vsyp z křemičitého písku</t>
  </si>
  <si>
    <t>15,95*1,6</t>
  </si>
  <si>
    <t>Trubní vedení</t>
  </si>
  <si>
    <t>115</t>
  </si>
  <si>
    <t>871313121</t>
  </si>
  <si>
    <t>Montáž kanalizačního potrubí z plastů z tvrdého PVC těsněných gumovým kroužkem v otevřeném výkopu ve sklonu do 20 % DN 160</t>
  </si>
  <si>
    <t>1638382707</t>
  </si>
  <si>
    <t>napojení svodu na stávající kanalizaci</t>
  </si>
  <si>
    <t>116</t>
  </si>
  <si>
    <t>28611134</t>
  </si>
  <si>
    <t>trubka kanalizační PVC DN 160x5000mm SN4</t>
  </si>
  <si>
    <t>-2031420084</t>
  </si>
  <si>
    <t>20*1,03 'Přepočtené koeficientem množství</t>
  </si>
  <si>
    <t>117</t>
  </si>
  <si>
    <t>890111852</t>
  </si>
  <si>
    <t>Bourání šachet a jímek strojně velikosti obestavěného prostoru do 1,5 m3 ze zdiva cihelného</t>
  </si>
  <si>
    <t>-628957540</t>
  </si>
  <si>
    <t>1,1*0,8*0,3*2+0,8*0,8*0,3*2</t>
  </si>
  <si>
    <t>118</t>
  </si>
  <si>
    <t>890-01</t>
  </si>
  <si>
    <t>Demontáž stávajícího venkovního vodovodního kohoutu</t>
  </si>
  <si>
    <t>-311248983</t>
  </si>
  <si>
    <t>Ostatní konstrukce a práce, bourání</t>
  </si>
  <si>
    <t>119</t>
  </si>
  <si>
    <t>919735113</t>
  </si>
  <si>
    <t>Řezání stávajícího živičného krytu nebo podkladu hloubky přes 100 do 150 mm</t>
  </si>
  <si>
    <t>1671167399</t>
  </si>
  <si>
    <t>Poznámka k položce:
Řezání živice v místě nové patky u rampy.</t>
  </si>
  <si>
    <t>120</t>
  </si>
  <si>
    <t>941111122</t>
  </si>
  <si>
    <t>Montáž lešení řadového trubkového lehkého pracovního s podlahami s provozním zatížením tř. 3 do 200 kg/m2 šířky tř. W09 přes 0,9 do 1,2 m, výšky přes 10 do 25 m</t>
  </si>
  <si>
    <t>-907808542</t>
  </si>
  <si>
    <t>Dvorní fasáda</t>
  </si>
  <si>
    <t>"pohled P1"22,52*22</t>
  </si>
  <si>
    <t>"pohled P2"16,4*18</t>
  </si>
  <si>
    <t>"pohled P3"15,87*18</t>
  </si>
  <si>
    <t>"pohled P4"3,5*18</t>
  </si>
  <si>
    <t>"pohled P5"6,2*18</t>
  </si>
  <si>
    <t>"pohled P6"3,5*18</t>
  </si>
  <si>
    <t>"pohled P7"14,23*18</t>
  </si>
  <si>
    <t>"pohled P8"3,5*18</t>
  </si>
  <si>
    <t>"pohled P9"5,75*18</t>
  </si>
  <si>
    <t>"pohled P10"3,5*18</t>
  </si>
  <si>
    <t>"pohled P11"4,86*18</t>
  </si>
  <si>
    <t>"pohled P12"11,4*18</t>
  </si>
  <si>
    <t>"pohled P13"19,44*22</t>
  </si>
  <si>
    <t>121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</si>
  <si>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</si>
  <si>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</si>
  <si>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1888640669</t>
  </si>
  <si>
    <t>příplatek za 1 rok</t>
  </si>
  <si>
    <t>2519,9*300</t>
  </si>
  <si>
    <t>122</t>
  </si>
  <si>
    <t>941111822</t>
  </si>
  <si>
    <t>Demontáž lešení řadového trubkového lehkého pracovního s podlahami s provozním zatížením tř. 3 do 200 kg/m2 šířky tř. W09 přes 0,9 do 1,2 m, výšky přes 10 do 25 m</t>
  </si>
  <si>
    <t>792665097</t>
  </si>
  <si>
    <t>2519,9</t>
  </si>
  <si>
    <t>123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</si>
  <si>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</si>
  <si>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</si>
  <si>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778075286</t>
  </si>
  <si>
    <t>historická fasáda "východní pohled"</t>
  </si>
  <si>
    <t>(39+33,8)*20,5+8,2*23,5</t>
  </si>
  <si>
    <t>historická fasáda "severní pohled"</t>
  </si>
  <si>
    <t>33,5*20,5</t>
  </si>
  <si>
    <t>historická fasáda "jižní pohled"</t>
  </si>
  <si>
    <t>37*20,5</t>
  </si>
  <si>
    <t>124</t>
  </si>
  <si>
    <t>941121213</t>
  </si>
  <si>
    <t>Montáž lešení řadového trubkového těžkého pracovního s podlahami Příplatek za první a každý další den použití lešení k ceně -1113</t>
  </si>
  <si>
    <t>775947077</t>
  </si>
  <si>
    <t>3130,35*360</t>
  </si>
  <si>
    <t>125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</si>
  <si>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</si>
  <si>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</si>
  <si>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1512916444</t>
  </si>
  <si>
    <t>3130,35</t>
  </si>
  <si>
    <t>126</t>
  </si>
  <si>
    <t>944511111</t>
  </si>
  <si>
    <t>Montáž ochranné sítě zavěšené na konstrukci lešení z textilie z umělých vláken</t>
  </si>
  <si>
    <t>323263379</t>
  </si>
  <si>
    <t>(39+33,8)*20,5+8,2*23</t>
  </si>
  <si>
    <t>127</t>
  </si>
  <si>
    <t>944511211</t>
  </si>
  <si>
    <t>Montáž ochranné sítě Příplatek za první a každý další den použití sítě k ceně -1111</t>
  </si>
  <si>
    <t>-1097347976</t>
  </si>
  <si>
    <t>příplatek - historická fasáda 1 rok, dvorní fasáda 9 měsíců</t>
  </si>
  <si>
    <t>3126,25*360+2519,9*300</t>
  </si>
  <si>
    <t>128</t>
  </si>
  <si>
    <t>944511811</t>
  </si>
  <si>
    <t>Demontáž ochranné sítě zavěšené na konstrukci lešení z textilie z umělých vláken</t>
  </si>
  <si>
    <t>-1846478224</t>
  </si>
  <si>
    <t>5646,15</t>
  </si>
  <si>
    <t>129</t>
  </si>
  <si>
    <t>944711111</t>
  </si>
  <si>
    <t>Montáž záchytné stříšky zřizované současně s lehkým nebo těžkým lešením, šířky do 1,5 m</t>
  </si>
  <si>
    <t>1430989449</t>
  </si>
  <si>
    <t>"rampa"19</t>
  </si>
  <si>
    <t>"dvorní část"1,5*2</t>
  </si>
  <si>
    <t>130</t>
  </si>
  <si>
    <t>944711112</t>
  </si>
  <si>
    <t>Montáž záchytné stříšky zřizované současně s lehkým nebo těžkým lešením, šířky přes 1,5 do 2,0 m</t>
  </si>
  <si>
    <t>-956828111</t>
  </si>
  <si>
    <t>historická fasáda  - vchod</t>
  </si>
  <si>
    <t>131</t>
  </si>
  <si>
    <t>944711211</t>
  </si>
  <si>
    <t>Montáž záchytné stříšky Příplatek za první a každý další den použití záchytné stříšky k ceně -1111</t>
  </si>
  <si>
    <t>-1245953410</t>
  </si>
  <si>
    <t>22*360</t>
  </si>
  <si>
    <t>132</t>
  </si>
  <si>
    <t>944711212</t>
  </si>
  <si>
    <t>Montáž záchytné stříšky Příplatek za první a každý další den použití záchytné stříšky k ceně -1112</t>
  </si>
  <si>
    <t>-1163580080</t>
  </si>
  <si>
    <t>4*360</t>
  </si>
  <si>
    <t>133</t>
  </si>
  <si>
    <t>944711811</t>
  </si>
  <si>
    <t>Demontáž záchytné stříšky zřizované současně s lehkým nebo těžkým lešením, šířky do 1,5 m</t>
  </si>
  <si>
    <t>933944388</t>
  </si>
  <si>
    <t>134</t>
  </si>
  <si>
    <t>944711812</t>
  </si>
  <si>
    <t>Demontáž záchytné stříšky zřizované současně s lehkým nebo těžkým lešením, šířky přes 1,5 do 2,0 m</t>
  </si>
  <si>
    <t>-1062529019</t>
  </si>
  <si>
    <t>135</t>
  </si>
  <si>
    <t>945412111</t>
  </si>
  <si>
    <t>Teleskopická hydraulická montážní plošina na samohybném podvozku, s otočným košem výšky zdvihu do 8 m</t>
  </si>
  <si>
    <t>den</t>
  </si>
  <si>
    <t>1745271897</t>
  </si>
  <si>
    <t>Poznámka k položce:
Montáž světel venkovního osvětlení</t>
  </si>
  <si>
    <t>136</t>
  </si>
  <si>
    <t>949101112</t>
  </si>
  <si>
    <t>Lešení pomocné pracovní pro objekty pozemních staveb pro zatížení do 150 kg/m2, o výšce lešeňové podlahy přes 1,9 do 3,5 m</t>
  </si>
  <si>
    <t>-1627984345</t>
  </si>
  <si>
    <t>Poznámka k položce:
Sanace dvěří vč. zárubní - hlavní stup, zadní vstup do sálu + montáž stříšky nad rampou</t>
  </si>
  <si>
    <t>"dveře+zárubně"12</t>
  </si>
  <si>
    <t>"stříška nad rampou"20*1,2</t>
  </si>
  <si>
    <t>137</t>
  </si>
  <si>
    <t>949121113</t>
  </si>
  <si>
    <t>Montáž lešení lehkého kozového dílcového o výšce lešeňové podlahy přes 1,9 do 2,5 m</t>
  </si>
  <si>
    <t>sada</t>
  </si>
  <si>
    <t>-617579147</t>
  </si>
  <si>
    <t>Poznámka k položce:
Okna + malba</t>
  </si>
  <si>
    <t>138</t>
  </si>
  <si>
    <t>949121213</t>
  </si>
  <si>
    <t>Montáž lešení lehkého kozového dílcového Příplatek za první a každý další den použití lešení k ceně -1113</t>
  </si>
  <si>
    <t>-1962921451</t>
  </si>
  <si>
    <t>9*12</t>
  </si>
  <si>
    <t>139</t>
  </si>
  <si>
    <t>949121813</t>
  </si>
  <si>
    <t>Demontáž lešení lehkého kozového dílcového o výšce lešeňové podlahy přes 1,9 do 2,5 m</t>
  </si>
  <si>
    <t>-659884587</t>
  </si>
  <si>
    <t>140</t>
  </si>
  <si>
    <t>952901111</t>
  </si>
  <si>
    <t>Vyčištění budov nebo objektů před předáním do užívání budov bytové nebo občanské výstavby, světlé výšky podlaží do 4 m</t>
  </si>
  <si>
    <t>-2073757997</t>
  </si>
  <si>
    <t>"sál" 187,6</t>
  </si>
  <si>
    <t>141</t>
  </si>
  <si>
    <t>961043111</t>
  </si>
  <si>
    <t>Bourání základů z betonu proloženého kamenem</t>
  </si>
  <si>
    <t>223490946</t>
  </si>
  <si>
    <t>3,67*0,6*1,2</t>
  </si>
  <si>
    <t>142</t>
  </si>
  <si>
    <t>962023390</t>
  </si>
  <si>
    <t>Bourání zdiva nadzákladového smíšeného na maltu vápennou nebo vápenocementovou, objemu do 1 m3</t>
  </si>
  <si>
    <t>-2098891830</t>
  </si>
  <si>
    <t>"vstupní schodiště"0,8</t>
  </si>
  <si>
    <t>143</t>
  </si>
  <si>
    <t>962023491</t>
  </si>
  <si>
    <t>Bourání zdiva nadzákladového smíšeného na maltu cementovou, objemu přes 1 m3</t>
  </si>
  <si>
    <t>-209394667</t>
  </si>
  <si>
    <t>vstupní schodiště - zdivo pod žb schodišťovým ramenem</t>
  </si>
  <si>
    <t>2,03*0,6</t>
  </si>
  <si>
    <t>144</t>
  </si>
  <si>
    <t>R009-01</t>
  </si>
  <si>
    <t>Demontáž kamenných schodišťových stupňů postupným rozebíráním, vč.jejich přesunu a umístění na staveništi pro jejich následnou kamenickou opravu- viz. technická zpráva</t>
  </si>
  <si>
    <t>512</t>
  </si>
  <si>
    <t>832663318</t>
  </si>
  <si>
    <t>vstupní schodiště= 0,83m3, vrchní plocha = 4,45m2, hmotnost = 2,32t, 8 samostatných kusů kamenných prvků</t>
  </si>
  <si>
    <t>145</t>
  </si>
  <si>
    <t>963042819</t>
  </si>
  <si>
    <t>Bourání schodišťových stupňů betonových zhotovených na místě</t>
  </si>
  <si>
    <t>603019358</t>
  </si>
  <si>
    <t>1,8+2,03*3+3,4+3,67</t>
  </si>
  <si>
    <t>146</t>
  </si>
  <si>
    <t>963053935</t>
  </si>
  <si>
    <t>Bourání železobetonových monolitických schodišťových ramen zazděných oboustranně</t>
  </si>
  <si>
    <t>1601261711</t>
  </si>
  <si>
    <t>2,1*0,16*2,03+0,4*0,6*3,67</t>
  </si>
  <si>
    <t>147</t>
  </si>
  <si>
    <t>R009-02</t>
  </si>
  <si>
    <t>Pronájem jeřábu - vstupní schodiště, stříška nad rampou</t>
  </si>
  <si>
    <t>-1004089863</t>
  </si>
  <si>
    <t>Poznámka k položce:
Demontáž schodišťových stupňů, montáž schodišťových stupňů, montáž stříšky nad rampou, demontáž a montáž zábradlí rampy</t>
  </si>
  <si>
    <t>148</t>
  </si>
  <si>
    <t>965043441</t>
  </si>
  <si>
    <t>Bourání mazanin betonových s potěrem nebo teracem tl. do 150 mm, plochy přes 4 m2</t>
  </si>
  <si>
    <t>-769697683</t>
  </si>
  <si>
    <t>vstup - prostor pod schodištěm</t>
  </si>
  <si>
    <t>21,2*0,13</t>
  </si>
  <si>
    <t>149</t>
  </si>
  <si>
    <t>965082941</t>
  </si>
  <si>
    <t>Odstranění násypu pod podlahami nebo ochranného násypu na střechách tl. přes 200 mm jakékoliv plochy</t>
  </si>
  <si>
    <t>-1537230801</t>
  </si>
  <si>
    <t>21,2*1,94</t>
  </si>
  <si>
    <t>150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</si>
  <si>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</si>
  <si>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</si>
  <si>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2127074917</t>
  </si>
  <si>
    <t xml:space="preserve">Dvorní fasáda </t>
  </si>
  <si>
    <t>"okno 5-18ks"(0,47+1,01*2)*18*0,15</t>
  </si>
  <si>
    <t>"okno 3-1ks"(1,38+2,0*2)*0,15</t>
  </si>
  <si>
    <t>"okno 4-1ks"(1,38+2,093*2)*0,15</t>
  </si>
  <si>
    <t>"okno 1-2ks"(1,4+2,46*2)*2*0,15</t>
  </si>
  <si>
    <t>"okno 2-5ks"(1,15+1,715*2)*5*0,15</t>
  </si>
  <si>
    <t>"okno 1-15ks"(1,4+2,46*2)*15*0,15</t>
  </si>
  <si>
    <t>"okno 7-1ks"(1+1,715*2)*0,15</t>
  </si>
  <si>
    <t>"okno 16-1ks"(1,25+2,46*2)*0,15</t>
  </si>
  <si>
    <t>"okno 17-1ks"(1,09+2,3*2)*0,15</t>
  </si>
  <si>
    <t>"okno 1-18ks"(1,4+2,46*2)*18*0,15</t>
  </si>
  <si>
    <t>"okno 15-1ks"(1,15+1,675*2)*0,15</t>
  </si>
  <si>
    <t>"okno 14-1ks"(1,09+2,532*2)*0,15</t>
  </si>
  <si>
    <t>"okno 9-2ks"(1,09+2,492*2)*2*0,15</t>
  </si>
  <si>
    <t>"okno 10-2ks"(0,5+1,0*2)*2*0,15</t>
  </si>
  <si>
    <t>"výklenek -6ks"(0,5+1,0*2)*6*0,15</t>
  </si>
  <si>
    <t>"kulaté okno"2,2*0,15</t>
  </si>
  <si>
    <t>"okno 9-1ks"(1,09+2,492*2)*0,15</t>
  </si>
  <si>
    <t>"okno 12-3ks"(1,4+2,532*2)*3*0,15</t>
  </si>
  <si>
    <t>"okno 2-1ks"(1,15+1,715*2)*0,15</t>
  </si>
  <si>
    <t>"okno 11-2ks"(1,31+1,715*2)*2*0,15</t>
  </si>
  <si>
    <t>"okno 13-1ks"(1,4+1,6*2)*0,15</t>
  </si>
  <si>
    <t>"dveře 24-1ks"(1,464+2,532*2)*0,15</t>
  </si>
  <si>
    <t>"okno 8-1ks"(1+2,532*2)*0,15</t>
  </si>
  <si>
    <t>"dveře 23-1ks"(0,88+3,27*2)*0,15</t>
  </si>
  <si>
    <t>"okno 5-8ks"(0,47+1,01*2)*8*0,15</t>
  </si>
  <si>
    <t>"okno 2-2ks"(1,15+1,715*2)*2*0,15</t>
  </si>
  <si>
    <t>"okno 1-5ks"(1,4+2,46*2)*5*0,15</t>
  </si>
  <si>
    <t>"okno 2-3ks"(1,15+1,715*2)*3*0,15</t>
  </si>
  <si>
    <t>"okno 1-8ks"(1,4+2,46*2)*8*0,15</t>
  </si>
  <si>
    <t>"okno 1-3ks"(1,4+2,46*2)*3*0,15</t>
  </si>
  <si>
    <t>151</t>
  </si>
  <si>
    <t>967031733</t>
  </si>
  <si>
    <t>Přisekání (špicování) plošné nebo rovných ostění zdiva z cihel pálených plošné, na maltu vápennou nebo vápenocementovou, tl. na maltu vápennou nebo vápenocementovou, tl. do 150 mm</t>
  </si>
  <si>
    <t>-1958863263</t>
  </si>
  <si>
    <t>okna - sál</t>
  </si>
  <si>
    <t>152</t>
  </si>
  <si>
    <t>968062356</t>
  </si>
  <si>
    <t>Vybourání dřevěných rámů oken dvojitých včetně křídel pl do 4 m2</t>
  </si>
  <si>
    <t>-1898235064</t>
  </si>
  <si>
    <t>Poznámka k položce:
Postupné rozřezávání rámu oken</t>
  </si>
  <si>
    <t>"historická fasáda"2,5*3</t>
  </si>
  <si>
    <t>153</t>
  </si>
  <si>
    <t>968062357</t>
  </si>
  <si>
    <t>Vybourání dřevěných rámů oken dvojitých včetně křídel pl přes 4 m2</t>
  </si>
  <si>
    <t>-1599109323</t>
  </si>
  <si>
    <t>"historická fasáda"4,1*6</t>
  </si>
  <si>
    <t>154</t>
  </si>
  <si>
    <t>981011414</t>
  </si>
  <si>
    <t>Demolice budov zděných na MC nebo z betonu podíl konstrukcí do 25 % postupným rozebíráním</t>
  </si>
  <si>
    <t>-809935576</t>
  </si>
  <si>
    <t>Poznámka k položce:
Přístavek zahradní techniky
Součástí ceny je:
- kropení vodou při demolici, vytváření vodní clony
- rozpojení zdiva při demolici na suť schopnou odvozu na skládku
- bezpečnostní opatření při práci při demolici a na staveništi vyplývající z  bezpečnostních předpisů pro  demoliční práce,
- podpěrné konstrukce jakékoliv výšky
- úprava pláně v půdorysné ploše demolovaného objektu navazující na přilehlý terén s výškovými   rozdíly  + nebo - 150 mm
- odpojení (dilatace) od sousedních nedemolovaných objektů
- jakékoliv vnitřní lešení a práce bez pevné pracovní podlahy</t>
  </si>
  <si>
    <t>155</t>
  </si>
  <si>
    <t>978019371</t>
  </si>
  <si>
    <t>Otlučení vápenných nebo vápenocementových omítek vnějších ploch s vyškrabáním spar a s očištěním zdiva stupně členitosti 3 až 5, v rozsahu přes 50 do 65 %</t>
  </si>
  <si>
    <t>-938389032</t>
  </si>
  <si>
    <t>Historická fasáda - nadsoklová část - předpokládá se 65%</t>
  </si>
  <si>
    <t>Skladba A  - východní strana</t>
  </si>
  <si>
    <t>Skladba A - jižní a severní strana</t>
  </si>
  <si>
    <t>156</t>
  </si>
  <si>
    <t>978019381</t>
  </si>
  <si>
    <t>Otlučení vápenných nebo vápenocementových omítek vnějších ploch s vyškrabáním spar a s očištěním zdiva stupně členitosti 3 až 5, v rozsahu přes 65 do 80 %</t>
  </si>
  <si>
    <t>-1622321572</t>
  </si>
  <si>
    <t xml:space="preserve">Plocha fasády D - nadsoklová čás - předpokládá se 80%, ostění , nadpraží ze 100% </t>
  </si>
  <si>
    <t>"pohled P1"18,45*20,2</t>
  </si>
  <si>
    <t>"pohled P2"16,5*18,0</t>
  </si>
  <si>
    <t>"pohled P3"16,15*18</t>
  </si>
  <si>
    <t>"pohled P7"14,51*18</t>
  </si>
  <si>
    <t>"pohled P11"5,15*18</t>
  </si>
  <si>
    <t>"pohled P12"11,40*18</t>
  </si>
  <si>
    <t>157</t>
  </si>
  <si>
    <t>978019391</t>
  </si>
  <si>
    <t>Otlučení vápenných nebo vápenocementových omítek vnějších ploch s vyškrabáním spar a s očištěním zdiva stupně členitosti 3 až 5, v rozsahu přes 80 do 100 %</t>
  </si>
  <si>
    <t>1673995043</t>
  </si>
  <si>
    <t>Historická fasáda - soklová zóna - předpokládá se 100%</t>
  </si>
  <si>
    <t>Skladba B1 - východní strana</t>
  </si>
  <si>
    <t xml:space="preserve">Skladba B1 - severní a jižní strana </t>
  </si>
  <si>
    <t xml:space="preserve">Skladba B2 </t>
  </si>
  <si>
    <t>Vnitřní sokl - hlavní vstup</t>
  </si>
  <si>
    <t>158</t>
  </si>
  <si>
    <t>R009-03</t>
  </si>
  <si>
    <t>Bourání a přisekání parapetů do tl.100mm</t>
  </si>
  <si>
    <t>-1059821805</t>
  </si>
  <si>
    <t>"pohled P1"(0,47*18+1,38+1,38+1,4*2)*0,15</t>
  </si>
  <si>
    <t>"pohled P2"(1,15*5+1,4*15+1+1,25+1,09)*0,15</t>
  </si>
  <si>
    <t>"pohled P3"(1,15*5+1,4*18+1,15)*0,15</t>
  </si>
  <si>
    <t>"pohled P4"(1+1,09+1,09*2)*0,15</t>
  </si>
  <si>
    <t>"pohled P5"(0,5*2+0,5*6+1,2)*0,15</t>
  </si>
  <si>
    <t>"pohled P6"(1+1,09+1,09)*0,15</t>
  </si>
  <si>
    <t>"pohled P7"(1,4*3+1,4*15+1,15+1,31*2+1,4)*0,15</t>
  </si>
  <si>
    <t>"pohled P8"(1+1+1)*0,15</t>
  </si>
  <si>
    <t>"pohled P9"(0,5*2+0,5*6+1,1)*0,15</t>
  </si>
  <si>
    <t>"pohled P10"(1+1+1,09+0,88)*0,15</t>
  </si>
  <si>
    <t>"pohled P11"(0,47*8+1,15*2+1,4*5)*0,15</t>
  </si>
  <si>
    <t>"pohled P12"(1,15*3+1,4*8)*0,15</t>
  </si>
  <si>
    <t>"pohled P13"(1,38+1,15*2+1,4*3)*0,15</t>
  </si>
  <si>
    <t>159</t>
  </si>
  <si>
    <t>R009-04</t>
  </si>
  <si>
    <t xml:space="preserve">Odbourání stávajících spádových vyrovnávacích vrstev pod klempířskými prvky v tl. od 1-50mm </t>
  </si>
  <si>
    <t>-1658732383</t>
  </si>
  <si>
    <t>Historická fasáda</t>
  </si>
  <si>
    <t>18,55*0,3+(18,55+0,65+18,83+8,2+17,94)*9*0,3+4*0,3</t>
  </si>
  <si>
    <t>16*0,6*5*0,3+16*2*0,3</t>
  </si>
  <si>
    <t>(26,7+8,81)*6*0,3+(26,7+8,81)*2*0,3+(26,7+8,81)*2*0,3</t>
  </si>
  <si>
    <t>(4+16,92+11,38)*3*0,3+11,38*2*0,3+0,5*0,5*4</t>
  </si>
  <si>
    <t>1,38*6,5+0,605*4+1,25*16+0,705*11</t>
  </si>
  <si>
    <t>(18,55+0,65+18,83+8,2+17,94)*0,3+(26,7+8,81)*0,3</t>
  </si>
  <si>
    <t>160</t>
  </si>
  <si>
    <t>R009-05</t>
  </si>
  <si>
    <t>Demontáž kuželek balustrád - D1</t>
  </si>
  <si>
    <t>1043165209</t>
  </si>
  <si>
    <t>161</t>
  </si>
  <si>
    <t>R009-06</t>
  </si>
  <si>
    <t xml:space="preserve">Demontáž krakorců - D2 </t>
  </si>
  <si>
    <t>-90674752</t>
  </si>
  <si>
    <t>162</t>
  </si>
  <si>
    <t>R009-07</t>
  </si>
  <si>
    <t xml:space="preserve">Demontáž - odstranění stávajících kotev </t>
  </si>
  <si>
    <t>554366743</t>
  </si>
  <si>
    <t>stávající kotvy stávajících prvků</t>
  </si>
  <si>
    <t>stávající kotvy chybějících prvků</t>
  </si>
  <si>
    <t>163</t>
  </si>
  <si>
    <t>R009-08</t>
  </si>
  <si>
    <t xml:space="preserve">Kotvení - nové nerezové kotvy na chemickou kotvu - kotva cca 500mm </t>
  </si>
  <si>
    <t>1748188256</t>
  </si>
  <si>
    <t>chybějící krakorce</t>
  </si>
  <si>
    <t>164</t>
  </si>
  <si>
    <t>R009-09</t>
  </si>
  <si>
    <t xml:space="preserve">Demontáž ozdobných fasádních koulí D4 s podnoží </t>
  </si>
  <si>
    <t>-1116745277</t>
  </si>
  <si>
    <t>165</t>
  </si>
  <si>
    <t>R009-10</t>
  </si>
  <si>
    <t xml:space="preserve">Demontáž stávajícího kotvení ozdobných koulí D4 </t>
  </si>
  <si>
    <t>-1609323788</t>
  </si>
  <si>
    <t>166</t>
  </si>
  <si>
    <t>R009-11</t>
  </si>
  <si>
    <t>Vyškrábání spár pískovcového soklu -viz.technická zpráva</t>
  </si>
  <si>
    <t>148807856</t>
  </si>
  <si>
    <t>167</t>
  </si>
  <si>
    <t>R009-12</t>
  </si>
  <si>
    <t>Demontáž dřevěné ochranné konstr. stříšky u hlavního vchodu do gymnázia; včetně ochranného zábradlí , vč. stávajících kovových patek 27ks</t>
  </si>
  <si>
    <t>1655467872</t>
  </si>
  <si>
    <t>168</t>
  </si>
  <si>
    <t>R009-13</t>
  </si>
  <si>
    <t>Demontáž původních nefunkčních větracích žaluzií kruhového tvaru, pr.80mm</t>
  </si>
  <si>
    <t>ks</t>
  </si>
  <si>
    <t>234484557</t>
  </si>
  <si>
    <t>Poznámka k položce:
k likvidaci</t>
  </si>
  <si>
    <t>169</t>
  </si>
  <si>
    <t>R009-14</t>
  </si>
  <si>
    <t>Demontáž původních větracích mřížek na fasádách, do rozm.300x300mm</t>
  </si>
  <si>
    <t>1630746596</t>
  </si>
  <si>
    <t xml:space="preserve">Poznámka k položce:
 k likvidaci - celkem 5 bez náhrady, 1 na výměnu </t>
  </si>
  <si>
    <t>170</t>
  </si>
  <si>
    <t>R009-15</t>
  </si>
  <si>
    <t>Demontáž stávajících plastových větracích mřížek se samočinou žaluzií dvorní fasáda, pohled P5 a P9</t>
  </si>
  <si>
    <t>1067984106</t>
  </si>
  <si>
    <t>171</t>
  </si>
  <si>
    <t>R009-16</t>
  </si>
  <si>
    <t>Demontáž stávajících sítí proti hmyzu, pohled P2,P3</t>
  </si>
  <si>
    <t>-1827151097</t>
  </si>
  <si>
    <t>172</t>
  </si>
  <si>
    <t>R009-17</t>
  </si>
  <si>
    <t>Demontáž stávajících mříží oken, pohled P_11</t>
  </si>
  <si>
    <t>97838674</t>
  </si>
  <si>
    <t>173</t>
  </si>
  <si>
    <t>R009-18</t>
  </si>
  <si>
    <t xml:space="preserve">Demontáž plastových tabulí se znakem a označením gymnázia </t>
  </si>
  <si>
    <t>390539534</t>
  </si>
  <si>
    <t>174</t>
  </si>
  <si>
    <t>R009-19</t>
  </si>
  <si>
    <t>Demontáž kotvení zděného štítu nad hlavním vchodem</t>
  </si>
  <si>
    <t>-1324315688</t>
  </si>
  <si>
    <t>175</t>
  </si>
  <si>
    <t>R009-20</t>
  </si>
  <si>
    <t>Demontáž stávajících držáků na vlajky, východní fasáda</t>
  </si>
  <si>
    <t>1553058824</t>
  </si>
  <si>
    <t>176</t>
  </si>
  <si>
    <t>R009-21</t>
  </si>
  <si>
    <t>Demontáž stávajícího odvětrání plynového kotle na fasádě P 12, vývod z původního zrušeného kotle</t>
  </si>
  <si>
    <t>-1163354551</t>
  </si>
  <si>
    <t>177</t>
  </si>
  <si>
    <t>R009-22</t>
  </si>
  <si>
    <t xml:space="preserve">Demontáž (vybourání) dvojice odvětrávacích potrubí z chemické laboratoře cca DN 250; pohled P3 </t>
  </si>
  <si>
    <t>-1642656159</t>
  </si>
  <si>
    <t>Poznámka k položce:
K likvidaci</t>
  </si>
  <si>
    <t>178</t>
  </si>
  <si>
    <t>R009-23</t>
  </si>
  <si>
    <t>Demontáž (vybourání) odvětrávacího potrubí z chemické laboratoře cca DN 100, pohled P3</t>
  </si>
  <si>
    <t>618631333</t>
  </si>
  <si>
    <t>179</t>
  </si>
  <si>
    <t>R009-24</t>
  </si>
  <si>
    <t>Demontáž (vybourání) stávajícího odvětrávacího potrubí plynového kotle, pohled_ P7</t>
  </si>
  <si>
    <t>-156177659</t>
  </si>
  <si>
    <t>180</t>
  </si>
  <si>
    <t>R009-25</t>
  </si>
  <si>
    <t>Vrtání stívajících otvorů říms pro průchod dešťových svodů a úprava do DN170, v délce od 500- 1100mm</t>
  </si>
  <si>
    <t>463733615</t>
  </si>
  <si>
    <t>181</t>
  </si>
  <si>
    <t>985421123</t>
  </si>
  <si>
    <t>Injektáž trhlin v cihelném, kamenném nebo smíšeném zdivu nízkotlaká do 0,6 MP, včetně provedení vrtů aktivovanou cementovou maltou šířka trhlin přes 2 do 5 mm tloušťka zdiva přes 450 do 600 mm</t>
  </si>
  <si>
    <t>1712589506</t>
  </si>
  <si>
    <t>Poznámka k položce:
viz. technická zpráva</t>
  </si>
  <si>
    <t>182</t>
  </si>
  <si>
    <t>R009-26</t>
  </si>
  <si>
    <t>Sanace trhlin v omítkách š.2-5mm, hydraulickou injektážní směsí s vápennými pojivy - viz. technická zpráva</t>
  </si>
  <si>
    <t>422044673</t>
  </si>
  <si>
    <t>997</t>
  </si>
  <si>
    <t>Přesun sutě</t>
  </si>
  <si>
    <t>183</t>
  </si>
  <si>
    <t>997013156</t>
  </si>
  <si>
    <t>Vnitrostaveništní doprava suti a vybouraných hmot pro budovy v do 21 m s omezením mechanizace</t>
  </si>
  <si>
    <t>-1407896331</t>
  </si>
  <si>
    <t>184</t>
  </si>
  <si>
    <t>997013501</t>
  </si>
  <si>
    <t>Odvoz suti a vybouraných hmot na skládku nebo meziskládku do 1 km se složením</t>
  </si>
  <si>
    <t>-323101879</t>
  </si>
  <si>
    <t>185</t>
  </si>
  <si>
    <t>997013509</t>
  </si>
  <si>
    <t>Příplatek k odvozu suti a vybouraných hmot na skládku ZKD 1 km přes 1 km</t>
  </si>
  <si>
    <t>-1636813423</t>
  </si>
  <si>
    <t>453,854*12 'Přepočtené koeficientem množství</t>
  </si>
  <si>
    <t>186</t>
  </si>
  <si>
    <t>997013631</t>
  </si>
  <si>
    <t>Poplatek za uložení na skládce (skládkovné) stavebního odpadu směsného kód odpadu 17 09 04</t>
  </si>
  <si>
    <t>-1414653005</t>
  </si>
  <si>
    <t>444,217</t>
  </si>
  <si>
    <t>187</t>
  </si>
  <si>
    <t>997013811</t>
  </si>
  <si>
    <t>Poplatek za uložení na skládce (skládkovné) stavebního odpadu dřevěného kód odpadu 17 02 01</t>
  </si>
  <si>
    <t>1476387864</t>
  </si>
  <si>
    <t>188</t>
  </si>
  <si>
    <t>997221645</t>
  </si>
  <si>
    <t>Poplatek za uložení stavebního odpadu na skládce (skládkovné) asfaltového bez obsahu dehtu zatříděného do Katalogu odpadů pod kódem 17 03 02</t>
  </si>
  <si>
    <t>-2095871595</t>
  </si>
  <si>
    <t>998</t>
  </si>
  <si>
    <t>Přesun hmot</t>
  </si>
  <si>
    <t>189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</si>
  <si>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</si>
  <si>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</si>
  <si>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408001119</t>
  </si>
  <si>
    <t>PSV</t>
  </si>
  <si>
    <t>Práce a dodávky PSV</t>
  </si>
  <si>
    <t>711</t>
  </si>
  <si>
    <t>Izolace proti vodě, vlhkosti a plynům</t>
  </si>
  <si>
    <t>190</t>
  </si>
  <si>
    <t>711161215</t>
  </si>
  <si>
    <t>Izolace proti zemní vlhkosti a beztlakové vodě nopovými fóliemi na ploše svislé S vrstva ochranná, odvětrávací a drenážní výška nopku 20,0 mm, tl. fólie do 1,0 mm</t>
  </si>
  <si>
    <t>572005172</t>
  </si>
  <si>
    <t>(7,2+4,3+4,3)*1,5</t>
  </si>
  <si>
    <t>191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</si>
  <si>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</si>
  <si>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</si>
  <si>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</si>
  <si>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758249124</t>
  </si>
  <si>
    <t>712</t>
  </si>
  <si>
    <t>Povlakové krytiny</t>
  </si>
  <si>
    <t>192</t>
  </si>
  <si>
    <t>712400831</t>
  </si>
  <si>
    <t>Odstranění ze střech šikmých přes 10° do 30° krytiny povlakové jednovrstvé</t>
  </si>
  <si>
    <t>-187963736</t>
  </si>
  <si>
    <t>provizorní stříška u vstupu</t>
  </si>
  <si>
    <t>6*6</t>
  </si>
  <si>
    <t xml:space="preserve">pozice K37, K47, K48, K57, </t>
  </si>
  <si>
    <t>1,65*6,3+0,67*27,5+0,55*8+25,5</t>
  </si>
  <si>
    <t>193</t>
  </si>
  <si>
    <t>712431101</t>
  </si>
  <si>
    <t>Provedení povlakové krytiny střech šikmých přes 10° do 30° pásy na sucho AIP nebo NAIP</t>
  </si>
  <si>
    <t>-1385530127</t>
  </si>
  <si>
    <t>194</t>
  </si>
  <si>
    <t>62832000</t>
  </si>
  <si>
    <t>pás asfaltový natavitelný oxidovaný tl 3,0mm typu V60 S30 s vložkou ze skleněné rohože, s jemnozrnným minerálním posypem</t>
  </si>
  <si>
    <t>-1765323711</t>
  </si>
  <si>
    <t>58,72*1,15 'Přepočtené koeficientem množství</t>
  </si>
  <si>
    <t>195</t>
  </si>
  <si>
    <t>998712203</t>
  </si>
  <si>
    <t>Přesun hmot pro povlakové krytiny stanovený procentní sazbou (%) z ceny vodorovná dopravní vzdálenost do 50 m v objektech výšky přes 12 do 24 m</t>
  </si>
  <si>
    <t>1647604412</t>
  </si>
  <si>
    <t>721</t>
  </si>
  <si>
    <t>Zdravotechnika - vnitřní kanalizace</t>
  </si>
  <si>
    <t>196</t>
  </si>
  <si>
    <t>721171908</t>
  </si>
  <si>
    <t>Opravy odpadního potrubí plastového vsazení odbočky do potrubí DN 200</t>
  </si>
  <si>
    <t>777116522</t>
  </si>
  <si>
    <t>197</t>
  </si>
  <si>
    <t>721241103</t>
  </si>
  <si>
    <t>Lapače střešních splavenin litinové DN 150</t>
  </si>
  <si>
    <t>1367212915</t>
  </si>
  <si>
    <t>198</t>
  </si>
  <si>
    <t>721242805</t>
  </si>
  <si>
    <t>Demontáž lapačů střešních splavenin DN 150</t>
  </si>
  <si>
    <t>1485028713</t>
  </si>
  <si>
    <t>199</t>
  </si>
  <si>
    <t>R721-01</t>
  </si>
  <si>
    <t>Úprava napojení kanalizace pro výměnu lapače střešních splavenin - historická fasáda</t>
  </si>
  <si>
    <t>166039263</t>
  </si>
  <si>
    <t>200</t>
  </si>
  <si>
    <t>R721-02</t>
  </si>
  <si>
    <t>Úprava napojení kanalizace pro přemístění lapače střešních splavenin vzhledem k tl. tepelného izolantu - dvorní fasáda</t>
  </si>
  <si>
    <t>1245656007</t>
  </si>
  <si>
    <t>201</t>
  </si>
  <si>
    <t>998721203</t>
  </si>
  <si>
    <t>Přesun hmot pro vnitřní kanalizace stanovený procentní sazbou (%) z ceny vodorovná dopravní vzdálenost do 50 m v objektech výšky přes 12 do 24 m</t>
  </si>
  <si>
    <t>-1471298801</t>
  </si>
  <si>
    <t>722</t>
  </si>
  <si>
    <t>Zdravotechnika - vnitřní vodovod</t>
  </si>
  <si>
    <t>202</t>
  </si>
  <si>
    <t>722224152</t>
  </si>
  <si>
    <t>Armatury s jedním závitem ventily kulové zahradní uzávěry PN 15 do 120° C G 1/2" - 3/4"</t>
  </si>
  <si>
    <t>1747349512</t>
  </si>
  <si>
    <t>203</t>
  </si>
  <si>
    <t>998722203</t>
  </si>
  <si>
    <t>Přesun hmot pro vnitřní vodovod stanovený procentní sazbou (%) z ceny vodorovná dopravní vzdálenost do 50 m v objektech výšky přes 12 do 24 m</t>
  </si>
  <si>
    <t>1788243963</t>
  </si>
  <si>
    <t>741</t>
  </si>
  <si>
    <t>Elektroinstalace - silnoproud</t>
  </si>
  <si>
    <t>205</t>
  </si>
  <si>
    <t>R741-01</t>
  </si>
  <si>
    <t>-774127339</t>
  </si>
  <si>
    <t>206</t>
  </si>
  <si>
    <t>R741-02</t>
  </si>
  <si>
    <t>802302981</t>
  </si>
  <si>
    <t>207</t>
  </si>
  <si>
    <t>R741-03</t>
  </si>
  <si>
    <t>1645125504</t>
  </si>
  <si>
    <t>208</t>
  </si>
  <si>
    <t>R741-04</t>
  </si>
  <si>
    <t>-2029289539</t>
  </si>
  <si>
    <t>209</t>
  </si>
  <si>
    <t>R741-05</t>
  </si>
  <si>
    <t>-643481298</t>
  </si>
  <si>
    <t>210</t>
  </si>
  <si>
    <t>R741-06</t>
  </si>
  <si>
    <t>313358317</t>
  </si>
  <si>
    <t>211</t>
  </si>
  <si>
    <t>R741-07</t>
  </si>
  <si>
    <t>1393157960</t>
  </si>
  <si>
    <t>212</t>
  </si>
  <si>
    <t>R741-08</t>
  </si>
  <si>
    <t>941154143</t>
  </si>
  <si>
    <t>R741-09</t>
  </si>
  <si>
    <t>214</t>
  </si>
  <si>
    <t>R741-10</t>
  </si>
  <si>
    <t>Demontáž 1 kusu satelitu + zpětná montáž</t>
  </si>
  <si>
    <t>1849667357</t>
  </si>
  <si>
    <t>215</t>
  </si>
  <si>
    <t>R741-11</t>
  </si>
  <si>
    <t xml:space="preserve">Demontáž 2 kusů nefunkčních antén </t>
  </si>
  <si>
    <t>1681175932</t>
  </si>
  <si>
    <t>216</t>
  </si>
  <si>
    <t>R741-12</t>
  </si>
  <si>
    <t>Demontáž 2 kusů stávajících elektrických skříní, pohled jižní, viz samostatný rozpočet elektro</t>
  </si>
  <si>
    <t>-53680324</t>
  </si>
  <si>
    <t>217</t>
  </si>
  <si>
    <t>R741-13</t>
  </si>
  <si>
    <t>Demontáž 1 kusu elektrické skříně; výměna za novou; pohled jižní, viz samostatný rozpočet elektro</t>
  </si>
  <si>
    <t>-475237626</t>
  </si>
  <si>
    <t>218</t>
  </si>
  <si>
    <t>Demontáž 1 kusu elektrické skříně; výměna za novou; pohled severní, viz samostatný rozpočet elektro</t>
  </si>
  <si>
    <t>1512864766</t>
  </si>
  <si>
    <t>751</t>
  </si>
  <si>
    <t>Vzduchotechnika</t>
  </si>
  <si>
    <t>219</t>
  </si>
  <si>
    <t>R751-01</t>
  </si>
  <si>
    <t>Demontáž + zpětná montáž stávajícího venkovního vedení vzduchotechniky u vchodu do kuchyně</t>
  </si>
  <si>
    <t>2144106124</t>
  </si>
  <si>
    <t>Poznámka k položce:
- demontáž stávajícího vedení vč. kotvení
- zpětná montáž vč. nových kotevních prvků
- prostorová úprava stávajícího vedení v návaznosti na tl vrstvy tepelného izolantu
- nové kotevní prvky do zateplené stěny s distančními prvky
- dočasné uskladnění stávajících prvků vzduchotechnického rozvodu</t>
  </si>
  <si>
    <t>220</t>
  </si>
  <si>
    <t>R751-02</t>
  </si>
  <si>
    <t>Demontáž + montáž stávajících splitových jednotek VZDT</t>
  </si>
  <si>
    <t>-593394542</t>
  </si>
  <si>
    <t>Poznámka k položce:
- vypuštění stávajícího chladiva vč. ekologické likvidace
- odpojení elektropřipojení
- demontáž stávajícího vedení vč. kotvení
- zpětná montáž, včetně nového kotvení
- nastavení trubního vedení cca o 1m spojkováním
- napuštění nového chladiva
- nové elektropřipojení</t>
  </si>
  <si>
    <t>221</t>
  </si>
  <si>
    <t>R751-03</t>
  </si>
  <si>
    <t>Demontáž + oprava žaluzie vzduchotechniky z kuchyně, pohled P2 - pozice Z07</t>
  </si>
  <si>
    <t>-183492368</t>
  </si>
  <si>
    <t>222</t>
  </si>
  <si>
    <t>751-04</t>
  </si>
  <si>
    <t>Větrání plynového kotle - dodávka nového koncového kusu odvětrání stáv. kondenzačního plyn. kotle DN100/60, dl.1,5m. Materiál koncového kusu - hliník - pozice Z08</t>
  </si>
  <si>
    <t>-1741325346</t>
  </si>
  <si>
    <t>223</t>
  </si>
  <si>
    <t>998751202</t>
  </si>
  <si>
    <t>Přesun hmot pro vzduchotechniku stanovený procentní sazbou (%) z ceny vodorovná dopravní vzdálenost do 50 m v objektech výšky přes 12 do 60 m</t>
  </si>
  <si>
    <t>194569686</t>
  </si>
  <si>
    <t>762</t>
  </si>
  <si>
    <t>Konstrukce tesařské</t>
  </si>
  <si>
    <t>224</t>
  </si>
  <si>
    <t>R762-01</t>
  </si>
  <si>
    <t>M+D dřevěných kónických latí pod kotvené klempířské prvky, rozm.latě 50/30mm</t>
  </si>
  <si>
    <t>1159174586</t>
  </si>
  <si>
    <t>(4*16+1,8*2*3)*1,2</t>
  </si>
  <si>
    <t>225</t>
  </si>
  <si>
    <t>R762-02</t>
  </si>
  <si>
    <t>M+D vodovzdorné překližky, tl.18mm pod klempířský prvek "K46"</t>
  </si>
  <si>
    <t>-408224983</t>
  </si>
  <si>
    <t>226</t>
  </si>
  <si>
    <t>998762203</t>
  </si>
  <si>
    <t>Přesun hmot pro konstrukce tesařské stanovený procentní sazbou (%) z ceny vodorovná dopravní vzdálenost do 50 m v objektech výšky přes 12 do 24 m</t>
  </si>
  <si>
    <t>549477128</t>
  </si>
  <si>
    <t>763</t>
  </si>
  <si>
    <t>Konstrukce suché výstavby</t>
  </si>
  <si>
    <t>227</t>
  </si>
  <si>
    <t>R763-01</t>
  </si>
  <si>
    <t>Demontáž obkladu soklu z cementovláknitých desek, včetně nosného roštu</t>
  </si>
  <si>
    <t>-1166851562</t>
  </si>
  <si>
    <t>"sokl - pohled P2" 16,45*0,95</t>
  </si>
  <si>
    <t>"sokl - pohled P3" 16,15*0,85</t>
  </si>
  <si>
    <t>"sokl - pohled P4" 3,5*0,85</t>
  </si>
  <si>
    <t>"sokl - pohled P5" 3,35*0,85</t>
  </si>
  <si>
    <t>"sokl - pohled P6" 3,5*1</t>
  </si>
  <si>
    <t>"sokl - pohled P7" 14,51*0,92</t>
  </si>
  <si>
    <t>"sokl - pohled P8" 3,5*0,97</t>
  </si>
  <si>
    <t>"sokl - pohled P9" 3,35*0,97</t>
  </si>
  <si>
    <t>"sokl - pohled P10" 3,5*1,05</t>
  </si>
  <si>
    <t>"sokl - pohled P11" 5,15*1</t>
  </si>
  <si>
    <t>"sokl - pohled P12" 11,4*1,05</t>
  </si>
  <si>
    <t>228</t>
  </si>
  <si>
    <t>998763403</t>
  </si>
  <si>
    <t>Přesun hmot pro konstrukce montované z desek stanovený procentní sazbou (%) z ceny vodorovná dopravní vzdálenost do 50 m v objektech výšky přes 12 do 24 m</t>
  </si>
  <si>
    <t>371126943</t>
  </si>
  <si>
    <t>764</t>
  </si>
  <si>
    <t>Konstrukce klempířské</t>
  </si>
  <si>
    <t>229</t>
  </si>
  <si>
    <t>764001821</t>
  </si>
  <si>
    <t>Demontáž krytiny ze svitků nebo tabulí do suti</t>
  </si>
  <si>
    <t>-1118159617</t>
  </si>
  <si>
    <t>" pozice K57" 16,5*1,5</t>
  </si>
  <si>
    <t>230</t>
  </si>
  <si>
    <t>764002841</t>
  </si>
  <si>
    <t>Demontáž oplechování horních ploch zdí a nadezdívek do suti</t>
  </si>
  <si>
    <t>1470162235</t>
  </si>
  <si>
    <t>"pozice K46"  17+10,4+22</t>
  </si>
  <si>
    <t>231</t>
  </si>
  <si>
    <t>764002851</t>
  </si>
  <si>
    <t>Demontáž klempířských konstrukcí oplechování parapetů do suti</t>
  </si>
  <si>
    <t>1445026158</t>
  </si>
  <si>
    <t>sklep - parapety</t>
  </si>
  <si>
    <t>" fasáda A " 1,2*(11+20+3)</t>
  </si>
  <si>
    <t>"fasáda P1 - P13 "  0,72*12+1,27*2+1,35*2+1,22*1+1,2*2</t>
  </si>
  <si>
    <t>historická fasáda - parapety</t>
  </si>
  <si>
    <t>" fasáda A - jižní pohled "  1,4* 12+1,4*2+1,15*12</t>
  </si>
  <si>
    <t>"fasáda A - východní pohled "  1,4+(6+7+7+3)+1,15*(6+7+3+7)+1,6*3+1,67*3+1,4*3+1,52*3</t>
  </si>
  <si>
    <t>" fasáda A - severní pohled "  1,6*5+1,3*3+1,22*3+1,32*6</t>
  </si>
  <si>
    <t>dvorní fasáda - parapety</t>
  </si>
  <si>
    <t>"pohled P1"  0,47*20+1,4*4+0,98</t>
  </si>
  <si>
    <t>"pohled P2" 1,4*15+1,09+1,25+1+1,15*5</t>
  </si>
  <si>
    <t>"pohled P3" 1,4*18+1,15*5+1,15</t>
  </si>
  <si>
    <t>"pohled P4,P5,P6" 1,09*5+1*2+0,5*8</t>
  </si>
  <si>
    <t>"pohled P7" 1,4*15+1,31*3+1,4*4</t>
  </si>
  <si>
    <t>"pohled P8,P9,P10,P11" 1,4*5+1,15*2+1*4+1,09*2+0,5*16</t>
  </si>
  <si>
    <t>"pohled P12 " 1,4*8+1,15*3</t>
  </si>
  <si>
    <t>"pohled P13 " 1,4*3+1,15*2+1,38</t>
  </si>
  <si>
    <t>232</t>
  </si>
  <si>
    <t>764002861</t>
  </si>
  <si>
    <t>Demontáž oplechování říms a ozdobných prvků do suti</t>
  </si>
  <si>
    <t>960106601</t>
  </si>
  <si>
    <t xml:space="preserve"> historická  fasáda</t>
  </si>
  <si>
    <t>"pozice K3,K4,K5,K6,K7,K9,K10,K12,K13,K14,K17,K18,K19,K23,K26,K27,K35"  36*5+65*5+32,5*3+12+13,5+2*2</t>
  </si>
  <si>
    <t>"pozice K8,K20,K21,K33"   2,5*(22+6+31)+2,5*(2+6+3+3)+2,7*3</t>
  </si>
  <si>
    <t>"pozice K15,K16,K51,K52,K60"  3,9*2+4,5+10,2+2,4+9,4+1,2</t>
  </si>
  <si>
    <t>"pozice K24,K34,K39,K40,K41,K53,K56,K59,K61"   5,4+3,5+18+22+10+0,65+5,4+0,5</t>
  </si>
  <si>
    <t>"pozice K37,K38,K47,K48,K55,K58, K63"    17,5+34,5+10,1+12+20,2</t>
  </si>
  <si>
    <t>233</t>
  </si>
  <si>
    <t>764002871</t>
  </si>
  <si>
    <t>Demontáž lemování zdí do suti</t>
  </si>
  <si>
    <t>1148103983</t>
  </si>
  <si>
    <t>"pozice K46a" 49,4</t>
  </si>
  <si>
    <t>"historická fasáda - pozice K54,K62" 3,5*2+29</t>
  </si>
  <si>
    <t>234</t>
  </si>
  <si>
    <t>764004801</t>
  </si>
  <si>
    <t>Demontáž klempířských konstrukcí žlabu podokapního do suti</t>
  </si>
  <si>
    <t>-470976723</t>
  </si>
  <si>
    <t>historická fasáda - východní pohled</t>
  </si>
  <si>
    <t>"pozice K50"  10</t>
  </si>
  <si>
    <t>235</t>
  </si>
  <si>
    <t>764003801</t>
  </si>
  <si>
    <t>Demontáž klempířských konstrukcí lemování trub, konzol, držáků, ventilačních nástavců a ostatních kusových prvků do suti</t>
  </si>
  <si>
    <t>-1991800098</t>
  </si>
  <si>
    <t>236</t>
  </si>
  <si>
    <t>764004861</t>
  </si>
  <si>
    <t>Demontáž klempířských konstrukcí svodu do suti</t>
  </si>
  <si>
    <t>-515491824</t>
  </si>
  <si>
    <t>21*10+2*2</t>
  </si>
  <si>
    <t>237</t>
  </si>
  <si>
    <t>R764-001</t>
  </si>
  <si>
    <t>Demontáž oplechování soklu</t>
  </si>
  <si>
    <t>1724850940</t>
  </si>
  <si>
    <t>"pohledy P2-P12 - K44" 85,0</t>
  </si>
  <si>
    <t>238</t>
  </si>
  <si>
    <t>R764-002</t>
  </si>
  <si>
    <t>Demontáž plechové výplně výklenků na pohledech P5, P9, včetně demontáže doplňkového zateplení z polystyrénu</t>
  </si>
  <si>
    <t>255702735</t>
  </si>
  <si>
    <t>239</t>
  </si>
  <si>
    <t>764031413</t>
  </si>
  <si>
    <t>Podkladní plech z měděného plechu rš 250 mm</t>
  </si>
  <si>
    <t>-1480047385</t>
  </si>
  <si>
    <t>Poznámka k položce:
tl.plechu 0,8mm</t>
  </si>
  <si>
    <t>"K57pp"16</t>
  </si>
  <si>
    <t>"K15pp"6</t>
  </si>
  <si>
    <t>"K37pp"6</t>
  </si>
  <si>
    <t>"K38pp"10</t>
  </si>
  <si>
    <t>"K40pp"27</t>
  </si>
  <si>
    <t>"K48pp"8</t>
  </si>
  <si>
    <t>"K55pp"9,5</t>
  </si>
  <si>
    <t>240</t>
  </si>
  <si>
    <t>764236446</t>
  </si>
  <si>
    <t>Oplechování parapetů z měděného plechu rovných celoplošně lepených, bez rohů rš 500 mm</t>
  </si>
  <si>
    <t>1905250289</t>
  </si>
  <si>
    <t xml:space="preserve">Poznámka k položce:
" K1" - v ceně zohlednit r.š.465mm!!! Tl.plechu 0,55mm. </t>
  </si>
  <si>
    <t>pozice K1</t>
  </si>
  <si>
    <t>1,4*20</t>
  </si>
  <si>
    <t>241</t>
  </si>
  <si>
    <t>764236444</t>
  </si>
  <si>
    <t>Oplechování parapetů z měděného plechu rovných celoplošně lepených, bez rohů rš 330 mm</t>
  </si>
  <si>
    <t>-379296832</t>
  </si>
  <si>
    <t>Poznámka k položce:
"K2,K29,K66" v ceně zohledit r.š.305mm!!!Tl.plechu 0,55mm.</t>
  </si>
  <si>
    <t>pozice K2, K29, K66</t>
  </si>
  <si>
    <t>"K2"1,43*32</t>
  </si>
  <si>
    <t>"K29"1,6*6</t>
  </si>
  <si>
    <t>"K66"1,6*3</t>
  </si>
  <si>
    <t>242</t>
  </si>
  <si>
    <t>764236465</t>
  </si>
  <si>
    <t>Příplatek za zvýšenou pracnost oplechování rohů rovných parapetů z Cu plechu rš do 400 mm</t>
  </si>
  <si>
    <t>1773493390</t>
  </si>
  <si>
    <t>Poznámka k položce:
Tl.plechu 0,55mm.</t>
  </si>
  <si>
    <t>pozice K2</t>
  </si>
  <si>
    <t>32*2</t>
  </si>
  <si>
    <t>243</t>
  </si>
  <si>
    <t>764238424</t>
  </si>
  <si>
    <t>Oplechování říms a ozdobných prvků z měděného plechu rovných, bez rohů celoplošně lepené rš 330 mm</t>
  </si>
  <si>
    <t>1014338742</t>
  </si>
  <si>
    <t xml:space="preserve">Poznámka k položce:
"K3" v ceně zohlednit r.š.285mm!!!Tl.plechu 0,55mm.
</t>
  </si>
  <si>
    <t>pozice K3</t>
  </si>
  <si>
    <t>58,0</t>
  </si>
  <si>
    <t>244</t>
  </si>
  <si>
    <t>1350860509</t>
  </si>
  <si>
    <t>Poznámka k položce:
"K4" v ceně zohlednit r.š.175mm!!!Tl.plechu 0,55mm.</t>
  </si>
  <si>
    <t>pozice K4</t>
  </si>
  <si>
    <t>49,3</t>
  </si>
  <si>
    <t>245</t>
  </si>
  <si>
    <t>764238425</t>
  </si>
  <si>
    <t>Oplechování říms a ozdobných prvků z měděného plechu rovných, bez rohů celoplošně lepené rš 400 mm</t>
  </si>
  <si>
    <t>-208479203</t>
  </si>
  <si>
    <t>Poznámka k položce:
"K5" v ceně zohlednit r.š.385mm!!!Tl.plechu 0,55mm.</t>
  </si>
  <si>
    <t>pozice K5</t>
  </si>
  <si>
    <t>108,2</t>
  </si>
  <si>
    <t>246</t>
  </si>
  <si>
    <t>764236445</t>
  </si>
  <si>
    <t>Oplechování parapetů z měděného plechu rovných celoplošně lepených, bez rohů rš 400 mm</t>
  </si>
  <si>
    <t>1810016928</t>
  </si>
  <si>
    <t>Poznámka k položce:
"K6,K17,K25" v ceně zohlednit r.š.445mm!!!Tl.plechu 0,55mm.</t>
  </si>
  <si>
    <t>pozice K6, K17, K25</t>
  </si>
  <si>
    <t>"K6"1,43*26</t>
  </si>
  <si>
    <t>"K17"1,54*9</t>
  </si>
  <si>
    <t>"K25"1,5*3</t>
  </si>
  <si>
    <t>247</t>
  </si>
  <si>
    <t>685945147</t>
  </si>
  <si>
    <t>Poznámka k položce:
"K7,K10,K18" v ceně zohlednit r.š.265mm!!!Tl.plechu 0,55mm.</t>
  </si>
  <si>
    <t>pozice K7, K10, K18</t>
  </si>
  <si>
    <t>"K7"37,0</t>
  </si>
  <si>
    <t>"K10"37,0</t>
  </si>
  <si>
    <t>"K18"20,3</t>
  </si>
  <si>
    <t>248</t>
  </si>
  <si>
    <t>-507451589</t>
  </si>
  <si>
    <t>Poznámka k položce:
"K8" v ceně zohlednit r.š.385mm!!!Tl.plechu 0,55mm.</t>
  </si>
  <si>
    <t>pozice K8</t>
  </si>
  <si>
    <t>2,42*59</t>
  </si>
  <si>
    <t>249</t>
  </si>
  <si>
    <t>-107916106</t>
  </si>
  <si>
    <t>Poznámka k položce:
"K9" v ceně zohlednit r.š.415mm!!!Tl.plechu 0,55mm.</t>
  </si>
  <si>
    <t>pozice K9</t>
  </si>
  <si>
    <t>1,43*26</t>
  </si>
  <si>
    <t>250</t>
  </si>
  <si>
    <t>-268363870</t>
  </si>
  <si>
    <t>Poznámka k položce:
"K11" v ceně zohlednit r.š.455mm!!!Tl.plechu 0,55mm.</t>
  </si>
  <si>
    <t>pozice K11</t>
  </si>
  <si>
    <t>2,2*35</t>
  </si>
  <si>
    <t>251</t>
  </si>
  <si>
    <t>764236467</t>
  </si>
  <si>
    <t>Příplatek za zvýšenou pracnost oplechování rohů rovných parapetů z Cu plechu rš přes 400 mm</t>
  </si>
  <si>
    <t>1211744963</t>
  </si>
  <si>
    <t>35*2</t>
  </si>
  <si>
    <t>252</t>
  </si>
  <si>
    <t>321530861</t>
  </si>
  <si>
    <t>Poznámka k položce:
"K12" v ceně zohlednit r.š.325mm!!!Tl.plechu 0,55mm.</t>
  </si>
  <si>
    <t>pozice K12, K26</t>
  </si>
  <si>
    <t>"K12"114,1</t>
  </si>
  <si>
    <t>"K26"2,9*4</t>
  </si>
  <si>
    <t>253</t>
  </si>
  <si>
    <t>-1276231452</t>
  </si>
  <si>
    <t>Poznámka k položce:
"K13" v ceně zohlednit r.š. 545mm!!!Tl.plechu 0,55mm.</t>
  </si>
  <si>
    <t>pozice K13</t>
  </si>
  <si>
    <t>1,43*9</t>
  </si>
  <si>
    <t>254</t>
  </si>
  <si>
    <t>-99598390</t>
  </si>
  <si>
    <t>Poznámka k položce:
"K14" v ceně zohlednit r.š.385mm!!!Tl.plechu 0,55mm.</t>
  </si>
  <si>
    <t>pozice K14</t>
  </si>
  <si>
    <t>18,5</t>
  </si>
  <si>
    <t>255</t>
  </si>
  <si>
    <t>764238431</t>
  </si>
  <si>
    <t>Oplechování říms a ozdobných prvků z měděného plechu rovných, bez rohů celoplošně lepené přes rš 670 mm</t>
  </si>
  <si>
    <t>-311376025</t>
  </si>
  <si>
    <t>Poznámka k položce:
"K15" v ceně zohlednit r.š.830mm!!! Tl. plechu 0,55mm</t>
  </si>
  <si>
    <t>pozice K15</t>
  </si>
  <si>
    <t>5,5</t>
  </si>
  <si>
    <t>256</t>
  </si>
  <si>
    <t>R764-0021</t>
  </si>
  <si>
    <t>Odvodnění stříšky nad vstupem - M+D chrlič pr.50mm ve tvaru kolene 45°, délky cca 0,5m, Cu plech tl.0,55mm - pozice "K15c"</t>
  </si>
  <si>
    <t>-945752338</t>
  </si>
  <si>
    <t>257</t>
  </si>
  <si>
    <t>706872375</t>
  </si>
  <si>
    <t>Poznámka k položce:
"K16" v ceně zohlednit r.š.385mm!!!Tl.plechu 0,55mm.</t>
  </si>
  <si>
    <t>pozice K16</t>
  </si>
  <si>
    <t>258</t>
  </si>
  <si>
    <t>1373913588</t>
  </si>
  <si>
    <t>Poznámka k položce:
"K19" v ceně zohlednit r.š.185mm!!!Tl.plechu 0,55mm.</t>
  </si>
  <si>
    <t>pozice K19</t>
  </si>
  <si>
    <t>20,3</t>
  </si>
  <si>
    <t>259</t>
  </si>
  <si>
    <t>613929083</t>
  </si>
  <si>
    <t>Poznámka k položce:
"K20" v ceně zohlednit r.š.435mm!!!Tl.plechu 0,55mm.</t>
  </si>
  <si>
    <t>pozice K20</t>
  </si>
  <si>
    <t>3,3*8</t>
  </si>
  <si>
    <t>260</t>
  </si>
  <si>
    <t>764238475</t>
  </si>
  <si>
    <t>Oplechování říms a ozdobných prvků z měděného plechu oblých nebo ze segmentů, včetně rohů celoplošně lepené rš 400 mm</t>
  </si>
  <si>
    <t>-1092171208</t>
  </si>
  <si>
    <t>Poznámka k položce:
"K21" v ceně zohlednit r.š.435mm!!!Tl.plechu 0,55mm.</t>
  </si>
  <si>
    <t>pozice K21</t>
  </si>
  <si>
    <t>2,75*3</t>
  </si>
  <si>
    <t>261</t>
  </si>
  <si>
    <t>764226445</t>
  </si>
  <si>
    <t>Oplechování parapetů z hliníkového plechu rovných celoplošně lepené, bez rohů rš 400 mm</t>
  </si>
  <si>
    <t>-231082550</t>
  </si>
  <si>
    <t>Poznámka k položce:
"K22" v ceně zohlednit barevný legovaný hliník - barva  01 tmavě hnědá,v ceně zohlednit r.š.405!!! Tl.plechu 0,7mm</t>
  </si>
  <si>
    <t>pozice K22</t>
  </si>
  <si>
    <t>1,4*65+1,3*21+1,55*3+1,15*14+1,25*3+1,35*3+1,45*1</t>
  </si>
  <si>
    <t>262</t>
  </si>
  <si>
    <t>-187995418</t>
  </si>
  <si>
    <t>Poznámka k položce:
"K23" v ceně zohlednit r.š.265mm!!!Tl.plechu 0,55mm.</t>
  </si>
  <si>
    <t>pozice K23</t>
  </si>
  <si>
    <t>32,2</t>
  </si>
  <si>
    <t>263</t>
  </si>
  <si>
    <t>764238445</t>
  </si>
  <si>
    <t>Příplatek k cenám římsy rovné z Cu plechu za zvýšenou pracnost provedení rohu nebo koutu rš do 400 mm</t>
  </si>
  <si>
    <t>807903522</t>
  </si>
  <si>
    <t>pozice K23, K26</t>
  </si>
  <si>
    <t>"K23"10</t>
  </si>
  <si>
    <t>"K26"8</t>
  </si>
  <si>
    <t>264</t>
  </si>
  <si>
    <t>-51356438</t>
  </si>
  <si>
    <t>Poznámka k položce:
"K24" v ceně zohlednit r.š.265!!!Tl.plechu 0,55mm.</t>
  </si>
  <si>
    <t>pozice K24</t>
  </si>
  <si>
    <t>1,3*3+1,7*3</t>
  </si>
  <si>
    <t>265</t>
  </si>
  <si>
    <t>-1195492778</t>
  </si>
  <si>
    <t>Poznámka k položce:
"27" v ceně zohlednit r.š.435mm!!!Tl.plechu 0,55mm.</t>
  </si>
  <si>
    <t>pozice K27</t>
  </si>
  <si>
    <t>36,5</t>
  </si>
  <si>
    <t>266</t>
  </si>
  <si>
    <t>-2047343883</t>
  </si>
  <si>
    <t>Poznámka k položce:
"K28" v ceně zohlednit r.š.545mm!!!Tl.plechu 0,55mm.</t>
  </si>
  <si>
    <t>pozice K28</t>
  </si>
  <si>
    <t>2,7*3</t>
  </si>
  <si>
    <t>267</t>
  </si>
  <si>
    <t>764236449</t>
  </si>
  <si>
    <t>Oplechování parapetů z měděného plechu rovných celoplošně lepených, bez rohů rš 800 mm</t>
  </si>
  <si>
    <t>1980723655</t>
  </si>
  <si>
    <t>Poznámka k položce:
"K30" v ceně zohlednit r.š.815mm!!!Tl.plechu 0,55mm.</t>
  </si>
  <si>
    <t>pozice K30</t>
  </si>
  <si>
    <t>1,8*2</t>
  </si>
  <si>
    <t>268</t>
  </si>
  <si>
    <t>-2031759893</t>
  </si>
  <si>
    <t>Poznámka k položce:
"K31" v ceně zohlednit r.š.365mm!!!Tl.plechu 0,55mm.</t>
  </si>
  <si>
    <t>pozice K31</t>
  </si>
  <si>
    <t>1,8*6</t>
  </si>
  <si>
    <t>269</t>
  </si>
  <si>
    <t>764236443</t>
  </si>
  <si>
    <t>Oplechování parapetů z měděného plechu rovných celoplošně lepených, bez rohů rš 250 mm</t>
  </si>
  <si>
    <t>-891415631</t>
  </si>
  <si>
    <t xml:space="preserve">Poznámka k položce:
"K32" v ceně zohlednit r.š.255mm!!!Tl.plechu 0,55mm.
</t>
  </si>
  <si>
    <t>pozice K32</t>
  </si>
  <si>
    <t>1,37*13</t>
  </si>
  <si>
    <t>270</t>
  </si>
  <si>
    <t>842302485</t>
  </si>
  <si>
    <t>Poznámka k položce:
"K33" v ceně zohlednit r.š.405!!!Tl.plechu 0,55mm.</t>
  </si>
  <si>
    <t>pozice K33</t>
  </si>
  <si>
    <t>1,65*2*6</t>
  </si>
  <si>
    <t>271</t>
  </si>
  <si>
    <t>R764-003</t>
  </si>
  <si>
    <t>M+D oplechování paty sloupu Cu plech, tl.0,55mm - pl.0,5m2 - pozice"K34"</t>
  </si>
  <si>
    <t>1286356829</t>
  </si>
  <si>
    <t>"K34"0,55*2</t>
  </si>
  <si>
    <t>272</t>
  </si>
  <si>
    <t>-414054869</t>
  </si>
  <si>
    <t>Poznámka k položce:
"K35" v ceně zohlednit r.š.245mm!!!Tl.plechu 0,55mm.</t>
  </si>
  <si>
    <t>pozice K35</t>
  </si>
  <si>
    <t>3,2*2</t>
  </si>
  <si>
    <t>273</t>
  </si>
  <si>
    <t>764236448</t>
  </si>
  <si>
    <t>Oplechování parapetů z měděného plechu rovných celoplošně lepených, bez rohů rš 700 mm</t>
  </si>
  <si>
    <t>273171547</t>
  </si>
  <si>
    <t>Poznámka k položce:
"K36,K64" v ceně zohlednit r.š.735mm!!!Tl.plechu 0,55mm.</t>
  </si>
  <si>
    <t>pozice K36, K64</t>
  </si>
  <si>
    <t>"K36"2*3</t>
  </si>
  <si>
    <t>"K64"2,5*3</t>
  </si>
  <si>
    <t>274</t>
  </si>
  <si>
    <t>R764-004</t>
  </si>
  <si>
    <t>M+D oplechování římsy s podkladním plechem Cu plech tl.0,55mm, r.š. 1650mm - pozice"K37"</t>
  </si>
  <si>
    <t>1186895590</t>
  </si>
  <si>
    <t xml:space="preserve">Poznámka k položce:
Jedná se o oplechování římsy šířky cca 300mm, která bude oplechována jako falcovaná krytina ze svitků s příčnou ležatou drážkou s přídavnou lištou - Cu plech
mechanické kotvení pomocí příponek do dřevěných kónických latí, kotvených do podkladního spádového betonu
</t>
  </si>
  <si>
    <t>"K37"2,1*3</t>
  </si>
  <si>
    <t>275</t>
  </si>
  <si>
    <t>764238426</t>
  </si>
  <si>
    <t>Oplechování říms a ozdobných prvků z měděného plechu rovných, bez rohů celoplošně lepené rš 500 mm</t>
  </si>
  <si>
    <t>2060664923</t>
  </si>
  <si>
    <t>Poznámka k položce:
"K38" v ceně zohlednit r.š.515mm!!!</t>
  </si>
  <si>
    <t>pozice K38</t>
  </si>
  <si>
    <t>276</t>
  </si>
  <si>
    <t>R764-005</t>
  </si>
  <si>
    <t>M+D oplechování paty sloupu Cu plech, tl.0,55mm - pl.1,21m2 - pozice "K39"</t>
  </si>
  <si>
    <t>-1437320679</t>
  </si>
  <si>
    <t>"K39"1,2*6</t>
  </si>
  <si>
    <t>277</t>
  </si>
  <si>
    <t>-394334715</t>
  </si>
  <si>
    <t>Poznámka k položce:
"K40" v ceně zohlednit r.š.285!!! Tl.plechu 0,55mm.</t>
  </si>
  <si>
    <t>pozice K40</t>
  </si>
  <si>
    <t>5*6</t>
  </si>
  <si>
    <t>278</t>
  </si>
  <si>
    <t>R764-006</t>
  </si>
  <si>
    <t>M+D oplechování hlavy sloupu, Cu plech tl.0,55mm- pozice "K41"</t>
  </si>
  <si>
    <t>198056991</t>
  </si>
  <si>
    <t>"K41"0,22*6</t>
  </si>
  <si>
    <t>279</t>
  </si>
  <si>
    <t>25247835</t>
  </si>
  <si>
    <t>Poznámka k položce:
"K42" v ceně zohlednit barevný legovaný hliník - barva  01 tmavě hnědá,v ceně zohlednit r.š.415!!! Tl.plechu 0,7mm</t>
  </si>
  <si>
    <t>pozice K42</t>
  </si>
  <si>
    <t>1,4*14</t>
  </si>
  <si>
    <t>280</t>
  </si>
  <si>
    <t>764226444</t>
  </si>
  <si>
    <t>Oplechování parapetů z hliníkového plechu rovných celoplošně lepené, bez rohů rš 330 mm</t>
  </si>
  <si>
    <t>177551851</t>
  </si>
  <si>
    <t>Poznámka k položce:
"K43" v ceně zohlednit barevný legovaný hliník - barva  01 tmavě hnědá, v ceně zohlednit r.š.345mm!!! Tl.plechu 0,7mm</t>
  </si>
  <si>
    <t>pozice K43</t>
  </si>
  <si>
    <t>1,4*3</t>
  </si>
  <si>
    <t>281</t>
  </si>
  <si>
    <t>R764-007</t>
  </si>
  <si>
    <t>M+D oplechování obložení soklu,tl.plechu 0,7mm, barevný legovaný hliník r.š.345mm, barva 01-tmavě hnědá pozice"K44". V položce zohlednit 100ks plechových příponek r.š.100mm</t>
  </si>
  <si>
    <t>868427595</t>
  </si>
  <si>
    <t>"K44" 81,25</t>
  </si>
  <si>
    <t>282</t>
  </si>
  <si>
    <t>764531446</t>
  </si>
  <si>
    <t>Žlab podokapní z měděného plechu včetně háků a čel kotlík oválný (trychtýřový), rš žlabu/průměr svodu 400/150 mm</t>
  </si>
  <si>
    <t>533530663</t>
  </si>
  <si>
    <t>pozice K45</t>
  </si>
  <si>
    <t>283</t>
  </si>
  <si>
    <t>764538424</t>
  </si>
  <si>
    <t>Svod z měděného plechu včetně objímek, kolen a odskoků kruhový, průměru 150 mm</t>
  </si>
  <si>
    <t>-185016026</t>
  </si>
  <si>
    <t>284</t>
  </si>
  <si>
    <t>R764-008</t>
  </si>
  <si>
    <t>Pozice "K45" - M+D navýšení počtu kolen Cu za nadstandartní řešení odpadové koleno DN150mm 45°- viz. Výpis klempířských prvků</t>
  </si>
  <si>
    <t>1324388119</t>
  </si>
  <si>
    <t>285</t>
  </si>
  <si>
    <t>R764-009</t>
  </si>
  <si>
    <t>Pozice " K45" - M+D navýšení počtu kolen Cu za nadstandartní řešení odpadové koleno DN150mm 60°- viz. Výpis klempířských prvků</t>
  </si>
  <si>
    <t>355581531</t>
  </si>
  <si>
    <t>286</t>
  </si>
  <si>
    <t>R764-010</t>
  </si>
  <si>
    <t>Pozice "K45" - M+D dilatační přechodka Cu DN170mm, dl.1100mm- viz. Výpis klempířských prvků</t>
  </si>
  <si>
    <t>1829653369</t>
  </si>
  <si>
    <t>287</t>
  </si>
  <si>
    <t>R764-011</t>
  </si>
  <si>
    <t>Pozice "K45" - M+D dilatační přechodka Cu DN170mm, dl.500mm- viz. Výpis klempířských prvků</t>
  </si>
  <si>
    <t>-1374278828</t>
  </si>
  <si>
    <t>288</t>
  </si>
  <si>
    <t>R764-012</t>
  </si>
  <si>
    <t>Pozice "K45" - M+D manžeta odpadní roury Cu DN150mm- viz. Výpis klempířských prvků</t>
  </si>
  <si>
    <t>-831994770</t>
  </si>
  <si>
    <t>289</t>
  </si>
  <si>
    <t>R764-013</t>
  </si>
  <si>
    <t>Pozice "K45" - M+D krycí klobouček Cu DN150mm- viz. Výpis klempířských prvků</t>
  </si>
  <si>
    <t>1450148724</t>
  </si>
  <si>
    <t>290</t>
  </si>
  <si>
    <t>764235405</t>
  </si>
  <si>
    <t>Oplechování horních ploch zdí a nadezdívek (atik) z měděného plechu celoplošně lepených rš 400 mm</t>
  </si>
  <si>
    <t>-1934100613</t>
  </si>
  <si>
    <t>Poznámka k položce:
"K46"v ceně zohlednit r.š.425mm!!!Tl.plechu 0,55mm</t>
  </si>
  <si>
    <t>pozice K46</t>
  </si>
  <si>
    <t>52,5</t>
  </si>
  <si>
    <t>291</t>
  </si>
  <si>
    <t>764331416</t>
  </si>
  <si>
    <t>Lemování zdí z měděného plechu boční nebo horní rovných, střech s krytinou skládanou mimo prejzovou rš 500 mm</t>
  </si>
  <si>
    <t>1220221089</t>
  </si>
  <si>
    <t>Poznámka k položce:
"K46a" v ceně zohlednit r.š.495mm!!!+"K46b" příponka r.š.50mm. Tl.plechu 0,55mm.</t>
  </si>
  <si>
    <t>pozice K46a,K46b</t>
  </si>
  <si>
    <t>292</t>
  </si>
  <si>
    <t>764238427</t>
  </si>
  <si>
    <t>Oplechování říms a ozdobných prvků z měděného plechu rovných, bez rohů celoplošně lepené rš 670 mm</t>
  </si>
  <si>
    <t>-118629035</t>
  </si>
  <si>
    <t>Poznámka k položce:
"K47" v ceně zohlednit r.š.670mm!!!Tl.plechu 0,55mm.</t>
  </si>
  <si>
    <t>pozice K47</t>
  </si>
  <si>
    <t>27,5</t>
  </si>
  <si>
    <t>293</t>
  </si>
  <si>
    <t>1615480947</t>
  </si>
  <si>
    <t>Poznámka k položce:
"K48" v ceně zohlednit r.š.550mm!!!Tl.plechu 0,55mm.</t>
  </si>
  <si>
    <t>pozice K48</t>
  </si>
  <si>
    <t>8,0</t>
  </si>
  <si>
    <t>294</t>
  </si>
  <si>
    <t>764533412</t>
  </si>
  <si>
    <t>Žlab nadokapní (nástřešní) z měděného plechu oblého tvaru, včetně háků, čel a hrdel rš 1000 mm</t>
  </si>
  <si>
    <t>1970359958</t>
  </si>
  <si>
    <t>Poznámka k položce:
"K49" v ceně zohlednit r.š.975mm!!!+ 10ks měděných žlabových háků</t>
  </si>
  <si>
    <t>pozice K49 (vč. žlabových háků 10ks)</t>
  </si>
  <si>
    <t>295</t>
  </si>
  <si>
    <t>-1442306589</t>
  </si>
  <si>
    <t>Poznámka k položce:
"K49a" v ceně zohlednit r.š.195!!!Lemovací lišta jako jedna z části oplechování římsy.Tl.plechu 0,55mm.</t>
  </si>
  <si>
    <t>pozice K49a</t>
  </si>
  <si>
    <t>296</t>
  </si>
  <si>
    <t>764531404</t>
  </si>
  <si>
    <t>Žlab podokapní z měděného plechu včetně háků a čel půlkruhový rš 330 mm</t>
  </si>
  <si>
    <t>535031278</t>
  </si>
  <si>
    <t>pozice K50</t>
  </si>
  <si>
    <t>9,5</t>
  </si>
  <si>
    <t>297</t>
  </si>
  <si>
    <t>764531444</t>
  </si>
  <si>
    <t>Žlab podokapní z měděného plechu včetně háků a čel kotlík oválný (trychtýřový), rš žlabu/průměr svodu 330/100 mm</t>
  </si>
  <si>
    <t>-1243448789</t>
  </si>
  <si>
    <t>298</t>
  </si>
  <si>
    <t>764538421</t>
  </si>
  <si>
    <t>Svod z měděného plechu včetně objímek, kolen a odskoků kruhový, DN 80 mm</t>
  </si>
  <si>
    <t>1505003680</t>
  </si>
  <si>
    <t>299</t>
  </si>
  <si>
    <t>R764-014</t>
  </si>
  <si>
    <t>Pozice "K50" - M+D navýšení počtu kolen Cu za nadstandartní řešení odpadové koleno DN 80mm 60°- viz. Výpis klempířských prvků</t>
  </si>
  <si>
    <t>1254433752</t>
  </si>
  <si>
    <t>300</t>
  </si>
  <si>
    <t>R764-015</t>
  </si>
  <si>
    <t>Pozice "K50" - M+D navýšení počtu kolen Cu za nadstandartní řešení odpadové koleno DN 80mm 45°- viz. Výpis klempířských prvků</t>
  </si>
  <si>
    <t>310980477</t>
  </si>
  <si>
    <t>301</t>
  </si>
  <si>
    <t>-1597427299</t>
  </si>
  <si>
    <t>Poznámka k položce:
"K51" v ceně zohlednit r.š.585mm!!!
Tl.plechu 0,55mm.</t>
  </si>
  <si>
    <t>pozice K51</t>
  </si>
  <si>
    <t>302</t>
  </si>
  <si>
    <t>320143446</t>
  </si>
  <si>
    <t>Poznámka k položce:
"K52" v ceně zohlednit r.š.630mm!!!Tl.plechu 0,55mm.</t>
  </si>
  <si>
    <t>pozice K52</t>
  </si>
  <si>
    <t>2,5</t>
  </si>
  <si>
    <t>303</t>
  </si>
  <si>
    <t>378058071</t>
  </si>
  <si>
    <t>Poznámka k položce:
"K53" v ceně zohlednit r.š.285mm!!!Tl.plechu 0,55mm.</t>
  </si>
  <si>
    <t>pozice K53</t>
  </si>
  <si>
    <t>1,1*2</t>
  </si>
  <si>
    <t>304</t>
  </si>
  <si>
    <t>764331404</t>
  </si>
  <si>
    <t>Lemování zdí z měděného plechu boční nebo horní rovných, střech s krytinou prejzovou nebo vlnitou rš 330 mm</t>
  </si>
  <si>
    <t>1786408790</t>
  </si>
  <si>
    <t>Poznámka k položce:
"K54" v ceně zohlednit r.š.370!!!Tl.plechu 0,55mm.</t>
  </si>
  <si>
    <t>pozice K54</t>
  </si>
  <si>
    <t>4,7</t>
  </si>
  <si>
    <t>305</t>
  </si>
  <si>
    <t>-1536436821</t>
  </si>
  <si>
    <t>Poznámka k položce:
"K55" v ceně zohlednit r.š.835mm!!! Tl.plechu 0,55mm.</t>
  </si>
  <si>
    <t>pozice K55</t>
  </si>
  <si>
    <t>9,5*0,835</t>
  </si>
  <si>
    <t>306</t>
  </si>
  <si>
    <t>764235411</t>
  </si>
  <si>
    <t>Oplechování horních ploch zdí a nadezdívek (atik) z měděného plechu celoplošně lepených přes rš 800 mm</t>
  </si>
  <si>
    <t>-1731154701</t>
  </si>
  <si>
    <t>Poznámka k položce:
"K56" v ceně zohlednit r.š.850mm!!!Tl.0,55mm</t>
  </si>
  <si>
    <t>pozice K56</t>
  </si>
  <si>
    <t>5,8</t>
  </si>
  <si>
    <t>307</t>
  </si>
  <si>
    <t>764131411</t>
  </si>
  <si>
    <t>Krytina ze svitků nebo tabulí z měděného plechu s úpravou u okapů, prostupů a výčnělků střechy rovné drážkováním ze svitků rš 670 mm, sklon střechy do 30°</t>
  </si>
  <si>
    <t>2044486752</t>
  </si>
  <si>
    <t>Poznámka k položce:
tl.plechu 0,55mm</t>
  </si>
  <si>
    <t>pozice K57</t>
  </si>
  <si>
    <t>25,5</t>
  </si>
  <si>
    <t>308</t>
  </si>
  <si>
    <t>R764-016</t>
  </si>
  <si>
    <t>M+D okapová lišta měděný plech - pozice" K57a"</t>
  </si>
  <si>
    <t>589758092</t>
  </si>
  <si>
    <t>Poznámka k položce:
"K57a" v ceně zohlednit r.š.305mm!!!Tl.plechu 0,55mm.</t>
  </si>
  <si>
    <t>309</t>
  </si>
  <si>
    <t>764331413</t>
  </si>
  <si>
    <t>Lemování zdí z měděného plechu boční nebo horní rovných, střech s krytinou skládanou mimo prejzovou rš 250 mm</t>
  </si>
  <si>
    <t>-220616788</t>
  </si>
  <si>
    <t>Poznámka k položce:
"K57c" v ceně zohlednit r.š.135mm!!!</t>
  </si>
  <si>
    <t>pozice K57c</t>
  </si>
  <si>
    <t>310</t>
  </si>
  <si>
    <t>1036909508</t>
  </si>
  <si>
    <t>Poznámka k položce:
"K58" v ceně zohlednit r.š.785mm!!!
Tl.plechu 0,55mm.</t>
  </si>
  <si>
    <t>pozice K58</t>
  </si>
  <si>
    <t>311</t>
  </si>
  <si>
    <t>-1575034044</t>
  </si>
  <si>
    <t>Poznámka k položce:
"K59" v ceně zohlednit r.š. 820mm!!!Tl.plechu 0,55mm.</t>
  </si>
  <si>
    <t>pozice K59</t>
  </si>
  <si>
    <t xml:space="preserve"> 6,0</t>
  </si>
  <si>
    <t>312</t>
  </si>
  <si>
    <t>764235402</t>
  </si>
  <si>
    <t>Oplechování horních ploch zdí a nadezdívek (atik) z měděného plechu celoplošně lepených rš 200 mm</t>
  </si>
  <si>
    <t>-1732134985</t>
  </si>
  <si>
    <t>Poznámka k položce:
"K60" v ceně zohlednit r.š.175mm!!! Tl.plechu 0,55mm</t>
  </si>
  <si>
    <t>pozice K60</t>
  </si>
  <si>
    <t>313</t>
  </si>
  <si>
    <t>R764-017</t>
  </si>
  <si>
    <t>M+D krycího klempířského prvku na štítě hlavního vchodu, Cu plech tl.0,55mm- pozice "K61"</t>
  </si>
  <si>
    <t>2084998326</t>
  </si>
  <si>
    <t>"K61"1,0</t>
  </si>
  <si>
    <t>314</t>
  </si>
  <si>
    <t>764331406</t>
  </si>
  <si>
    <t>Lemování zdí z měděného plechu boční nebo horní rovných, střech s krytinou prejzovou nebo vlnitou rš 500 mm</t>
  </si>
  <si>
    <t>-247609624</t>
  </si>
  <si>
    <t>Poznámka k položce:
"K62" v ceně zohlednit r.š.510mm!!!Tl.plechu 0,55mm.Zohlednit napojení na stávající klempířské prvky horního oplechování římsy z Cu plechu.</t>
  </si>
  <si>
    <t>pozice K62</t>
  </si>
  <si>
    <t>315</t>
  </si>
  <si>
    <t>-892801999</t>
  </si>
  <si>
    <t>Poznámka k položce:
"K63" v ceně zohlednit r.š.530mm!!!
Tl.plechu 0,55mm.</t>
  </si>
  <si>
    <t>pozice K63</t>
  </si>
  <si>
    <t>20,20</t>
  </si>
  <si>
    <t>316</t>
  </si>
  <si>
    <t>-735261232</t>
  </si>
  <si>
    <t>Poznámka k položce:
"K65" v ceně zohlednit r.š.235mm!!!Tl.plechu 0,55mm.</t>
  </si>
  <si>
    <t>pozice K65</t>
  </si>
  <si>
    <t>1,5*3</t>
  </si>
  <si>
    <t>317</t>
  </si>
  <si>
    <t>-700543281</t>
  </si>
  <si>
    <t>Poznámka k položce:
"K67" v ceně zohlednit barevný legovaný hliník - barva  01 tmavě hnědá,v ceně zohlednit r.š.405!!! Tl.plechu 0,7mm, parapet do půlkruhu</t>
  </si>
  <si>
    <t>pozice K67</t>
  </si>
  <si>
    <t>1,45*2</t>
  </si>
  <si>
    <t>318</t>
  </si>
  <si>
    <t>R764-018</t>
  </si>
  <si>
    <t>M+D rohová dilatační lišta, Cu plech tl.0,55mm, r.š.140mm pozice"K68"</t>
  </si>
  <si>
    <t>668434212</t>
  </si>
  <si>
    <t>319</t>
  </si>
  <si>
    <t>R764-019</t>
  </si>
  <si>
    <t>M+D oplechování stříšky(rampa), tl.plechu 0,7mm, r.š.140mm - barevný legovaný hliník- barva 01 tmavě hnědá pozice "K69"</t>
  </si>
  <si>
    <t>178662510</t>
  </si>
  <si>
    <t>"K69"16,5</t>
  </si>
  <si>
    <t>320</t>
  </si>
  <si>
    <t>R764-020</t>
  </si>
  <si>
    <t>M+D fasádní lišta plastová- pozice "K70"</t>
  </si>
  <si>
    <t>-357706300</t>
  </si>
  <si>
    <t>"K70"16,5</t>
  </si>
  <si>
    <t>321</t>
  </si>
  <si>
    <t>R764-021</t>
  </si>
  <si>
    <t>M+D lemování VZDT potrubí- průchod stříškou (rampa) , Pz plech tl. plechu 0,6mm, r.š.120mm- pozice "K71"</t>
  </si>
  <si>
    <t>-1920398859</t>
  </si>
  <si>
    <t>"K71"2,2</t>
  </si>
  <si>
    <t>322</t>
  </si>
  <si>
    <t>R764-022</t>
  </si>
  <si>
    <t>Demontáž a montáž stávající poškozené střešní krytiny v případě jejího poškození při výměně hromosvodu - Pz střešní krytina stejného tvarování a rozměru jako stávající( taškové tabule), včetně 2x nátěru</t>
  </si>
  <si>
    <t>918644072</t>
  </si>
  <si>
    <t xml:space="preserve"> pozice K72</t>
  </si>
  <si>
    <t>323</t>
  </si>
  <si>
    <t>R764-023</t>
  </si>
  <si>
    <t>M+D trny proti holubům na římsy a parapety - nerezové, š. pásu do 265mm - pozice"K73"</t>
  </si>
  <si>
    <t>1026596291</t>
  </si>
  <si>
    <t>"K73"80</t>
  </si>
  <si>
    <t>324</t>
  </si>
  <si>
    <t>998764203</t>
  </si>
  <si>
    <t>Přesun hmot pro konstrukce klempířské stanovený procentní sazbou (%) z ceny vodorovná dopravní vzdálenost do 50 m v objektech výšky přes 12 do 24 m</t>
  </si>
  <si>
    <t>1132481398</t>
  </si>
  <si>
    <t>766</t>
  </si>
  <si>
    <t>Konstrukce truhlářské</t>
  </si>
  <si>
    <t>325</t>
  </si>
  <si>
    <t>R766-01</t>
  </si>
  <si>
    <t>Demontáž dřevěné vývěsní skříňky pohled P_7</t>
  </si>
  <si>
    <t>-1717832545</t>
  </si>
  <si>
    <t>326</t>
  </si>
  <si>
    <t>766441822</t>
  </si>
  <si>
    <t>Demontáž parapetních desek dřevěných nebo plastových šířky přes 300 mm délky přes 1 m</t>
  </si>
  <si>
    <t>-1398026975</t>
  </si>
  <si>
    <t>327</t>
  </si>
  <si>
    <t>766622862</t>
  </si>
  <si>
    <t>Demontáž okenních konstrukcí k opětovnému použití vyvěšení křídel dřevěných nebo plastových okenních, plochy otvoru přes 1,5 m2</t>
  </si>
  <si>
    <t>-1366456964</t>
  </si>
  <si>
    <t>328</t>
  </si>
  <si>
    <t>766621113</t>
  </si>
  <si>
    <t>Montáž oken dřevěných včetně montáže rámu plochy přes 1 m2 špaletových do zdiva, výšky přes 2,5 m</t>
  </si>
  <si>
    <t>1655008103</t>
  </si>
  <si>
    <t>329</t>
  </si>
  <si>
    <t>766694112</t>
  </si>
  <si>
    <t>Montáž ostatních truhlářských konstrukcí parapetních desek dřevěných nebo plastových šířky do 300 mm, délky přes 1000 do 1600 mm</t>
  </si>
  <si>
    <t>-1189837084</t>
  </si>
  <si>
    <t>330</t>
  </si>
  <si>
    <t>R766-02</t>
  </si>
  <si>
    <t xml:space="preserve">D replik stávajících oken "okno T1" - Eurookna historického vzhledu z lepených profilů vnějšího vzhledu stávajícího okna, zasklení izolačním dvojsklem 4-16-4  zasklených izolačním dvojsklem s min.Uw=1,1 W/(m2K),otevíravá a sklopná kř.+ mikroventilace,včetně kování, rozm 1,6x3,0m (viz tabulka oken) + včetně dřevěného parapetu tl.28mm </t>
  </si>
  <si>
    <t>-1253168442</t>
  </si>
  <si>
    <t>331</t>
  </si>
  <si>
    <t>R766-03</t>
  </si>
  <si>
    <t>D replik stávajících oken"okno T2" - Eurookna historického vzhledu z lepených profilů vnějšího vzhledu stávajícího okna, zasklení izolačním dvojsklem 4-16-4  zasklených izolačním dvojsklem s min.Uw=1,1 W/(m2K),otevíravá a sklopná kř.+ mikroventilace,včetně kování, rozm. 1,4x2,19m - (viz. tabulka oken) + včetně dřevěného parapetu tl.28mm</t>
  </si>
  <si>
    <t>-901830483</t>
  </si>
  <si>
    <t>332</t>
  </si>
  <si>
    <t>R766-04</t>
  </si>
  <si>
    <t>M+D sítě proti hmyzu - síťka ze skelných vláken v hliníkovém rámečku v bílé barvě, odolná proti UV záření, šedá barva síťky - rozm. 1,29x2,23m - viz.Tabulka oken - T3</t>
  </si>
  <si>
    <t>320602097</t>
  </si>
  <si>
    <t>333</t>
  </si>
  <si>
    <t>R766-05</t>
  </si>
  <si>
    <t>Celková repase dveří včetně nadsvětlíku - D1 - dveře dřevěné, dvojité, dvoukřídlové, s půlkruhovým nadsvětlíkem, osazené do kamenné pískovcové zárubně, vnitřní křídla s horní 2/3 s prosklením, vnější křídlo plné - viz. Tabulka dveří</t>
  </si>
  <si>
    <t>-1108185863</t>
  </si>
  <si>
    <t>334</t>
  </si>
  <si>
    <t>R766-06</t>
  </si>
  <si>
    <t>Celková repase dveří - D2 - dveře dřevěné, dvoukřídlové, osazené do kamenné pískovcové zárubně, horní část výplně bude nahrazena výplní skleněnou - viz. Tabulka dveří</t>
  </si>
  <si>
    <t>1413308691</t>
  </si>
  <si>
    <t>335</t>
  </si>
  <si>
    <t>R766-07</t>
  </si>
  <si>
    <t>M+D vnitřních skládaných látkových plissé žaluzií pro stavební otvor okna 1600/3000, látka typu Blackout, neprůsvitná, zatemňující, s gramáží 0,26kg/m2</t>
  </si>
  <si>
    <t>1146042205</t>
  </si>
  <si>
    <t xml:space="preserve">Poznámka k položce:
Tvar plisé: 1) Rovné - Plissé Typ F1 s brzdou
                  2) Oblouk - Plissé Typ SR 1S         
barva upřesněna investorem např. látka v odstínu PMONB 10174 (D) – vzorník Isotra
Uchycení na rám okna úhelníkem L - barva bílá
Ovládání žaluzií – 1)  Rovné – ručně na šňůru
                              2)  Oblouk – ručně výsuvnou tyčí          
</t>
  </si>
  <si>
    <t>sestava 1 okna :</t>
  </si>
  <si>
    <t xml:space="preserve"> 1ks-obloukový nadsvětlík ( rozm.1500 x 930 mm)</t>
  </si>
  <si>
    <t xml:space="preserve"> 2ks- rovné , na každé otevíravé obdélníkové křídlo okna ( rozm. 750 x 1950 mm)-</t>
  </si>
  <si>
    <t>336</t>
  </si>
  <si>
    <t>R766-08</t>
  </si>
  <si>
    <t>M+D vnitřních skládaných látkových plissé žaluzií pro stavební otvor okna 1400/2190, látka typu Blackout, neprůsvitná, zatemňující, s gramáží 0,26kg/m2</t>
  </si>
  <si>
    <t>676799425</t>
  </si>
  <si>
    <t>sestava 1 okna:</t>
  </si>
  <si>
    <t>1ks-obloukový nadsvětlík - rozm.1400 x670 mm</t>
  </si>
  <si>
    <t>2ks- rovné ; na každé otevíravé obdélníkové křídlo okna - rozm. 700 x 1400 mm.</t>
  </si>
  <si>
    <t>337</t>
  </si>
  <si>
    <t>998766203</t>
  </si>
  <si>
    <t>Přesun hmot pro konstrukce truhlářské stanovený procentní sazbou (%) z ceny vodorovná dopravní vzdálenost do 50 m v objektech výšky přes 12 do 24 m</t>
  </si>
  <si>
    <t>-1385906132</t>
  </si>
  <si>
    <t>767</t>
  </si>
  <si>
    <t>Konstrukce zámečnické</t>
  </si>
  <si>
    <t>338</t>
  </si>
  <si>
    <t>767531111</t>
  </si>
  <si>
    <t>Montáž vstupních čistících zón z rohoží kovových nebo plastových</t>
  </si>
  <si>
    <t>377684672</t>
  </si>
  <si>
    <t>vstup - prostor pod schodištěm - rozm.2,0x1,6m</t>
  </si>
  <si>
    <t>2*1,6</t>
  </si>
  <si>
    <t>339</t>
  </si>
  <si>
    <t>R767-26</t>
  </si>
  <si>
    <t>D interiérové textilní rohože pro vysokou zátěž, 100% polypropylen, černý melír, výška 18 mm, váha 4,6 kg/m2  osazených do Al rámu</t>
  </si>
  <si>
    <t>1368057625</t>
  </si>
  <si>
    <t>Poznámka k položce:
rozm.2x1,6m</t>
  </si>
  <si>
    <t>340</t>
  </si>
  <si>
    <t>767531121</t>
  </si>
  <si>
    <t>Montáž vstupních čistících zón z rohoží osazení rámu mosazného nebo hliníkového zapuštěného z L profilů</t>
  </si>
  <si>
    <t>500993178</t>
  </si>
  <si>
    <t>(2+1,6)*2</t>
  </si>
  <si>
    <t>341</t>
  </si>
  <si>
    <t>69752160</t>
  </si>
  <si>
    <t>rám pro zapuštění profil L-30/30 25/25 20/30 15/30-Al</t>
  </si>
  <si>
    <t>-339729899</t>
  </si>
  <si>
    <t>342</t>
  </si>
  <si>
    <t>R767-01</t>
  </si>
  <si>
    <t>Demontáž stávající ochranné stříšky rampy</t>
  </si>
  <si>
    <t>-549297148</t>
  </si>
  <si>
    <t>343</t>
  </si>
  <si>
    <t>R767-02</t>
  </si>
  <si>
    <t>Demontáž+ zpětná montáž jednoho pole přístřešku na kola, přiléhajícího k fasádě + přebroušení svárů, opravný nátěr v rozsahu jednoho pole- pozice Z15</t>
  </si>
  <si>
    <t>1636057025</t>
  </si>
  <si>
    <t>Poznámka k položce:
Demontáž části střechy, 1 pole přístřešku - přeříznutí 2 kusů nosných jaklů, 1 pole stojanu na kola - přeříznutí 2 kusů nosných jaklů
Zpětná montáž 1pole - svaření 2 kusů jaklů, stojanu na kola - svaření 2 ks jaklů, plechové krytiny</t>
  </si>
  <si>
    <t>344</t>
  </si>
  <si>
    <t>R767-03</t>
  </si>
  <si>
    <t>Demontáž stávajícího ocelového schodiště dvorní fasáda pohled_P10</t>
  </si>
  <si>
    <t>-1236672154</t>
  </si>
  <si>
    <t>345</t>
  </si>
  <si>
    <t>R767-04</t>
  </si>
  <si>
    <t xml:space="preserve">Demontáž stávajícího zábradlí rampy </t>
  </si>
  <si>
    <t>-1530029780</t>
  </si>
  <si>
    <t>346</t>
  </si>
  <si>
    <t>R767-05</t>
  </si>
  <si>
    <t>Demontáž plotového pole, včetně sloupků</t>
  </si>
  <si>
    <t>1817566628</t>
  </si>
  <si>
    <t>347</t>
  </si>
  <si>
    <t>R767-06</t>
  </si>
  <si>
    <t>M+D konstrukce zastřešení rampy vč. zasklení - rozm.cca 16,2x1,24m - pozice Z01</t>
  </si>
  <si>
    <t>94315805</t>
  </si>
  <si>
    <t>Poznámka k položce:
markýza tvořena 12 vazníky  A  v modulu 1,6m a vloženými ocelovými prvky B ve vzdálenosti 800mm od vazníků. Ocel.kce  z 4 hranných trubek TR4HR 40x40x4, TR4HR 30x30x3. Kotvení ke zdi závitovými tyčemí M20 na chemickou kotvu, s kontramaticí M20 a maticí M20. Povrchová úprava ocel.kce žárové zinkování. Stříška zakrytá  bezpečnostním sklem tl.8,76mm, VSG 44.2 (CONNEX) vč. profilů a systémových prvků pro osazení zasklení.</t>
  </si>
  <si>
    <t>4hranné trubky (TR4HR 40x40x4, TR4HR 30x30x3) +PL 8 (80x80) + závitová tyč M20 +matice  - 357,43kg</t>
  </si>
  <si>
    <t>bezpečnostní sklo tl.8,76mm - cca 16x1,4 m</t>
  </si>
  <si>
    <t>348</t>
  </si>
  <si>
    <t>R767-07</t>
  </si>
  <si>
    <t>M+D rozšiřovacích ocelových konzolek - konzolky tvaru T z plechu tl.8mm, přivaření ke stávajícímu kovovému lemovacímu prvku tvaru U + nátěr dvounásobným krycím nátěrem - černá barva - pozice Z02</t>
  </si>
  <si>
    <t>-2026031635</t>
  </si>
  <si>
    <t>1 konzolka -  P8 (120x50, 150x100,110x100) - 22,11kg</t>
  </si>
  <si>
    <t>349</t>
  </si>
  <si>
    <t>R767-08</t>
  </si>
  <si>
    <t>Úprava stávajícího zábradlí – úprava v místě patek zábradlí; prodloužení jednoho sloupku zábradlí o cca 100 -150 mm</t>
  </si>
  <si>
    <t>568153814</t>
  </si>
  <si>
    <t>350</t>
  </si>
  <si>
    <t>R767-09</t>
  </si>
  <si>
    <t>Montáž nově upraveného zábradlí</t>
  </si>
  <si>
    <t>498009680</t>
  </si>
  <si>
    <t>351</t>
  </si>
  <si>
    <t>R767-10</t>
  </si>
  <si>
    <t>Spojovací materiál pro ocel. rampu, zábradlí</t>
  </si>
  <si>
    <t>kg</t>
  </si>
  <si>
    <t>178830903</t>
  </si>
  <si>
    <t>352</t>
  </si>
  <si>
    <t>R767-11</t>
  </si>
  <si>
    <t>M+D kryty kolem dešťových svodů - ochranné kovové prvky do výšky 2000mm, včetně nátěru 2x odstín kovářská černá - pozice Z04</t>
  </si>
  <si>
    <t>-1156922388</t>
  </si>
  <si>
    <t>Poznámka k položce:
Ochrana svodů  - kulatina ø 12 mm propojené pásovou ocelí 25/3/500 mm. Kulatina a pásová ocel S 235 JR, uchycené ke zdi budovy lepenými kotvami + závitovými tyčemi M10- 8.8-A3L 300, ukončeno maticí M10. 2x nátěrem v odstínu kovářská černá.</t>
  </si>
  <si>
    <t>1 ochranný kryt - (KR 12 - 1850mm (9ks), PLO 25x3 - 500mm (3ks), závitová tyč M10 - 8.8-A3L 300 (6ks))- 17,44kg</t>
  </si>
  <si>
    <t>353</t>
  </si>
  <si>
    <t>R767-13</t>
  </si>
  <si>
    <t>Demontáž kotvy štítu nad hlavním vchodem</t>
  </si>
  <si>
    <t>-1518746774</t>
  </si>
  <si>
    <t>354</t>
  </si>
  <si>
    <t>R767-14</t>
  </si>
  <si>
    <t>M+D nového kotevního prvku z nerezu, rozm.cca 50/5/1000mm, napojen na stávající táhlo. Stávající táhlo nastaveno novým nerezovým táhlem pr.12 v délce 400mm, se závitovou tyčí a ukončeno matkou (předpoklad M12)- pozice Z17</t>
  </si>
  <si>
    <t>419657281</t>
  </si>
  <si>
    <t>355</t>
  </si>
  <si>
    <t>R767-15</t>
  </si>
  <si>
    <t>M+D nápisu nad hlavním vchodem "Gymnázium" z mosazi - pozice Z16</t>
  </si>
  <si>
    <t>-161942661</t>
  </si>
  <si>
    <t>Poznámka k položce:
GYMNÁZIUM - nápis - materiál mosaz (CuZn37) , rozm.výška písmen 200mm,hloubka písma 20 mm, šířka písmen 30 mm, font - Century Gothic; případně Arial.
Technologie výroby: laserování písmen do mosazi o tl.3mm, tvrdé pájení (mosaz, stříbro), kotvící trny ze závitové mosazné tyče ( l=100 mm, průměr =10mm) na rubovou stranu písmen v počtu 2-4 ks na písmeno, povrchová úprava písmen smirkování (smirek o jemnosti cca 400). Kotvení do vrtaných otvor ve zdi pomocí chemické kotvy a mosazných dilatačních podložek (vnější průměr cca 16mm, výška 8mm) - viz.technická zpráva</t>
  </si>
  <si>
    <t>356</t>
  </si>
  <si>
    <t>R767-16</t>
  </si>
  <si>
    <t>Úprava ocelových schodů - dvorní pohled P10 - doplnění o 2 kusy sloupků z profilu U14 podepírající schodnice - ukotvit do zpevněné plochy na závitové tyče ø 12 mm a chemickou injektáž. Doplnění horní schodnice - profilovaný plech tl.4mm s výstupky (slzy). 2xnátěr - kovářská černá- pozice Z05</t>
  </si>
  <si>
    <t>-63313207</t>
  </si>
  <si>
    <t>357</t>
  </si>
  <si>
    <t>R767-17</t>
  </si>
  <si>
    <t>M+D kovové venkovní mříže - pohled P11 - speciální tvrzená slitina hliníku vyráběná podle normy EN 573-3 AW 6060 (DIN 1725 - ČSN 42 4401.91). Vyrobeno z mřížových panelů a systémových lemovacích rámů - komaxit - odstín bílá- pozice Z06</t>
  </si>
  <si>
    <t>-1183580372</t>
  </si>
  <si>
    <t>Poznámka k položce:
Kotvení - kotevní železa do zděného ostění soklu. Vzor mříže viz. technická zpráva</t>
  </si>
  <si>
    <t>358</t>
  </si>
  <si>
    <t>R767-18</t>
  </si>
  <si>
    <t>Demontáž krycí žaluzie stávajícího VZDT vedení z kuchyně_pohled P2</t>
  </si>
  <si>
    <t>-906116761</t>
  </si>
  <si>
    <t>359</t>
  </si>
  <si>
    <t>R767-19</t>
  </si>
  <si>
    <t>Krycí žaluzie stávající VZDT - pohled P2 - očištění, dvojnásobný nátěr včetně venkovního rámečku- bílá barva - pozice Z07</t>
  </si>
  <si>
    <t>-155338590</t>
  </si>
  <si>
    <t>360</t>
  </si>
  <si>
    <t>767810122</t>
  </si>
  <si>
    <t>Montáž větracích mřížek ocelových kruhových, průměru přes 100 do 200 mm</t>
  </si>
  <si>
    <t>929697532</t>
  </si>
  <si>
    <t>Poznámka k položce:
pozice Z09</t>
  </si>
  <si>
    <t>361</t>
  </si>
  <si>
    <t>R767-20</t>
  </si>
  <si>
    <t>D - nerezová větrací kruhová protidešťová mřížka DN 200 s krytkou a síťkou proti hmyzu - pohled P3 - viz. technická zpráva</t>
  </si>
  <si>
    <t>-433410587</t>
  </si>
  <si>
    <t>362</t>
  </si>
  <si>
    <t>767810121</t>
  </si>
  <si>
    <t>Montáž větracích mřížek ocelových kruhových, průměru do 100 mm</t>
  </si>
  <si>
    <t>-626771455</t>
  </si>
  <si>
    <t>Poznámka k položce:
pozice Z10</t>
  </si>
  <si>
    <t>363</t>
  </si>
  <si>
    <t>R767-21</t>
  </si>
  <si>
    <t>D - nerezová větrací kruhová protidešťová mřížka DN 100 s krytkou a síťkou proti hmyzu - pohled P3 - viz.technická zpráva- pozice Z10</t>
  </si>
  <si>
    <t>-2024859634</t>
  </si>
  <si>
    <t>364</t>
  </si>
  <si>
    <t>767810113</t>
  </si>
  <si>
    <t>Montáž větracích mřížek ocelových čtyřhranných, průřezu přes 0,04 do 0,09 m2</t>
  </si>
  <si>
    <t>-1590271380</t>
  </si>
  <si>
    <t>Poznámka k položce:
Pozice Z11</t>
  </si>
  <si>
    <t>365</t>
  </si>
  <si>
    <t>R767-22</t>
  </si>
  <si>
    <t>D - větrací hliníková mřížka se sítí proti hmyzu 300/300 mm - pohled P1 - viz.technická zpráva - pozice Z11</t>
  </si>
  <si>
    <t>-939494807</t>
  </si>
  <si>
    <t>366</t>
  </si>
  <si>
    <t>767810112</t>
  </si>
  <si>
    <t>Montáž větracích mřížek ocelových čtyřhranných, průřezu přes 0,01 do 0,04 m2</t>
  </si>
  <si>
    <t>1946796980</t>
  </si>
  <si>
    <t>Poznámka k položce:
Pozice Z12</t>
  </si>
  <si>
    <t>367</t>
  </si>
  <si>
    <t>R767-23</t>
  </si>
  <si>
    <t>D - Větrací nerezová mřížka se samočinnou gravitační žaluzií a přírubou_ odvětrávací průměr 150 mm, vnější rozměr 180x180mm, kartáčová nerez - viz.technická zpráva - pozice Z12</t>
  </si>
  <si>
    <t>72472028</t>
  </si>
  <si>
    <t>"větrání WC -pohled P2" 3</t>
  </si>
  <si>
    <t>"větrání WC - pohled P5" 3</t>
  </si>
  <si>
    <t>"větrání WC -pohled P9" 3</t>
  </si>
  <si>
    <t>368</t>
  </si>
  <si>
    <t>R767-24</t>
  </si>
  <si>
    <t>Osazení + D držáků na vlajky - hlavní vchod (pohled východní) - kovářský výrobek, barva kovářská černá - pozice Z13</t>
  </si>
  <si>
    <t>1124241609</t>
  </si>
  <si>
    <t>369</t>
  </si>
  <si>
    <t>R767-25</t>
  </si>
  <si>
    <t>M+D ocelový poklop z profilovaného plechu(slza) tl.4mm s rámečkemz ocelového úhelníku L tl.4mm + pásová ocel 10/4mm, na nově vyzděnou šachtu přípojky vody. Vnitřní rozměr 550x700mm. Vnější rozměr 630x760 mm. Zateplení poklopu XPS tl.60mm. Povrchová úprava komaxit - černá kovářská- pozice Z14</t>
  </si>
  <si>
    <t>-2136716958</t>
  </si>
  <si>
    <t>370</t>
  </si>
  <si>
    <t>Demontáž + zpětná montáž krytů na otopných tělesech</t>
  </si>
  <si>
    <t>1867546291</t>
  </si>
  <si>
    <t>371</t>
  </si>
  <si>
    <t>998767203</t>
  </si>
  <si>
    <t>Přesun hmot pro zámečnické konstrukce stanovený procentní sazbou (%) z ceny vodorovná dopravní vzdálenost do 50 m v objektech výšky přes 12 do 24 m</t>
  </si>
  <si>
    <t>-1992697013</t>
  </si>
  <si>
    <t>772</t>
  </si>
  <si>
    <t>Podlahy z kamene</t>
  </si>
  <si>
    <t>372</t>
  </si>
  <si>
    <t>772521240</t>
  </si>
  <si>
    <t>Kladení dlažby z kamene do lepidla z nejvýše dvou rozdílných druhů pravoúhlých desek nebo dlaždic ve skladbě se pravidelně opakujících, tl. do 30 mm</t>
  </si>
  <si>
    <t>-1712569501</t>
  </si>
  <si>
    <t>Poznámka k položce:
Vstup - sanovaný prostor pod schodištěm</t>
  </si>
  <si>
    <t>373</t>
  </si>
  <si>
    <t>R772-01</t>
  </si>
  <si>
    <t>D žulové dlažby leštěná interiérová 600/300/20, protiskluznost R10</t>
  </si>
  <si>
    <t>772694873</t>
  </si>
  <si>
    <t>Poznámka k položce:
šedo–modro-bílá, kresba jemné zrnitosti</t>
  </si>
  <si>
    <t>21,2*1,1</t>
  </si>
  <si>
    <t>374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</si>
  <si>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</si>
  <si>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</si>
  <si>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1136001596</t>
  </si>
  <si>
    <t>783</t>
  </si>
  <si>
    <t>Dokončovací práce - nátěry</t>
  </si>
  <si>
    <t>375</t>
  </si>
  <si>
    <t>783009421</t>
  </si>
  <si>
    <t>Bezpečnostní šrafování rohových hran stěnových nebo podlahových</t>
  </si>
  <si>
    <t>209602038</t>
  </si>
  <si>
    <t>Poznámka k položce:
rampa  - pohled P1</t>
  </si>
  <si>
    <t>376</t>
  </si>
  <si>
    <t>783306801</t>
  </si>
  <si>
    <t>Odstranění nátěrů ze zámečnických konstrukcí obroušením</t>
  </si>
  <si>
    <t>1642000394</t>
  </si>
  <si>
    <t>Poznámka k položce:
rampa - pohled P1</t>
  </si>
  <si>
    <t>377</t>
  </si>
  <si>
    <t>783317101</t>
  </si>
  <si>
    <t>Krycí nátěr (email) zámečnických konstrukcí jednonásobný syntetický standardní</t>
  </si>
  <si>
    <t>332838589</t>
  </si>
  <si>
    <t>378</t>
  </si>
  <si>
    <t>R783-01</t>
  </si>
  <si>
    <t>Opravný nátěr plechové krytiny střechy</t>
  </si>
  <si>
    <t>333974035</t>
  </si>
  <si>
    <t>Poznámka k položce:
Opravné nátěry střechy pro případ poškození při provádění nové hromosvodové soustavy</t>
  </si>
  <si>
    <t>784</t>
  </si>
  <si>
    <t>Dokončovací práce - malby a tapety</t>
  </si>
  <si>
    <t>379</t>
  </si>
  <si>
    <t>784121003</t>
  </si>
  <si>
    <t>Oškrabání malby v místnostech výšky přes 3,80 do 5,00 m</t>
  </si>
  <si>
    <t>2108240540</t>
  </si>
  <si>
    <t>Poznámka k položce:
V sále, v rozsahu ostění a napraží klenutých oblouků po výměně oken</t>
  </si>
  <si>
    <t>380</t>
  </si>
  <si>
    <t>784181013</t>
  </si>
  <si>
    <t>Pačokování dvojnásobné v místnostech výšky přes 3,80 do 5,00 m</t>
  </si>
  <si>
    <t>1005278232</t>
  </si>
  <si>
    <t>381</t>
  </si>
  <si>
    <t>784181113</t>
  </si>
  <si>
    <t>Penetrace podkladu jednonásobná základní silikátová v místnostech výšky přes 3,80 do 5,00 m</t>
  </si>
  <si>
    <t>-1595553429</t>
  </si>
  <si>
    <t>382</t>
  </si>
  <si>
    <t>784211013</t>
  </si>
  <si>
    <t>Malby z malířských směsí otěruvzdorných za mokra jednonásobné, bílé za mokra otěruvzdorné velmi dobře v místnostech výšky přes 3,80 do 5,00 m</t>
  </si>
  <si>
    <t>275054639</t>
  </si>
  <si>
    <t>VRN</t>
  </si>
  <si>
    <t>Vedlejší rozpočtové náklady</t>
  </si>
  <si>
    <t>VRN1</t>
  </si>
  <si>
    <t>Průzkumné, geodetické a projektové práce</t>
  </si>
  <si>
    <t>383</t>
  </si>
  <si>
    <t>013203000</t>
  </si>
  <si>
    <t>Dokumentace stavby bez rozlišení</t>
  </si>
  <si>
    <t>…</t>
  </si>
  <si>
    <t>1024</t>
  </si>
  <si>
    <t>691097716</t>
  </si>
  <si>
    <t>"Dokumentace stavby"1</t>
  </si>
  <si>
    <t>Dílenská a výrobní dokumentace v potřebném rozsahu - zámečnických, klempířských prvků</t>
  </si>
  <si>
    <t>PD lešení včetně návrhu kotevního plánu na základě statického výpočtu</t>
  </si>
  <si>
    <t>Projekt dopravně inženýrských opatření dle potřeby stavby</t>
  </si>
  <si>
    <t>384</t>
  </si>
  <si>
    <t>013254000</t>
  </si>
  <si>
    <t>Dokumentace skutečného provedení stavby</t>
  </si>
  <si>
    <t>-721980794</t>
  </si>
  <si>
    <t>Poznámka k položce:
Dokumentace skutečného provedení dle vyhlášky 499/2006, ve dvou listinných vyhotovení + 2x elektronické vyhotovení na CD</t>
  </si>
  <si>
    <t>VRN3</t>
  </si>
  <si>
    <t>Zařízení staveniště</t>
  </si>
  <si>
    <t>385</t>
  </si>
  <si>
    <t>030001000</t>
  </si>
  <si>
    <t>-1121723434</t>
  </si>
  <si>
    <t>"Zařízení staveniště"1</t>
  </si>
  <si>
    <t>náklady na oplocení staveniště</t>
  </si>
  <si>
    <t>označení staveniště</t>
  </si>
  <si>
    <t>náklady na stavební buňky</t>
  </si>
  <si>
    <t>náklady na mobilní WC</t>
  </si>
  <si>
    <t>náklady na energie pro stavbu</t>
  </si>
  <si>
    <t>náklady na vyčištění a vyklizení staveniště</t>
  </si>
  <si>
    <t>zajištění stavby pevnými zábranam</t>
  </si>
  <si>
    <t>zajištění vstupu na lešení</t>
  </si>
  <si>
    <t>zajištění vstupu do objektu lávkami s dřevěným zábradlím dle požadavki KooBOZP</t>
  </si>
  <si>
    <t>zapezpečení hlavního vstupu a zadního vstupu do sálu z důvodů vyvěšení křídel a jejich odvoz pro provedení repase</t>
  </si>
  <si>
    <t>386</t>
  </si>
  <si>
    <t>R030-01</t>
  </si>
  <si>
    <t>Vytyčení inženýrských sítí, ochrana stávajícchí vedení a zařízení před poškození, dočasné vyvěšení stávajících funkčních kabelových vedení na fasádě</t>
  </si>
  <si>
    <t>-1484596014</t>
  </si>
  <si>
    <t>VRN4</t>
  </si>
  <si>
    <t>Inženýrská činnost</t>
  </si>
  <si>
    <t>387</t>
  </si>
  <si>
    <t>043002000</t>
  </si>
  <si>
    <t>Zkoušky a ostatní měření</t>
  </si>
  <si>
    <t>1709348415</t>
  </si>
  <si>
    <t>"Lešení (tahové zkoušky a zkoušky kotev)"1</t>
  </si>
  <si>
    <t>"KZS - odtrhové zkoušky, výtažné zkoušky"</t>
  </si>
  <si>
    <t>388</t>
  </si>
  <si>
    <t>045002000</t>
  </si>
  <si>
    <t>Kompletační a koordinační činnost</t>
  </si>
  <si>
    <t>-1503202472</t>
  </si>
  <si>
    <t>"Kompletační a koordinační činnost zhotovitele"1</t>
  </si>
  <si>
    <t>zajištění dokladů k předání stavby dle návrhu SOD</t>
  </si>
  <si>
    <t>vypracování a předání kontrolních a zkušebních plánů</t>
  </si>
  <si>
    <t>předání rizik zhotovitele a subdodavatelů KooBOZP</t>
  </si>
  <si>
    <t>vypracování a aktualizace týdenních harmonogramů</t>
  </si>
  <si>
    <t>potřebné návody na užívání na provoz a údržbu atd.</t>
  </si>
  <si>
    <t xml:space="preserve">předložení vzorků </t>
  </si>
  <si>
    <t>technologický postup prací</t>
  </si>
  <si>
    <t>kontrolní a zkušební plán</t>
  </si>
  <si>
    <t>VRN5</t>
  </si>
  <si>
    <t>Finanční náklady</t>
  </si>
  <si>
    <t>389</t>
  </si>
  <si>
    <t>051002000</t>
  </si>
  <si>
    <t>Pojistné</t>
  </si>
  <si>
    <t>1528886978</t>
  </si>
  <si>
    <t>Poznámka k položce:
Náklady spojené s pojištěním s pojištěním odpovědnosti za škodu, dle návrhu SOD</t>
  </si>
  <si>
    <t>390</t>
  </si>
  <si>
    <t>056002000</t>
  </si>
  <si>
    <t>Bankovní záruka</t>
  </si>
  <si>
    <t>-1689993231</t>
  </si>
  <si>
    <t>Poznámka k položce:
Náklady spojené se zřízením bankovních záruk, dle návrhu SOD</t>
  </si>
  <si>
    <t>2 - Oprava historické fasády - venkovní práce</t>
  </si>
  <si>
    <t>U neceníkových položek( R položky, položky s neceníkovým číslem) je nutné započítat případný přesun hmot do jejich cen za dodávku a montáž dle pracovního postupu zhotovitele. U neceníkových položek bouracích prací je nutné do ceny započítat i cenu za likvidaci dle zvyklostí zhotovitele, není-li uvedeno jinak.Výkaz výměr obsahuje pro manipulaci s vytěženou zeminou nebo vybouranými hmotami položky, které jsou limitovány určitou vzdáleností pro vodorovné přemístění, které vychází z předpokladu projektanta. Skutečné místo pro uložení vytěžené zeminy, či vybouraných hmot si zajišťuje uchazeč dle svého technologického plánu a je na uchazeči jaká místa pro uložení zeminy či vybouraných hmot zvolí. Do nabídkové ceny musí uchazeč zakalkulovat skutečné náklady podle odvozní vzdálenosti bez ohledu na to jaká vzdálenost je uvedená  v popise položky. Platí pro všechny položky vodorovného přemístění zeminy, suti a vybouraných hmot.</t>
  </si>
  <si>
    <t xml:space="preserve">    5 - Komunikace pozemní</t>
  </si>
  <si>
    <t xml:space="preserve">    713 - Izolace tepelné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</si>
  <si>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</si>
  <si>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</si>
  <si>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-1458904756</t>
  </si>
  <si>
    <t>"jižní pohled"37*0,5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</si>
  <si>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</si>
  <si>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</si>
  <si>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-737115643</t>
  </si>
  <si>
    <t>"východní pohled"81*1,4+18,83*0,73+18*0,73+3,7*1,6</t>
  </si>
  <si>
    <t>"jižní pohled"37*1,2+37*0,4*2</t>
  </si>
  <si>
    <t>"severní pohled"34*1,4</t>
  </si>
  <si>
    <t>"pohled P13"(13+6)*1,4</t>
  </si>
  <si>
    <t>"pohled P1"5*1,4</t>
  </si>
  <si>
    <t>113107125</t>
  </si>
  <si>
    <t>Odstranění podkladů nebo krytů ručně s přemístěním hmot na skládku na vzdálenost do 3 m nebo s naložením na dopravní prostředek z kameniva hrubého drceného, o tl. vrstvy přes 400 do 500 mm</t>
  </si>
  <si>
    <t>-2130808150</t>
  </si>
  <si>
    <t>"pohledyP2-P12"</t>
  </si>
  <si>
    <t>2,5*0,6*4+2,5*2,5*2+3*4</t>
  </si>
  <si>
    <t>113107135</t>
  </si>
  <si>
    <t>Odstranění podkladů nebo krytů ručně s přemístěním hmot na skládku na vzdálenost do 3 m nebo s naložením na dopravní prostředek z betonu vyztuženého sítěmi, o tl. vrstvy do 100 mm</t>
  </si>
  <si>
    <t>-85379600</t>
  </si>
  <si>
    <t>"pohled P13"13*1,2</t>
  </si>
  <si>
    <t>"pohled P1"5*1,2</t>
  </si>
  <si>
    <t>"jižní pohled"36*0,6</t>
  </si>
  <si>
    <t>113107141</t>
  </si>
  <si>
    <t>Odstranění podkladů nebo krytů ručně s přemístěním hmot na skládku na vzdálenost do 3 m nebo s naložením na dopravní prostředek živičných, o tl. vrstvy do 50 mm</t>
  </si>
  <si>
    <t>146144943</t>
  </si>
  <si>
    <t>132351253</t>
  </si>
  <si>
    <t>Hloubení nezapažených rýh šířky přes 800 do 2 000 mm strojně s urovnáním dna do předepsaného profilu a spádu v hornině třídy těžitelnosti II skupiny 4 přes 50 do 100 m3</t>
  </si>
  <si>
    <t>-274637628</t>
  </si>
  <si>
    <t>"východní pohled"(81*1,4+18,83*0,73+18*0,73)*0,3+3,7*1,6*0,3</t>
  </si>
  <si>
    <t>"jižní pohled"37*1,2*0,30</t>
  </si>
  <si>
    <t>"severní pohled"34*1,4*0,3</t>
  </si>
  <si>
    <t>"pohled P13 - napojení na kanalizaci"13*1,4*0,65+6*1,4*0,65</t>
  </si>
  <si>
    <t>"pohled P1"5*1,4*0,3</t>
  </si>
  <si>
    <t>"pohledyP2-P12"2,5*0,6*4*0,15+2,5*2,5*2*0,5+3*4*0,5</t>
  </si>
  <si>
    <t>"v místě gajgrů - historická fasáda"0,3*0,6*6*0,65</t>
  </si>
  <si>
    <t>162251122</t>
  </si>
  <si>
    <t>Vodorovné přemístění výkopku nebo sypaniny po suchu na obvyklém dopravním prostředku, bez naložení výkopku, avšak se složením bez rozhrnutí z horniny třídy těžitelnosti II na vzdálenost skupiny 4 a 5 na vzdálenost přes 20 do 50 m</t>
  </si>
  <si>
    <t>-1783547216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</si>
  <si>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</si>
  <si>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</si>
  <si>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1522775892</t>
  </si>
  <si>
    <t>174111101</t>
  </si>
  <si>
    <t>Zásyp sypaninou z jakékoliv horniny ručně s uložením výkopku ve vrstvách se zhutněním jam, šachet, rýh nebo kolem objektů v těchto vykopávkách</t>
  </si>
  <si>
    <t>-1592120951</t>
  </si>
  <si>
    <t>2,5*0,6*4*0,03+2,5*2,5*3*0,4+3*4*0,43</t>
  </si>
  <si>
    <t>20*0,6*0,46</t>
  </si>
  <si>
    <t>R001-01</t>
  </si>
  <si>
    <t>D písku</t>
  </si>
  <si>
    <t>853169308</t>
  </si>
  <si>
    <t>18,36*1,7 'Přepočtené koeficientem množství</t>
  </si>
  <si>
    <t>174211101</t>
  </si>
  <si>
    <t>Zásyp sypaninou z jakékoliv horniny ručně s uložením výkopku ve vrstvách bez zhutnění jam, šachet, rýh nebo kolem objektů v těchto vykopávkách</t>
  </si>
  <si>
    <t>-1292568541</t>
  </si>
  <si>
    <t>dno šachty</t>
  </si>
  <si>
    <t>0,55*0,7*0,1</t>
  </si>
  <si>
    <t>kolem šachty</t>
  </si>
  <si>
    <t>((1,75*1,9-1,15*1,3)+(2,35*2,5+1,15*1,3))*0,85/2</t>
  </si>
  <si>
    <t>58343872</t>
  </si>
  <si>
    <t>kamenivo drcené hrubé frakce 8/16</t>
  </si>
  <si>
    <t>-1494864486</t>
  </si>
  <si>
    <t>3,91*1,7 'Přepočtené koeficientem množství</t>
  </si>
  <si>
    <t>181311103</t>
  </si>
  <si>
    <t>Rozprostření a urovnání ornice v rovině nebo ve svahu sklonu do 1:5 ručně při souvislé ploše, tl. vrstvy do 200 mm</t>
  </si>
  <si>
    <t>-1293568585</t>
  </si>
  <si>
    <t>33*0,4+17*1</t>
  </si>
  <si>
    <t>10364101</t>
  </si>
  <si>
    <t>zemina pro terénní úpravy -  ornice</t>
  </si>
  <si>
    <t>-475532868</t>
  </si>
  <si>
    <t>30,2*0,34 'Přepočtené koeficientem množství</t>
  </si>
  <si>
    <t>181411131</t>
  </si>
  <si>
    <t>Založení trávníku na půdě předem připravené plochy do 1000 m2 výsevem včetně utažení parkového v rovině nebo na svahu do 1:5</t>
  </si>
  <si>
    <t>1275001602</t>
  </si>
  <si>
    <t>00572410</t>
  </si>
  <si>
    <t>osivo směs travní parková</t>
  </si>
  <si>
    <t>881783073</t>
  </si>
  <si>
    <t>30,2*0,015 'Přepočtené koeficientem množství</t>
  </si>
  <si>
    <t>322558043</t>
  </si>
  <si>
    <t>základy šachty</t>
  </si>
  <si>
    <t>0,3*(0,7*2+1,150*2)*0,3</t>
  </si>
  <si>
    <t>279113143</t>
  </si>
  <si>
    <t>Základové zdi z tvárnic ztraceného bednění včetně výplně z betonu bez zvláštních nároků na vliv prostředí třídy C 20/25, tloušťky zdiva přes 200 do 250 mm</t>
  </si>
  <si>
    <t>2033990112</t>
  </si>
  <si>
    <t>zdivo šachty</t>
  </si>
  <si>
    <t>0,75*(0,95*2+0,7*2)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</si>
  <si>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</si>
  <si>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</si>
  <si>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1755221620</t>
  </si>
  <si>
    <t>417321616</t>
  </si>
  <si>
    <t>Ztužující pásy a věnce z betonu železového (bez výztuže) tř. C 30/37</t>
  </si>
  <si>
    <t>-44094284</t>
  </si>
  <si>
    <t>rámeček šachty</t>
  </si>
  <si>
    <t>0,1*(0,7*2+1,15*2)*0,3</t>
  </si>
  <si>
    <t>417351115</t>
  </si>
  <si>
    <t>Bednění bočnic ztužujících pásů a věnců včetně vzpěr zřízení</t>
  </si>
  <si>
    <t>2004546434</t>
  </si>
  <si>
    <t>(0,7+0,55)*2*0,2+(1,3+1,15)*2*0,2</t>
  </si>
  <si>
    <t>417351116</t>
  </si>
  <si>
    <t>Bednění bočnic ztužujících pásů a věnců včetně vzpěr odstranění</t>
  </si>
  <si>
    <t>670876343</t>
  </si>
  <si>
    <t>417361821</t>
  </si>
  <si>
    <t>Výztuž ztužujících pásů a věnců z betonářské oceli 10 505 (R) nebo BSt 500</t>
  </si>
  <si>
    <t>1021201804</t>
  </si>
  <si>
    <t>434311114</t>
  </si>
  <si>
    <t>Stupně dusané z betonu prostého nebo prokládaného kamenem na terén nebo na desku bez potěru, se zahlazením povrchu tř. C 16/20</t>
  </si>
  <si>
    <t>1843908375</t>
  </si>
  <si>
    <t>1,1*3</t>
  </si>
  <si>
    <t>434351141</t>
  </si>
  <si>
    <t>Bednění stupňů betonovaných na podstupňové desce nebo na terénu půdorysně přímočarých zřízení</t>
  </si>
  <si>
    <t>-328227533</t>
  </si>
  <si>
    <t>1,1*1,0</t>
  </si>
  <si>
    <t>M+D výztuž betonového schodiště</t>
  </si>
  <si>
    <t>-655867815</t>
  </si>
  <si>
    <t>Komunikace pozemní</t>
  </si>
  <si>
    <t>564750011</t>
  </si>
  <si>
    <t>Podklad nebo kryt z kameniva hrubého drceného vel. 8-16 mm s rozprostřením a zhutněním, po zhutnění tl. 150 mm</t>
  </si>
  <si>
    <t>-1414711235</t>
  </si>
  <si>
    <t>"východní pohled"81*1,4+18,83*0,73+18*0,73+3,7*3</t>
  </si>
  <si>
    <t>"jižní pohled"37*1,2</t>
  </si>
  <si>
    <t>"pohled P13"13*1,4+6*1,4</t>
  </si>
  <si>
    <t>564861111</t>
  </si>
  <si>
    <t>Podklad ze štěrkodrti ŠD s rozprostřením a zhutněním, po zhutnění tl. 200 mm</t>
  </si>
  <si>
    <t>270985558</t>
  </si>
  <si>
    <t>skladba komunikace ze žulových kostek</t>
  </si>
  <si>
    <t>"jižní pohled"37*0,5*2</t>
  </si>
  <si>
    <t>564871111</t>
  </si>
  <si>
    <t>Podklad ze štěrkodrti ŠD s rozprostřením a zhutněním, po zhutnění tl. 250 mm</t>
  </si>
  <si>
    <t>-2048328755</t>
  </si>
  <si>
    <t>betonová plocha chodníku proti hlavnímu vstupu</t>
  </si>
  <si>
    <t>3,7*3</t>
  </si>
  <si>
    <t>564871116</t>
  </si>
  <si>
    <t>Podklad ze štěrkodrti ŠD s rozprostřením a zhutněním, po zhutnění tl. 300 mm</t>
  </si>
  <si>
    <t>-1289881404</t>
  </si>
  <si>
    <t>Poznámka k položce:
Zohlednit tl.380mm!!!</t>
  </si>
  <si>
    <t>"východní pohled"81*1,4+18,83*0,73+18*0,73</t>
  </si>
  <si>
    <t>565145101</t>
  </si>
  <si>
    <t>Asfaltový beton vrstva podkladní ACP 16 (obalované kamenivo střednězrnné - OKS) s rozprostřením a zhutněním v pruhu šířky do 1,5 m, po zhutnění tl. 60 mm</t>
  </si>
  <si>
    <t>-1426569294</t>
  </si>
  <si>
    <t>573231106</t>
  </si>
  <si>
    <t>Postřik spojovací PS bez posypu kamenivem ze silniční emulze, v množství 0,30 kg/m2</t>
  </si>
  <si>
    <t>414692934</t>
  </si>
  <si>
    <t>577144111</t>
  </si>
  <si>
    <t>Asfaltový beton vrstva obrusná ACO 11 (ABS) s rozprostřením a se zhutněním z nemodifikovaného asfaltu v pruhu šířky do 3 m tř. I, po zhutnění tl. 50 mm</t>
  </si>
  <si>
    <t>505574949</t>
  </si>
  <si>
    <t>581114111</t>
  </si>
  <si>
    <t>Kryt z prostého betonu komunikací pro pěší tl. 80 mm</t>
  </si>
  <si>
    <t>-993424093</t>
  </si>
  <si>
    <t>"pohled P13"13*1,0+6*1,0</t>
  </si>
  <si>
    <t>581114113</t>
  </si>
  <si>
    <t>Kryt z prostého betonu komunikací pro pěší tl. 100 mm</t>
  </si>
  <si>
    <t>1640289735</t>
  </si>
  <si>
    <t>"východní pohled"3,7*3</t>
  </si>
  <si>
    <t>R005-001</t>
  </si>
  <si>
    <t>Výztuž mazanin ze svařovaných sítí typu KARI</t>
  </si>
  <si>
    <t>1260634402</t>
  </si>
  <si>
    <t>(257,286+11,1)*0,001*2,1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</si>
  <si>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</si>
  <si>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</si>
  <si>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1503389552</t>
  </si>
  <si>
    <t>R005-002</t>
  </si>
  <si>
    <t>Bednění zřízení + odstranění</t>
  </si>
  <si>
    <t>-998500306</t>
  </si>
  <si>
    <t>(35+82+40)*2*0,2+(10,75+6+4)*2*0,2</t>
  </si>
  <si>
    <t>916132112</t>
  </si>
  <si>
    <t>Osazení silniční obruby z betonové přídlažby (krajníků) s ložem tl. přes 50 do 100 mm, s vyplněním a zatřením spár cementovou maltou šířky do 250 mm bez boční opěry, do lože z betonu prostého</t>
  </si>
  <si>
    <t>-373068182</t>
  </si>
  <si>
    <t>30*0,5</t>
  </si>
  <si>
    <t>59218001</t>
  </si>
  <si>
    <t>krajník betonový silniční 500x250x80mm</t>
  </si>
  <si>
    <t>-1299545320</t>
  </si>
  <si>
    <t>15*1,02 'Přepočtené koeficientem množství</t>
  </si>
  <si>
    <t>919111111</t>
  </si>
  <si>
    <t>Řezání dilatačních spár v čerstvém cementobetonovém krytu příčných nebo podélných, šířky 4 mm, hloubky do 60 mm</t>
  </si>
  <si>
    <t>-935390623</t>
  </si>
  <si>
    <t>hlavní dilatace</t>
  </si>
  <si>
    <t>(81+37+34)*1,75/2,8+(13+6+5)/2,8</t>
  </si>
  <si>
    <t>574331948</t>
  </si>
  <si>
    <t>řezání dilatace v ploše</t>
  </si>
  <si>
    <t>(81+37+34)*1,75/2,8+(13+6+5)/2,8+(81+37+34)+(13+6+5)</t>
  </si>
  <si>
    <t>919726122</t>
  </si>
  <si>
    <t>Geotextilie netkaná pro ochranu, separaci nebo filtraci měrná hmotnost přes 200 do 300 g/m2</t>
  </si>
  <si>
    <t>-1542202482</t>
  </si>
  <si>
    <t>Poznámka k položce:
Geotextílie 300g/m2</t>
  </si>
  <si>
    <t>(35+82+40)*1,2</t>
  </si>
  <si>
    <t>(10,75+6+4)*1,2</t>
  </si>
  <si>
    <t>(0,6*4+2,5*5)*1,2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</si>
  <si>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</si>
  <si>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</si>
  <si>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-2081220012</t>
  </si>
  <si>
    <t>dvorní část</t>
  </si>
  <si>
    <t>(2,5*2+0,6)*4+2,5*2*2+4*2+3</t>
  </si>
  <si>
    <t>919735123</t>
  </si>
  <si>
    <t>Řezání stávajícího betonového krytu nebo podkladu hloubky přes 100 do 150 mm</t>
  </si>
  <si>
    <t>-1683492708</t>
  </si>
  <si>
    <t>35+82+40+3*2</t>
  </si>
  <si>
    <t>14+6</t>
  </si>
  <si>
    <t>935113212</t>
  </si>
  <si>
    <t>Osazení odvodňovacího žlabu s krycím roštem betonového šířky přes 200 mm</t>
  </si>
  <si>
    <t>205805190</t>
  </si>
  <si>
    <t>59227724</t>
  </si>
  <si>
    <t>žlab dvouvrstvý vibrolisovaný pro povrchové odvodnění betonový 70/100x280x210mm</t>
  </si>
  <si>
    <t>268676443</t>
  </si>
  <si>
    <t>6,25*5 'Přepočtené koeficientem množství</t>
  </si>
  <si>
    <t>-1409770398</t>
  </si>
  <si>
    <t>-413915256</t>
  </si>
  <si>
    <t>3*5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</si>
  <si>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</si>
  <si>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</si>
  <si>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1577318970</t>
  </si>
  <si>
    <t>0,25*(3+8+3+8+3)</t>
  </si>
  <si>
    <t>Bourání šachty z pálených cihel, rozm.šachty 850/1000mm, hl.cca 800mm, včetně základů</t>
  </si>
  <si>
    <t>-1280207994</t>
  </si>
  <si>
    <t>Vybourání silniční přídlažby</t>
  </si>
  <si>
    <t>486700678</t>
  </si>
  <si>
    <t>Poznámka k položce:
Lokálně podél západní fasády</t>
  </si>
  <si>
    <t>2+5+3+10+3+3+4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</si>
  <si>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</si>
  <si>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</si>
  <si>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-1667889492</t>
  </si>
  <si>
    <t>Vyplnění dilatační spáry PU tmelem</t>
  </si>
  <si>
    <t>962899549</t>
  </si>
  <si>
    <t>Poznámka k položce:
přes 200mm2 do 400mm2</t>
  </si>
  <si>
    <t>okapový chodník - spára po obvodu budovy</t>
  </si>
  <si>
    <t>(35+82+40)+(10,75+6+4)</t>
  </si>
  <si>
    <t>M+D vyplnění dilatačních spár těsnícím provazcem</t>
  </si>
  <si>
    <t>948796366</t>
  </si>
  <si>
    <t>(35+82+40)</t>
  </si>
  <si>
    <t>(10,75+6+4)</t>
  </si>
  <si>
    <t>M+D napojení čistící zóny na kanalizaci - DN 75, včetně osazení kanalizační vpustě boční</t>
  </si>
  <si>
    <t>-1797111019</t>
  </si>
  <si>
    <t>Kanalizační vpusť s boční p.z. plovákem DN75</t>
  </si>
  <si>
    <t>506349022</t>
  </si>
  <si>
    <t>997221141</t>
  </si>
  <si>
    <t>Vodorovná doprava suti stavebním kolečkem s naložením a se složením ze sypkých materiálů, na vzdálenost do 50 m</t>
  </si>
  <si>
    <t>1328718088</t>
  </si>
  <si>
    <t>997221551</t>
  </si>
  <si>
    <t>Vodorovná doprava suti bez naložení, ale se složením a s hrubým urovnáním ze sypkých materiálů, na vzdálenost do 1 km</t>
  </si>
  <si>
    <t>-1708110568</t>
  </si>
  <si>
    <t>997221559</t>
  </si>
  <si>
    <t>Vodorovná doprava suti bez naložení, ale se složením a s hrubým urovnáním Příplatek k ceně za každý další i započatý 1 km přes 1 km</t>
  </si>
  <si>
    <t>-1626119698</t>
  </si>
  <si>
    <t>223,715*11 'Přepočtené koeficientem množství</t>
  </si>
  <si>
    <t>997221611</t>
  </si>
  <si>
    <t>Nakládání na dopravní prostředky pro vodorovnou dopravu suti</t>
  </si>
  <si>
    <t>1268062216</t>
  </si>
  <si>
    <t>997221625</t>
  </si>
  <si>
    <t>Poplatek za uložení stavebního odpadu na skládce (skládkovné) z armovaného betonu zatříděného do Katalogu odpadů pod kódem 17 01 01</t>
  </si>
  <si>
    <t>-877989070</t>
  </si>
  <si>
    <t>60,305</t>
  </si>
  <si>
    <t>1243064910</t>
  </si>
  <si>
    <t>997221655</t>
  </si>
  <si>
    <t>Poplatek za uložení stavebního odpadu na skládce (skládkovné) zeminy a kamení zatříděného do Katalogu odpadů pod kódem 17 05 04</t>
  </si>
  <si>
    <t>-649529633</t>
  </si>
  <si>
    <t>333,49</t>
  </si>
  <si>
    <t>998225111</t>
  </si>
  <si>
    <t>Přesun hmot pro komunikace s krytem z kameniva, monolitickým betonovým nebo živičným dopravní vzdálenost do 200 m jakékoliv délky objektu</t>
  </si>
  <si>
    <t>1655107884</t>
  </si>
  <si>
    <t>711113117</t>
  </si>
  <si>
    <t>Izolace proti zemní vlhkosti natěradly a tmely za studena na ploše vodorovné V těsnicí stěrkou jednosložkovu na bázi cementu</t>
  </si>
  <si>
    <t>-195447921</t>
  </si>
  <si>
    <t>venkovní zóna u hlavního vstupu</t>
  </si>
  <si>
    <t>3,2*1,5*1,1</t>
  </si>
  <si>
    <t>-1437132990</t>
  </si>
  <si>
    <t>(35+82+40)*1,6</t>
  </si>
  <si>
    <t>(10,75+6+4)*1,6</t>
  </si>
  <si>
    <t>(0,6*4+2,5*5)*1,6</t>
  </si>
  <si>
    <t>711161383</t>
  </si>
  <si>
    <t>Izolace proti zemní vlhkosti a beztlakové vodě nopovými fóliemi ostatní ukončení izolace lištou</t>
  </si>
  <si>
    <t>1640020483</t>
  </si>
  <si>
    <t>(0,6*4+2,5*5)</t>
  </si>
  <si>
    <t>-838188554</t>
  </si>
  <si>
    <t>713</t>
  </si>
  <si>
    <t>Izolace tepelné</t>
  </si>
  <si>
    <t>713131143</t>
  </si>
  <si>
    <t>Montáž tepelné izolace stěn rohožemi, pásy, deskami, dílci, bloky (izolační materiál ve specifikaci) lepením celoplošně s mechanickým kotvením</t>
  </si>
  <si>
    <t>-1320013042</t>
  </si>
  <si>
    <t>zateplení stěn šachty</t>
  </si>
  <si>
    <t>0,75*(0,7*2+0,95*2)</t>
  </si>
  <si>
    <t>28376441</t>
  </si>
  <si>
    <t>deska z polystyrénu XPS, hrana rovná a strukturovaný povrch 300kPa tl 60mm</t>
  </si>
  <si>
    <t>757185025</t>
  </si>
  <si>
    <t>2,475*1,05 'Přepočtené koeficientem množství</t>
  </si>
  <si>
    <t>998713203</t>
  </si>
  <si>
    <t>Přesun hmot pro izolace tepelné stanovený procentní sazbou (%) z ceny vodorovná dopravní vzdálenost do 50 m v objektech výšky přes 12 do 24 m</t>
  </si>
  <si>
    <t>341914310</t>
  </si>
  <si>
    <t>1043070310</t>
  </si>
  <si>
    <t>3,2*1,5</t>
  </si>
  <si>
    <t>D samočistící rohože z hliníkových profilů, do kterých jsou vsunuty černé gumové kartáče (vlnky), výška rohože 28mm, vložená do otvoru lemovaném zapuštěným hliníkovým rámem - viz. technická zpráva</t>
  </si>
  <si>
    <t>107512211</t>
  </si>
  <si>
    <t>-892486278</t>
  </si>
  <si>
    <t>(3,2+1,5)*2</t>
  </si>
  <si>
    <t>1232787682</t>
  </si>
  <si>
    <t>M+D ocelového rámečku L 40/40/4 + pásovina 10/4, ukotvit do žb věnce (hmotnost 10kg)</t>
  </si>
  <si>
    <t>-554611416</t>
  </si>
  <si>
    <t>M+D ocelového poklopu, tl. plechu 4mm s vnitřním žebrováním, s dvěma úchyty (hmotnost 14kg)</t>
  </si>
  <si>
    <t>1584662689</t>
  </si>
  <si>
    <t>-1428559761</t>
  </si>
  <si>
    <t>Pardubický kraj, Komenského námměstí 125, 532 11 Pardubice</t>
  </si>
  <si>
    <t>IČ:708 92 822</t>
  </si>
  <si>
    <t>BOGUAJ Stavební inženýrství, s.r.o.</t>
  </si>
  <si>
    <t xml:space="preserve">                         Kameničky 41, 539 41 Kameničky</t>
  </si>
  <si>
    <t xml:space="preserve">     BOGUAJ Stavební inženýrství, s.r.o.</t>
  </si>
  <si>
    <t>IČ: 287 80 736</t>
  </si>
  <si>
    <t xml:space="preserve">                         IČ: 287 80 736</t>
  </si>
  <si>
    <t xml:space="preserve">Hromosvod - montáž </t>
  </si>
  <si>
    <t>Poznámka k položce:
viz. samostatný rozpočet  elektro - montáž nové hromosvodové soustavy</t>
  </si>
  <si>
    <t>Hromosvod - zemní práce</t>
  </si>
  <si>
    <t>Poznámka k položce:
viz. samostatný rozpočet elektro</t>
  </si>
  <si>
    <t>Hromosvod - demontáž</t>
  </si>
  <si>
    <t>Poznámka k položce:
viz. samostatný rozpočet elektro- demontáž stávající hromosvodové soustavy</t>
  </si>
  <si>
    <t>Hromosvod - nosný materiál</t>
  </si>
  <si>
    <t>Revize - hromosvod</t>
  </si>
  <si>
    <t>Elektroinstalace  montáž</t>
  </si>
  <si>
    <t>Poznámka k položce:
viz. samostatný rozpočet elektro - elektroinstalace venkovního osvětlení - demontáž + montáž</t>
  </si>
  <si>
    <t>Elektroinstalace - nosný materiál</t>
  </si>
  <si>
    <t>Poznámka k položce:
viz. samostatný rozpočet elektro - elektroinstalace venkovního osvětlení - nosný materiál</t>
  </si>
  <si>
    <t>Revize elektro (venkovní osvětlení)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</si>
</sst>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3" fillId="3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3" fillId="4" borderId="22" xfId="0" applyNumberFormat="1" applyFont="1" applyFill="1" applyBorder="1" applyAlignment="1" applyProtection="1">
      <alignment vertical="center"/>
      <protection locked="0"/>
    </xf>
    <xf numFmtId="0" fontId="24" fillId="4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4" fontId="37" fillId="4" borderId="22" xfId="0" applyNumberFormat="1" applyFont="1" applyFill="1" applyBorder="1" applyAlignment="1" applyProtection="1">
      <alignment vertical="center"/>
      <protection locked="0"/>
    </xf>
    <xf numFmtId="0" fontId="37" fillId="4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4" borderId="22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24" fillId="4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9" fontId="3" fillId="5" borderId="0" xfId="0" applyNumberFormat="1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14" fontId="3" fillId="5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3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4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4" borderId="18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5" borderId="0" xfId="0" applyNumberFormat="1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5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5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30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0" t="s">
        <v>6</v>
      </c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27" t="s">
        <v>15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R5" s="21"/>
      <c r="BE5" s="330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33" t="s">
        <v>18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R6" s="21"/>
      <c r="BE6" s="331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31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155">
        <v>44183</v>
      </c>
      <c r="AR8" s="21"/>
      <c r="BE8" s="331"/>
      <c r="BS8" s="18" t="s">
        <v>7</v>
      </c>
    </row>
    <row r="9" spans="2:71" s="1" customFormat="1" ht="14.45" customHeight="1">
      <c r="B9" s="21"/>
      <c r="AR9" s="21"/>
      <c r="BE9" s="331"/>
      <c r="BS9" s="18" t="s">
        <v>7</v>
      </c>
    </row>
    <row r="10" spans="2:71" s="1" customFormat="1" ht="12" customHeight="1">
      <c r="B10" s="21"/>
      <c r="D10" s="28" t="s">
        <v>24</v>
      </c>
      <c r="K10" s="156" t="s">
        <v>2817</v>
      </c>
      <c r="AK10" s="28" t="s">
        <v>25</v>
      </c>
      <c r="AN10" s="26" t="s">
        <v>3</v>
      </c>
      <c r="AR10" s="21"/>
      <c r="BE10" s="331"/>
      <c r="BS10" s="18" t="s">
        <v>7</v>
      </c>
    </row>
    <row r="11" spans="2:71" s="1" customFormat="1" ht="18.4" customHeight="1">
      <c r="B11" s="21"/>
      <c r="E11" s="26" t="s">
        <v>26</v>
      </c>
      <c r="K11" s="156" t="s">
        <v>2818</v>
      </c>
      <c r="AK11" s="28" t="s">
        <v>27</v>
      </c>
      <c r="AN11" s="26" t="s">
        <v>3</v>
      </c>
      <c r="AR11" s="21"/>
      <c r="BE11" s="331"/>
      <c r="BS11" s="18" t="s">
        <v>7</v>
      </c>
    </row>
    <row r="12" spans="2:71" s="1" customFormat="1" ht="6.95" customHeight="1">
      <c r="B12" s="21"/>
      <c r="AR12" s="21"/>
      <c r="BE12" s="331"/>
      <c r="BS12" s="18" t="s">
        <v>7</v>
      </c>
    </row>
    <row r="13" spans="2:71" s="1" customFormat="1" ht="12" customHeight="1">
      <c r="B13" s="21"/>
      <c r="D13" s="28" t="s">
        <v>28</v>
      </c>
      <c r="AK13" s="28" t="s">
        <v>25</v>
      </c>
      <c r="AN13" s="153"/>
      <c r="AR13" s="21"/>
      <c r="BE13" s="331"/>
      <c r="BS13" s="18" t="s">
        <v>7</v>
      </c>
    </row>
    <row r="14" spans="2:71" ht="12.75">
      <c r="B14" s="21"/>
      <c r="E14" s="334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28" t="s">
        <v>27</v>
      </c>
      <c r="AN14" s="153"/>
      <c r="AR14" s="21"/>
      <c r="BE14" s="331"/>
      <c r="BS14" s="18" t="s">
        <v>7</v>
      </c>
    </row>
    <row r="15" spans="2:71" s="1" customFormat="1" ht="12" customHeight="1">
      <c r="B15" s="21"/>
      <c r="AR15" s="21"/>
      <c r="BE15" s="331"/>
      <c r="BS15" s="18" t="s">
        <v>4</v>
      </c>
    </row>
    <row r="16" spans="2:71" s="1" customFormat="1" ht="12" customHeight="1">
      <c r="B16" s="21"/>
      <c r="D16" s="28" t="s">
        <v>29</v>
      </c>
      <c r="J16" s="329" t="s">
        <v>2821</v>
      </c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K16" s="28" t="s">
        <v>25</v>
      </c>
      <c r="AN16" s="26" t="s">
        <v>3</v>
      </c>
      <c r="AR16" s="21"/>
      <c r="BE16" s="331"/>
      <c r="BS16" s="18" t="s">
        <v>4</v>
      </c>
    </row>
    <row r="17" spans="2:71" s="1" customFormat="1" ht="18.4" customHeight="1">
      <c r="B17" s="21"/>
      <c r="E17" s="327" t="s">
        <v>2820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K17" s="28" t="s">
        <v>27</v>
      </c>
      <c r="AN17" s="26" t="s">
        <v>3</v>
      </c>
      <c r="AR17" s="21"/>
      <c r="BE17" s="331"/>
      <c r="BS17" s="18" t="s">
        <v>30</v>
      </c>
    </row>
    <row r="18" spans="2:71" s="1" customFormat="1" ht="13.5" customHeight="1">
      <c r="B18" s="21"/>
      <c r="E18" s="328" t="s">
        <v>2823</v>
      </c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R18" s="21"/>
      <c r="BE18" s="331"/>
      <c r="BS18" s="18" t="s">
        <v>7</v>
      </c>
    </row>
    <row r="19" spans="2:71" s="1" customFormat="1" ht="12" customHeight="1">
      <c r="B19" s="21"/>
      <c r="D19" s="28" t="s">
        <v>31</v>
      </c>
      <c r="AK19" s="28" t="s">
        <v>25</v>
      </c>
      <c r="AN19" s="26" t="s">
        <v>3</v>
      </c>
      <c r="AR19" s="21"/>
      <c r="BE19" s="331"/>
      <c r="BS19" s="18" t="s">
        <v>7</v>
      </c>
    </row>
    <row r="20" spans="2:71" s="1" customFormat="1" ht="18.4" customHeight="1">
      <c r="B20" s="21"/>
      <c r="E20" s="26" t="s">
        <v>26</v>
      </c>
      <c r="AK20" s="28" t="s">
        <v>27</v>
      </c>
      <c r="AN20" s="26" t="s">
        <v>3</v>
      </c>
      <c r="AR20" s="21"/>
      <c r="BE20" s="331"/>
      <c r="BS20" s="18" t="s">
        <v>4</v>
      </c>
    </row>
    <row r="21" spans="2:57" s="1" customFormat="1" ht="15" customHeight="1">
      <c r="B21" s="21"/>
      <c r="AR21" s="21"/>
      <c r="BE21" s="331"/>
    </row>
    <row r="22" spans="2:57" s="1" customFormat="1" ht="24" customHeight="1">
      <c r="B22" s="21"/>
      <c r="D22" s="28" t="s">
        <v>32</v>
      </c>
      <c r="AR22" s="21"/>
      <c r="BE22" s="331"/>
    </row>
    <row r="23" spans="2:57" s="1" customFormat="1" ht="47.25" customHeight="1">
      <c r="B23" s="21"/>
      <c r="E23" s="336" t="s">
        <v>33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R23" s="21"/>
      <c r="BE23" s="331"/>
    </row>
    <row r="24" spans="2:57" s="1" customFormat="1" ht="6.95" customHeight="1">
      <c r="B24" s="21"/>
      <c r="AR24" s="21"/>
      <c r="BE24" s="331"/>
    </row>
    <row r="25" spans="2:57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  <c r="BE25" s="331"/>
    </row>
    <row r="26" spans="1:57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7">
        <f>ROUND(AG54,2)</f>
        <v>0</v>
      </c>
      <c r="AL26" s="338"/>
      <c r="AM26" s="338"/>
      <c r="AN26" s="338"/>
      <c r="AO26" s="338"/>
      <c r="AP26" s="30"/>
      <c r="AQ26" s="30"/>
      <c r="AR26" s="31"/>
      <c r="BE26" s="331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31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39" t="s">
        <v>35</v>
      </c>
      <c r="M28" s="339"/>
      <c r="N28" s="339"/>
      <c r="O28" s="339"/>
      <c r="P28" s="339"/>
      <c r="Q28" s="30"/>
      <c r="R28" s="30"/>
      <c r="S28" s="30"/>
      <c r="T28" s="30"/>
      <c r="U28" s="30"/>
      <c r="V28" s="30"/>
      <c r="W28" s="339" t="s">
        <v>36</v>
      </c>
      <c r="X28" s="339"/>
      <c r="Y28" s="339"/>
      <c r="Z28" s="339"/>
      <c r="AA28" s="339"/>
      <c r="AB28" s="339"/>
      <c r="AC28" s="339"/>
      <c r="AD28" s="339"/>
      <c r="AE28" s="339"/>
      <c r="AF28" s="30"/>
      <c r="AG28" s="30"/>
      <c r="AH28" s="30"/>
      <c r="AI28" s="30"/>
      <c r="AJ28" s="30"/>
      <c r="AK28" s="339" t="s">
        <v>37</v>
      </c>
      <c r="AL28" s="339"/>
      <c r="AM28" s="339"/>
      <c r="AN28" s="339"/>
      <c r="AO28" s="339"/>
      <c r="AP28" s="30"/>
      <c r="AQ28" s="30"/>
      <c r="AR28" s="31"/>
      <c r="BE28" s="331"/>
    </row>
    <row r="29" spans="2:57" s="3" customFormat="1" ht="14.45" customHeight="1">
      <c r="B29" s="35"/>
      <c r="D29" s="28" t="s">
        <v>38</v>
      </c>
      <c r="F29" s="28" t="s">
        <v>39</v>
      </c>
      <c r="L29" s="322">
        <v>0.21</v>
      </c>
      <c r="M29" s="321"/>
      <c r="N29" s="321"/>
      <c r="O29" s="321"/>
      <c r="P29" s="321"/>
      <c r="W29" s="320">
        <f>ROUND(AZ54,2)</f>
        <v>0</v>
      </c>
      <c r="X29" s="321"/>
      <c r="Y29" s="321"/>
      <c r="Z29" s="321"/>
      <c r="AA29" s="321"/>
      <c r="AB29" s="321"/>
      <c r="AC29" s="321"/>
      <c r="AD29" s="321"/>
      <c r="AE29" s="321"/>
      <c r="AK29" s="320">
        <f>ROUND(AV54,2)</f>
        <v>0</v>
      </c>
      <c r="AL29" s="321"/>
      <c r="AM29" s="321"/>
      <c r="AN29" s="321"/>
      <c r="AO29" s="321"/>
      <c r="AR29" s="35"/>
      <c r="BE29" s="332"/>
    </row>
    <row r="30" spans="2:57" s="3" customFormat="1" ht="14.45" customHeight="1">
      <c r="B30" s="35"/>
      <c r="F30" s="28" t="s">
        <v>40</v>
      </c>
      <c r="L30" s="322">
        <v>0.15</v>
      </c>
      <c r="M30" s="321"/>
      <c r="N30" s="321"/>
      <c r="O30" s="321"/>
      <c r="P30" s="321"/>
      <c r="W30" s="320">
        <f>ROUND(BA54,2)</f>
        <v>0</v>
      </c>
      <c r="X30" s="321"/>
      <c r="Y30" s="321"/>
      <c r="Z30" s="321"/>
      <c r="AA30" s="321"/>
      <c r="AB30" s="321"/>
      <c r="AC30" s="321"/>
      <c r="AD30" s="321"/>
      <c r="AE30" s="321"/>
      <c r="AK30" s="320">
        <f>ROUND(AW54,2)</f>
        <v>0</v>
      </c>
      <c r="AL30" s="321"/>
      <c r="AM30" s="321"/>
      <c r="AN30" s="321"/>
      <c r="AO30" s="321"/>
      <c r="AR30" s="35"/>
      <c r="BE30" s="332"/>
    </row>
    <row r="31" spans="2:57" s="3" customFormat="1" ht="14.45" customHeight="1" hidden="1">
      <c r="B31" s="35"/>
      <c r="F31" s="28" t="s">
        <v>41</v>
      </c>
      <c r="L31" s="322">
        <v>0.21</v>
      </c>
      <c r="M31" s="321"/>
      <c r="N31" s="321"/>
      <c r="O31" s="321"/>
      <c r="P31" s="321"/>
      <c r="W31" s="320">
        <f>ROUND(BB54,2)</f>
        <v>0</v>
      </c>
      <c r="X31" s="321"/>
      <c r="Y31" s="321"/>
      <c r="Z31" s="321"/>
      <c r="AA31" s="321"/>
      <c r="AB31" s="321"/>
      <c r="AC31" s="321"/>
      <c r="AD31" s="321"/>
      <c r="AE31" s="321"/>
      <c r="AK31" s="320">
        <v>0</v>
      </c>
      <c r="AL31" s="321"/>
      <c r="AM31" s="321"/>
      <c r="AN31" s="321"/>
      <c r="AO31" s="321"/>
      <c r="AR31" s="35"/>
      <c r="BE31" s="332"/>
    </row>
    <row r="32" spans="2:57" s="3" customFormat="1" ht="14.45" customHeight="1" hidden="1">
      <c r="B32" s="35"/>
      <c r="F32" s="28" t="s">
        <v>42</v>
      </c>
      <c r="L32" s="322">
        <v>0.15</v>
      </c>
      <c r="M32" s="321"/>
      <c r="N32" s="321"/>
      <c r="O32" s="321"/>
      <c r="P32" s="321"/>
      <c r="W32" s="320">
        <f>ROUND(BC54,2)</f>
        <v>0</v>
      </c>
      <c r="X32" s="321"/>
      <c r="Y32" s="321"/>
      <c r="Z32" s="321"/>
      <c r="AA32" s="321"/>
      <c r="AB32" s="321"/>
      <c r="AC32" s="321"/>
      <c r="AD32" s="321"/>
      <c r="AE32" s="321"/>
      <c r="AK32" s="320">
        <v>0</v>
      </c>
      <c r="AL32" s="321"/>
      <c r="AM32" s="321"/>
      <c r="AN32" s="321"/>
      <c r="AO32" s="321"/>
      <c r="AR32" s="35"/>
      <c r="BE32" s="332"/>
    </row>
    <row r="33" spans="2:44" s="3" customFormat="1" ht="14.45" customHeight="1" hidden="1">
      <c r="B33" s="35"/>
      <c r="F33" s="28" t="s">
        <v>43</v>
      </c>
      <c r="L33" s="322">
        <v>0</v>
      </c>
      <c r="M33" s="321"/>
      <c r="N33" s="321"/>
      <c r="O33" s="321"/>
      <c r="P33" s="321"/>
      <c r="W33" s="320">
        <f>ROUND(BD54,2)</f>
        <v>0</v>
      </c>
      <c r="X33" s="321"/>
      <c r="Y33" s="321"/>
      <c r="Z33" s="321"/>
      <c r="AA33" s="321"/>
      <c r="AB33" s="321"/>
      <c r="AC33" s="321"/>
      <c r="AD33" s="321"/>
      <c r="AE33" s="321"/>
      <c r="AK33" s="320">
        <v>0</v>
      </c>
      <c r="AL33" s="321"/>
      <c r="AM33" s="321"/>
      <c r="AN33" s="321"/>
      <c r="AO33" s="321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323" t="s">
        <v>46</v>
      </c>
      <c r="Y35" s="324"/>
      <c r="Z35" s="324"/>
      <c r="AA35" s="324"/>
      <c r="AB35" s="324"/>
      <c r="AC35" s="38"/>
      <c r="AD35" s="38"/>
      <c r="AE35" s="38"/>
      <c r="AF35" s="38"/>
      <c r="AG35" s="38"/>
      <c r="AH35" s="38"/>
      <c r="AI35" s="38"/>
      <c r="AJ35" s="38"/>
      <c r="AK35" s="325">
        <f>SUM(AK26:AK33)</f>
        <v>0</v>
      </c>
      <c r="AL35" s="324"/>
      <c r="AM35" s="324"/>
      <c r="AN35" s="324"/>
      <c r="AO35" s="326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6.9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  <c r="BE37" s="30"/>
    </row>
    <row r="41" spans="1:57" s="2" customFormat="1" ht="6.9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  <c r="BE41" s="30"/>
    </row>
    <row r="42" spans="1:57" s="2" customFormat="1" ht="24.95" customHeight="1">
      <c r="A42" s="30"/>
      <c r="B42" s="31"/>
      <c r="C42" s="22" t="s">
        <v>47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2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2:44" s="4" customFormat="1" ht="12" customHeight="1">
      <c r="B44" s="44"/>
      <c r="C44" s="28" t="s">
        <v>14</v>
      </c>
      <c r="L44" s="4" t="str">
        <f>K5</f>
        <v>2021_01</v>
      </c>
      <c r="AR44" s="44"/>
    </row>
    <row r="45" spans="2:44" s="5" customFormat="1" ht="36.95" customHeight="1">
      <c r="B45" s="45"/>
      <c r="C45" s="46" t="s">
        <v>17</v>
      </c>
      <c r="L45" s="311" t="str">
        <f>K6</f>
        <v>Gymnázium Josefa Ressela, Chrudim - oprava historické omítky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R45" s="45"/>
    </row>
    <row r="46" spans="1:57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2" customFormat="1" ht="12" customHeight="1">
      <c r="A47" s="30"/>
      <c r="B47" s="31"/>
      <c r="C47" s="28" t="s">
        <v>21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>Chrudim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8" t="s">
        <v>23</v>
      </c>
      <c r="AJ47" s="30"/>
      <c r="AK47" s="30"/>
      <c r="AL47" s="30"/>
      <c r="AM47" s="313">
        <f>IF(AN8="","",AN8)</f>
        <v>44183</v>
      </c>
      <c r="AN47" s="313"/>
      <c r="AO47" s="30"/>
      <c r="AP47" s="30"/>
      <c r="AQ47" s="30"/>
      <c r="AR47" s="31"/>
      <c r="BE47" s="30"/>
    </row>
    <row r="48" spans="1:57" s="2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57" s="2" customFormat="1" ht="25.7" customHeight="1">
      <c r="A49" s="30"/>
      <c r="B49" s="31"/>
      <c r="C49" s="28" t="s">
        <v>24</v>
      </c>
      <c r="D49" s="30"/>
      <c r="E49" s="30"/>
      <c r="F49" s="30"/>
      <c r="G49" s="30"/>
      <c r="H49" s="30"/>
      <c r="I49" s="30"/>
      <c r="J49" s="30"/>
      <c r="K49" s="30"/>
      <c r="L49" s="4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8" t="s">
        <v>29</v>
      </c>
      <c r="AJ49" s="30"/>
      <c r="AK49" s="30"/>
      <c r="AL49" s="30"/>
      <c r="AM49" s="314"/>
      <c r="AN49" s="315"/>
      <c r="AO49" s="315"/>
      <c r="AP49" s="315"/>
      <c r="AQ49" s="30"/>
      <c r="AR49" s="31"/>
      <c r="AS49" s="316" t="s">
        <v>48</v>
      </c>
      <c r="AT49" s="317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30"/>
    </row>
    <row r="50" spans="1:57" s="2" customFormat="1" ht="15.2" customHeight="1">
      <c r="A50" s="30"/>
      <c r="B50" s="31"/>
      <c r="C50" s="28" t="s">
        <v>28</v>
      </c>
      <c r="D50" s="30"/>
      <c r="E50" s="30"/>
      <c r="F50" s="30"/>
      <c r="G50" s="30"/>
      <c r="H50" s="30"/>
      <c r="I50" s="30"/>
      <c r="J50" s="30"/>
      <c r="K50" s="30"/>
      <c r="L50" s="4">
        <f>IF(E14="Vyplň údaj","",E14)</f>
        <v>0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8" t="s">
        <v>31</v>
      </c>
      <c r="AJ50" s="30"/>
      <c r="AK50" s="30"/>
      <c r="AL50" s="30"/>
      <c r="AM50" s="314" t="str">
        <f>IF(E20="","",E20)</f>
        <v xml:space="preserve"> </v>
      </c>
      <c r="AN50" s="315"/>
      <c r="AO50" s="315"/>
      <c r="AP50" s="315"/>
      <c r="AQ50" s="30"/>
      <c r="AR50" s="31"/>
      <c r="AS50" s="318"/>
      <c r="AT50" s="319"/>
      <c r="AU50" s="51"/>
      <c r="AV50" s="51"/>
      <c r="AW50" s="51"/>
      <c r="AX50" s="51"/>
      <c r="AY50" s="51"/>
      <c r="AZ50" s="51"/>
      <c r="BA50" s="51"/>
      <c r="BB50" s="51"/>
      <c r="BC50" s="51"/>
      <c r="BD50" s="52"/>
      <c r="BE50" s="30"/>
    </row>
    <row r="51" spans="1:57" s="2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318"/>
      <c r="AT51" s="319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30"/>
    </row>
    <row r="52" spans="1:57" s="2" customFormat="1" ht="29.25" customHeight="1">
      <c r="A52" s="30"/>
      <c r="B52" s="31"/>
      <c r="C52" s="307" t="s">
        <v>49</v>
      </c>
      <c r="D52" s="308"/>
      <c r="E52" s="308"/>
      <c r="F52" s="308"/>
      <c r="G52" s="308"/>
      <c r="H52" s="53"/>
      <c r="I52" s="309" t="s">
        <v>50</v>
      </c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10" t="s">
        <v>51</v>
      </c>
      <c r="AH52" s="308"/>
      <c r="AI52" s="308"/>
      <c r="AJ52" s="308"/>
      <c r="AK52" s="308"/>
      <c r="AL52" s="308"/>
      <c r="AM52" s="308"/>
      <c r="AN52" s="309" t="s">
        <v>52</v>
      </c>
      <c r="AO52" s="308"/>
      <c r="AP52" s="308"/>
      <c r="AQ52" s="54" t="s">
        <v>53</v>
      </c>
      <c r="AR52" s="31"/>
      <c r="AS52" s="55" t="s">
        <v>54</v>
      </c>
      <c r="AT52" s="56" t="s">
        <v>55</v>
      </c>
      <c r="AU52" s="56" t="s">
        <v>56</v>
      </c>
      <c r="AV52" s="56" t="s">
        <v>57</v>
      </c>
      <c r="AW52" s="56" t="s">
        <v>58</v>
      </c>
      <c r="AX52" s="56" t="s">
        <v>59</v>
      </c>
      <c r="AY52" s="56" t="s">
        <v>60</v>
      </c>
      <c r="AZ52" s="56" t="s">
        <v>61</v>
      </c>
      <c r="BA52" s="56" t="s">
        <v>62</v>
      </c>
      <c r="BB52" s="56" t="s">
        <v>63</v>
      </c>
      <c r="BC52" s="56" t="s">
        <v>64</v>
      </c>
      <c r="BD52" s="57" t="s">
        <v>65</v>
      </c>
      <c r="BE52" s="30"/>
    </row>
    <row r="53" spans="1:57" s="2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8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30"/>
    </row>
    <row r="54" spans="2:90" s="6" customFormat="1" ht="32.45" customHeight="1">
      <c r="B54" s="61"/>
      <c r="C54" s="62" t="s">
        <v>66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5">
        <f>ROUND(SUM(AG55:AG56),2)</f>
        <v>0</v>
      </c>
      <c r="AH54" s="305"/>
      <c r="AI54" s="305"/>
      <c r="AJ54" s="305"/>
      <c r="AK54" s="305"/>
      <c r="AL54" s="305"/>
      <c r="AM54" s="305"/>
      <c r="AN54" s="306">
        <f>SUM(AG54,AT54)</f>
        <v>0</v>
      </c>
      <c r="AO54" s="306"/>
      <c r="AP54" s="306"/>
      <c r="AQ54" s="65" t="s">
        <v>3</v>
      </c>
      <c r="AR54" s="61"/>
      <c r="AS54" s="66">
        <f>ROUND(SUM(AS55:AS56),2)</f>
        <v>0</v>
      </c>
      <c r="AT54" s="67">
        <f>ROUND(SUM(AV54:AW54),2)</f>
        <v>0</v>
      </c>
      <c r="AU54" s="68">
        <f>ROUND(SUM(AU55:AU56),5)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ROUND(SUM(AZ55:AZ56),2)</f>
        <v>0</v>
      </c>
      <c r="BA54" s="67">
        <f>ROUND(SUM(BA55:BA56),2)</f>
        <v>0</v>
      </c>
      <c r="BB54" s="67">
        <f>ROUND(SUM(BB55:BB56),2)</f>
        <v>0</v>
      </c>
      <c r="BC54" s="67">
        <f>ROUND(SUM(BC55:BC56),2)</f>
        <v>0</v>
      </c>
      <c r="BD54" s="69">
        <f>ROUND(SUM(BD55:BD56),2)</f>
        <v>0</v>
      </c>
      <c r="BS54" s="70" t="s">
        <v>67</v>
      </c>
      <c r="BT54" s="70" t="s">
        <v>68</v>
      </c>
      <c r="BU54" s="71" t="s">
        <v>69</v>
      </c>
      <c r="BV54" s="70" t="s">
        <v>70</v>
      </c>
      <c r="BW54" s="70" t="s">
        <v>5</v>
      </c>
      <c r="BX54" s="70" t="s">
        <v>71</v>
      </c>
      <c r="CL54" s="70" t="s">
        <v>3</v>
      </c>
    </row>
    <row r="55" spans="1:91" s="7" customFormat="1" ht="16.5" customHeight="1">
      <c r="A55" s="72" t="s">
        <v>72</v>
      </c>
      <c r="B55" s="73"/>
      <c r="C55" s="74"/>
      <c r="D55" s="304" t="s">
        <v>73</v>
      </c>
      <c r="E55" s="304"/>
      <c r="F55" s="304"/>
      <c r="G55" s="304"/>
      <c r="H55" s="304"/>
      <c r="I55" s="75"/>
      <c r="J55" s="304" t="s">
        <v>74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'1 - Oprava historické omí...'!J30</f>
        <v>0</v>
      </c>
      <c r="AH55" s="303"/>
      <c r="AI55" s="303"/>
      <c r="AJ55" s="303"/>
      <c r="AK55" s="303"/>
      <c r="AL55" s="303"/>
      <c r="AM55" s="303"/>
      <c r="AN55" s="302">
        <f>SUM(AG55,AT55)</f>
        <v>0</v>
      </c>
      <c r="AO55" s="303"/>
      <c r="AP55" s="303"/>
      <c r="AQ55" s="76" t="s">
        <v>75</v>
      </c>
      <c r="AR55" s="73"/>
      <c r="AS55" s="77">
        <v>0</v>
      </c>
      <c r="AT55" s="78">
        <f>ROUND(SUM(AV55:AW55),2)</f>
        <v>0</v>
      </c>
      <c r="AU55" s="79">
        <f>'1 - Oprava historické omí...'!P109</f>
        <v>0</v>
      </c>
      <c r="AV55" s="78">
        <f>'1 - Oprava historické omí...'!J33</f>
        <v>0</v>
      </c>
      <c r="AW55" s="78">
        <f>'1 - Oprava historické omí...'!J34</f>
        <v>0</v>
      </c>
      <c r="AX55" s="78">
        <f>'1 - Oprava historické omí...'!J35</f>
        <v>0</v>
      </c>
      <c r="AY55" s="78">
        <f>'1 - Oprava historické omí...'!J36</f>
        <v>0</v>
      </c>
      <c r="AZ55" s="78">
        <f>'1 - Oprava historické omí...'!F33</f>
        <v>0</v>
      </c>
      <c r="BA55" s="78">
        <f>'1 - Oprava historické omí...'!F34</f>
        <v>0</v>
      </c>
      <c r="BB55" s="78">
        <f>'1 - Oprava historické omí...'!F35</f>
        <v>0</v>
      </c>
      <c r="BC55" s="78">
        <f>'1 - Oprava historické omí...'!F36</f>
        <v>0</v>
      </c>
      <c r="BD55" s="80">
        <f>'1 - Oprava historické omí...'!F37</f>
        <v>0</v>
      </c>
      <c r="BT55" s="81" t="s">
        <v>73</v>
      </c>
      <c r="BV55" s="81" t="s">
        <v>70</v>
      </c>
      <c r="BW55" s="81" t="s">
        <v>76</v>
      </c>
      <c r="BX55" s="81" t="s">
        <v>5</v>
      </c>
      <c r="CL55" s="81" t="s">
        <v>3</v>
      </c>
      <c r="CM55" s="81" t="s">
        <v>77</v>
      </c>
    </row>
    <row r="56" spans="1:91" s="7" customFormat="1" ht="24.75" customHeight="1">
      <c r="A56" s="72" t="s">
        <v>72</v>
      </c>
      <c r="B56" s="73"/>
      <c r="C56" s="74"/>
      <c r="D56" s="304" t="s">
        <v>77</v>
      </c>
      <c r="E56" s="304"/>
      <c r="F56" s="304"/>
      <c r="G56" s="304"/>
      <c r="H56" s="304"/>
      <c r="I56" s="75"/>
      <c r="J56" s="304" t="s">
        <v>78</v>
      </c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2">
        <f>'2 - Oprava historické fas...'!J30</f>
        <v>0</v>
      </c>
      <c r="AH56" s="303"/>
      <c r="AI56" s="303"/>
      <c r="AJ56" s="303"/>
      <c r="AK56" s="303"/>
      <c r="AL56" s="303"/>
      <c r="AM56" s="303"/>
      <c r="AN56" s="302">
        <f>SUM(AG56,AT56)</f>
        <v>0</v>
      </c>
      <c r="AO56" s="303"/>
      <c r="AP56" s="303"/>
      <c r="AQ56" s="76" t="s">
        <v>75</v>
      </c>
      <c r="AR56" s="73"/>
      <c r="AS56" s="82">
        <v>0</v>
      </c>
      <c r="AT56" s="83">
        <f>ROUND(SUM(AV56:AW56),2)</f>
        <v>0</v>
      </c>
      <c r="AU56" s="84">
        <f>'2 - Oprava historické fas...'!P91</f>
        <v>0</v>
      </c>
      <c r="AV56" s="83">
        <f>'2 - Oprava historické fas...'!J33</f>
        <v>0</v>
      </c>
      <c r="AW56" s="83">
        <f>'2 - Oprava historické fas...'!J34</f>
        <v>0</v>
      </c>
      <c r="AX56" s="83">
        <f>'2 - Oprava historické fas...'!J35</f>
        <v>0</v>
      </c>
      <c r="AY56" s="83">
        <f>'2 - Oprava historické fas...'!J36</f>
        <v>0</v>
      </c>
      <c r="AZ56" s="83">
        <f>'2 - Oprava historické fas...'!F33</f>
        <v>0</v>
      </c>
      <c r="BA56" s="83">
        <f>'2 - Oprava historické fas...'!F34</f>
        <v>0</v>
      </c>
      <c r="BB56" s="83">
        <f>'2 - Oprava historické fas...'!F35</f>
        <v>0</v>
      </c>
      <c r="BC56" s="83">
        <f>'2 - Oprava historické fas...'!F36</f>
        <v>0</v>
      </c>
      <c r="BD56" s="85">
        <f>'2 - Oprava historické fas...'!F37</f>
        <v>0</v>
      </c>
      <c r="BT56" s="81" t="s">
        <v>73</v>
      </c>
      <c r="BV56" s="81" t="s">
        <v>70</v>
      </c>
      <c r="BW56" s="81" t="s">
        <v>79</v>
      </c>
      <c r="BX56" s="81" t="s">
        <v>5</v>
      </c>
      <c r="CL56" s="81" t="s">
        <v>3</v>
      </c>
      <c r="CM56" s="81" t="s">
        <v>77</v>
      </c>
    </row>
    <row r="57" spans="1:57" s="2" customFormat="1" ht="30" customHeight="1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1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s="2" customFormat="1" ht="6.95" customHeight="1">
      <c r="A58" s="3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1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</sheetData>
  <sheetProtection algorithmName="SHA-512" hashValue="2I5L3f44kWNuD/EwS0onZAz+cc8Xe2B1+c8vkBndmpLofuaVPWVmwZL49sCDr+wQdncsfbXo+4E0MlHj+hurRQ==" saltValue="c77v/tM1q+FMek/nlBgwdg==" spinCount="100000" sheet="1" objects="1" scenarios="1" selectLockedCells="1"/>
  <mergeCells count="49">
    <mergeCell ref="E17:AI17"/>
    <mergeCell ref="E18:AI18"/>
    <mergeCell ref="J16:AI16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1 - Oprava historické omí...'!C2" display="/"/>
    <hyperlink ref="A56" location="'2 - Oprava historické fas...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90"/>
  <sheetViews>
    <sheetView showGridLines="0" workbookViewId="0" topLeftCell="A1811">
      <selection activeCell="H1818" sqref="H18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71093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:46" s="1" customFormat="1" ht="36.9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344" t="s">
        <v>6</v>
      </c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169"/>
      <c r="X2" s="169"/>
      <c r="AT2" s="18" t="s">
        <v>76</v>
      </c>
    </row>
    <row r="3" spans="1:46" s="1" customFormat="1" ht="6.95" customHeight="1">
      <c r="A3" s="169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AT3" s="18" t="s">
        <v>77</v>
      </c>
    </row>
    <row r="4" spans="1:46" s="1" customFormat="1" ht="24.95" customHeight="1">
      <c r="A4" s="169"/>
      <c r="B4" s="172"/>
      <c r="C4" s="169"/>
      <c r="D4" s="173" t="s">
        <v>80</v>
      </c>
      <c r="E4" s="169"/>
      <c r="F4" s="169"/>
      <c r="G4" s="169"/>
      <c r="H4" s="169"/>
      <c r="I4" s="169"/>
      <c r="J4" s="169"/>
      <c r="K4" s="169"/>
      <c r="L4" s="172"/>
      <c r="M4" s="174" t="s">
        <v>11</v>
      </c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AT4" s="18" t="s">
        <v>4</v>
      </c>
    </row>
    <row r="5" spans="1:24" s="1" customFormat="1" ht="6.95" customHeight="1">
      <c r="A5" s="169"/>
      <c r="B5" s="172"/>
      <c r="C5" s="169"/>
      <c r="D5" s="169"/>
      <c r="E5" s="169"/>
      <c r="F5" s="169"/>
      <c r="G5" s="169"/>
      <c r="H5" s="169"/>
      <c r="I5" s="169"/>
      <c r="J5" s="169"/>
      <c r="K5" s="169"/>
      <c r="L5" s="172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</row>
    <row r="6" spans="1:24" s="1" customFormat="1" ht="12" customHeight="1">
      <c r="A6" s="169"/>
      <c r="B6" s="172"/>
      <c r="C6" s="169"/>
      <c r="D6" s="175" t="s">
        <v>17</v>
      </c>
      <c r="E6" s="169"/>
      <c r="F6" s="169"/>
      <c r="G6" s="169"/>
      <c r="H6" s="169"/>
      <c r="I6" s="169"/>
      <c r="J6" s="169"/>
      <c r="K6" s="169"/>
      <c r="L6" s="172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1:24" s="1" customFormat="1" ht="16.5" customHeight="1">
      <c r="A7" s="169"/>
      <c r="B7" s="172"/>
      <c r="C7" s="169"/>
      <c r="D7" s="169"/>
      <c r="E7" s="342" t="str">
        <f>'Rekapitulace stavby'!K6</f>
        <v>Gymnázium Josefa Ressela, Chrudim - oprava historické omítky</v>
      </c>
      <c r="F7" s="343"/>
      <c r="G7" s="343"/>
      <c r="H7" s="343"/>
      <c r="I7" s="169"/>
      <c r="J7" s="169"/>
      <c r="K7" s="169"/>
      <c r="L7" s="172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</row>
    <row r="8" spans="1:31" s="2" customFormat="1" ht="12" customHeight="1">
      <c r="A8" s="164"/>
      <c r="B8" s="176"/>
      <c r="C8" s="164"/>
      <c r="D8" s="175" t="s">
        <v>81</v>
      </c>
      <c r="E8" s="164"/>
      <c r="F8" s="164"/>
      <c r="G8" s="164"/>
      <c r="H8" s="164"/>
      <c r="I8" s="164"/>
      <c r="J8" s="164"/>
      <c r="K8" s="164"/>
      <c r="L8" s="177"/>
      <c r="M8" s="167"/>
      <c r="N8" s="167"/>
      <c r="O8" s="167"/>
      <c r="P8" s="167"/>
      <c r="Q8" s="167"/>
      <c r="R8" s="167"/>
      <c r="S8" s="164"/>
      <c r="T8" s="164"/>
      <c r="U8" s="164"/>
      <c r="V8" s="164"/>
      <c r="W8" s="164"/>
      <c r="X8" s="164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164"/>
      <c r="B9" s="176"/>
      <c r="C9" s="164"/>
      <c r="D9" s="164"/>
      <c r="E9" s="340" t="s">
        <v>82</v>
      </c>
      <c r="F9" s="341"/>
      <c r="G9" s="341"/>
      <c r="H9" s="341"/>
      <c r="I9" s="164"/>
      <c r="J9" s="164"/>
      <c r="K9" s="164"/>
      <c r="L9" s="177"/>
      <c r="M9" s="167"/>
      <c r="N9" s="167"/>
      <c r="O9" s="167"/>
      <c r="P9" s="167"/>
      <c r="Q9" s="167"/>
      <c r="R9" s="167"/>
      <c r="S9" s="164"/>
      <c r="T9" s="164"/>
      <c r="U9" s="164"/>
      <c r="V9" s="164"/>
      <c r="W9" s="164"/>
      <c r="X9" s="164"/>
      <c r="Y9" s="30"/>
      <c r="Z9" s="30"/>
      <c r="AA9" s="30"/>
      <c r="AB9" s="30"/>
      <c r="AC9" s="30"/>
      <c r="AD9" s="30"/>
      <c r="AE9" s="30"/>
    </row>
    <row r="10" spans="1:31" s="2" customFormat="1" ht="12">
      <c r="A10" s="164"/>
      <c r="B10" s="176"/>
      <c r="C10" s="164"/>
      <c r="D10" s="164"/>
      <c r="E10" s="164"/>
      <c r="F10" s="164"/>
      <c r="G10" s="164"/>
      <c r="H10" s="164"/>
      <c r="I10" s="164"/>
      <c r="J10" s="164"/>
      <c r="K10" s="164"/>
      <c r="L10" s="177"/>
      <c r="M10" s="167"/>
      <c r="N10" s="167"/>
      <c r="O10" s="167"/>
      <c r="P10" s="167"/>
      <c r="Q10" s="167"/>
      <c r="R10" s="167"/>
      <c r="S10" s="164"/>
      <c r="T10" s="164"/>
      <c r="U10" s="164"/>
      <c r="V10" s="164"/>
      <c r="W10" s="164"/>
      <c r="X10" s="164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164"/>
      <c r="B11" s="176"/>
      <c r="C11" s="164"/>
      <c r="D11" s="175" t="s">
        <v>19</v>
      </c>
      <c r="E11" s="164"/>
      <c r="F11" s="178" t="s">
        <v>3</v>
      </c>
      <c r="G11" s="164"/>
      <c r="H11" s="164"/>
      <c r="I11" s="175" t="s">
        <v>20</v>
      </c>
      <c r="J11" s="178" t="s">
        <v>3</v>
      </c>
      <c r="K11" s="164"/>
      <c r="L11" s="177"/>
      <c r="M11" s="167"/>
      <c r="N11" s="167"/>
      <c r="O11" s="167"/>
      <c r="P11" s="167"/>
      <c r="Q11" s="167"/>
      <c r="R11" s="167"/>
      <c r="S11" s="164"/>
      <c r="T11" s="164"/>
      <c r="U11" s="164"/>
      <c r="V11" s="164"/>
      <c r="W11" s="164"/>
      <c r="X11" s="164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164"/>
      <c r="B12" s="176"/>
      <c r="C12" s="164"/>
      <c r="D12" s="175" t="s">
        <v>21</v>
      </c>
      <c r="E12" s="164"/>
      <c r="F12" s="178" t="s">
        <v>22</v>
      </c>
      <c r="G12" s="164"/>
      <c r="H12" s="164"/>
      <c r="I12" s="175" t="s">
        <v>23</v>
      </c>
      <c r="J12" s="179">
        <f>'Rekapitulace stavby'!AN8</f>
        <v>44183</v>
      </c>
      <c r="K12" s="164"/>
      <c r="L12" s="177"/>
      <c r="M12" s="167"/>
      <c r="N12" s="167"/>
      <c r="O12" s="167"/>
      <c r="P12" s="167"/>
      <c r="Q12" s="167"/>
      <c r="R12" s="167"/>
      <c r="S12" s="164"/>
      <c r="T12" s="164"/>
      <c r="U12" s="164"/>
      <c r="V12" s="164"/>
      <c r="W12" s="164"/>
      <c r="X12" s="164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164"/>
      <c r="B13" s="176"/>
      <c r="C13" s="164"/>
      <c r="D13" s="164"/>
      <c r="E13" s="164"/>
      <c r="F13" s="164"/>
      <c r="G13" s="164"/>
      <c r="H13" s="164"/>
      <c r="I13" s="164"/>
      <c r="J13" s="164"/>
      <c r="K13" s="164"/>
      <c r="L13" s="177"/>
      <c r="M13" s="167"/>
      <c r="N13" s="167"/>
      <c r="O13" s="167"/>
      <c r="P13" s="167"/>
      <c r="Q13" s="167"/>
      <c r="R13" s="167"/>
      <c r="S13" s="164"/>
      <c r="T13" s="164"/>
      <c r="U13" s="164"/>
      <c r="V13" s="164"/>
      <c r="W13" s="164"/>
      <c r="X13" s="164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164"/>
      <c r="B14" s="176"/>
      <c r="C14" s="164"/>
      <c r="D14" s="175" t="s">
        <v>24</v>
      </c>
      <c r="E14" s="164"/>
      <c r="F14" s="180" t="s">
        <v>2817</v>
      </c>
      <c r="G14" s="164"/>
      <c r="H14" s="164"/>
      <c r="I14" s="175" t="s">
        <v>25</v>
      </c>
      <c r="J14" s="178" t="str">
        <f>IF('Rekapitulace stavby'!AN10="","",'Rekapitulace stavby'!AN10)</f>
        <v/>
      </c>
      <c r="K14" s="164"/>
      <c r="L14" s="177"/>
      <c r="M14" s="167"/>
      <c r="N14" s="167"/>
      <c r="O14" s="167"/>
      <c r="P14" s="167"/>
      <c r="Q14" s="167"/>
      <c r="R14" s="167"/>
      <c r="S14" s="164"/>
      <c r="T14" s="164"/>
      <c r="U14" s="164"/>
      <c r="V14" s="164"/>
      <c r="W14" s="164"/>
      <c r="X14" s="164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164"/>
      <c r="B15" s="176"/>
      <c r="C15" s="164"/>
      <c r="D15" s="164"/>
      <c r="E15" s="178" t="str">
        <f>IF('Rekapitulace stavby'!E11="","",'Rekapitulace stavby'!E11)</f>
        <v xml:space="preserve"> </v>
      </c>
      <c r="F15" s="180" t="s">
        <v>2818</v>
      </c>
      <c r="G15" s="164"/>
      <c r="H15" s="164"/>
      <c r="I15" s="175" t="s">
        <v>27</v>
      </c>
      <c r="J15" s="178" t="str">
        <f>IF('Rekapitulace stavby'!AN11="","",'Rekapitulace stavby'!AN11)</f>
        <v/>
      </c>
      <c r="K15" s="164"/>
      <c r="L15" s="177"/>
      <c r="M15" s="167"/>
      <c r="N15" s="167"/>
      <c r="O15" s="167"/>
      <c r="P15" s="167"/>
      <c r="Q15" s="167"/>
      <c r="R15" s="167"/>
      <c r="S15" s="164"/>
      <c r="T15" s="164"/>
      <c r="U15" s="164"/>
      <c r="V15" s="164"/>
      <c r="W15" s="164"/>
      <c r="X15" s="164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164"/>
      <c r="B16" s="176"/>
      <c r="C16" s="164"/>
      <c r="D16" s="164"/>
      <c r="E16" s="164"/>
      <c r="F16" s="164"/>
      <c r="G16" s="164"/>
      <c r="H16" s="164"/>
      <c r="I16" s="164"/>
      <c r="J16" s="164"/>
      <c r="K16" s="164"/>
      <c r="L16" s="177"/>
      <c r="M16" s="167"/>
      <c r="N16" s="167"/>
      <c r="O16" s="167"/>
      <c r="P16" s="167"/>
      <c r="Q16" s="167"/>
      <c r="R16" s="167"/>
      <c r="S16" s="164"/>
      <c r="T16" s="164"/>
      <c r="U16" s="164"/>
      <c r="V16" s="164"/>
      <c r="W16" s="164"/>
      <c r="X16" s="164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164"/>
      <c r="B17" s="176"/>
      <c r="C17" s="164"/>
      <c r="D17" s="175" t="s">
        <v>28</v>
      </c>
      <c r="E17" s="164"/>
      <c r="F17" s="164"/>
      <c r="G17" s="164"/>
      <c r="H17" s="164"/>
      <c r="I17" s="175" t="s">
        <v>25</v>
      </c>
      <c r="J17" s="181"/>
      <c r="K17" s="164"/>
      <c r="L17" s="177"/>
      <c r="M17" s="167"/>
      <c r="N17" s="167"/>
      <c r="O17" s="167"/>
      <c r="P17" s="167"/>
      <c r="Q17" s="167"/>
      <c r="R17" s="167"/>
      <c r="S17" s="164"/>
      <c r="T17" s="164"/>
      <c r="U17" s="164"/>
      <c r="V17" s="164"/>
      <c r="W17" s="164"/>
      <c r="X17" s="164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164"/>
      <c r="B18" s="176"/>
      <c r="C18" s="164"/>
      <c r="D18" s="164"/>
      <c r="E18" s="346"/>
      <c r="F18" s="346"/>
      <c r="G18" s="346"/>
      <c r="H18" s="346"/>
      <c r="I18" s="175" t="s">
        <v>27</v>
      </c>
      <c r="J18" s="181"/>
      <c r="K18" s="164"/>
      <c r="L18" s="177"/>
      <c r="M18" s="167"/>
      <c r="N18" s="167"/>
      <c r="O18" s="167"/>
      <c r="P18" s="167"/>
      <c r="Q18" s="167"/>
      <c r="R18" s="167"/>
      <c r="S18" s="164"/>
      <c r="T18" s="164"/>
      <c r="U18" s="164"/>
      <c r="V18" s="164"/>
      <c r="W18" s="164"/>
      <c r="X18" s="164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164"/>
      <c r="B19" s="176"/>
      <c r="C19" s="164"/>
      <c r="D19" s="164"/>
      <c r="E19" s="164"/>
      <c r="F19" s="164"/>
      <c r="G19" s="164"/>
      <c r="H19" s="164"/>
      <c r="I19" s="164"/>
      <c r="J19" s="164"/>
      <c r="K19" s="164"/>
      <c r="L19" s="177"/>
      <c r="M19" s="167"/>
      <c r="N19" s="167"/>
      <c r="O19" s="167"/>
      <c r="P19" s="167"/>
      <c r="Q19" s="167"/>
      <c r="R19" s="167"/>
      <c r="S19" s="164"/>
      <c r="T19" s="164"/>
      <c r="U19" s="164"/>
      <c r="V19" s="164"/>
      <c r="W19" s="164"/>
      <c r="X19" s="164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164"/>
      <c r="B20" s="176"/>
      <c r="C20" s="164"/>
      <c r="D20" s="175" t="s">
        <v>29</v>
      </c>
      <c r="E20" s="164"/>
      <c r="F20" s="180" t="s">
        <v>2819</v>
      </c>
      <c r="G20" s="164"/>
      <c r="H20" s="164"/>
      <c r="I20" s="175" t="s">
        <v>25</v>
      </c>
      <c r="J20" s="178" t="str">
        <f>IF('Rekapitulace stavby'!AN16="","",'Rekapitulace stavby'!AN16)</f>
        <v/>
      </c>
      <c r="K20" s="164"/>
      <c r="L20" s="177"/>
      <c r="M20" s="167"/>
      <c r="N20" s="167"/>
      <c r="O20" s="167"/>
      <c r="P20" s="167"/>
      <c r="Q20" s="167"/>
      <c r="R20" s="167"/>
      <c r="S20" s="164"/>
      <c r="T20" s="164"/>
      <c r="U20" s="164"/>
      <c r="V20" s="164"/>
      <c r="W20" s="164"/>
      <c r="X20" s="164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164"/>
      <c r="B21" s="176"/>
      <c r="C21" s="164"/>
      <c r="D21" s="164"/>
      <c r="E21" s="178" t="str">
        <f>IF('Rekapitulace stavby'!E17="","",'Rekapitulace stavby'!E17)</f>
        <v xml:space="preserve">                         Kameničky 41, 539 41 Kameničky</v>
      </c>
      <c r="F21" s="164"/>
      <c r="G21" s="164"/>
      <c r="H21" s="164"/>
      <c r="I21" s="175" t="s">
        <v>27</v>
      </c>
      <c r="J21" s="178" t="str">
        <f>IF('Rekapitulace stavby'!AN17="","",'Rekapitulace stavby'!AN17)</f>
        <v/>
      </c>
      <c r="K21" s="164"/>
      <c r="L21" s="177"/>
      <c r="M21" s="167"/>
      <c r="N21" s="167"/>
      <c r="O21" s="167"/>
      <c r="P21" s="167"/>
      <c r="Q21" s="167"/>
      <c r="R21" s="167"/>
      <c r="S21" s="164"/>
      <c r="T21" s="164"/>
      <c r="U21" s="164"/>
      <c r="V21" s="164"/>
      <c r="W21" s="164"/>
      <c r="X21" s="164"/>
      <c r="Y21" s="30"/>
      <c r="Z21" s="30"/>
      <c r="AA21" s="30"/>
      <c r="AB21" s="30"/>
      <c r="AC21" s="30"/>
      <c r="AD21" s="30"/>
      <c r="AE21" s="30"/>
    </row>
    <row r="22" spans="1:31" s="2" customFormat="1" ht="15" customHeight="1">
      <c r="A22" s="164"/>
      <c r="B22" s="176"/>
      <c r="C22" s="164"/>
      <c r="D22" s="164"/>
      <c r="E22" s="164"/>
      <c r="F22" s="180" t="s">
        <v>2822</v>
      </c>
      <c r="G22" s="164"/>
      <c r="H22" s="164"/>
      <c r="I22" s="164"/>
      <c r="J22" s="164"/>
      <c r="K22" s="164"/>
      <c r="L22" s="177"/>
      <c r="M22" s="167"/>
      <c r="N22" s="167"/>
      <c r="O22" s="167"/>
      <c r="P22" s="167"/>
      <c r="Q22" s="167"/>
      <c r="R22" s="167"/>
      <c r="S22" s="164"/>
      <c r="T22" s="164"/>
      <c r="U22" s="164"/>
      <c r="V22" s="164"/>
      <c r="W22" s="164"/>
      <c r="X22" s="164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164"/>
      <c r="B23" s="176"/>
      <c r="C23" s="164"/>
      <c r="D23" s="175" t="s">
        <v>31</v>
      </c>
      <c r="E23" s="164"/>
      <c r="F23" s="164"/>
      <c r="G23" s="164"/>
      <c r="H23" s="164"/>
      <c r="I23" s="175" t="s">
        <v>25</v>
      </c>
      <c r="J23" s="178" t="str">
        <f>IF('Rekapitulace stavby'!AN19="","",'Rekapitulace stavby'!AN19)</f>
        <v/>
      </c>
      <c r="K23" s="164"/>
      <c r="L23" s="177"/>
      <c r="M23" s="167"/>
      <c r="N23" s="167"/>
      <c r="O23" s="167"/>
      <c r="P23" s="167"/>
      <c r="Q23" s="167"/>
      <c r="R23" s="167"/>
      <c r="S23" s="164"/>
      <c r="T23" s="164"/>
      <c r="U23" s="164"/>
      <c r="V23" s="164"/>
      <c r="W23" s="164"/>
      <c r="X23" s="164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164"/>
      <c r="B24" s="176"/>
      <c r="C24" s="164"/>
      <c r="D24" s="164"/>
      <c r="E24" s="178" t="str">
        <f>IF('Rekapitulace stavby'!E20="","",'Rekapitulace stavby'!E20)</f>
        <v xml:space="preserve"> </v>
      </c>
      <c r="F24" s="164"/>
      <c r="G24" s="164"/>
      <c r="H24" s="164"/>
      <c r="I24" s="175" t="s">
        <v>27</v>
      </c>
      <c r="J24" s="178" t="str">
        <f>IF('Rekapitulace stavby'!AN20="","",'Rekapitulace stavby'!AN20)</f>
        <v/>
      </c>
      <c r="K24" s="164"/>
      <c r="L24" s="177"/>
      <c r="M24" s="167"/>
      <c r="N24" s="167"/>
      <c r="O24" s="167"/>
      <c r="P24" s="167"/>
      <c r="Q24" s="167"/>
      <c r="R24" s="167"/>
      <c r="S24" s="164"/>
      <c r="T24" s="164"/>
      <c r="U24" s="164"/>
      <c r="V24" s="164"/>
      <c r="W24" s="164"/>
      <c r="X24" s="164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164"/>
      <c r="B25" s="176"/>
      <c r="C25" s="164"/>
      <c r="D25" s="164"/>
      <c r="E25" s="164"/>
      <c r="F25" s="164"/>
      <c r="G25" s="164"/>
      <c r="H25" s="164"/>
      <c r="I25" s="164"/>
      <c r="J25" s="164"/>
      <c r="K25" s="164"/>
      <c r="L25" s="177"/>
      <c r="M25" s="167"/>
      <c r="N25" s="167"/>
      <c r="O25" s="167"/>
      <c r="P25" s="167"/>
      <c r="Q25" s="167"/>
      <c r="R25" s="167"/>
      <c r="S25" s="164"/>
      <c r="T25" s="164"/>
      <c r="U25" s="164"/>
      <c r="V25" s="164"/>
      <c r="W25" s="164"/>
      <c r="X25" s="164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164"/>
      <c r="B26" s="176"/>
      <c r="C26" s="164"/>
      <c r="D26" s="175" t="s">
        <v>32</v>
      </c>
      <c r="E26" s="164"/>
      <c r="F26" s="164"/>
      <c r="G26" s="164"/>
      <c r="H26" s="164"/>
      <c r="I26" s="164"/>
      <c r="J26" s="164"/>
      <c r="K26" s="164"/>
      <c r="L26" s="177"/>
      <c r="M26" s="167"/>
      <c r="N26" s="167"/>
      <c r="O26" s="167"/>
      <c r="P26" s="167"/>
      <c r="Q26" s="167"/>
      <c r="R26" s="167"/>
      <c r="S26" s="164"/>
      <c r="T26" s="164"/>
      <c r="U26" s="164"/>
      <c r="V26" s="164"/>
      <c r="W26" s="164"/>
      <c r="X26" s="164"/>
      <c r="Y26" s="30"/>
      <c r="Z26" s="30"/>
      <c r="AA26" s="30"/>
      <c r="AB26" s="30"/>
      <c r="AC26" s="30"/>
      <c r="AD26" s="30"/>
      <c r="AE26" s="30"/>
    </row>
    <row r="27" spans="1:31" s="8" customFormat="1" ht="143.25" customHeight="1">
      <c r="A27" s="182"/>
      <c r="B27" s="183"/>
      <c r="C27" s="182"/>
      <c r="D27" s="182"/>
      <c r="E27" s="347" t="s">
        <v>83</v>
      </c>
      <c r="F27" s="347"/>
      <c r="G27" s="347"/>
      <c r="H27" s="347"/>
      <c r="I27" s="182"/>
      <c r="J27" s="182"/>
      <c r="K27" s="182"/>
      <c r="L27" s="184"/>
      <c r="M27" s="185"/>
      <c r="N27" s="185"/>
      <c r="O27" s="185"/>
      <c r="P27" s="185"/>
      <c r="Q27" s="185"/>
      <c r="R27" s="185"/>
      <c r="S27" s="182"/>
      <c r="T27" s="182"/>
      <c r="U27" s="182"/>
      <c r="V27" s="182"/>
      <c r="W27" s="182"/>
      <c r="X27" s="182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164"/>
      <c r="B28" s="176"/>
      <c r="C28" s="164"/>
      <c r="D28" s="164"/>
      <c r="E28" s="164"/>
      <c r="F28" s="164"/>
      <c r="G28" s="164"/>
      <c r="H28" s="164"/>
      <c r="I28" s="164"/>
      <c r="J28" s="164"/>
      <c r="K28" s="164"/>
      <c r="L28" s="177"/>
      <c r="M28" s="167"/>
      <c r="N28" s="167"/>
      <c r="O28" s="167"/>
      <c r="P28" s="167"/>
      <c r="Q28" s="167"/>
      <c r="R28" s="167"/>
      <c r="S28" s="164"/>
      <c r="T28" s="164"/>
      <c r="U28" s="164"/>
      <c r="V28" s="164"/>
      <c r="W28" s="164"/>
      <c r="X28" s="164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164"/>
      <c r="B29" s="176"/>
      <c r="C29" s="164"/>
      <c r="D29" s="186"/>
      <c r="E29" s="186"/>
      <c r="F29" s="186"/>
      <c r="G29" s="186"/>
      <c r="H29" s="186"/>
      <c r="I29" s="186"/>
      <c r="J29" s="186"/>
      <c r="K29" s="186"/>
      <c r="L29" s="177"/>
      <c r="M29" s="167"/>
      <c r="N29" s="167"/>
      <c r="O29" s="167"/>
      <c r="P29" s="167"/>
      <c r="Q29" s="167"/>
      <c r="R29" s="167"/>
      <c r="S29" s="164"/>
      <c r="T29" s="164"/>
      <c r="U29" s="164"/>
      <c r="V29" s="164"/>
      <c r="W29" s="164"/>
      <c r="X29" s="164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164"/>
      <c r="B30" s="176"/>
      <c r="C30" s="164"/>
      <c r="D30" s="187" t="s">
        <v>34</v>
      </c>
      <c r="E30" s="164"/>
      <c r="F30" s="164"/>
      <c r="G30" s="164"/>
      <c r="H30" s="164"/>
      <c r="I30" s="164"/>
      <c r="J30" s="188">
        <f>ROUND(J109,2)</f>
        <v>0</v>
      </c>
      <c r="K30" s="164"/>
      <c r="L30" s="177"/>
      <c r="M30" s="167"/>
      <c r="N30" s="167"/>
      <c r="O30" s="167"/>
      <c r="P30" s="167"/>
      <c r="Q30" s="167"/>
      <c r="R30" s="167"/>
      <c r="S30" s="164"/>
      <c r="T30" s="164"/>
      <c r="U30" s="164"/>
      <c r="V30" s="164"/>
      <c r="W30" s="164"/>
      <c r="X30" s="164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164"/>
      <c r="B31" s="176"/>
      <c r="C31" s="164"/>
      <c r="D31" s="186"/>
      <c r="E31" s="186"/>
      <c r="F31" s="186"/>
      <c r="G31" s="186"/>
      <c r="H31" s="186"/>
      <c r="I31" s="186"/>
      <c r="J31" s="186"/>
      <c r="K31" s="186"/>
      <c r="L31" s="177"/>
      <c r="M31" s="167"/>
      <c r="N31" s="167"/>
      <c r="O31" s="167"/>
      <c r="P31" s="167"/>
      <c r="Q31" s="167"/>
      <c r="R31" s="167"/>
      <c r="S31" s="164"/>
      <c r="T31" s="164"/>
      <c r="U31" s="164"/>
      <c r="V31" s="164"/>
      <c r="W31" s="164"/>
      <c r="X31" s="164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164"/>
      <c r="B32" s="176"/>
      <c r="C32" s="164"/>
      <c r="D32" s="164"/>
      <c r="E32" s="164"/>
      <c r="F32" s="189" t="s">
        <v>36</v>
      </c>
      <c r="G32" s="164"/>
      <c r="H32" s="164"/>
      <c r="I32" s="189" t="s">
        <v>35</v>
      </c>
      <c r="J32" s="189" t="s">
        <v>37</v>
      </c>
      <c r="K32" s="164"/>
      <c r="L32" s="177"/>
      <c r="M32" s="167"/>
      <c r="N32" s="167"/>
      <c r="O32" s="167"/>
      <c r="P32" s="167"/>
      <c r="Q32" s="167"/>
      <c r="R32" s="167"/>
      <c r="S32" s="164"/>
      <c r="T32" s="164"/>
      <c r="U32" s="164"/>
      <c r="V32" s="164"/>
      <c r="W32" s="164"/>
      <c r="X32" s="164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164"/>
      <c r="B33" s="176"/>
      <c r="C33" s="164"/>
      <c r="D33" s="190" t="s">
        <v>38</v>
      </c>
      <c r="E33" s="175" t="s">
        <v>39</v>
      </c>
      <c r="F33" s="191">
        <f>ROUND((SUM(BE109:BE1885)),2)</f>
        <v>0</v>
      </c>
      <c r="G33" s="164"/>
      <c r="H33" s="164"/>
      <c r="I33" s="192">
        <v>0.21</v>
      </c>
      <c r="J33" s="191">
        <f>ROUND(((SUM(BE109:BE1885))*I33),2)</f>
        <v>0</v>
      </c>
      <c r="K33" s="164"/>
      <c r="L33" s="177"/>
      <c r="M33" s="167"/>
      <c r="N33" s="167"/>
      <c r="O33" s="167"/>
      <c r="P33" s="167"/>
      <c r="Q33" s="167"/>
      <c r="R33" s="167"/>
      <c r="S33" s="164"/>
      <c r="T33" s="164"/>
      <c r="U33" s="164"/>
      <c r="V33" s="164"/>
      <c r="W33" s="164"/>
      <c r="X33" s="164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164"/>
      <c r="B34" s="176"/>
      <c r="C34" s="164"/>
      <c r="D34" s="164"/>
      <c r="E34" s="175" t="s">
        <v>40</v>
      </c>
      <c r="F34" s="191">
        <f>ROUND((SUM(BF109:BF1885)),2)</f>
        <v>0</v>
      </c>
      <c r="G34" s="164"/>
      <c r="H34" s="164"/>
      <c r="I34" s="192">
        <v>0.15</v>
      </c>
      <c r="J34" s="191">
        <f>ROUND(((SUM(BF109:BF1885))*I34),2)</f>
        <v>0</v>
      </c>
      <c r="K34" s="164"/>
      <c r="L34" s="177"/>
      <c r="M34" s="167"/>
      <c r="N34" s="167"/>
      <c r="O34" s="167"/>
      <c r="P34" s="167"/>
      <c r="Q34" s="167"/>
      <c r="R34" s="167"/>
      <c r="S34" s="164"/>
      <c r="T34" s="164"/>
      <c r="U34" s="164"/>
      <c r="V34" s="164"/>
      <c r="W34" s="164"/>
      <c r="X34" s="164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164"/>
      <c r="B35" s="176"/>
      <c r="C35" s="164"/>
      <c r="D35" s="164"/>
      <c r="E35" s="175" t="s">
        <v>41</v>
      </c>
      <c r="F35" s="191">
        <f>ROUND((SUM(BG109:BG1885)),2)</f>
        <v>0</v>
      </c>
      <c r="G35" s="164"/>
      <c r="H35" s="164"/>
      <c r="I35" s="192">
        <v>0.21</v>
      </c>
      <c r="J35" s="191">
        <f>0</f>
        <v>0</v>
      </c>
      <c r="K35" s="164"/>
      <c r="L35" s="177"/>
      <c r="M35" s="167"/>
      <c r="N35" s="167"/>
      <c r="O35" s="167"/>
      <c r="P35" s="167"/>
      <c r="Q35" s="167"/>
      <c r="R35" s="167"/>
      <c r="S35" s="164"/>
      <c r="T35" s="164"/>
      <c r="U35" s="164"/>
      <c r="V35" s="164"/>
      <c r="W35" s="164"/>
      <c r="X35" s="164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164"/>
      <c r="B36" s="176"/>
      <c r="C36" s="164"/>
      <c r="D36" s="164"/>
      <c r="E36" s="175" t="s">
        <v>42</v>
      </c>
      <c r="F36" s="191">
        <f>ROUND((SUM(BH109:BH1885)),2)</f>
        <v>0</v>
      </c>
      <c r="G36" s="164"/>
      <c r="H36" s="164"/>
      <c r="I36" s="192">
        <v>0.15</v>
      </c>
      <c r="J36" s="191">
        <f>0</f>
        <v>0</v>
      </c>
      <c r="K36" s="164"/>
      <c r="L36" s="177"/>
      <c r="M36" s="167"/>
      <c r="N36" s="167"/>
      <c r="O36" s="167"/>
      <c r="P36" s="167"/>
      <c r="Q36" s="167"/>
      <c r="R36" s="167"/>
      <c r="S36" s="164"/>
      <c r="T36" s="164"/>
      <c r="U36" s="164"/>
      <c r="V36" s="164"/>
      <c r="W36" s="164"/>
      <c r="X36" s="164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164"/>
      <c r="B37" s="176"/>
      <c r="C37" s="164"/>
      <c r="D37" s="164"/>
      <c r="E37" s="175" t="s">
        <v>43</v>
      </c>
      <c r="F37" s="191">
        <f>ROUND((SUM(BI109:BI1885)),2)</f>
        <v>0</v>
      </c>
      <c r="G37" s="164"/>
      <c r="H37" s="164"/>
      <c r="I37" s="192">
        <v>0</v>
      </c>
      <c r="J37" s="191">
        <f>0</f>
        <v>0</v>
      </c>
      <c r="K37" s="164"/>
      <c r="L37" s="177"/>
      <c r="M37" s="167"/>
      <c r="N37" s="167"/>
      <c r="O37" s="167"/>
      <c r="P37" s="167"/>
      <c r="Q37" s="167"/>
      <c r="R37" s="167"/>
      <c r="S37" s="164"/>
      <c r="T37" s="164"/>
      <c r="U37" s="164"/>
      <c r="V37" s="164"/>
      <c r="W37" s="164"/>
      <c r="X37" s="164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164"/>
      <c r="B38" s="176"/>
      <c r="C38" s="164"/>
      <c r="D38" s="164"/>
      <c r="E38" s="164"/>
      <c r="F38" s="164"/>
      <c r="G38" s="164"/>
      <c r="H38" s="164"/>
      <c r="I38" s="164"/>
      <c r="J38" s="164"/>
      <c r="K38" s="164"/>
      <c r="L38" s="177"/>
      <c r="M38" s="167"/>
      <c r="N38" s="167"/>
      <c r="O38" s="167"/>
      <c r="P38" s="167"/>
      <c r="Q38" s="167"/>
      <c r="R38" s="167"/>
      <c r="S38" s="164"/>
      <c r="T38" s="164"/>
      <c r="U38" s="164"/>
      <c r="V38" s="164"/>
      <c r="W38" s="164"/>
      <c r="X38" s="164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164"/>
      <c r="B39" s="176"/>
      <c r="C39" s="193"/>
      <c r="D39" s="194" t="s">
        <v>44</v>
      </c>
      <c r="E39" s="195"/>
      <c r="F39" s="195"/>
      <c r="G39" s="196" t="s">
        <v>45</v>
      </c>
      <c r="H39" s="197" t="s">
        <v>46</v>
      </c>
      <c r="I39" s="195"/>
      <c r="J39" s="198">
        <f>SUM(J30:J37)</f>
        <v>0</v>
      </c>
      <c r="K39" s="199"/>
      <c r="L39" s="177"/>
      <c r="M39" s="167"/>
      <c r="N39" s="167"/>
      <c r="O39" s="167"/>
      <c r="P39" s="167"/>
      <c r="Q39" s="167"/>
      <c r="R39" s="167"/>
      <c r="S39" s="164"/>
      <c r="T39" s="164"/>
      <c r="U39" s="164"/>
      <c r="V39" s="164"/>
      <c r="W39" s="164"/>
      <c r="X39" s="164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164"/>
      <c r="B40" s="200"/>
      <c r="C40" s="168"/>
      <c r="D40" s="168"/>
      <c r="E40" s="168"/>
      <c r="F40" s="168"/>
      <c r="G40" s="168"/>
      <c r="H40" s="168"/>
      <c r="I40" s="168"/>
      <c r="J40" s="168"/>
      <c r="K40" s="168"/>
      <c r="L40" s="177"/>
      <c r="M40" s="167"/>
      <c r="N40" s="167"/>
      <c r="O40" s="167"/>
      <c r="P40" s="167"/>
      <c r="Q40" s="167"/>
      <c r="R40" s="167"/>
      <c r="S40" s="164"/>
      <c r="T40" s="164"/>
      <c r="U40" s="164"/>
      <c r="V40" s="164"/>
      <c r="W40" s="164"/>
      <c r="X40" s="164"/>
      <c r="Y40" s="30"/>
      <c r="Z40" s="30"/>
      <c r="AA40" s="30"/>
      <c r="AB40" s="30"/>
      <c r="AC40" s="30"/>
      <c r="AD40" s="30"/>
      <c r="AE40" s="30"/>
    </row>
    <row r="41" spans="1:24" ht="12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</row>
    <row r="42" spans="1:24" ht="1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ht="1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</row>
    <row r="44" spans="1:31" s="2" customFormat="1" ht="6.95" customHeight="1">
      <c r="A44" s="164"/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177"/>
      <c r="M44" s="167"/>
      <c r="N44" s="167"/>
      <c r="O44" s="167"/>
      <c r="P44" s="167"/>
      <c r="Q44" s="167"/>
      <c r="R44" s="167"/>
      <c r="S44" s="164"/>
      <c r="T44" s="164"/>
      <c r="U44" s="164"/>
      <c r="V44" s="164"/>
      <c r="W44" s="164"/>
      <c r="X44" s="164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164"/>
      <c r="B45" s="176"/>
      <c r="C45" s="173" t="s">
        <v>84</v>
      </c>
      <c r="D45" s="164"/>
      <c r="E45" s="164"/>
      <c r="F45" s="164"/>
      <c r="G45" s="164"/>
      <c r="H45" s="164"/>
      <c r="I45" s="164"/>
      <c r="J45" s="164"/>
      <c r="K45" s="164"/>
      <c r="L45" s="177"/>
      <c r="M45" s="167"/>
      <c r="N45" s="167"/>
      <c r="O45" s="167"/>
      <c r="P45" s="167"/>
      <c r="Q45" s="167"/>
      <c r="R45" s="167"/>
      <c r="S45" s="164"/>
      <c r="T45" s="164"/>
      <c r="U45" s="164"/>
      <c r="V45" s="164"/>
      <c r="W45" s="164"/>
      <c r="X45" s="164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164"/>
      <c r="B46" s="176"/>
      <c r="C46" s="164"/>
      <c r="D46" s="164"/>
      <c r="E46" s="164"/>
      <c r="F46" s="164"/>
      <c r="G46" s="164"/>
      <c r="H46" s="164"/>
      <c r="I46" s="164"/>
      <c r="J46" s="164"/>
      <c r="K46" s="164"/>
      <c r="L46" s="177"/>
      <c r="M46" s="167"/>
      <c r="N46" s="167"/>
      <c r="O46" s="167"/>
      <c r="P46" s="167"/>
      <c r="Q46" s="167"/>
      <c r="R46" s="167"/>
      <c r="S46" s="164"/>
      <c r="T46" s="164"/>
      <c r="U46" s="164"/>
      <c r="V46" s="164"/>
      <c r="W46" s="164"/>
      <c r="X46" s="164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164"/>
      <c r="B47" s="176"/>
      <c r="C47" s="175" t="s">
        <v>17</v>
      </c>
      <c r="D47" s="164"/>
      <c r="E47" s="164"/>
      <c r="F47" s="164"/>
      <c r="G47" s="164"/>
      <c r="H47" s="164"/>
      <c r="I47" s="164"/>
      <c r="J47" s="164"/>
      <c r="K47" s="164"/>
      <c r="L47" s="177"/>
      <c r="M47" s="167"/>
      <c r="N47" s="167"/>
      <c r="O47" s="167"/>
      <c r="P47" s="167"/>
      <c r="Q47" s="167"/>
      <c r="R47" s="167"/>
      <c r="S47" s="164"/>
      <c r="T47" s="164"/>
      <c r="U47" s="164"/>
      <c r="V47" s="164"/>
      <c r="W47" s="164"/>
      <c r="X47" s="164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164"/>
      <c r="B48" s="176"/>
      <c r="C48" s="164"/>
      <c r="D48" s="164"/>
      <c r="E48" s="342" t="str">
        <f>E7</f>
        <v>Gymnázium Josefa Ressela, Chrudim - oprava historické omítky</v>
      </c>
      <c r="F48" s="343"/>
      <c r="G48" s="343"/>
      <c r="H48" s="343"/>
      <c r="I48" s="164"/>
      <c r="J48" s="164"/>
      <c r="K48" s="164"/>
      <c r="L48" s="177"/>
      <c r="M48" s="167"/>
      <c r="N48" s="167"/>
      <c r="O48" s="167"/>
      <c r="P48" s="167"/>
      <c r="Q48" s="167"/>
      <c r="R48" s="167"/>
      <c r="S48" s="164"/>
      <c r="T48" s="164"/>
      <c r="U48" s="164"/>
      <c r="V48" s="164"/>
      <c r="W48" s="164"/>
      <c r="X48" s="164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164"/>
      <c r="B49" s="176"/>
      <c r="C49" s="175" t="s">
        <v>81</v>
      </c>
      <c r="D49" s="164"/>
      <c r="E49" s="164"/>
      <c r="F49" s="164"/>
      <c r="G49" s="164"/>
      <c r="H49" s="164"/>
      <c r="I49" s="164"/>
      <c r="J49" s="164"/>
      <c r="K49" s="164"/>
      <c r="L49" s="177"/>
      <c r="M49" s="167"/>
      <c r="N49" s="167"/>
      <c r="O49" s="167"/>
      <c r="P49" s="167"/>
      <c r="Q49" s="167"/>
      <c r="R49" s="167"/>
      <c r="S49" s="164"/>
      <c r="T49" s="164"/>
      <c r="U49" s="164"/>
      <c r="V49" s="164"/>
      <c r="W49" s="164"/>
      <c r="X49" s="164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164"/>
      <c r="B50" s="176"/>
      <c r="C50" s="164"/>
      <c r="D50" s="164"/>
      <c r="E50" s="340" t="str">
        <f>E9</f>
        <v>1 - Oprava historické omítky - fasáda</v>
      </c>
      <c r="F50" s="341"/>
      <c r="G50" s="341"/>
      <c r="H50" s="341"/>
      <c r="I50" s="164"/>
      <c r="J50" s="164"/>
      <c r="K50" s="164"/>
      <c r="L50" s="177"/>
      <c r="M50" s="167"/>
      <c r="N50" s="167"/>
      <c r="O50" s="167"/>
      <c r="P50" s="167"/>
      <c r="Q50" s="167"/>
      <c r="R50" s="167"/>
      <c r="S50" s="164"/>
      <c r="T50" s="164"/>
      <c r="U50" s="164"/>
      <c r="V50" s="164"/>
      <c r="W50" s="164"/>
      <c r="X50" s="164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164"/>
      <c r="B51" s="176"/>
      <c r="C51" s="164"/>
      <c r="D51" s="164"/>
      <c r="E51" s="164"/>
      <c r="F51" s="164"/>
      <c r="G51" s="164"/>
      <c r="H51" s="164"/>
      <c r="I51" s="164"/>
      <c r="J51" s="164"/>
      <c r="K51" s="164"/>
      <c r="L51" s="177"/>
      <c r="M51" s="167"/>
      <c r="N51" s="167"/>
      <c r="O51" s="167"/>
      <c r="P51" s="167"/>
      <c r="Q51" s="167"/>
      <c r="R51" s="167"/>
      <c r="S51" s="164"/>
      <c r="T51" s="164"/>
      <c r="U51" s="164"/>
      <c r="V51" s="164"/>
      <c r="W51" s="164"/>
      <c r="X51" s="164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164"/>
      <c r="B52" s="176"/>
      <c r="C52" s="175" t="s">
        <v>21</v>
      </c>
      <c r="D52" s="164"/>
      <c r="E52" s="164"/>
      <c r="F52" s="178" t="str">
        <f>F12</f>
        <v>Chrudim</v>
      </c>
      <c r="G52" s="164"/>
      <c r="H52" s="164"/>
      <c r="I52" s="175" t="s">
        <v>23</v>
      </c>
      <c r="J52" s="179">
        <f>IF(J12="","",J12)</f>
        <v>44183</v>
      </c>
      <c r="K52" s="164"/>
      <c r="L52" s="177"/>
      <c r="M52" s="167"/>
      <c r="N52" s="167"/>
      <c r="O52" s="167"/>
      <c r="P52" s="167"/>
      <c r="Q52" s="167"/>
      <c r="R52" s="167"/>
      <c r="S52" s="164"/>
      <c r="T52" s="164"/>
      <c r="U52" s="164"/>
      <c r="V52" s="164"/>
      <c r="W52" s="164"/>
      <c r="X52" s="164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164"/>
      <c r="B53" s="176"/>
      <c r="C53" s="164"/>
      <c r="D53" s="164"/>
      <c r="E53" s="164"/>
      <c r="F53" s="164"/>
      <c r="G53" s="164"/>
      <c r="H53" s="164"/>
      <c r="I53" s="164"/>
      <c r="J53" s="164"/>
      <c r="K53" s="164"/>
      <c r="L53" s="177"/>
      <c r="M53" s="167"/>
      <c r="N53" s="167"/>
      <c r="O53" s="167"/>
      <c r="P53" s="167"/>
      <c r="Q53" s="167"/>
      <c r="R53" s="167"/>
      <c r="S53" s="164"/>
      <c r="T53" s="164"/>
      <c r="U53" s="164"/>
      <c r="V53" s="164"/>
      <c r="W53" s="164"/>
      <c r="X53" s="164"/>
      <c r="Y53" s="30"/>
      <c r="Z53" s="30"/>
      <c r="AA53" s="30"/>
      <c r="AB53" s="30"/>
      <c r="AC53" s="30"/>
      <c r="AD53" s="30"/>
      <c r="AE53" s="30"/>
    </row>
    <row r="54" spans="1:31" s="2" customFormat="1" ht="25.7" customHeight="1">
      <c r="A54" s="164"/>
      <c r="B54" s="176"/>
      <c r="C54" s="175" t="s">
        <v>24</v>
      </c>
      <c r="D54" s="164"/>
      <c r="E54" s="164"/>
      <c r="F54" s="178" t="str">
        <f>E15</f>
        <v xml:space="preserve"> </v>
      </c>
      <c r="G54" s="164"/>
      <c r="H54" s="164"/>
      <c r="I54" s="175" t="s">
        <v>29</v>
      </c>
      <c r="J54" s="203" t="str">
        <f>E21</f>
        <v xml:space="preserve">                         Kameničky 41, 539 41 Kameničky</v>
      </c>
      <c r="K54" s="164"/>
      <c r="L54" s="177"/>
      <c r="M54" s="167"/>
      <c r="N54" s="167"/>
      <c r="O54" s="167"/>
      <c r="P54" s="167"/>
      <c r="Q54" s="167"/>
      <c r="R54" s="167"/>
      <c r="S54" s="164"/>
      <c r="T54" s="164"/>
      <c r="U54" s="164"/>
      <c r="V54" s="164"/>
      <c r="W54" s="164"/>
      <c r="X54" s="164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164"/>
      <c r="B55" s="176"/>
      <c r="C55" s="175" t="s">
        <v>28</v>
      </c>
      <c r="D55" s="164"/>
      <c r="E55" s="164"/>
      <c r="F55" s="178" t="str">
        <f>IF(E18="","",E18)</f>
        <v/>
      </c>
      <c r="G55" s="164"/>
      <c r="H55" s="164"/>
      <c r="I55" s="175" t="s">
        <v>31</v>
      </c>
      <c r="J55" s="203" t="str">
        <f>E24</f>
        <v xml:space="preserve"> </v>
      </c>
      <c r="K55" s="164"/>
      <c r="L55" s="177"/>
      <c r="M55" s="167"/>
      <c r="N55" s="167"/>
      <c r="O55" s="167"/>
      <c r="P55" s="167"/>
      <c r="Q55" s="167"/>
      <c r="R55" s="167"/>
      <c r="S55" s="164"/>
      <c r="T55" s="164"/>
      <c r="U55" s="164"/>
      <c r="V55" s="164"/>
      <c r="W55" s="164"/>
      <c r="X55" s="164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164"/>
      <c r="B56" s="176"/>
      <c r="C56" s="164"/>
      <c r="D56" s="164"/>
      <c r="E56" s="164"/>
      <c r="F56" s="164"/>
      <c r="G56" s="164"/>
      <c r="H56" s="164"/>
      <c r="I56" s="164"/>
      <c r="J56" s="164"/>
      <c r="K56" s="164"/>
      <c r="L56" s="177"/>
      <c r="M56" s="167"/>
      <c r="N56" s="167"/>
      <c r="O56" s="167"/>
      <c r="P56" s="167"/>
      <c r="Q56" s="167"/>
      <c r="R56" s="167"/>
      <c r="S56" s="164"/>
      <c r="T56" s="164"/>
      <c r="U56" s="164"/>
      <c r="V56" s="164"/>
      <c r="W56" s="164"/>
      <c r="X56" s="164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164"/>
      <c r="B57" s="176"/>
      <c r="C57" s="204" t="s">
        <v>85</v>
      </c>
      <c r="D57" s="193"/>
      <c r="E57" s="193"/>
      <c r="F57" s="193"/>
      <c r="G57" s="193"/>
      <c r="H57" s="193"/>
      <c r="I57" s="193"/>
      <c r="J57" s="205" t="s">
        <v>86</v>
      </c>
      <c r="K57" s="193"/>
      <c r="L57" s="177"/>
      <c r="M57" s="167"/>
      <c r="N57" s="167"/>
      <c r="O57" s="167"/>
      <c r="P57" s="167"/>
      <c r="Q57" s="167"/>
      <c r="R57" s="167"/>
      <c r="S57" s="164"/>
      <c r="T57" s="164"/>
      <c r="U57" s="164"/>
      <c r="V57" s="164"/>
      <c r="W57" s="164"/>
      <c r="X57" s="164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164"/>
      <c r="B58" s="176"/>
      <c r="C58" s="164"/>
      <c r="D58" s="164"/>
      <c r="E58" s="164"/>
      <c r="F58" s="164"/>
      <c r="G58" s="164"/>
      <c r="H58" s="164"/>
      <c r="I58" s="164"/>
      <c r="J58" s="164"/>
      <c r="K58" s="164"/>
      <c r="L58" s="177"/>
      <c r="M58" s="167"/>
      <c r="N58" s="167"/>
      <c r="O58" s="167"/>
      <c r="P58" s="167"/>
      <c r="Q58" s="167"/>
      <c r="R58" s="167"/>
      <c r="S58" s="164"/>
      <c r="T58" s="164"/>
      <c r="U58" s="164"/>
      <c r="V58" s="164"/>
      <c r="W58" s="164"/>
      <c r="X58" s="164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164"/>
      <c r="B59" s="176"/>
      <c r="C59" s="206" t="s">
        <v>66</v>
      </c>
      <c r="D59" s="164"/>
      <c r="E59" s="164"/>
      <c r="F59" s="164"/>
      <c r="G59" s="164"/>
      <c r="H59" s="164"/>
      <c r="I59" s="164"/>
      <c r="J59" s="188">
        <f>J109</f>
        <v>0</v>
      </c>
      <c r="K59" s="164"/>
      <c r="L59" s="177"/>
      <c r="M59" s="167"/>
      <c r="N59" s="167"/>
      <c r="O59" s="167"/>
      <c r="P59" s="167"/>
      <c r="Q59" s="167"/>
      <c r="R59" s="167"/>
      <c r="S59" s="164"/>
      <c r="T59" s="164"/>
      <c r="U59" s="164"/>
      <c r="V59" s="164"/>
      <c r="W59" s="164"/>
      <c r="X59" s="164"/>
      <c r="Y59" s="30"/>
      <c r="Z59" s="30"/>
      <c r="AA59" s="30"/>
      <c r="AB59" s="30"/>
      <c r="AC59" s="30"/>
      <c r="AD59" s="30"/>
      <c r="AE59" s="30"/>
      <c r="AU59" s="18" t="s">
        <v>87</v>
      </c>
    </row>
    <row r="60" spans="1:24" s="9" customFormat="1" ht="24.95" customHeight="1">
      <c r="A60" s="207"/>
      <c r="B60" s="208"/>
      <c r="C60" s="207"/>
      <c r="D60" s="209" t="s">
        <v>88</v>
      </c>
      <c r="E60" s="210"/>
      <c r="F60" s="210"/>
      <c r="G60" s="210"/>
      <c r="H60" s="210"/>
      <c r="I60" s="210"/>
      <c r="J60" s="211">
        <f>J110</f>
        <v>0</v>
      </c>
      <c r="K60" s="207"/>
      <c r="L60" s="208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</row>
    <row r="61" spans="1:24" s="10" customFormat="1" ht="19.9" customHeight="1">
      <c r="A61" s="212"/>
      <c r="B61" s="213"/>
      <c r="C61" s="212"/>
      <c r="D61" s="214" t="s">
        <v>89</v>
      </c>
      <c r="E61" s="215"/>
      <c r="F61" s="215"/>
      <c r="G61" s="215"/>
      <c r="H61" s="215"/>
      <c r="I61" s="215"/>
      <c r="J61" s="216">
        <f>J111</f>
        <v>0</v>
      </c>
      <c r="K61" s="212"/>
      <c r="L61" s="213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</row>
    <row r="62" spans="1:24" s="10" customFormat="1" ht="19.9" customHeight="1">
      <c r="A62" s="212"/>
      <c r="B62" s="213"/>
      <c r="C62" s="212"/>
      <c r="D62" s="214" t="s">
        <v>90</v>
      </c>
      <c r="E62" s="215"/>
      <c r="F62" s="215"/>
      <c r="G62" s="215"/>
      <c r="H62" s="215"/>
      <c r="I62" s="215"/>
      <c r="J62" s="216">
        <f>J115</f>
        <v>0</v>
      </c>
      <c r="K62" s="212"/>
      <c r="L62" s="213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</row>
    <row r="63" spans="1:24" s="10" customFormat="1" ht="19.9" customHeight="1">
      <c r="A63" s="212"/>
      <c r="B63" s="213"/>
      <c r="C63" s="212"/>
      <c r="D63" s="214" t="s">
        <v>91</v>
      </c>
      <c r="E63" s="215"/>
      <c r="F63" s="215"/>
      <c r="G63" s="215"/>
      <c r="H63" s="215"/>
      <c r="I63" s="215"/>
      <c r="J63" s="216">
        <f>J127</f>
        <v>0</v>
      </c>
      <c r="K63" s="212"/>
      <c r="L63" s="213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</row>
    <row r="64" spans="1:24" s="10" customFormat="1" ht="19.9" customHeight="1">
      <c r="A64" s="212"/>
      <c r="B64" s="213"/>
      <c r="C64" s="212"/>
      <c r="D64" s="214" t="s">
        <v>92</v>
      </c>
      <c r="E64" s="215"/>
      <c r="F64" s="215"/>
      <c r="G64" s="215"/>
      <c r="H64" s="215"/>
      <c r="I64" s="215"/>
      <c r="J64" s="216">
        <f>J144</f>
        <v>0</v>
      </c>
      <c r="K64" s="212"/>
      <c r="L64" s="213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</row>
    <row r="65" spans="1:24" s="10" customFormat="1" ht="19.9" customHeight="1">
      <c r="A65" s="212"/>
      <c r="B65" s="213"/>
      <c r="C65" s="212"/>
      <c r="D65" s="214" t="s">
        <v>93</v>
      </c>
      <c r="E65" s="215"/>
      <c r="F65" s="215"/>
      <c r="G65" s="215"/>
      <c r="H65" s="215"/>
      <c r="I65" s="215"/>
      <c r="J65" s="216">
        <f>J169</f>
        <v>0</v>
      </c>
      <c r="K65" s="212"/>
      <c r="L65" s="213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</row>
    <row r="66" spans="1:24" s="10" customFormat="1" ht="19.9" customHeight="1">
      <c r="A66" s="212"/>
      <c r="B66" s="213"/>
      <c r="C66" s="212"/>
      <c r="D66" s="214" t="s">
        <v>94</v>
      </c>
      <c r="E66" s="215"/>
      <c r="F66" s="215"/>
      <c r="G66" s="215"/>
      <c r="H66" s="215"/>
      <c r="I66" s="215"/>
      <c r="J66" s="216">
        <f>J980</f>
        <v>0</v>
      </c>
      <c r="K66" s="212"/>
      <c r="L66" s="213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</row>
    <row r="67" spans="1:24" s="10" customFormat="1" ht="19.9" customHeight="1">
      <c r="A67" s="212"/>
      <c r="B67" s="213"/>
      <c r="C67" s="212"/>
      <c r="D67" s="214" t="s">
        <v>95</v>
      </c>
      <c r="E67" s="215"/>
      <c r="F67" s="215"/>
      <c r="G67" s="215"/>
      <c r="H67" s="215"/>
      <c r="I67" s="215"/>
      <c r="J67" s="216">
        <f>J989</f>
        <v>0</v>
      </c>
      <c r="K67" s="212"/>
      <c r="L67" s="213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</row>
    <row r="68" spans="1:24" s="10" customFormat="1" ht="19.9" customHeight="1">
      <c r="A68" s="212"/>
      <c r="B68" s="213"/>
      <c r="C68" s="212"/>
      <c r="D68" s="214" t="s">
        <v>96</v>
      </c>
      <c r="E68" s="215"/>
      <c r="F68" s="215"/>
      <c r="G68" s="215"/>
      <c r="H68" s="215"/>
      <c r="I68" s="215"/>
      <c r="J68" s="216">
        <f>J1289</f>
        <v>0</v>
      </c>
      <c r="K68" s="212"/>
      <c r="L68" s="213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</row>
    <row r="69" spans="1:24" s="10" customFormat="1" ht="19.9" customHeight="1">
      <c r="A69" s="212"/>
      <c r="B69" s="213"/>
      <c r="C69" s="212"/>
      <c r="D69" s="214" t="s">
        <v>97</v>
      </c>
      <c r="E69" s="215"/>
      <c r="F69" s="215"/>
      <c r="G69" s="215"/>
      <c r="H69" s="215"/>
      <c r="I69" s="215"/>
      <c r="J69" s="216">
        <f>J1298</f>
        <v>0</v>
      </c>
      <c r="K69" s="212"/>
      <c r="L69" s="213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</row>
    <row r="70" spans="1:24" s="9" customFormat="1" ht="24.95" customHeight="1">
      <c r="A70" s="207"/>
      <c r="B70" s="208"/>
      <c r="C70" s="207"/>
      <c r="D70" s="209" t="s">
        <v>98</v>
      </c>
      <c r="E70" s="210"/>
      <c r="F70" s="210"/>
      <c r="G70" s="210"/>
      <c r="H70" s="210"/>
      <c r="I70" s="210"/>
      <c r="J70" s="211">
        <f>J1300</f>
        <v>0</v>
      </c>
      <c r="K70" s="207"/>
      <c r="L70" s="208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</row>
    <row r="71" spans="1:24" s="10" customFormat="1" ht="19.9" customHeight="1">
      <c r="A71" s="212"/>
      <c r="B71" s="213"/>
      <c r="C71" s="212"/>
      <c r="D71" s="214" t="s">
        <v>99</v>
      </c>
      <c r="E71" s="215"/>
      <c r="F71" s="215"/>
      <c r="G71" s="215"/>
      <c r="H71" s="215"/>
      <c r="I71" s="215"/>
      <c r="J71" s="216">
        <f>J1301</f>
        <v>0</v>
      </c>
      <c r="K71" s="212"/>
      <c r="L71" s="213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</row>
    <row r="72" spans="1:24" s="10" customFormat="1" ht="19.9" customHeight="1">
      <c r="A72" s="212"/>
      <c r="B72" s="213"/>
      <c r="C72" s="212"/>
      <c r="D72" s="214" t="s">
        <v>100</v>
      </c>
      <c r="E72" s="215"/>
      <c r="F72" s="215"/>
      <c r="G72" s="215"/>
      <c r="H72" s="215"/>
      <c r="I72" s="215"/>
      <c r="J72" s="216">
        <f>J1306</f>
        <v>0</v>
      </c>
      <c r="K72" s="212"/>
      <c r="L72" s="213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</row>
    <row r="73" spans="1:24" s="10" customFormat="1" ht="19.9" customHeight="1">
      <c r="A73" s="212"/>
      <c r="B73" s="213"/>
      <c r="C73" s="212"/>
      <c r="D73" s="214" t="s">
        <v>101</v>
      </c>
      <c r="E73" s="215"/>
      <c r="F73" s="215"/>
      <c r="G73" s="215"/>
      <c r="H73" s="215"/>
      <c r="I73" s="215"/>
      <c r="J73" s="216">
        <f>J1319</f>
        <v>0</v>
      </c>
      <c r="K73" s="212"/>
      <c r="L73" s="213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</row>
    <row r="74" spans="1:24" s="10" customFormat="1" ht="19.9" customHeight="1">
      <c r="A74" s="212"/>
      <c r="B74" s="213"/>
      <c r="C74" s="212"/>
      <c r="D74" s="214" t="s">
        <v>102</v>
      </c>
      <c r="E74" s="215"/>
      <c r="F74" s="215"/>
      <c r="G74" s="215"/>
      <c r="H74" s="215"/>
      <c r="I74" s="215"/>
      <c r="J74" s="216">
        <f>J1326</f>
        <v>0</v>
      </c>
      <c r="K74" s="212"/>
      <c r="L74" s="213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</row>
    <row r="75" spans="1:24" s="10" customFormat="1" ht="19.9" customHeight="1">
      <c r="A75" s="212"/>
      <c r="B75" s="213"/>
      <c r="C75" s="212"/>
      <c r="D75" s="214" t="s">
        <v>103</v>
      </c>
      <c r="E75" s="215"/>
      <c r="F75" s="215"/>
      <c r="G75" s="215"/>
      <c r="H75" s="215"/>
      <c r="I75" s="215"/>
      <c r="J75" s="216">
        <f>J1329</f>
        <v>0</v>
      </c>
      <c r="K75" s="212"/>
      <c r="L75" s="213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</row>
    <row r="76" spans="1:24" s="10" customFormat="1" ht="19.9" customHeight="1">
      <c r="A76" s="212"/>
      <c r="B76" s="213"/>
      <c r="C76" s="212"/>
      <c r="D76" s="214" t="s">
        <v>104</v>
      </c>
      <c r="E76" s="215"/>
      <c r="F76" s="215"/>
      <c r="G76" s="215"/>
      <c r="H76" s="215"/>
      <c r="I76" s="215"/>
      <c r="J76" s="216">
        <f>J1351</f>
        <v>0</v>
      </c>
      <c r="K76" s="212"/>
      <c r="L76" s="213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</row>
    <row r="77" spans="1:24" s="10" customFormat="1" ht="19.9" customHeight="1">
      <c r="A77" s="212"/>
      <c r="B77" s="213"/>
      <c r="C77" s="212"/>
      <c r="D77" s="214" t="s">
        <v>105</v>
      </c>
      <c r="E77" s="215"/>
      <c r="F77" s="215"/>
      <c r="G77" s="215"/>
      <c r="H77" s="215"/>
      <c r="I77" s="215"/>
      <c r="J77" s="216">
        <f>J1359</f>
        <v>0</v>
      </c>
      <c r="K77" s="212"/>
      <c r="L77" s="213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</row>
    <row r="78" spans="1:24" s="10" customFormat="1" ht="19.9" customHeight="1">
      <c r="A78" s="212"/>
      <c r="B78" s="213"/>
      <c r="C78" s="212"/>
      <c r="D78" s="214" t="s">
        <v>106</v>
      </c>
      <c r="E78" s="215"/>
      <c r="F78" s="215"/>
      <c r="G78" s="215"/>
      <c r="H78" s="215"/>
      <c r="I78" s="215"/>
      <c r="J78" s="216">
        <f>J1364</f>
        <v>0</v>
      </c>
      <c r="K78" s="212"/>
      <c r="L78" s="213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</row>
    <row r="79" spans="1:24" s="10" customFormat="1" ht="19.9" customHeight="1">
      <c r="A79" s="212"/>
      <c r="B79" s="213"/>
      <c r="C79" s="212"/>
      <c r="D79" s="214" t="s">
        <v>107</v>
      </c>
      <c r="E79" s="215"/>
      <c r="F79" s="215"/>
      <c r="G79" s="215"/>
      <c r="H79" s="215"/>
      <c r="I79" s="215"/>
      <c r="J79" s="216">
        <f>J1379</f>
        <v>0</v>
      </c>
      <c r="K79" s="212"/>
      <c r="L79" s="213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</row>
    <row r="80" spans="1:24" s="10" customFormat="1" ht="19.9" customHeight="1">
      <c r="A80" s="212"/>
      <c r="B80" s="213"/>
      <c r="C80" s="212"/>
      <c r="D80" s="214" t="s">
        <v>108</v>
      </c>
      <c r="E80" s="215"/>
      <c r="F80" s="215"/>
      <c r="G80" s="215"/>
      <c r="H80" s="215"/>
      <c r="I80" s="215"/>
      <c r="J80" s="216">
        <f>J1732</f>
        <v>0</v>
      </c>
      <c r="K80" s="212"/>
      <c r="L80" s="213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</row>
    <row r="81" spans="1:24" s="10" customFormat="1" ht="19.9" customHeight="1">
      <c r="A81" s="212"/>
      <c r="B81" s="213"/>
      <c r="C81" s="212"/>
      <c r="D81" s="214" t="s">
        <v>109</v>
      </c>
      <c r="E81" s="215"/>
      <c r="F81" s="215"/>
      <c r="G81" s="215"/>
      <c r="H81" s="215"/>
      <c r="I81" s="215"/>
      <c r="J81" s="216">
        <f>J1756</f>
        <v>0</v>
      </c>
      <c r="K81" s="212"/>
      <c r="L81" s="213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</row>
    <row r="82" spans="1:24" s="10" customFormat="1" ht="19.9" customHeight="1">
      <c r="A82" s="212"/>
      <c r="B82" s="213"/>
      <c r="C82" s="212"/>
      <c r="D82" s="214" t="s">
        <v>110</v>
      </c>
      <c r="E82" s="215"/>
      <c r="F82" s="215"/>
      <c r="G82" s="215"/>
      <c r="H82" s="215"/>
      <c r="I82" s="215"/>
      <c r="J82" s="216">
        <f>J1819</f>
        <v>0</v>
      </c>
      <c r="K82" s="212"/>
      <c r="L82" s="213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</row>
    <row r="83" spans="1:24" s="10" customFormat="1" ht="19.9" customHeight="1">
      <c r="A83" s="212"/>
      <c r="B83" s="213"/>
      <c r="C83" s="212"/>
      <c r="D83" s="214" t="s">
        <v>111</v>
      </c>
      <c r="E83" s="215"/>
      <c r="F83" s="215"/>
      <c r="G83" s="215"/>
      <c r="H83" s="215"/>
      <c r="I83" s="215"/>
      <c r="J83" s="216">
        <f>J1827</f>
        <v>0</v>
      </c>
      <c r="K83" s="212"/>
      <c r="L83" s="213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</row>
    <row r="84" spans="1:24" s="10" customFormat="1" ht="19.9" customHeight="1">
      <c r="A84" s="212"/>
      <c r="B84" s="213"/>
      <c r="C84" s="212"/>
      <c r="D84" s="214" t="s">
        <v>112</v>
      </c>
      <c r="E84" s="215"/>
      <c r="F84" s="215"/>
      <c r="G84" s="215"/>
      <c r="H84" s="215"/>
      <c r="I84" s="215"/>
      <c r="J84" s="216">
        <f>J1835</f>
        <v>0</v>
      </c>
      <c r="K84" s="212"/>
      <c r="L84" s="213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</row>
    <row r="85" spans="1:24" s="9" customFormat="1" ht="24.95" customHeight="1">
      <c r="A85" s="207"/>
      <c r="B85" s="208"/>
      <c r="C85" s="207"/>
      <c r="D85" s="209" t="s">
        <v>113</v>
      </c>
      <c r="E85" s="210"/>
      <c r="F85" s="210"/>
      <c r="G85" s="210"/>
      <c r="H85" s="210"/>
      <c r="I85" s="210"/>
      <c r="J85" s="211">
        <f>J1844</f>
        <v>0</v>
      </c>
      <c r="K85" s="207"/>
      <c r="L85" s="208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1:24" s="10" customFormat="1" ht="19.9" customHeight="1">
      <c r="A86" s="212"/>
      <c r="B86" s="213"/>
      <c r="C86" s="212"/>
      <c r="D86" s="214" t="s">
        <v>114</v>
      </c>
      <c r="E86" s="215"/>
      <c r="F86" s="215"/>
      <c r="G86" s="215"/>
      <c r="H86" s="215"/>
      <c r="I86" s="215"/>
      <c r="J86" s="216">
        <f>J1845</f>
        <v>0</v>
      </c>
      <c r="K86" s="212"/>
      <c r="L86" s="213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</row>
    <row r="87" spans="1:24" s="10" customFormat="1" ht="19.9" customHeight="1">
      <c r="A87" s="212"/>
      <c r="B87" s="213"/>
      <c r="C87" s="212"/>
      <c r="D87" s="214" t="s">
        <v>115</v>
      </c>
      <c r="E87" s="215"/>
      <c r="F87" s="215"/>
      <c r="G87" s="215"/>
      <c r="H87" s="215"/>
      <c r="I87" s="215"/>
      <c r="J87" s="216">
        <f>J1853</f>
        <v>0</v>
      </c>
      <c r="K87" s="212"/>
      <c r="L87" s="213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</row>
    <row r="88" spans="1:24" s="10" customFormat="1" ht="19.9" customHeight="1">
      <c r="A88" s="212"/>
      <c r="B88" s="213"/>
      <c r="C88" s="212"/>
      <c r="D88" s="214" t="s">
        <v>116</v>
      </c>
      <c r="E88" s="215"/>
      <c r="F88" s="215"/>
      <c r="G88" s="215"/>
      <c r="H88" s="215"/>
      <c r="I88" s="215"/>
      <c r="J88" s="216">
        <f>J1867</f>
        <v>0</v>
      </c>
      <c r="K88" s="212"/>
      <c r="L88" s="213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</row>
    <row r="89" spans="1:24" s="10" customFormat="1" ht="19.9" customHeight="1">
      <c r="A89" s="212"/>
      <c r="B89" s="213"/>
      <c r="C89" s="212"/>
      <c r="D89" s="214" t="s">
        <v>117</v>
      </c>
      <c r="E89" s="215"/>
      <c r="F89" s="215"/>
      <c r="G89" s="215"/>
      <c r="H89" s="215"/>
      <c r="I89" s="215"/>
      <c r="J89" s="216">
        <f>J1881</f>
        <v>0</v>
      </c>
      <c r="K89" s="212"/>
      <c r="L89" s="213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</row>
    <row r="90" spans="1:31" s="2" customFormat="1" ht="21.75" customHeight="1">
      <c r="A90" s="164"/>
      <c r="B90" s="176"/>
      <c r="C90" s="164"/>
      <c r="D90" s="164"/>
      <c r="E90" s="164"/>
      <c r="F90" s="164"/>
      <c r="G90" s="164"/>
      <c r="H90" s="164"/>
      <c r="I90" s="164"/>
      <c r="J90" s="164"/>
      <c r="K90" s="164"/>
      <c r="L90" s="177"/>
      <c r="M90" s="167"/>
      <c r="N90" s="167"/>
      <c r="O90" s="167"/>
      <c r="P90" s="167"/>
      <c r="Q90" s="167"/>
      <c r="R90" s="167"/>
      <c r="S90" s="164"/>
      <c r="T90" s="164"/>
      <c r="U90" s="164"/>
      <c r="V90" s="164"/>
      <c r="W90" s="164"/>
      <c r="X90" s="164"/>
      <c r="Y90" s="30"/>
      <c r="Z90" s="30"/>
      <c r="AA90" s="30"/>
      <c r="AB90" s="30"/>
      <c r="AC90" s="30"/>
      <c r="AD90" s="30"/>
      <c r="AE90" s="30"/>
    </row>
    <row r="91" spans="1:31" s="2" customFormat="1" ht="6.95" customHeight="1">
      <c r="A91" s="164"/>
      <c r="B91" s="200"/>
      <c r="C91" s="168"/>
      <c r="D91" s="168"/>
      <c r="E91" s="168"/>
      <c r="F91" s="168"/>
      <c r="G91" s="168"/>
      <c r="H91" s="168"/>
      <c r="I91" s="168"/>
      <c r="J91" s="168"/>
      <c r="K91" s="168"/>
      <c r="L91" s="177"/>
      <c r="M91" s="167"/>
      <c r="N91" s="167"/>
      <c r="O91" s="167"/>
      <c r="P91" s="167"/>
      <c r="Q91" s="167"/>
      <c r="R91" s="167"/>
      <c r="S91" s="164"/>
      <c r="T91" s="164"/>
      <c r="U91" s="164"/>
      <c r="V91" s="164"/>
      <c r="W91" s="164"/>
      <c r="X91" s="164"/>
      <c r="Y91" s="30"/>
      <c r="Z91" s="30"/>
      <c r="AA91" s="30"/>
      <c r="AB91" s="30"/>
      <c r="AC91" s="30"/>
      <c r="AD91" s="30"/>
      <c r="AE91" s="30"/>
    </row>
    <row r="92" spans="1:24" ht="1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1:24" ht="1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1:24" ht="1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1:31" s="2" customFormat="1" ht="6.95" customHeight="1">
      <c r="A95" s="164"/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177"/>
      <c r="M95" s="167"/>
      <c r="N95" s="167"/>
      <c r="O95" s="167"/>
      <c r="P95" s="167"/>
      <c r="Q95" s="167"/>
      <c r="R95" s="167"/>
      <c r="S95" s="164"/>
      <c r="T95" s="164"/>
      <c r="U95" s="164"/>
      <c r="V95" s="164"/>
      <c r="W95" s="164"/>
      <c r="X95" s="164"/>
      <c r="Y95" s="30"/>
      <c r="Z95" s="30"/>
      <c r="AA95" s="30"/>
      <c r="AB95" s="30"/>
      <c r="AC95" s="30"/>
      <c r="AD95" s="30"/>
      <c r="AE95" s="30"/>
    </row>
    <row r="96" spans="1:31" s="2" customFormat="1" ht="24.95" customHeight="1">
      <c r="A96" s="164"/>
      <c r="B96" s="176"/>
      <c r="C96" s="173" t="s">
        <v>118</v>
      </c>
      <c r="D96" s="164"/>
      <c r="E96" s="164"/>
      <c r="F96" s="164"/>
      <c r="G96" s="164"/>
      <c r="H96" s="164"/>
      <c r="I96" s="164"/>
      <c r="J96" s="164"/>
      <c r="K96" s="164"/>
      <c r="L96" s="177"/>
      <c r="M96" s="167"/>
      <c r="N96" s="167"/>
      <c r="O96" s="167"/>
      <c r="P96" s="167"/>
      <c r="Q96" s="167"/>
      <c r="R96" s="167"/>
      <c r="S96" s="164"/>
      <c r="T96" s="164"/>
      <c r="U96" s="164"/>
      <c r="V96" s="164"/>
      <c r="W96" s="164"/>
      <c r="X96" s="164"/>
      <c r="Y96" s="30"/>
      <c r="Z96" s="30"/>
      <c r="AA96" s="30"/>
      <c r="AB96" s="30"/>
      <c r="AC96" s="30"/>
      <c r="AD96" s="30"/>
      <c r="AE96" s="30"/>
    </row>
    <row r="97" spans="1:31" s="2" customFormat="1" ht="6.95" customHeight="1">
      <c r="A97" s="164"/>
      <c r="B97" s="176"/>
      <c r="C97" s="164"/>
      <c r="D97" s="164"/>
      <c r="E97" s="164"/>
      <c r="F97" s="164"/>
      <c r="G97" s="164"/>
      <c r="H97" s="164"/>
      <c r="I97" s="164"/>
      <c r="J97" s="164"/>
      <c r="K97" s="164"/>
      <c r="L97" s="177"/>
      <c r="M97" s="167"/>
      <c r="N97" s="167"/>
      <c r="O97" s="167"/>
      <c r="P97" s="167"/>
      <c r="Q97" s="167"/>
      <c r="R97" s="167"/>
      <c r="S97" s="164"/>
      <c r="T97" s="164"/>
      <c r="U97" s="164"/>
      <c r="V97" s="164"/>
      <c r="W97" s="164"/>
      <c r="X97" s="164"/>
      <c r="Y97" s="30"/>
      <c r="Z97" s="30"/>
      <c r="AA97" s="30"/>
      <c r="AB97" s="30"/>
      <c r="AC97" s="30"/>
      <c r="AD97" s="30"/>
      <c r="AE97" s="30"/>
    </row>
    <row r="98" spans="1:31" s="2" customFormat="1" ht="12" customHeight="1">
      <c r="A98" s="164"/>
      <c r="B98" s="176"/>
      <c r="C98" s="175" t="s">
        <v>17</v>
      </c>
      <c r="D98" s="164"/>
      <c r="E98" s="164"/>
      <c r="F98" s="164"/>
      <c r="G98" s="164"/>
      <c r="H98" s="164"/>
      <c r="I98" s="164"/>
      <c r="J98" s="164"/>
      <c r="K98" s="164"/>
      <c r="L98" s="177"/>
      <c r="M98" s="167"/>
      <c r="N98" s="167"/>
      <c r="O98" s="167"/>
      <c r="P98" s="167"/>
      <c r="Q98" s="167"/>
      <c r="R98" s="167"/>
      <c r="S98" s="164"/>
      <c r="T98" s="164"/>
      <c r="U98" s="164"/>
      <c r="V98" s="164"/>
      <c r="W98" s="164"/>
      <c r="X98" s="164"/>
      <c r="Y98" s="30"/>
      <c r="Z98" s="30"/>
      <c r="AA98" s="30"/>
      <c r="AB98" s="30"/>
      <c r="AC98" s="30"/>
      <c r="AD98" s="30"/>
      <c r="AE98" s="30"/>
    </row>
    <row r="99" spans="1:31" s="2" customFormat="1" ht="16.5" customHeight="1">
      <c r="A99" s="164"/>
      <c r="B99" s="176"/>
      <c r="C99" s="164"/>
      <c r="D99" s="164"/>
      <c r="E99" s="342" t="str">
        <f>E7</f>
        <v>Gymnázium Josefa Ressela, Chrudim - oprava historické omítky</v>
      </c>
      <c r="F99" s="343"/>
      <c r="G99" s="343"/>
      <c r="H99" s="343"/>
      <c r="I99" s="164"/>
      <c r="J99" s="164"/>
      <c r="K99" s="164"/>
      <c r="L99" s="177"/>
      <c r="M99" s="167"/>
      <c r="N99" s="167"/>
      <c r="O99" s="167"/>
      <c r="P99" s="167"/>
      <c r="Q99" s="167"/>
      <c r="R99" s="167"/>
      <c r="S99" s="164"/>
      <c r="T99" s="164"/>
      <c r="U99" s="164"/>
      <c r="V99" s="164"/>
      <c r="W99" s="164"/>
      <c r="X99" s="164"/>
      <c r="Y99" s="30"/>
      <c r="Z99" s="30"/>
      <c r="AA99" s="30"/>
      <c r="AB99" s="30"/>
      <c r="AC99" s="30"/>
      <c r="AD99" s="30"/>
      <c r="AE99" s="30"/>
    </row>
    <row r="100" spans="1:31" s="2" customFormat="1" ht="12" customHeight="1">
      <c r="A100" s="164"/>
      <c r="B100" s="176"/>
      <c r="C100" s="175" t="s">
        <v>81</v>
      </c>
      <c r="D100" s="164"/>
      <c r="E100" s="164"/>
      <c r="F100" s="164"/>
      <c r="G100" s="164"/>
      <c r="H100" s="164"/>
      <c r="I100" s="164"/>
      <c r="J100" s="164"/>
      <c r="K100" s="164"/>
      <c r="L100" s="177"/>
      <c r="M100" s="167"/>
      <c r="N100" s="167"/>
      <c r="O100" s="167"/>
      <c r="P100" s="167"/>
      <c r="Q100" s="167"/>
      <c r="R100" s="167"/>
      <c r="S100" s="164"/>
      <c r="T100" s="164"/>
      <c r="U100" s="164"/>
      <c r="V100" s="164"/>
      <c r="W100" s="164"/>
      <c r="X100" s="164"/>
      <c r="Y100" s="30"/>
      <c r="Z100" s="30"/>
      <c r="AA100" s="30"/>
      <c r="AB100" s="30"/>
      <c r="AC100" s="30"/>
      <c r="AD100" s="30"/>
      <c r="AE100" s="30"/>
    </row>
    <row r="101" spans="1:31" s="2" customFormat="1" ht="16.5" customHeight="1">
      <c r="A101" s="164"/>
      <c r="B101" s="176"/>
      <c r="C101" s="164"/>
      <c r="D101" s="164"/>
      <c r="E101" s="340" t="str">
        <f>E9</f>
        <v>1 - Oprava historické omítky - fasáda</v>
      </c>
      <c r="F101" s="341"/>
      <c r="G101" s="341"/>
      <c r="H101" s="341"/>
      <c r="I101" s="164"/>
      <c r="J101" s="164"/>
      <c r="K101" s="164"/>
      <c r="L101" s="177"/>
      <c r="M101" s="167"/>
      <c r="N101" s="167"/>
      <c r="O101" s="167"/>
      <c r="P101" s="167"/>
      <c r="Q101" s="167"/>
      <c r="R101" s="167"/>
      <c r="S101" s="164"/>
      <c r="T101" s="164"/>
      <c r="U101" s="164"/>
      <c r="V101" s="164"/>
      <c r="W101" s="164"/>
      <c r="X101" s="164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164"/>
      <c r="B102" s="176"/>
      <c r="C102" s="164"/>
      <c r="D102" s="164"/>
      <c r="E102" s="164"/>
      <c r="F102" s="164"/>
      <c r="G102" s="164"/>
      <c r="H102" s="164"/>
      <c r="I102" s="164"/>
      <c r="J102" s="164"/>
      <c r="K102" s="164"/>
      <c r="L102" s="177"/>
      <c r="M102" s="167"/>
      <c r="N102" s="167"/>
      <c r="O102" s="167"/>
      <c r="P102" s="167"/>
      <c r="Q102" s="167"/>
      <c r="R102" s="167"/>
      <c r="S102" s="164"/>
      <c r="T102" s="164"/>
      <c r="U102" s="164"/>
      <c r="V102" s="164"/>
      <c r="W102" s="164"/>
      <c r="X102" s="164"/>
      <c r="Y102" s="30"/>
      <c r="Z102" s="30"/>
      <c r="AA102" s="30"/>
      <c r="AB102" s="30"/>
      <c r="AC102" s="30"/>
      <c r="AD102" s="30"/>
      <c r="AE102" s="30"/>
    </row>
    <row r="103" spans="1:31" s="2" customFormat="1" ht="12" customHeight="1">
      <c r="A103" s="164"/>
      <c r="B103" s="176"/>
      <c r="C103" s="175" t="s">
        <v>21</v>
      </c>
      <c r="D103" s="164"/>
      <c r="E103" s="164"/>
      <c r="F103" s="178" t="str">
        <f>F12</f>
        <v>Chrudim</v>
      </c>
      <c r="G103" s="164"/>
      <c r="H103" s="164"/>
      <c r="I103" s="175" t="s">
        <v>23</v>
      </c>
      <c r="J103" s="179">
        <f>IF(J12="","",J12)</f>
        <v>44183</v>
      </c>
      <c r="K103" s="164"/>
      <c r="L103" s="177"/>
      <c r="M103" s="167"/>
      <c r="N103" s="167"/>
      <c r="O103" s="167"/>
      <c r="P103" s="167"/>
      <c r="Q103" s="167"/>
      <c r="R103" s="167"/>
      <c r="S103" s="164"/>
      <c r="T103" s="164"/>
      <c r="U103" s="164"/>
      <c r="V103" s="164"/>
      <c r="W103" s="164"/>
      <c r="X103" s="164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164"/>
      <c r="B104" s="176"/>
      <c r="C104" s="164"/>
      <c r="D104" s="164"/>
      <c r="E104" s="164"/>
      <c r="F104" s="164"/>
      <c r="G104" s="164"/>
      <c r="H104" s="164"/>
      <c r="I104" s="164"/>
      <c r="J104" s="164"/>
      <c r="K104" s="164"/>
      <c r="L104" s="177"/>
      <c r="M104" s="167"/>
      <c r="N104" s="167"/>
      <c r="O104" s="167"/>
      <c r="P104" s="167"/>
      <c r="Q104" s="167"/>
      <c r="R104" s="167"/>
      <c r="S104" s="164"/>
      <c r="T104" s="164"/>
      <c r="U104" s="164"/>
      <c r="V104" s="164"/>
      <c r="W104" s="164"/>
      <c r="X104" s="164"/>
      <c r="Y104" s="30"/>
      <c r="Z104" s="30"/>
      <c r="AA104" s="30"/>
      <c r="AB104" s="30"/>
      <c r="AC104" s="30"/>
      <c r="AD104" s="30"/>
      <c r="AE104" s="30"/>
    </row>
    <row r="105" spans="1:31" s="2" customFormat="1" ht="25.7" customHeight="1">
      <c r="A105" s="164"/>
      <c r="B105" s="176"/>
      <c r="C105" s="175" t="s">
        <v>24</v>
      </c>
      <c r="D105" s="164"/>
      <c r="E105" s="164"/>
      <c r="F105" s="178" t="str">
        <f>E15</f>
        <v xml:space="preserve"> </v>
      </c>
      <c r="G105" s="164"/>
      <c r="H105" s="164"/>
      <c r="I105" s="175" t="s">
        <v>29</v>
      </c>
      <c r="J105" s="203" t="str">
        <f>E21</f>
        <v xml:space="preserve">                         Kameničky 41, 539 41 Kameničky</v>
      </c>
      <c r="K105" s="164"/>
      <c r="L105" s="177"/>
      <c r="M105" s="167"/>
      <c r="N105" s="167"/>
      <c r="O105" s="167"/>
      <c r="P105" s="167"/>
      <c r="Q105" s="167"/>
      <c r="R105" s="167"/>
      <c r="S105" s="164"/>
      <c r="T105" s="164"/>
      <c r="U105" s="164"/>
      <c r="V105" s="164"/>
      <c r="W105" s="164"/>
      <c r="X105" s="164"/>
      <c r="Y105" s="30"/>
      <c r="Z105" s="30"/>
      <c r="AA105" s="30"/>
      <c r="AB105" s="30"/>
      <c r="AC105" s="30"/>
      <c r="AD105" s="30"/>
      <c r="AE105" s="30"/>
    </row>
    <row r="106" spans="1:31" s="2" customFormat="1" ht="15.2" customHeight="1">
      <c r="A106" s="164"/>
      <c r="B106" s="176"/>
      <c r="C106" s="175" t="s">
        <v>28</v>
      </c>
      <c r="D106" s="164"/>
      <c r="E106" s="164"/>
      <c r="F106" s="178" t="str">
        <f>IF(E18="","",E18)</f>
        <v/>
      </c>
      <c r="G106" s="164"/>
      <c r="H106" s="164"/>
      <c r="I106" s="175" t="s">
        <v>31</v>
      </c>
      <c r="J106" s="203" t="str">
        <f>E24</f>
        <v xml:space="preserve"> </v>
      </c>
      <c r="K106" s="164"/>
      <c r="L106" s="177"/>
      <c r="M106" s="167"/>
      <c r="N106" s="167"/>
      <c r="O106" s="167"/>
      <c r="P106" s="167"/>
      <c r="Q106" s="167"/>
      <c r="R106" s="167"/>
      <c r="S106" s="164"/>
      <c r="T106" s="164"/>
      <c r="U106" s="164"/>
      <c r="V106" s="164"/>
      <c r="W106" s="164"/>
      <c r="X106" s="164"/>
      <c r="Y106" s="30"/>
      <c r="Z106" s="30"/>
      <c r="AA106" s="30"/>
      <c r="AB106" s="30"/>
      <c r="AC106" s="30"/>
      <c r="AD106" s="30"/>
      <c r="AE106" s="30"/>
    </row>
    <row r="107" spans="1:31" s="2" customFormat="1" ht="10.35" customHeight="1">
      <c r="A107" s="164"/>
      <c r="B107" s="176"/>
      <c r="C107" s="164"/>
      <c r="D107" s="164"/>
      <c r="E107" s="164"/>
      <c r="F107" s="164"/>
      <c r="G107" s="164"/>
      <c r="H107" s="164"/>
      <c r="I107" s="164"/>
      <c r="J107" s="164"/>
      <c r="K107" s="164"/>
      <c r="L107" s="177"/>
      <c r="M107" s="167"/>
      <c r="N107" s="167"/>
      <c r="O107" s="167"/>
      <c r="P107" s="167"/>
      <c r="Q107" s="167"/>
      <c r="R107" s="167"/>
      <c r="S107" s="164"/>
      <c r="T107" s="164"/>
      <c r="U107" s="164"/>
      <c r="V107" s="164"/>
      <c r="W107" s="164"/>
      <c r="X107" s="164"/>
      <c r="Y107" s="30"/>
      <c r="Z107" s="30"/>
      <c r="AA107" s="30"/>
      <c r="AB107" s="30"/>
      <c r="AC107" s="30"/>
      <c r="AD107" s="30"/>
      <c r="AE107" s="30"/>
    </row>
    <row r="108" spans="1:31" s="11" customFormat="1" ht="29.25" customHeight="1">
      <c r="A108" s="217"/>
      <c r="B108" s="218"/>
      <c r="C108" s="219" t="s">
        <v>119</v>
      </c>
      <c r="D108" s="220" t="s">
        <v>53</v>
      </c>
      <c r="E108" s="220" t="s">
        <v>49</v>
      </c>
      <c r="F108" s="220" t="s">
        <v>50</v>
      </c>
      <c r="G108" s="220" t="s">
        <v>120</v>
      </c>
      <c r="H108" s="220" t="s">
        <v>121</v>
      </c>
      <c r="I108" s="220" t="s">
        <v>122</v>
      </c>
      <c r="J108" s="220" t="s">
        <v>86</v>
      </c>
      <c r="K108" s="221" t="s">
        <v>123</v>
      </c>
      <c r="L108" s="222"/>
      <c r="M108" s="223" t="s">
        <v>3</v>
      </c>
      <c r="N108" s="224" t="s">
        <v>38</v>
      </c>
      <c r="O108" s="224" t="s">
        <v>124</v>
      </c>
      <c r="P108" s="224" t="s">
        <v>125</v>
      </c>
      <c r="Q108" s="224" t="s">
        <v>126</v>
      </c>
      <c r="R108" s="224" t="s">
        <v>127</v>
      </c>
      <c r="S108" s="224" t="s">
        <v>128</v>
      </c>
      <c r="T108" s="225" t="s">
        <v>129</v>
      </c>
      <c r="U108" s="217"/>
      <c r="V108" s="217"/>
      <c r="W108" s="217"/>
      <c r="X108" s="217"/>
      <c r="Y108" s="103"/>
      <c r="Z108" s="103"/>
      <c r="AA108" s="103"/>
      <c r="AB108" s="103"/>
      <c r="AC108" s="103"/>
      <c r="AD108" s="103"/>
      <c r="AE108" s="103"/>
    </row>
    <row r="109" spans="1:63" s="2" customFormat="1" ht="22.9" customHeight="1">
      <c r="A109" s="164"/>
      <c r="B109" s="176"/>
      <c r="C109" s="226" t="s">
        <v>130</v>
      </c>
      <c r="D109" s="164"/>
      <c r="E109" s="164"/>
      <c r="F109" s="164"/>
      <c r="G109" s="164"/>
      <c r="H109" s="164"/>
      <c r="I109" s="164"/>
      <c r="J109" s="227">
        <f>BK109</f>
        <v>0</v>
      </c>
      <c r="K109" s="164"/>
      <c r="L109" s="176"/>
      <c r="M109" s="228"/>
      <c r="N109" s="229"/>
      <c r="O109" s="186"/>
      <c r="P109" s="230">
        <f>P110+P1300+P1844</f>
        <v>0</v>
      </c>
      <c r="Q109" s="186"/>
      <c r="R109" s="230">
        <f>R110+R1300+R1844</f>
        <v>167.33993591999996</v>
      </c>
      <c r="S109" s="186"/>
      <c r="T109" s="231">
        <f>T110+T1300+T1844</f>
        <v>453.85357669999985</v>
      </c>
      <c r="U109" s="164"/>
      <c r="V109" s="164"/>
      <c r="W109" s="164"/>
      <c r="X109" s="164"/>
      <c r="Y109" s="30"/>
      <c r="Z109" s="30"/>
      <c r="AA109" s="30"/>
      <c r="AB109" s="30"/>
      <c r="AC109" s="30"/>
      <c r="AD109" s="30"/>
      <c r="AE109" s="30"/>
      <c r="AT109" s="18" t="s">
        <v>67</v>
      </c>
      <c r="AU109" s="18" t="s">
        <v>87</v>
      </c>
      <c r="BK109" s="107">
        <f>BK110+BK1300+BK1844</f>
        <v>0</v>
      </c>
    </row>
    <row r="110" spans="1:63" s="12" customFormat="1" ht="25.9" customHeight="1">
      <c r="A110" s="163"/>
      <c r="B110" s="232"/>
      <c r="C110" s="163"/>
      <c r="D110" s="233" t="s">
        <v>67</v>
      </c>
      <c r="E110" s="234" t="s">
        <v>131</v>
      </c>
      <c r="F110" s="234" t="s">
        <v>132</v>
      </c>
      <c r="G110" s="163"/>
      <c r="H110" s="163"/>
      <c r="I110" s="163"/>
      <c r="J110" s="235">
        <f>BK110</f>
        <v>0</v>
      </c>
      <c r="K110" s="163"/>
      <c r="L110" s="232"/>
      <c r="M110" s="236"/>
      <c r="N110" s="237"/>
      <c r="O110" s="237"/>
      <c r="P110" s="238">
        <f>P111+P115+P127+P144+P169+P980+P989+P1289+P1298</f>
        <v>0</v>
      </c>
      <c r="Q110" s="237"/>
      <c r="R110" s="238">
        <f>R111+R115+R127+R144+R169+R980+R989+R1289+R1298</f>
        <v>160.32752372999997</v>
      </c>
      <c r="S110" s="237"/>
      <c r="T110" s="239">
        <f>T111+T115+T127+T144+T169+T980+T989+T1289+T1298</f>
        <v>447.51281699999987</v>
      </c>
      <c r="U110" s="163"/>
      <c r="V110" s="163"/>
      <c r="W110" s="163"/>
      <c r="X110" s="163"/>
      <c r="AR110" s="109" t="s">
        <v>73</v>
      </c>
      <c r="AT110" s="115" t="s">
        <v>67</v>
      </c>
      <c r="AU110" s="115" t="s">
        <v>68</v>
      </c>
      <c r="AY110" s="109" t="s">
        <v>133</v>
      </c>
      <c r="BK110" s="116">
        <f>BK111+BK115+BK127+BK144+BK169+BK980+BK989+BK1289+BK1298</f>
        <v>0</v>
      </c>
    </row>
    <row r="111" spans="1:63" s="12" customFormat="1" ht="22.9" customHeight="1">
      <c r="A111" s="163"/>
      <c r="B111" s="232"/>
      <c r="C111" s="163"/>
      <c r="D111" s="233" t="s">
        <v>67</v>
      </c>
      <c r="E111" s="240" t="s">
        <v>73</v>
      </c>
      <c r="F111" s="240" t="s">
        <v>134</v>
      </c>
      <c r="G111" s="163"/>
      <c r="H111" s="163"/>
      <c r="I111" s="163"/>
      <c r="J111" s="241">
        <f>BK111</f>
        <v>0</v>
      </c>
      <c r="K111" s="163"/>
      <c r="L111" s="232"/>
      <c r="M111" s="236"/>
      <c r="N111" s="237"/>
      <c r="O111" s="237"/>
      <c r="P111" s="238">
        <f>SUM(P112:P114)</f>
        <v>0</v>
      </c>
      <c r="Q111" s="237"/>
      <c r="R111" s="238">
        <f>SUM(R112:R114)</f>
        <v>0</v>
      </c>
      <c r="S111" s="237"/>
      <c r="T111" s="239">
        <f>SUM(T112:T114)</f>
        <v>0.02844</v>
      </c>
      <c r="U111" s="163"/>
      <c r="V111" s="163"/>
      <c r="W111" s="163"/>
      <c r="X111" s="163"/>
      <c r="AR111" s="109" t="s">
        <v>73</v>
      </c>
      <c r="AT111" s="115" t="s">
        <v>67</v>
      </c>
      <c r="AU111" s="115" t="s">
        <v>73</v>
      </c>
      <c r="AY111" s="109" t="s">
        <v>133</v>
      </c>
      <c r="BK111" s="116">
        <f>SUM(BK112:BK114)</f>
        <v>0</v>
      </c>
    </row>
    <row r="112" spans="1:65" s="2" customFormat="1" ht="24.2" customHeight="1">
      <c r="A112" s="164"/>
      <c r="B112" s="176"/>
      <c r="C112" s="242" t="s">
        <v>73</v>
      </c>
      <c r="D112" s="242" t="s">
        <v>135</v>
      </c>
      <c r="E112" s="243" t="s">
        <v>136</v>
      </c>
      <c r="F112" s="244" t="s">
        <v>137</v>
      </c>
      <c r="G112" s="245" t="s">
        <v>138</v>
      </c>
      <c r="H112" s="246">
        <v>0.09</v>
      </c>
      <c r="I112" s="117"/>
      <c r="J112" s="247">
        <f>ROUND(I112*H112,2)</f>
        <v>0</v>
      </c>
      <c r="K112" s="244" t="s">
        <v>139</v>
      </c>
      <c r="L112" s="176"/>
      <c r="M112" s="248" t="s">
        <v>3</v>
      </c>
      <c r="N112" s="249" t="s">
        <v>39</v>
      </c>
      <c r="O112" s="250"/>
      <c r="P112" s="251">
        <f>O112*H112</f>
        <v>0</v>
      </c>
      <c r="Q112" s="251">
        <v>0</v>
      </c>
      <c r="R112" s="251">
        <f>Q112*H112</f>
        <v>0</v>
      </c>
      <c r="S112" s="251">
        <v>0.316</v>
      </c>
      <c r="T112" s="252">
        <f>S112*H112</f>
        <v>0.02844</v>
      </c>
      <c r="U112" s="164"/>
      <c r="V112" s="164"/>
      <c r="W112" s="164"/>
      <c r="X112" s="164"/>
      <c r="Y112" s="30"/>
      <c r="Z112" s="30"/>
      <c r="AA112" s="30"/>
      <c r="AB112" s="30"/>
      <c r="AC112" s="30"/>
      <c r="AD112" s="30"/>
      <c r="AE112" s="30"/>
      <c r="AR112" s="122" t="s">
        <v>140</v>
      </c>
      <c r="AT112" s="122" t="s">
        <v>135</v>
      </c>
      <c r="AU112" s="122" t="s">
        <v>77</v>
      </c>
      <c r="AY112" s="18" t="s">
        <v>133</v>
      </c>
      <c r="BE112" s="123">
        <f>IF(N112="základní",J112,0)</f>
        <v>0</v>
      </c>
      <c r="BF112" s="123">
        <f>IF(N112="snížená",J112,0)</f>
        <v>0</v>
      </c>
      <c r="BG112" s="123">
        <f>IF(N112="zákl. přenesená",J112,0)</f>
        <v>0</v>
      </c>
      <c r="BH112" s="123">
        <f>IF(N112="sníž. přenesená",J112,0)</f>
        <v>0</v>
      </c>
      <c r="BI112" s="123">
        <f>IF(N112="nulová",J112,0)</f>
        <v>0</v>
      </c>
      <c r="BJ112" s="18" t="s">
        <v>73</v>
      </c>
      <c r="BK112" s="123">
        <f>ROUND(I112*H112,2)</f>
        <v>0</v>
      </c>
      <c r="BL112" s="18" t="s">
        <v>140</v>
      </c>
      <c r="BM112" s="122" t="s">
        <v>141</v>
      </c>
    </row>
    <row r="113" spans="1:51" s="13" customFormat="1" ht="12">
      <c r="A113" s="161"/>
      <c r="B113" s="253"/>
      <c r="C113" s="161"/>
      <c r="D113" s="254" t="s">
        <v>142</v>
      </c>
      <c r="E113" s="255" t="s">
        <v>3</v>
      </c>
      <c r="F113" s="256" t="s">
        <v>143</v>
      </c>
      <c r="G113" s="161"/>
      <c r="H113" s="255" t="s">
        <v>3</v>
      </c>
      <c r="I113" s="125"/>
      <c r="J113" s="161"/>
      <c r="K113" s="161"/>
      <c r="L113" s="253"/>
      <c r="M113" s="257"/>
      <c r="N113" s="258"/>
      <c r="O113" s="258"/>
      <c r="P113" s="258"/>
      <c r="Q113" s="258"/>
      <c r="R113" s="258"/>
      <c r="S113" s="258"/>
      <c r="T113" s="259"/>
      <c r="U113" s="161"/>
      <c r="V113" s="161"/>
      <c r="W113" s="161"/>
      <c r="X113" s="161"/>
      <c r="AT113" s="124" t="s">
        <v>142</v>
      </c>
      <c r="AU113" s="124" t="s">
        <v>77</v>
      </c>
      <c r="AV113" s="13" t="s">
        <v>73</v>
      </c>
      <c r="AW113" s="13" t="s">
        <v>30</v>
      </c>
      <c r="AX113" s="13" t="s">
        <v>68</v>
      </c>
      <c r="AY113" s="124" t="s">
        <v>133</v>
      </c>
    </row>
    <row r="114" spans="1:51" s="14" customFormat="1" ht="12">
      <c r="A114" s="162"/>
      <c r="B114" s="260"/>
      <c r="C114" s="162"/>
      <c r="D114" s="254" t="s">
        <v>142</v>
      </c>
      <c r="E114" s="261" t="s">
        <v>3</v>
      </c>
      <c r="F114" s="262" t="s">
        <v>144</v>
      </c>
      <c r="G114" s="162"/>
      <c r="H114" s="263">
        <v>0.09</v>
      </c>
      <c r="I114" s="130"/>
      <c r="J114" s="162"/>
      <c r="K114" s="162"/>
      <c r="L114" s="260"/>
      <c r="M114" s="264"/>
      <c r="N114" s="265"/>
      <c r="O114" s="265"/>
      <c r="P114" s="265"/>
      <c r="Q114" s="265"/>
      <c r="R114" s="265"/>
      <c r="S114" s="265"/>
      <c r="T114" s="266"/>
      <c r="U114" s="162"/>
      <c r="V114" s="162"/>
      <c r="W114" s="162"/>
      <c r="X114" s="162"/>
      <c r="AT114" s="129" t="s">
        <v>142</v>
      </c>
      <c r="AU114" s="129" t="s">
        <v>77</v>
      </c>
      <c r="AV114" s="14" t="s">
        <v>77</v>
      </c>
      <c r="AW114" s="14" t="s">
        <v>30</v>
      </c>
      <c r="AX114" s="14" t="s">
        <v>73</v>
      </c>
      <c r="AY114" s="129" t="s">
        <v>133</v>
      </c>
    </row>
    <row r="115" spans="1:63" s="12" customFormat="1" ht="22.9" customHeight="1">
      <c r="A115" s="163"/>
      <c r="B115" s="232"/>
      <c r="C115" s="163"/>
      <c r="D115" s="233" t="s">
        <v>67</v>
      </c>
      <c r="E115" s="240" t="s">
        <v>77</v>
      </c>
      <c r="F115" s="240" t="s">
        <v>145</v>
      </c>
      <c r="G115" s="163"/>
      <c r="H115" s="163"/>
      <c r="I115" s="110"/>
      <c r="J115" s="241">
        <f>BK115</f>
        <v>0</v>
      </c>
      <c r="K115" s="163"/>
      <c r="L115" s="232"/>
      <c r="M115" s="236"/>
      <c r="N115" s="237"/>
      <c r="O115" s="237"/>
      <c r="P115" s="238">
        <f>SUM(P116:P126)</f>
        <v>0</v>
      </c>
      <c r="Q115" s="237"/>
      <c r="R115" s="238">
        <f>SUM(R116:R126)</f>
        <v>3.07909405</v>
      </c>
      <c r="S115" s="237"/>
      <c r="T115" s="239">
        <f>SUM(T116:T126)</f>
        <v>0</v>
      </c>
      <c r="U115" s="163"/>
      <c r="V115" s="163"/>
      <c r="W115" s="163"/>
      <c r="X115" s="163"/>
      <c r="AR115" s="109" t="s">
        <v>73</v>
      </c>
      <c r="AT115" s="115" t="s">
        <v>67</v>
      </c>
      <c r="AU115" s="115" t="s">
        <v>73</v>
      </c>
      <c r="AY115" s="109" t="s">
        <v>133</v>
      </c>
      <c r="BK115" s="116">
        <f>SUM(BK116:BK126)</f>
        <v>0</v>
      </c>
    </row>
    <row r="116" spans="1:65" s="2" customFormat="1" ht="14.45" customHeight="1">
      <c r="A116" s="164"/>
      <c r="B116" s="176"/>
      <c r="C116" s="242" t="s">
        <v>77</v>
      </c>
      <c r="D116" s="242" t="s">
        <v>135</v>
      </c>
      <c r="E116" s="243" t="s">
        <v>146</v>
      </c>
      <c r="F116" s="244" t="s">
        <v>147</v>
      </c>
      <c r="G116" s="245" t="s">
        <v>148</v>
      </c>
      <c r="H116" s="246">
        <v>1.174</v>
      </c>
      <c r="I116" s="117"/>
      <c r="J116" s="247">
        <f>ROUND(I116*H116,2)</f>
        <v>0</v>
      </c>
      <c r="K116" s="244" t="s">
        <v>139</v>
      </c>
      <c r="L116" s="176"/>
      <c r="M116" s="248" t="s">
        <v>3</v>
      </c>
      <c r="N116" s="249" t="s">
        <v>39</v>
      </c>
      <c r="O116" s="250"/>
      <c r="P116" s="251">
        <f>O116*H116</f>
        <v>0</v>
      </c>
      <c r="Q116" s="251">
        <v>2.45329</v>
      </c>
      <c r="R116" s="251">
        <f>Q116*H116</f>
        <v>2.8801624599999998</v>
      </c>
      <c r="S116" s="251">
        <v>0</v>
      </c>
      <c r="T116" s="252">
        <f>S116*H116</f>
        <v>0</v>
      </c>
      <c r="U116" s="164"/>
      <c r="V116" s="164"/>
      <c r="W116" s="164"/>
      <c r="X116" s="164"/>
      <c r="Y116" s="30"/>
      <c r="Z116" s="30"/>
      <c r="AA116" s="30"/>
      <c r="AB116" s="30"/>
      <c r="AC116" s="30"/>
      <c r="AD116" s="30"/>
      <c r="AE116" s="30"/>
      <c r="AR116" s="122" t="s">
        <v>140</v>
      </c>
      <c r="AT116" s="122" t="s">
        <v>135</v>
      </c>
      <c r="AU116" s="122" t="s">
        <v>77</v>
      </c>
      <c r="AY116" s="18" t="s">
        <v>133</v>
      </c>
      <c r="BE116" s="123">
        <f>IF(N116="základní",J116,0)</f>
        <v>0</v>
      </c>
      <c r="BF116" s="123">
        <f>IF(N116="snížená",J116,0)</f>
        <v>0</v>
      </c>
      <c r="BG116" s="123">
        <f>IF(N116="zákl. přenesená",J116,0)</f>
        <v>0</v>
      </c>
      <c r="BH116" s="123">
        <f>IF(N116="sníž. přenesená",J116,0)</f>
        <v>0</v>
      </c>
      <c r="BI116" s="123">
        <f>IF(N116="nulová",J116,0)</f>
        <v>0</v>
      </c>
      <c r="BJ116" s="18" t="s">
        <v>73</v>
      </c>
      <c r="BK116" s="123">
        <f>ROUND(I116*H116,2)</f>
        <v>0</v>
      </c>
      <c r="BL116" s="18" t="s">
        <v>140</v>
      </c>
      <c r="BM116" s="122" t="s">
        <v>149</v>
      </c>
    </row>
    <row r="117" spans="1:51" s="13" customFormat="1" ht="12">
      <c r="A117" s="161"/>
      <c r="B117" s="253"/>
      <c r="C117" s="161"/>
      <c r="D117" s="254" t="s">
        <v>142</v>
      </c>
      <c r="E117" s="255" t="s">
        <v>3</v>
      </c>
      <c r="F117" s="256" t="s">
        <v>150</v>
      </c>
      <c r="G117" s="161"/>
      <c r="H117" s="255" t="s">
        <v>3</v>
      </c>
      <c r="I117" s="125"/>
      <c r="J117" s="161"/>
      <c r="K117" s="161"/>
      <c r="L117" s="253"/>
      <c r="M117" s="257"/>
      <c r="N117" s="258"/>
      <c r="O117" s="258"/>
      <c r="P117" s="258"/>
      <c r="Q117" s="258"/>
      <c r="R117" s="258"/>
      <c r="S117" s="258"/>
      <c r="T117" s="259"/>
      <c r="U117" s="161"/>
      <c r="V117" s="161"/>
      <c r="W117" s="161"/>
      <c r="X117" s="161"/>
      <c r="AT117" s="124" t="s">
        <v>142</v>
      </c>
      <c r="AU117" s="124" t="s">
        <v>77</v>
      </c>
      <c r="AV117" s="13" t="s">
        <v>73</v>
      </c>
      <c r="AW117" s="13" t="s">
        <v>30</v>
      </c>
      <c r="AX117" s="13" t="s">
        <v>68</v>
      </c>
      <c r="AY117" s="124" t="s">
        <v>133</v>
      </c>
    </row>
    <row r="118" spans="1:51" s="14" customFormat="1" ht="12">
      <c r="A118" s="162"/>
      <c r="B118" s="260"/>
      <c r="C118" s="162"/>
      <c r="D118" s="254" t="s">
        <v>142</v>
      </c>
      <c r="E118" s="261" t="s">
        <v>3</v>
      </c>
      <c r="F118" s="262" t="s">
        <v>151</v>
      </c>
      <c r="G118" s="162"/>
      <c r="H118" s="263">
        <v>1.174</v>
      </c>
      <c r="I118" s="130"/>
      <c r="J118" s="162"/>
      <c r="K118" s="162"/>
      <c r="L118" s="260"/>
      <c r="M118" s="264"/>
      <c r="N118" s="265"/>
      <c r="O118" s="265"/>
      <c r="P118" s="265"/>
      <c r="Q118" s="265"/>
      <c r="R118" s="265"/>
      <c r="S118" s="265"/>
      <c r="T118" s="266"/>
      <c r="U118" s="162"/>
      <c r="V118" s="162"/>
      <c r="W118" s="162"/>
      <c r="X118" s="162"/>
      <c r="AT118" s="129" t="s">
        <v>142</v>
      </c>
      <c r="AU118" s="129" t="s">
        <v>77</v>
      </c>
      <c r="AV118" s="14" t="s">
        <v>77</v>
      </c>
      <c r="AW118" s="14" t="s">
        <v>30</v>
      </c>
      <c r="AX118" s="14" t="s">
        <v>73</v>
      </c>
      <c r="AY118" s="129" t="s">
        <v>133</v>
      </c>
    </row>
    <row r="119" spans="1:65" s="2" customFormat="1" ht="14.45" customHeight="1">
      <c r="A119" s="164"/>
      <c r="B119" s="176"/>
      <c r="C119" s="242" t="s">
        <v>152</v>
      </c>
      <c r="D119" s="242" t="s">
        <v>135</v>
      </c>
      <c r="E119" s="243" t="s">
        <v>153</v>
      </c>
      <c r="F119" s="244" t="s">
        <v>154</v>
      </c>
      <c r="G119" s="245" t="s">
        <v>138</v>
      </c>
      <c r="H119" s="246">
        <v>9.2</v>
      </c>
      <c r="I119" s="117"/>
      <c r="J119" s="247">
        <f>ROUND(I119*H119,2)</f>
        <v>0</v>
      </c>
      <c r="K119" s="244" t="s">
        <v>139</v>
      </c>
      <c r="L119" s="176"/>
      <c r="M119" s="248" t="s">
        <v>3</v>
      </c>
      <c r="N119" s="249" t="s">
        <v>39</v>
      </c>
      <c r="O119" s="250"/>
      <c r="P119" s="251">
        <f>O119*H119</f>
        <v>0</v>
      </c>
      <c r="Q119" s="251">
        <v>0.00269</v>
      </c>
      <c r="R119" s="251">
        <f>Q119*H119</f>
        <v>0.024748</v>
      </c>
      <c r="S119" s="251">
        <v>0</v>
      </c>
      <c r="T119" s="252">
        <f>S119*H119</f>
        <v>0</v>
      </c>
      <c r="U119" s="164"/>
      <c r="V119" s="164"/>
      <c r="W119" s="164"/>
      <c r="X119" s="164"/>
      <c r="Y119" s="30"/>
      <c r="Z119" s="30"/>
      <c r="AA119" s="30"/>
      <c r="AB119" s="30"/>
      <c r="AC119" s="30"/>
      <c r="AD119" s="30"/>
      <c r="AE119" s="30"/>
      <c r="AR119" s="122" t="s">
        <v>140</v>
      </c>
      <c r="AT119" s="122" t="s">
        <v>135</v>
      </c>
      <c r="AU119" s="122" t="s">
        <v>77</v>
      </c>
      <c r="AY119" s="18" t="s">
        <v>133</v>
      </c>
      <c r="BE119" s="123">
        <f>IF(N119="základní",J119,0)</f>
        <v>0</v>
      </c>
      <c r="BF119" s="123">
        <f>IF(N119="snížená",J119,0)</f>
        <v>0</v>
      </c>
      <c r="BG119" s="123">
        <f>IF(N119="zákl. přenesená",J119,0)</f>
        <v>0</v>
      </c>
      <c r="BH119" s="123">
        <f>IF(N119="sníž. přenesená",J119,0)</f>
        <v>0</v>
      </c>
      <c r="BI119" s="123">
        <f>IF(N119="nulová",J119,0)</f>
        <v>0</v>
      </c>
      <c r="BJ119" s="18" t="s">
        <v>73</v>
      </c>
      <c r="BK119" s="123">
        <f>ROUND(I119*H119,2)</f>
        <v>0</v>
      </c>
      <c r="BL119" s="18" t="s">
        <v>140</v>
      </c>
      <c r="BM119" s="122" t="s">
        <v>155</v>
      </c>
    </row>
    <row r="120" spans="1:51" s="13" customFormat="1" ht="12">
      <c r="A120" s="161"/>
      <c r="B120" s="253"/>
      <c r="C120" s="161"/>
      <c r="D120" s="254" t="s">
        <v>142</v>
      </c>
      <c r="E120" s="255" t="s">
        <v>3</v>
      </c>
      <c r="F120" s="256" t="s">
        <v>150</v>
      </c>
      <c r="G120" s="161"/>
      <c r="H120" s="255" t="s">
        <v>3</v>
      </c>
      <c r="I120" s="125"/>
      <c r="J120" s="161"/>
      <c r="K120" s="161"/>
      <c r="L120" s="253"/>
      <c r="M120" s="257"/>
      <c r="N120" s="258"/>
      <c r="O120" s="258"/>
      <c r="P120" s="258"/>
      <c r="Q120" s="258"/>
      <c r="R120" s="258"/>
      <c r="S120" s="258"/>
      <c r="T120" s="259"/>
      <c r="U120" s="161"/>
      <c r="V120" s="161"/>
      <c r="W120" s="161"/>
      <c r="X120" s="161"/>
      <c r="AT120" s="124" t="s">
        <v>142</v>
      </c>
      <c r="AU120" s="124" t="s">
        <v>77</v>
      </c>
      <c r="AV120" s="13" t="s">
        <v>73</v>
      </c>
      <c r="AW120" s="13" t="s">
        <v>30</v>
      </c>
      <c r="AX120" s="13" t="s">
        <v>68</v>
      </c>
      <c r="AY120" s="124" t="s">
        <v>133</v>
      </c>
    </row>
    <row r="121" spans="1:51" s="14" customFormat="1" ht="12">
      <c r="A121" s="162"/>
      <c r="B121" s="260"/>
      <c r="C121" s="162"/>
      <c r="D121" s="254" t="s">
        <v>142</v>
      </c>
      <c r="E121" s="261" t="s">
        <v>3</v>
      </c>
      <c r="F121" s="262" t="s">
        <v>156</v>
      </c>
      <c r="G121" s="162"/>
      <c r="H121" s="263">
        <v>9.2</v>
      </c>
      <c r="I121" s="130"/>
      <c r="J121" s="162"/>
      <c r="K121" s="162"/>
      <c r="L121" s="260"/>
      <c r="M121" s="264"/>
      <c r="N121" s="265"/>
      <c r="O121" s="265"/>
      <c r="P121" s="265"/>
      <c r="Q121" s="265"/>
      <c r="R121" s="265"/>
      <c r="S121" s="265"/>
      <c r="T121" s="266"/>
      <c r="U121" s="162"/>
      <c r="V121" s="162"/>
      <c r="W121" s="162"/>
      <c r="X121" s="162"/>
      <c r="AT121" s="129" t="s">
        <v>142</v>
      </c>
      <c r="AU121" s="129" t="s">
        <v>77</v>
      </c>
      <c r="AV121" s="14" t="s">
        <v>77</v>
      </c>
      <c r="AW121" s="14" t="s">
        <v>30</v>
      </c>
      <c r="AX121" s="14" t="s">
        <v>73</v>
      </c>
      <c r="AY121" s="129" t="s">
        <v>133</v>
      </c>
    </row>
    <row r="122" spans="1:65" s="2" customFormat="1" ht="14.45" customHeight="1">
      <c r="A122" s="164"/>
      <c r="B122" s="176"/>
      <c r="C122" s="242" t="s">
        <v>140</v>
      </c>
      <c r="D122" s="242" t="s">
        <v>135</v>
      </c>
      <c r="E122" s="243" t="s">
        <v>157</v>
      </c>
      <c r="F122" s="244" t="s">
        <v>158</v>
      </c>
      <c r="G122" s="245" t="s">
        <v>138</v>
      </c>
      <c r="H122" s="246">
        <v>9.2</v>
      </c>
      <c r="I122" s="117"/>
      <c r="J122" s="247">
        <f>ROUND(I122*H122,2)</f>
        <v>0</v>
      </c>
      <c r="K122" s="244" t="s">
        <v>139</v>
      </c>
      <c r="L122" s="176"/>
      <c r="M122" s="248" t="s">
        <v>3</v>
      </c>
      <c r="N122" s="249" t="s">
        <v>39</v>
      </c>
      <c r="O122" s="250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164"/>
      <c r="V122" s="164"/>
      <c r="W122" s="164"/>
      <c r="X122" s="164"/>
      <c r="Y122" s="30"/>
      <c r="Z122" s="30"/>
      <c r="AA122" s="30"/>
      <c r="AB122" s="30"/>
      <c r="AC122" s="30"/>
      <c r="AD122" s="30"/>
      <c r="AE122" s="30"/>
      <c r="AR122" s="122" t="s">
        <v>140</v>
      </c>
      <c r="AT122" s="122" t="s">
        <v>135</v>
      </c>
      <c r="AU122" s="122" t="s">
        <v>77</v>
      </c>
      <c r="AY122" s="18" t="s">
        <v>133</v>
      </c>
      <c r="BE122" s="123">
        <f>IF(N122="základní",J122,0)</f>
        <v>0</v>
      </c>
      <c r="BF122" s="123">
        <f>IF(N122="snížená",J122,0)</f>
        <v>0</v>
      </c>
      <c r="BG122" s="123">
        <f>IF(N122="zákl. přenesená",J122,0)</f>
        <v>0</v>
      </c>
      <c r="BH122" s="123">
        <f>IF(N122="sníž. přenesená",J122,0)</f>
        <v>0</v>
      </c>
      <c r="BI122" s="123">
        <f>IF(N122="nulová",J122,0)</f>
        <v>0</v>
      </c>
      <c r="BJ122" s="18" t="s">
        <v>73</v>
      </c>
      <c r="BK122" s="123">
        <f>ROUND(I122*H122,2)</f>
        <v>0</v>
      </c>
      <c r="BL122" s="18" t="s">
        <v>140</v>
      </c>
      <c r="BM122" s="122" t="s">
        <v>159</v>
      </c>
    </row>
    <row r="123" spans="1:65" s="2" customFormat="1" ht="14.45" customHeight="1">
      <c r="A123" s="164"/>
      <c r="B123" s="176"/>
      <c r="C123" s="242" t="s">
        <v>160</v>
      </c>
      <c r="D123" s="242" t="s">
        <v>135</v>
      </c>
      <c r="E123" s="243" t="s">
        <v>161</v>
      </c>
      <c r="F123" s="244" t="s">
        <v>162</v>
      </c>
      <c r="G123" s="245" t="s">
        <v>148</v>
      </c>
      <c r="H123" s="246">
        <v>0.071</v>
      </c>
      <c r="I123" s="117"/>
      <c r="J123" s="247">
        <f>ROUND(I123*H123,2)</f>
        <v>0</v>
      </c>
      <c r="K123" s="244" t="s">
        <v>139</v>
      </c>
      <c r="L123" s="176"/>
      <c r="M123" s="248" t="s">
        <v>3</v>
      </c>
      <c r="N123" s="249" t="s">
        <v>39</v>
      </c>
      <c r="O123" s="250"/>
      <c r="P123" s="251">
        <f>O123*H123</f>
        <v>0</v>
      </c>
      <c r="Q123" s="251">
        <v>2.45329</v>
      </c>
      <c r="R123" s="251">
        <f>Q123*H123</f>
        <v>0.17418358999999997</v>
      </c>
      <c r="S123" s="251">
        <v>0</v>
      </c>
      <c r="T123" s="252">
        <f>S123*H123</f>
        <v>0</v>
      </c>
      <c r="U123" s="164"/>
      <c r="V123" s="164"/>
      <c r="W123" s="164"/>
      <c r="X123" s="164"/>
      <c r="Y123" s="30"/>
      <c r="Z123" s="30"/>
      <c r="AA123" s="30"/>
      <c r="AB123" s="30"/>
      <c r="AC123" s="30"/>
      <c r="AD123" s="30"/>
      <c r="AE123" s="30"/>
      <c r="AR123" s="122" t="s">
        <v>140</v>
      </c>
      <c r="AT123" s="122" t="s">
        <v>135</v>
      </c>
      <c r="AU123" s="122" t="s">
        <v>77</v>
      </c>
      <c r="AY123" s="18" t="s">
        <v>133</v>
      </c>
      <c r="BE123" s="123">
        <f>IF(N123="základní",J123,0)</f>
        <v>0</v>
      </c>
      <c r="BF123" s="123">
        <f>IF(N123="snížená",J123,0)</f>
        <v>0</v>
      </c>
      <c r="BG123" s="123">
        <f>IF(N123="zákl. přenesená",J123,0)</f>
        <v>0</v>
      </c>
      <c r="BH123" s="123">
        <f>IF(N123="sníž. přenesená",J123,0)</f>
        <v>0</v>
      </c>
      <c r="BI123" s="123">
        <f>IF(N123="nulová",J123,0)</f>
        <v>0</v>
      </c>
      <c r="BJ123" s="18" t="s">
        <v>73</v>
      </c>
      <c r="BK123" s="123">
        <f>ROUND(I123*H123,2)</f>
        <v>0</v>
      </c>
      <c r="BL123" s="18" t="s">
        <v>140</v>
      </c>
      <c r="BM123" s="122" t="s">
        <v>163</v>
      </c>
    </row>
    <row r="124" spans="1:47" s="2" customFormat="1" ht="19.5">
      <c r="A124" s="164"/>
      <c r="B124" s="176"/>
      <c r="C124" s="164"/>
      <c r="D124" s="254" t="s">
        <v>164</v>
      </c>
      <c r="E124" s="164"/>
      <c r="F124" s="267" t="s">
        <v>165</v>
      </c>
      <c r="G124" s="164"/>
      <c r="H124" s="164"/>
      <c r="I124" s="134"/>
      <c r="J124" s="164"/>
      <c r="K124" s="164"/>
      <c r="L124" s="176"/>
      <c r="M124" s="268"/>
      <c r="N124" s="269"/>
      <c r="O124" s="250"/>
      <c r="P124" s="250"/>
      <c r="Q124" s="250"/>
      <c r="R124" s="250"/>
      <c r="S124" s="250"/>
      <c r="T124" s="270"/>
      <c r="U124" s="164"/>
      <c r="V124" s="164"/>
      <c r="W124" s="164"/>
      <c r="X124" s="164"/>
      <c r="Y124" s="30"/>
      <c r="Z124" s="30"/>
      <c r="AA124" s="30"/>
      <c r="AB124" s="30"/>
      <c r="AC124" s="30"/>
      <c r="AD124" s="30"/>
      <c r="AE124" s="30"/>
      <c r="AT124" s="18" t="s">
        <v>164</v>
      </c>
      <c r="AU124" s="18" t="s">
        <v>77</v>
      </c>
    </row>
    <row r="125" spans="1:51" s="13" customFormat="1" ht="12">
      <c r="A125" s="161"/>
      <c r="B125" s="253"/>
      <c r="C125" s="161"/>
      <c r="D125" s="254" t="s">
        <v>142</v>
      </c>
      <c r="E125" s="255" t="s">
        <v>3</v>
      </c>
      <c r="F125" s="256" t="s">
        <v>166</v>
      </c>
      <c r="G125" s="161"/>
      <c r="H125" s="255" t="s">
        <v>3</v>
      </c>
      <c r="I125" s="125"/>
      <c r="J125" s="161"/>
      <c r="K125" s="161"/>
      <c r="L125" s="253"/>
      <c r="M125" s="257"/>
      <c r="N125" s="258"/>
      <c r="O125" s="258"/>
      <c r="P125" s="258"/>
      <c r="Q125" s="258"/>
      <c r="R125" s="258"/>
      <c r="S125" s="258"/>
      <c r="T125" s="259"/>
      <c r="U125" s="161"/>
      <c r="V125" s="161"/>
      <c r="W125" s="161"/>
      <c r="X125" s="161"/>
      <c r="AT125" s="124" t="s">
        <v>142</v>
      </c>
      <c r="AU125" s="124" t="s">
        <v>77</v>
      </c>
      <c r="AV125" s="13" t="s">
        <v>73</v>
      </c>
      <c r="AW125" s="13" t="s">
        <v>30</v>
      </c>
      <c r="AX125" s="13" t="s">
        <v>68</v>
      </c>
      <c r="AY125" s="124" t="s">
        <v>133</v>
      </c>
    </row>
    <row r="126" spans="1:51" s="14" customFormat="1" ht="12">
      <c r="A126" s="162"/>
      <c r="B126" s="260"/>
      <c r="C126" s="162"/>
      <c r="D126" s="254" t="s">
        <v>142</v>
      </c>
      <c r="E126" s="261" t="s">
        <v>3</v>
      </c>
      <c r="F126" s="262" t="s">
        <v>167</v>
      </c>
      <c r="G126" s="162"/>
      <c r="H126" s="263">
        <v>0.071</v>
      </c>
      <c r="I126" s="130"/>
      <c r="J126" s="162"/>
      <c r="K126" s="162"/>
      <c r="L126" s="260"/>
      <c r="M126" s="264"/>
      <c r="N126" s="265"/>
      <c r="O126" s="265"/>
      <c r="P126" s="265"/>
      <c r="Q126" s="265"/>
      <c r="R126" s="265"/>
      <c r="S126" s="265"/>
      <c r="T126" s="266"/>
      <c r="U126" s="162"/>
      <c r="V126" s="162"/>
      <c r="W126" s="162"/>
      <c r="X126" s="162"/>
      <c r="AT126" s="129" t="s">
        <v>142</v>
      </c>
      <c r="AU126" s="129" t="s">
        <v>77</v>
      </c>
      <c r="AV126" s="14" t="s">
        <v>77</v>
      </c>
      <c r="AW126" s="14" t="s">
        <v>30</v>
      </c>
      <c r="AX126" s="14" t="s">
        <v>73</v>
      </c>
      <c r="AY126" s="129" t="s">
        <v>133</v>
      </c>
    </row>
    <row r="127" spans="1:63" s="12" customFormat="1" ht="22.9" customHeight="1">
      <c r="A127" s="163"/>
      <c r="B127" s="232"/>
      <c r="C127" s="163"/>
      <c r="D127" s="233" t="s">
        <v>67</v>
      </c>
      <c r="E127" s="240" t="s">
        <v>152</v>
      </c>
      <c r="F127" s="240" t="s">
        <v>168</v>
      </c>
      <c r="G127" s="163"/>
      <c r="H127" s="163"/>
      <c r="I127" s="110"/>
      <c r="J127" s="241">
        <f>BK127</f>
        <v>0</v>
      </c>
      <c r="K127" s="163"/>
      <c r="L127" s="232"/>
      <c r="M127" s="236"/>
      <c r="N127" s="237"/>
      <c r="O127" s="237"/>
      <c r="P127" s="238">
        <f>SUM(P128:P143)</f>
        <v>0</v>
      </c>
      <c r="Q127" s="237"/>
      <c r="R127" s="238">
        <f>SUM(R128:R143)</f>
        <v>7.7385461200000005</v>
      </c>
      <c r="S127" s="237"/>
      <c r="T127" s="239">
        <f>SUM(T128:T143)</f>
        <v>0.000241</v>
      </c>
      <c r="U127" s="163"/>
      <c r="V127" s="163"/>
      <c r="W127" s="163"/>
      <c r="X127" s="163"/>
      <c r="AR127" s="109" t="s">
        <v>73</v>
      </c>
      <c r="AT127" s="115" t="s">
        <v>67</v>
      </c>
      <c r="AU127" s="115" t="s">
        <v>73</v>
      </c>
      <c r="AY127" s="109" t="s">
        <v>133</v>
      </c>
      <c r="BK127" s="116">
        <f>SUM(BK128:BK143)</f>
        <v>0</v>
      </c>
    </row>
    <row r="128" spans="1:65" s="2" customFormat="1" ht="24.2" customHeight="1">
      <c r="A128" s="164"/>
      <c r="B128" s="176"/>
      <c r="C128" s="242" t="s">
        <v>169</v>
      </c>
      <c r="D128" s="242" t="s">
        <v>135</v>
      </c>
      <c r="E128" s="243" t="s">
        <v>170</v>
      </c>
      <c r="F128" s="244" t="s">
        <v>171</v>
      </c>
      <c r="G128" s="245" t="s">
        <v>172</v>
      </c>
      <c r="H128" s="246">
        <v>13.6</v>
      </c>
      <c r="I128" s="117"/>
      <c r="J128" s="247">
        <f>ROUND(I128*H128,2)</f>
        <v>0</v>
      </c>
      <c r="K128" s="244" t="s">
        <v>139</v>
      </c>
      <c r="L128" s="176"/>
      <c r="M128" s="248" t="s">
        <v>3</v>
      </c>
      <c r="N128" s="249" t="s">
        <v>39</v>
      </c>
      <c r="O128" s="250"/>
      <c r="P128" s="251">
        <f>O128*H128</f>
        <v>0</v>
      </c>
      <c r="Q128" s="251">
        <v>0.00178</v>
      </c>
      <c r="R128" s="251">
        <f>Q128*H128</f>
        <v>0.024207999999999997</v>
      </c>
      <c r="S128" s="251">
        <v>1E-05</v>
      </c>
      <c r="T128" s="252">
        <f>S128*H128</f>
        <v>0.000136</v>
      </c>
      <c r="U128" s="164"/>
      <c r="V128" s="164"/>
      <c r="W128" s="164"/>
      <c r="X128" s="164"/>
      <c r="Y128" s="30"/>
      <c r="Z128" s="30"/>
      <c r="AA128" s="30"/>
      <c r="AB128" s="30"/>
      <c r="AC128" s="30"/>
      <c r="AD128" s="30"/>
      <c r="AE128" s="30"/>
      <c r="AR128" s="122" t="s">
        <v>140</v>
      </c>
      <c r="AT128" s="122" t="s">
        <v>135</v>
      </c>
      <c r="AU128" s="122" t="s">
        <v>77</v>
      </c>
      <c r="AY128" s="18" t="s">
        <v>133</v>
      </c>
      <c r="BE128" s="123">
        <f>IF(N128="základní",J128,0)</f>
        <v>0</v>
      </c>
      <c r="BF128" s="123">
        <f>IF(N128="snížená",J128,0)</f>
        <v>0</v>
      </c>
      <c r="BG128" s="123">
        <f>IF(N128="zákl. přenesená",J128,0)</f>
        <v>0</v>
      </c>
      <c r="BH128" s="123">
        <f>IF(N128="sníž. přenesená",J128,0)</f>
        <v>0</v>
      </c>
      <c r="BI128" s="123">
        <f>IF(N128="nulová",J128,0)</f>
        <v>0</v>
      </c>
      <c r="BJ128" s="18" t="s">
        <v>73</v>
      </c>
      <c r="BK128" s="123">
        <f>ROUND(I128*H128,2)</f>
        <v>0</v>
      </c>
      <c r="BL128" s="18" t="s">
        <v>140</v>
      </c>
      <c r="BM128" s="122" t="s">
        <v>173</v>
      </c>
    </row>
    <row r="129" spans="1:47" s="2" customFormat="1" ht="39">
      <c r="A129" s="164"/>
      <c r="B129" s="176"/>
      <c r="C129" s="164"/>
      <c r="D129" s="254" t="s">
        <v>164</v>
      </c>
      <c r="E129" s="164"/>
      <c r="F129" s="267" t="s">
        <v>174</v>
      </c>
      <c r="G129" s="164"/>
      <c r="H129" s="164"/>
      <c r="I129" s="134"/>
      <c r="J129" s="164"/>
      <c r="K129" s="164"/>
      <c r="L129" s="176"/>
      <c r="M129" s="268"/>
      <c r="N129" s="269"/>
      <c r="O129" s="250"/>
      <c r="P129" s="250"/>
      <c r="Q129" s="250"/>
      <c r="R129" s="250"/>
      <c r="S129" s="250"/>
      <c r="T129" s="270"/>
      <c r="U129" s="164"/>
      <c r="V129" s="164"/>
      <c r="W129" s="164"/>
      <c r="X129" s="164"/>
      <c r="Y129" s="30"/>
      <c r="Z129" s="30"/>
      <c r="AA129" s="30"/>
      <c r="AB129" s="30"/>
      <c r="AC129" s="30"/>
      <c r="AD129" s="30"/>
      <c r="AE129" s="30"/>
      <c r="AT129" s="18" t="s">
        <v>164</v>
      </c>
      <c r="AU129" s="18" t="s">
        <v>77</v>
      </c>
    </row>
    <row r="130" spans="1:51" s="13" customFormat="1" ht="12">
      <c r="A130" s="161"/>
      <c r="B130" s="253"/>
      <c r="C130" s="161"/>
      <c r="D130" s="254" t="s">
        <v>142</v>
      </c>
      <c r="E130" s="255" t="s">
        <v>3</v>
      </c>
      <c r="F130" s="256" t="s">
        <v>175</v>
      </c>
      <c r="G130" s="161"/>
      <c r="H130" s="255" t="s">
        <v>3</v>
      </c>
      <c r="I130" s="125"/>
      <c r="J130" s="161"/>
      <c r="K130" s="161"/>
      <c r="L130" s="253"/>
      <c r="M130" s="257"/>
      <c r="N130" s="258"/>
      <c r="O130" s="258"/>
      <c r="P130" s="258"/>
      <c r="Q130" s="258"/>
      <c r="R130" s="258"/>
      <c r="S130" s="258"/>
      <c r="T130" s="259"/>
      <c r="U130" s="161"/>
      <c r="V130" s="161"/>
      <c r="W130" s="161"/>
      <c r="X130" s="161"/>
      <c r="AT130" s="124" t="s">
        <v>142</v>
      </c>
      <c r="AU130" s="124" t="s">
        <v>77</v>
      </c>
      <c r="AV130" s="13" t="s">
        <v>73</v>
      </c>
      <c r="AW130" s="13" t="s">
        <v>30</v>
      </c>
      <c r="AX130" s="13" t="s">
        <v>68</v>
      </c>
      <c r="AY130" s="124" t="s">
        <v>133</v>
      </c>
    </row>
    <row r="131" spans="1:51" s="14" customFormat="1" ht="12">
      <c r="A131" s="162"/>
      <c r="B131" s="260"/>
      <c r="C131" s="162"/>
      <c r="D131" s="254" t="s">
        <v>142</v>
      </c>
      <c r="E131" s="261" t="s">
        <v>3</v>
      </c>
      <c r="F131" s="262" t="s">
        <v>176</v>
      </c>
      <c r="G131" s="162"/>
      <c r="H131" s="263">
        <v>13.6</v>
      </c>
      <c r="I131" s="130"/>
      <c r="J131" s="162"/>
      <c r="K131" s="162"/>
      <c r="L131" s="260"/>
      <c r="M131" s="264"/>
      <c r="N131" s="265"/>
      <c r="O131" s="265"/>
      <c r="P131" s="265"/>
      <c r="Q131" s="265"/>
      <c r="R131" s="265"/>
      <c r="S131" s="265"/>
      <c r="T131" s="266"/>
      <c r="U131" s="162"/>
      <c r="V131" s="162"/>
      <c r="W131" s="162"/>
      <c r="X131" s="162"/>
      <c r="AT131" s="129" t="s">
        <v>142</v>
      </c>
      <c r="AU131" s="129" t="s">
        <v>77</v>
      </c>
      <c r="AV131" s="14" t="s">
        <v>77</v>
      </c>
      <c r="AW131" s="14" t="s">
        <v>30</v>
      </c>
      <c r="AX131" s="14" t="s">
        <v>73</v>
      </c>
      <c r="AY131" s="129" t="s">
        <v>133</v>
      </c>
    </row>
    <row r="132" spans="1:65" s="2" customFormat="1" ht="24.2" customHeight="1">
      <c r="A132" s="164"/>
      <c r="B132" s="176"/>
      <c r="C132" s="242" t="s">
        <v>177</v>
      </c>
      <c r="D132" s="242" t="s">
        <v>135</v>
      </c>
      <c r="E132" s="243" t="s">
        <v>178</v>
      </c>
      <c r="F132" s="244" t="s">
        <v>179</v>
      </c>
      <c r="G132" s="245" t="s">
        <v>172</v>
      </c>
      <c r="H132" s="246">
        <v>10.5</v>
      </c>
      <c r="I132" s="117"/>
      <c r="J132" s="247">
        <f>ROUND(I132*H132,2)</f>
        <v>0</v>
      </c>
      <c r="K132" s="244" t="s">
        <v>139</v>
      </c>
      <c r="L132" s="176"/>
      <c r="M132" s="248" t="s">
        <v>3</v>
      </c>
      <c r="N132" s="249" t="s">
        <v>39</v>
      </c>
      <c r="O132" s="250"/>
      <c r="P132" s="251">
        <f>O132*H132</f>
        <v>0</v>
      </c>
      <c r="Q132" s="251">
        <v>0.00219</v>
      </c>
      <c r="R132" s="251">
        <f>Q132*H132</f>
        <v>0.022995</v>
      </c>
      <c r="S132" s="251">
        <v>1E-05</v>
      </c>
      <c r="T132" s="252">
        <f>S132*H132</f>
        <v>0.000105</v>
      </c>
      <c r="U132" s="164"/>
      <c r="V132" s="164"/>
      <c r="W132" s="164"/>
      <c r="X132" s="164"/>
      <c r="Y132" s="30"/>
      <c r="Z132" s="30"/>
      <c r="AA132" s="30"/>
      <c r="AB132" s="30"/>
      <c r="AC132" s="30"/>
      <c r="AD132" s="30"/>
      <c r="AE132" s="30"/>
      <c r="AR132" s="122" t="s">
        <v>140</v>
      </c>
      <c r="AT132" s="122" t="s">
        <v>135</v>
      </c>
      <c r="AU132" s="122" t="s">
        <v>77</v>
      </c>
      <c r="AY132" s="18" t="s">
        <v>133</v>
      </c>
      <c r="BE132" s="123">
        <f>IF(N132="základní",J132,0)</f>
        <v>0</v>
      </c>
      <c r="BF132" s="123">
        <f>IF(N132="snížená",J132,0)</f>
        <v>0</v>
      </c>
      <c r="BG132" s="123">
        <f>IF(N132="zákl. přenesená",J132,0)</f>
        <v>0</v>
      </c>
      <c r="BH132" s="123">
        <f>IF(N132="sníž. přenesená",J132,0)</f>
        <v>0</v>
      </c>
      <c r="BI132" s="123">
        <f>IF(N132="nulová",J132,0)</f>
        <v>0</v>
      </c>
      <c r="BJ132" s="18" t="s">
        <v>73</v>
      </c>
      <c r="BK132" s="123">
        <f>ROUND(I132*H132,2)</f>
        <v>0</v>
      </c>
      <c r="BL132" s="18" t="s">
        <v>140</v>
      </c>
      <c r="BM132" s="122" t="s">
        <v>180</v>
      </c>
    </row>
    <row r="133" spans="1:47" s="2" customFormat="1" ht="39">
      <c r="A133" s="164"/>
      <c r="B133" s="176"/>
      <c r="C133" s="164"/>
      <c r="D133" s="254" t="s">
        <v>164</v>
      </c>
      <c r="E133" s="164"/>
      <c r="F133" s="267" t="s">
        <v>174</v>
      </c>
      <c r="G133" s="164"/>
      <c r="H133" s="164"/>
      <c r="I133" s="134"/>
      <c r="J133" s="164"/>
      <c r="K133" s="164"/>
      <c r="L133" s="176"/>
      <c r="M133" s="268"/>
      <c r="N133" s="269"/>
      <c r="O133" s="250"/>
      <c r="P133" s="250"/>
      <c r="Q133" s="250"/>
      <c r="R133" s="250"/>
      <c r="S133" s="250"/>
      <c r="T133" s="270"/>
      <c r="U133" s="164"/>
      <c r="V133" s="164"/>
      <c r="W133" s="164"/>
      <c r="X133" s="164"/>
      <c r="Y133" s="30"/>
      <c r="Z133" s="30"/>
      <c r="AA133" s="30"/>
      <c r="AB133" s="30"/>
      <c r="AC133" s="30"/>
      <c r="AD133" s="30"/>
      <c r="AE133" s="30"/>
      <c r="AT133" s="18" t="s">
        <v>164</v>
      </c>
      <c r="AU133" s="18" t="s">
        <v>77</v>
      </c>
    </row>
    <row r="134" spans="1:51" s="13" customFormat="1" ht="12">
      <c r="A134" s="161"/>
      <c r="B134" s="253"/>
      <c r="C134" s="161"/>
      <c r="D134" s="254" t="s">
        <v>142</v>
      </c>
      <c r="E134" s="255" t="s">
        <v>3</v>
      </c>
      <c r="F134" s="256" t="s">
        <v>175</v>
      </c>
      <c r="G134" s="161"/>
      <c r="H134" s="255" t="s">
        <v>3</v>
      </c>
      <c r="I134" s="125"/>
      <c r="J134" s="161"/>
      <c r="K134" s="161"/>
      <c r="L134" s="253"/>
      <c r="M134" s="257"/>
      <c r="N134" s="258"/>
      <c r="O134" s="258"/>
      <c r="P134" s="258"/>
      <c r="Q134" s="258"/>
      <c r="R134" s="258"/>
      <c r="S134" s="258"/>
      <c r="T134" s="259"/>
      <c r="U134" s="161"/>
      <c r="V134" s="161"/>
      <c r="W134" s="161"/>
      <c r="X134" s="161"/>
      <c r="AT134" s="124" t="s">
        <v>142</v>
      </c>
      <c r="AU134" s="124" t="s">
        <v>77</v>
      </c>
      <c r="AV134" s="13" t="s">
        <v>73</v>
      </c>
      <c r="AW134" s="13" t="s">
        <v>30</v>
      </c>
      <c r="AX134" s="13" t="s">
        <v>68</v>
      </c>
      <c r="AY134" s="124" t="s">
        <v>133</v>
      </c>
    </row>
    <row r="135" spans="1:51" s="14" customFormat="1" ht="12">
      <c r="A135" s="162"/>
      <c r="B135" s="260"/>
      <c r="C135" s="162"/>
      <c r="D135" s="254" t="s">
        <v>142</v>
      </c>
      <c r="E135" s="261" t="s">
        <v>3</v>
      </c>
      <c r="F135" s="262" t="s">
        <v>181</v>
      </c>
      <c r="G135" s="162"/>
      <c r="H135" s="263">
        <v>10.5</v>
      </c>
      <c r="I135" s="130"/>
      <c r="J135" s="162"/>
      <c r="K135" s="162"/>
      <c r="L135" s="260"/>
      <c r="M135" s="264"/>
      <c r="N135" s="265"/>
      <c r="O135" s="265"/>
      <c r="P135" s="265"/>
      <c r="Q135" s="265"/>
      <c r="R135" s="265"/>
      <c r="S135" s="265"/>
      <c r="T135" s="266"/>
      <c r="U135" s="162"/>
      <c r="V135" s="162"/>
      <c r="W135" s="162"/>
      <c r="X135" s="162"/>
      <c r="AT135" s="129" t="s">
        <v>142</v>
      </c>
      <c r="AU135" s="129" t="s">
        <v>77</v>
      </c>
      <c r="AV135" s="14" t="s">
        <v>77</v>
      </c>
      <c r="AW135" s="14" t="s">
        <v>30</v>
      </c>
      <c r="AX135" s="14" t="s">
        <v>73</v>
      </c>
      <c r="AY135" s="129" t="s">
        <v>133</v>
      </c>
    </row>
    <row r="136" spans="1:65" s="2" customFormat="1" ht="24.2" customHeight="1">
      <c r="A136" s="164"/>
      <c r="B136" s="176"/>
      <c r="C136" s="242" t="s">
        <v>182</v>
      </c>
      <c r="D136" s="242" t="s">
        <v>135</v>
      </c>
      <c r="E136" s="243" t="s">
        <v>183</v>
      </c>
      <c r="F136" s="244" t="s">
        <v>184</v>
      </c>
      <c r="G136" s="245" t="s">
        <v>138</v>
      </c>
      <c r="H136" s="246">
        <v>15</v>
      </c>
      <c r="I136" s="117"/>
      <c r="J136" s="247">
        <f>ROUND(I136*H136,2)</f>
        <v>0</v>
      </c>
      <c r="K136" s="244" t="s">
        <v>139</v>
      </c>
      <c r="L136" s="176"/>
      <c r="M136" s="248" t="s">
        <v>3</v>
      </c>
      <c r="N136" s="249" t="s">
        <v>39</v>
      </c>
      <c r="O136" s="250"/>
      <c r="P136" s="251">
        <f>O136*H136</f>
        <v>0</v>
      </c>
      <c r="Q136" s="251">
        <v>0.25365</v>
      </c>
      <c r="R136" s="251">
        <f>Q136*H136</f>
        <v>3.80475</v>
      </c>
      <c r="S136" s="251">
        <v>0</v>
      </c>
      <c r="T136" s="252">
        <f>S136*H136</f>
        <v>0</v>
      </c>
      <c r="U136" s="164"/>
      <c r="V136" s="164"/>
      <c r="W136" s="164"/>
      <c r="X136" s="164"/>
      <c r="Y136" s="30"/>
      <c r="Z136" s="30"/>
      <c r="AA136" s="30"/>
      <c r="AB136" s="30"/>
      <c r="AC136" s="30"/>
      <c r="AD136" s="30"/>
      <c r="AE136" s="30"/>
      <c r="AR136" s="122" t="s">
        <v>140</v>
      </c>
      <c r="AT136" s="122" t="s">
        <v>135</v>
      </c>
      <c r="AU136" s="122" t="s">
        <v>77</v>
      </c>
      <c r="AY136" s="18" t="s">
        <v>133</v>
      </c>
      <c r="BE136" s="123">
        <f>IF(N136="základní",J136,0)</f>
        <v>0</v>
      </c>
      <c r="BF136" s="123">
        <f>IF(N136="snížená",J136,0)</f>
        <v>0</v>
      </c>
      <c r="BG136" s="123">
        <f>IF(N136="zákl. přenesená",J136,0)</f>
        <v>0</v>
      </c>
      <c r="BH136" s="123">
        <f>IF(N136="sníž. přenesená",J136,0)</f>
        <v>0</v>
      </c>
      <c r="BI136" s="123">
        <f>IF(N136="nulová",J136,0)</f>
        <v>0</v>
      </c>
      <c r="BJ136" s="18" t="s">
        <v>73</v>
      </c>
      <c r="BK136" s="123">
        <f>ROUND(I136*H136,2)</f>
        <v>0</v>
      </c>
      <c r="BL136" s="18" t="s">
        <v>140</v>
      </c>
      <c r="BM136" s="122" t="s">
        <v>185</v>
      </c>
    </row>
    <row r="137" spans="1:47" s="2" customFormat="1" ht="19.5">
      <c r="A137" s="164"/>
      <c r="B137" s="176"/>
      <c r="C137" s="164"/>
      <c r="D137" s="254" t="s">
        <v>164</v>
      </c>
      <c r="E137" s="164"/>
      <c r="F137" s="267" t="s">
        <v>186</v>
      </c>
      <c r="G137" s="164"/>
      <c r="H137" s="164"/>
      <c r="I137" s="134"/>
      <c r="J137" s="164"/>
      <c r="K137" s="164"/>
      <c r="L137" s="176"/>
      <c r="M137" s="268"/>
      <c r="N137" s="269"/>
      <c r="O137" s="250"/>
      <c r="P137" s="250"/>
      <c r="Q137" s="250"/>
      <c r="R137" s="250"/>
      <c r="S137" s="250"/>
      <c r="T137" s="270"/>
      <c r="U137" s="164"/>
      <c r="V137" s="164"/>
      <c r="W137" s="164"/>
      <c r="X137" s="164"/>
      <c r="Y137" s="30"/>
      <c r="Z137" s="30"/>
      <c r="AA137" s="30"/>
      <c r="AB137" s="30"/>
      <c r="AC137" s="30"/>
      <c r="AD137" s="30"/>
      <c r="AE137" s="30"/>
      <c r="AT137" s="18" t="s">
        <v>164</v>
      </c>
      <c r="AU137" s="18" t="s">
        <v>77</v>
      </c>
    </row>
    <row r="138" spans="1:65" s="2" customFormat="1" ht="14.45" customHeight="1">
      <c r="A138" s="164"/>
      <c r="B138" s="176"/>
      <c r="C138" s="242" t="s">
        <v>187</v>
      </c>
      <c r="D138" s="242" t="s">
        <v>135</v>
      </c>
      <c r="E138" s="243" t="s">
        <v>188</v>
      </c>
      <c r="F138" s="244" t="s">
        <v>189</v>
      </c>
      <c r="G138" s="245" t="s">
        <v>138</v>
      </c>
      <c r="H138" s="246">
        <v>14.544</v>
      </c>
      <c r="I138" s="117"/>
      <c r="J138" s="247">
        <f>ROUND(I138*H138,2)</f>
        <v>0</v>
      </c>
      <c r="K138" s="244" t="s">
        <v>139</v>
      </c>
      <c r="L138" s="176"/>
      <c r="M138" s="248" t="s">
        <v>3</v>
      </c>
      <c r="N138" s="249" t="s">
        <v>39</v>
      </c>
      <c r="O138" s="250"/>
      <c r="P138" s="251">
        <f>O138*H138</f>
        <v>0</v>
      </c>
      <c r="Q138" s="251">
        <v>0.26723</v>
      </c>
      <c r="R138" s="251">
        <f>Q138*H138</f>
        <v>3.8865931200000006</v>
      </c>
      <c r="S138" s="251">
        <v>0</v>
      </c>
      <c r="T138" s="252">
        <f>S138*H138</f>
        <v>0</v>
      </c>
      <c r="U138" s="164"/>
      <c r="V138" s="164"/>
      <c r="W138" s="164"/>
      <c r="X138" s="164"/>
      <c r="Y138" s="30"/>
      <c r="Z138" s="30"/>
      <c r="AA138" s="30"/>
      <c r="AB138" s="30"/>
      <c r="AC138" s="30"/>
      <c r="AD138" s="30"/>
      <c r="AE138" s="30"/>
      <c r="AR138" s="122" t="s">
        <v>140</v>
      </c>
      <c r="AT138" s="122" t="s">
        <v>135</v>
      </c>
      <c r="AU138" s="122" t="s">
        <v>77</v>
      </c>
      <c r="AY138" s="18" t="s">
        <v>133</v>
      </c>
      <c r="BE138" s="123">
        <f>IF(N138="základní",J138,0)</f>
        <v>0</v>
      </c>
      <c r="BF138" s="123">
        <f>IF(N138="snížená",J138,0)</f>
        <v>0</v>
      </c>
      <c r="BG138" s="123">
        <f>IF(N138="zákl. přenesená",J138,0)</f>
        <v>0</v>
      </c>
      <c r="BH138" s="123">
        <f>IF(N138="sníž. přenesená",J138,0)</f>
        <v>0</v>
      </c>
      <c r="BI138" s="123">
        <f>IF(N138="nulová",J138,0)</f>
        <v>0</v>
      </c>
      <c r="BJ138" s="18" t="s">
        <v>73</v>
      </c>
      <c r="BK138" s="123">
        <f>ROUND(I138*H138,2)</f>
        <v>0</v>
      </c>
      <c r="BL138" s="18" t="s">
        <v>140</v>
      </c>
      <c r="BM138" s="122" t="s">
        <v>190</v>
      </c>
    </row>
    <row r="139" spans="1:51" s="14" customFormat="1" ht="12">
      <c r="A139" s="162"/>
      <c r="B139" s="260"/>
      <c r="C139" s="162"/>
      <c r="D139" s="254" t="s">
        <v>142</v>
      </c>
      <c r="E139" s="261" t="s">
        <v>3</v>
      </c>
      <c r="F139" s="262" t="s">
        <v>191</v>
      </c>
      <c r="G139" s="162"/>
      <c r="H139" s="263">
        <v>14.544</v>
      </c>
      <c r="I139" s="130"/>
      <c r="J139" s="162"/>
      <c r="K139" s="162"/>
      <c r="L139" s="260"/>
      <c r="M139" s="264"/>
      <c r="N139" s="265"/>
      <c r="O139" s="265"/>
      <c r="P139" s="265"/>
      <c r="Q139" s="265"/>
      <c r="R139" s="265"/>
      <c r="S139" s="265"/>
      <c r="T139" s="266"/>
      <c r="U139" s="162"/>
      <c r="V139" s="162"/>
      <c r="W139" s="162"/>
      <c r="X139" s="162"/>
      <c r="AT139" s="129" t="s">
        <v>142</v>
      </c>
      <c r="AU139" s="129" t="s">
        <v>77</v>
      </c>
      <c r="AV139" s="14" t="s">
        <v>77</v>
      </c>
      <c r="AW139" s="14" t="s">
        <v>30</v>
      </c>
      <c r="AX139" s="14" t="s">
        <v>73</v>
      </c>
      <c r="AY139" s="129" t="s">
        <v>133</v>
      </c>
    </row>
    <row r="140" spans="1:65" s="2" customFormat="1" ht="14.45" customHeight="1">
      <c r="A140" s="164"/>
      <c r="B140" s="176"/>
      <c r="C140" s="242" t="s">
        <v>192</v>
      </c>
      <c r="D140" s="242" t="s">
        <v>135</v>
      </c>
      <c r="E140" s="243" t="s">
        <v>193</v>
      </c>
      <c r="F140" s="244" t="s">
        <v>194</v>
      </c>
      <c r="G140" s="245" t="s">
        <v>138</v>
      </c>
      <c r="H140" s="246">
        <v>6.8</v>
      </c>
      <c r="I140" s="117"/>
      <c r="J140" s="247">
        <f>ROUND(I140*H140,2)</f>
        <v>0</v>
      </c>
      <c r="K140" s="244" t="s">
        <v>3</v>
      </c>
      <c r="L140" s="176"/>
      <c r="M140" s="248" t="s">
        <v>3</v>
      </c>
      <c r="N140" s="249" t="s">
        <v>39</v>
      </c>
      <c r="O140" s="250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164"/>
      <c r="V140" s="164"/>
      <c r="W140" s="164"/>
      <c r="X140" s="164"/>
      <c r="Y140" s="30"/>
      <c r="Z140" s="30"/>
      <c r="AA140" s="30"/>
      <c r="AB140" s="30"/>
      <c r="AC140" s="30"/>
      <c r="AD140" s="30"/>
      <c r="AE140" s="30"/>
      <c r="AR140" s="122" t="s">
        <v>195</v>
      </c>
      <c r="AT140" s="122" t="s">
        <v>135</v>
      </c>
      <c r="AU140" s="122" t="s">
        <v>77</v>
      </c>
      <c r="AY140" s="18" t="s">
        <v>133</v>
      </c>
      <c r="BE140" s="123">
        <f>IF(N140="základní",J140,0)</f>
        <v>0</v>
      </c>
      <c r="BF140" s="123">
        <f>IF(N140="snížená",J140,0)</f>
        <v>0</v>
      </c>
      <c r="BG140" s="123">
        <f>IF(N140="zákl. přenesená",J140,0)</f>
        <v>0</v>
      </c>
      <c r="BH140" s="123">
        <f>IF(N140="sníž. přenesená",J140,0)</f>
        <v>0</v>
      </c>
      <c r="BI140" s="123">
        <f>IF(N140="nulová",J140,0)</f>
        <v>0</v>
      </c>
      <c r="BJ140" s="18" t="s">
        <v>73</v>
      </c>
      <c r="BK140" s="123">
        <f>ROUND(I140*H140,2)</f>
        <v>0</v>
      </c>
      <c r="BL140" s="18" t="s">
        <v>195</v>
      </c>
      <c r="BM140" s="122" t="s">
        <v>196</v>
      </c>
    </row>
    <row r="141" spans="1:51" s="13" customFormat="1" ht="12">
      <c r="A141" s="161"/>
      <c r="B141" s="253"/>
      <c r="C141" s="161"/>
      <c r="D141" s="254" t="s">
        <v>142</v>
      </c>
      <c r="E141" s="255" t="s">
        <v>3</v>
      </c>
      <c r="F141" s="256" t="s">
        <v>175</v>
      </c>
      <c r="G141" s="161"/>
      <c r="H141" s="255" t="s">
        <v>3</v>
      </c>
      <c r="I141" s="125"/>
      <c r="J141" s="161"/>
      <c r="K141" s="161"/>
      <c r="L141" s="253"/>
      <c r="M141" s="257"/>
      <c r="N141" s="258"/>
      <c r="O141" s="258"/>
      <c r="P141" s="258"/>
      <c r="Q141" s="258"/>
      <c r="R141" s="258"/>
      <c r="S141" s="258"/>
      <c r="T141" s="259"/>
      <c r="U141" s="161"/>
      <c r="V141" s="161"/>
      <c r="W141" s="161"/>
      <c r="X141" s="161"/>
      <c r="AT141" s="124" t="s">
        <v>142</v>
      </c>
      <c r="AU141" s="124" t="s">
        <v>77</v>
      </c>
      <c r="AV141" s="13" t="s">
        <v>73</v>
      </c>
      <c r="AW141" s="13" t="s">
        <v>30</v>
      </c>
      <c r="AX141" s="13" t="s">
        <v>68</v>
      </c>
      <c r="AY141" s="124" t="s">
        <v>133</v>
      </c>
    </row>
    <row r="142" spans="1:51" s="14" customFormat="1" ht="12">
      <c r="A142" s="162"/>
      <c r="B142" s="260"/>
      <c r="C142" s="162"/>
      <c r="D142" s="254" t="s">
        <v>142</v>
      </c>
      <c r="E142" s="261" t="s">
        <v>3</v>
      </c>
      <c r="F142" s="262" t="s">
        <v>197</v>
      </c>
      <c r="G142" s="162"/>
      <c r="H142" s="263">
        <v>4.25</v>
      </c>
      <c r="I142" s="130"/>
      <c r="J142" s="162"/>
      <c r="K142" s="162"/>
      <c r="L142" s="260"/>
      <c r="M142" s="264"/>
      <c r="N142" s="265"/>
      <c r="O142" s="265"/>
      <c r="P142" s="265"/>
      <c r="Q142" s="265"/>
      <c r="R142" s="265"/>
      <c r="S142" s="265"/>
      <c r="T142" s="266"/>
      <c r="U142" s="162"/>
      <c r="V142" s="162"/>
      <c r="W142" s="162"/>
      <c r="X142" s="162"/>
      <c r="AT142" s="129" t="s">
        <v>142</v>
      </c>
      <c r="AU142" s="129" t="s">
        <v>77</v>
      </c>
      <c r="AV142" s="14" t="s">
        <v>77</v>
      </c>
      <c r="AW142" s="14" t="s">
        <v>30</v>
      </c>
      <c r="AX142" s="14" t="s">
        <v>68</v>
      </c>
      <c r="AY142" s="129" t="s">
        <v>133</v>
      </c>
    </row>
    <row r="143" spans="1:51" s="14" customFormat="1" ht="12">
      <c r="A143" s="162"/>
      <c r="B143" s="260"/>
      <c r="C143" s="162"/>
      <c r="D143" s="254" t="s">
        <v>142</v>
      </c>
      <c r="E143" s="261" t="s">
        <v>3</v>
      </c>
      <c r="F143" s="262" t="s">
        <v>198</v>
      </c>
      <c r="G143" s="162"/>
      <c r="H143" s="263">
        <v>6.8</v>
      </c>
      <c r="I143" s="130"/>
      <c r="J143" s="162"/>
      <c r="K143" s="162"/>
      <c r="L143" s="260"/>
      <c r="M143" s="264"/>
      <c r="N143" s="265"/>
      <c r="O143" s="265"/>
      <c r="P143" s="265"/>
      <c r="Q143" s="265"/>
      <c r="R143" s="265"/>
      <c r="S143" s="265"/>
      <c r="T143" s="266"/>
      <c r="U143" s="162"/>
      <c r="V143" s="162"/>
      <c r="W143" s="162"/>
      <c r="X143" s="162"/>
      <c r="AT143" s="129" t="s">
        <v>142</v>
      </c>
      <c r="AU143" s="129" t="s">
        <v>77</v>
      </c>
      <c r="AV143" s="14" t="s">
        <v>77</v>
      </c>
      <c r="AW143" s="14" t="s">
        <v>30</v>
      </c>
      <c r="AX143" s="14" t="s">
        <v>73</v>
      </c>
      <c r="AY143" s="129" t="s">
        <v>133</v>
      </c>
    </row>
    <row r="144" spans="1:63" s="12" customFormat="1" ht="22.9" customHeight="1">
      <c r="A144" s="163"/>
      <c r="B144" s="232"/>
      <c r="C144" s="163"/>
      <c r="D144" s="233" t="s">
        <v>67</v>
      </c>
      <c r="E144" s="240" t="s">
        <v>140</v>
      </c>
      <c r="F144" s="240" t="s">
        <v>199</v>
      </c>
      <c r="G144" s="163"/>
      <c r="H144" s="163"/>
      <c r="I144" s="110"/>
      <c r="J144" s="241">
        <f>BK144</f>
        <v>0</v>
      </c>
      <c r="K144" s="163"/>
      <c r="L144" s="232"/>
      <c r="M144" s="236"/>
      <c r="N144" s="237"/>
      <c r="O144" s="237"/>
      <c r="P144" s="238">
        <f>SUM(P145:P168)</f>
        <v>0</v>
      </c>
      <c r="Q144" s="237"/>
      <c r="R144" s="238">
        <f>SUM(R145:R168)</f>
        <v>7.8862910799999995</v>
      </c>
      <c r="S144" s="237"/>
      <c r="T144" s="239">
        <f>SUM(T145:T168)</f>
        <v>0</v>
      </c>
      <c r="U144" s="163"/>
      <c r="V144" s="163"/>
      <c r="W144" s="163"/>
      <c r="X144" s="163"/>
      <c r="AR144" s="109" t="s">
        <v>73</v>
      </c>
      <c r="AT144" s="115" t="s">
        <v>67</v>
      </c>
      <c r="AU144" s="115" t="s">
        <v>73</v>
      </c>
      <c r="AY144" s="109" t="s">
        <v>133</v>
      </c>
      <c r="BK144" s="116">
        <f>SUM(BK145:BK168)</f>
        <v>0</v>
      </c>
    </row>
    <row r="145" spans="1:65" s="2" customFormat="1" ht="24.2" customHeight="1">
      <c r="A145" s="164"/>
      <c r="B145" s="176"/>
      <c r="C145" s="242" t="s">
        <v>200</v>
      </c>
      <c r="D145" s="242" t="s">
        <v>135</v>
      </c>
      <c r="E145" s="243" t="s">
        <v>201</v>
      </c>
      <c r="F145" s="244" t="s">
        <v>202</v>
      </c>
      <c r="G145" s="245" t="s">
        <v>148</v>
      </c>
      <c r="H145" s="246">
        <v>2.854</v>
      </c>
      <c r="I145" s="117"/>
      <c r="J145" s="247">
        <f>ROUND(I145*H145,2)</f>
        <v>0</v>
      </c>
      <c r="K145" s="244" t="s">
        <v>139</v>
      </c>
      <c r="L145" s="176"/>
      <c r="M145" s="248" t="s">
        <v>3</v>
      </c>
      <c r="N145" s="249" t="s">
        <v>39</v>
      </c>
      <c r="O145" s="250"/>
      <c r="P145" s="251">
        <f>O145*H145</f>
        <v>0</v>
      </c>
      <c r="Q145" s="251">
        <v>2.45337</v>
      </c>
      <c r="R145" s="251">
        <f>Q145*H145</f>
        <v>7.00191798</v>
      </c>
      <c r="S145" s="251">
        <v>0</v>
      </c>
      <c r="T145" s="252">
        <f>S145*H145</f>
        <v>0</v>
      </c>
      <c r="U145" s="164"/>
      <c r="V145" s="164"/>
      <c r="W145" s="164"/>
      <c r="X145" s="164"/>
      <c r="Y145" s="30"/>
      <c r="Z145" s="30"/>
      <c r="AA145" s="30"/>
      <c r="AB145" s="30"/>
      <c r="AC145" s="30"/>
      <c r="AD145" s="30"/>
      <c r="AE145" s="30"/>
      <c r="AR145" s="122" t="s">
        <v>140</v>
      </c>
      <c r="AT145" s="122" t="s">
        <v>135</v>
      </c>
      <c r="AU145" s="122" t="s">
        <v>77</v>
      </c>
      <c r="AY145" s="18" t="s">
        <v>133</v>
      </c>
      <c r="BE145" s="123">
        <f>IF(N145="základní",J145,0)</f>
        <v>0</v>
      </c>
      <c r="BF145" s="123">
        <f>IF(N145="snížená",J145,0)</f>
        <v>0</v>
      </c>
      <c r="BG145" s="123">
        <f>IF(N145="zákl. přenesená",J145,0)</f>
        <v>0</v>
      </c>
      <c r="BH145" s="123">
        <f>IF(N145="sníž. přenesená",J145,0)</f>
        <v>0</v>
      </c>
      <c r="BI145" s="123">
        <f>IF(N145="nulová",J145,0)</f>
        <v>0</v>
      </c>
      <c r="BJ145" s="18" t="s">
        <v>73</v>
      </c>
      <c r="BK145" s="123">
        <f>ROUND(I145*H145,2)</f>
        <v>0</v>
      </c>
      <c r="BL145" s="18" t="s">
        <v>140</v>
      </c>
      <c r="BM145" s="122" t="s">
        <v>203</v>
      </c>
    </row>
    <row r="146" spans="1:51" s="13" customFormat="1" ht="12">
      <c r="A146" s="161"/>
      <c r="B146" s="253"/>
      <c r="C146" s="161"/>
      <c r="D146" s="254" t="s">
        <v>142</v>
      </c>
      <c r="E146" s="255" t="s">
        <v>3</v>
      </c>
      <c r="F146" s="256" t="s">
        <v>150</v>
      </c>
      <c r="G146" s="161"/>
      <c r="H146" s="255" t="s">
        <v>3</v>
      </c>
      <c r="I146" s="125"/>
      <c r="J146" s="161"/>
      <c r="K146" s="161"/>
      <c r="L146" s="253"/>
      <c r="M146" s="257"/>
      <c r="N146" s="258"/>
      <c r="O146" s="258"/>
      <c r="P146" s="258"/>
      <c r="Q146" s="258"/>
      <c r="R146" s="258"/>
      <c r="S146" s="258"/>
      <c r="T146" s="259"/>
      <c r="U146" s="161"/>
      <c r="V146" s="161"/>
      <c r="W146" s="161"/>
      <c r="X146" s="161"/>
      <c r="AT146" s="124" t="s">
        <v>142</v>
      </c>
      <c r="AU146" s="124" t="s">
        <v>77</v>
      </c>
      <c r="AV146" s="13" t="s">
        <v>73</v>
      </c>
      <c r="AW146" s="13" t="s">
        <v>30</v>
      </c>
      <c r="AX146" s="13" t="s">
        <v>68</v>
      </c>
      <c r="AY146" s="124" t="s">
        <v>133</v>
      </c>
    </row>
    <row r="147" spans="1:51" s="14" customFormat="1" ht="12">
      <c r="A147" s="162"/>
      <c r="B147" s="260"/>
      <c r="C147" s="162"/>
      <c r="D147" s="254" t="s">
        <v>142</v>
      </c>
      <c r="E147" s="261" t="s">
        <v>3</v>
      </c>
      <c r="F147" s="262" t="s">
        <v>204</v>
      </c>
      <c r="G147" s="162"/>
      <c r="H147" s="263">
        <v>1.238</v>
      </c>
      <c r="I147" s="130"/>
      <c r="J147" s="162"/>
      <c r="K147" s="162"/>
      <c r="L147" s="260"/>
      <c r="M147" s="264"/>
      <c r="N147" s="265"/>
      <c r="O147" s="265"/>
      <c r="P147" s="265"/>
      <c r="Q147" s="265"/>
      <c r="R147" s="265"/>
      <c r="S147" s="265"/>
      <c r="T147" s="266"/>
      <c r="U147" s="162"/>
      <c r="V147" s="162"/>
      <c r="W147" s="162"/>
      <c r="X147" s="162"/>
      <c r="AT147" s="129" t="s">
        <v>142</v>
      </c>
      <c r="AU147" s="129" t="s">
        <v>77</v>
      </c>
      <c r="AV147" s="14" t="s">
        <v>77</v>
      </c>
      <c r="AW147" s="14" t="s">
        <v>30</v>
      </c>
      <c r="AX147" s="14" t="s">
        <v>68</v>
      </c>
      <c r="AY147" s="129" t="s">
        <v>133</v>
      </c>
    </row>
    <row r="148" spans="1:51" s="14" customFormat="1" ht="12">
      <c r="A148" s="162"/>
      <c r="B148" s="260"/>
      <c r="C148" s="162"/>
      <c r="D148" s="254" t="s">
        <v>142</v>
      </c>
      <c r="E148" s="261" t="s">
        <v>3</v>
      </c>
      <c r="F148" s="262" t="s">
        <v>205</v>
      </c>
      <c r="G148" s="162"/>
      <c r="H148" s="263">
        <v>0.398</v>
      </c>
      <c r="I148" s="130"/>
      <c r="J148" s="162"/>
      <c r="K148" s="162"/>
      <c r="L148" s="260"/>
      <c r="M148" s="264"/>
      <c r="N148" s="265"/>
      <c r="O148" s="265"/>
      <c r="P148" s="265"/>
      <c r="Q148" s="265"/>
      <c r="R148" s="265"/>
      <c r="S148" s="265"/>
      <c r="T148" s="266"/>
      <c r="U148" s="162"/>
      <c r="V148" s="162"/>
      <c r="W148" s="162"/>
      <c r="X148" s="162"/>
      <c r="AT148" s="129" t="s">
        <v>142</v>
      </c>
      <c r="AU148" s="129" t="s">
        <v>77</v>
      </c>
      <c r="AV148" s="14" t="s">
        <v>77</v>
      </c>
      <c r="AW148" s="14" t="s">
        <v>30</v>
      </c>
      <c r="AX148" s="14" t="s">
        <v>68</v>
      </c>
      <c r="AY148" s="129" t="s">
        <v>133</v>
      </c>
    </row>
    <row r="149" spans="1:51" s="14" customFormat="1" ht="12">
      <c r="A149" s="162"/>
      <c r="B149" s="260"/>
      <c r="C149" s="162"/>
      <c r="D149" s="254" t="s">
        <v>142</v>
      </c>
      <c r="E149" s="261" t="s">
        <v>3</v>
      </c>
      <c r="F149" s="262" t="s">
        <v>206</v>
      </c>
      <c r="G149" s="162"/>
      <c r="H149" s="263">
        <v>1.218</v>
      </c>
      <c r="I149" s="130"/>
      <c r="J149" s="162"/>
      <c r="K149" s="162"/>
      <c r="L149" s="260"/>
      <c r="M149" s="264"/>
      <c r="N149" s="265"/>
      <c r="O149" s="265"/>
      <c r="P149" s="265"/>
      <c r="Q149" s="265"/>
      <c r="R149" s="265"/>
      <c r="S149" s="265"/>
      <c r="T149" s="266"/>
      <c r="U149" s="162"/>
      <c r="V149" s="162"/>
      <c r="W149" s="162"/>
      <c r="X149" s="162"/>
      <c r="AT149" s="129" t="s">
        <v>142</v>
      </c>
      <c r="AU149" s="129" t="s">
        <v>77</v>
      </c>
      <c r="AV149" s="14" t="s">
        <v>77</v>
      </c>
      <c r="AW149" s="14" t="s">
        <v>30</v>
      </c>
      <c r="AX149" s="14" t="s">
        <v>68</v>
      </c>
      <c r="AY149" s="129" t="s">
        <v>133</v>
      </c>
    </row>
    <row r="150" spans="1:51" s="15" customFormat="1" ht="12">
      <c r="A150" s="165"/>
      <c r="B150" s="271"/>
      <c r="C150" s="165"/>
      <c r="D150" s="254" t="s">
        <v>142</v>
      </c>
      <c r="E150" s="272" t="s">
        <v>3</v>
      </c>
      <c r="F150" s="273" t="s">
        <v>207</v>
      </c>
      <c r="G150" s="165"/>
      <c r="H150" s="274">
        <v>2.854</v>
      </c>
      <c r="I150" s="138"/>
      <c r="J150" s="165"/>
      <c r="K150" s="165"/>
      <c r="L150" s="271"/>
      <c r="M150" s="275"/>
      <c r="N150" s="276"/>
      <c r="O150" s="276"/>
      <c r="P150" s="276"/>
      <c r="Q150" s="276"/>
      <c r="R150" s="276"/>
      <c r="S150" s="276"/>
      <c r="T150" s="277"/>
      <c r="U150" s="165"/>
      <c r="V150" s="165"/>
      <c r="W150" s="165"/>
      <c r="X150" s="165"/>
      <c r="AT150" s="137" t="s">
        <v>142</v>
      </c>
      <c r="AU150" s="137" t="s">
        <v>77</v>
      </c>
      <c r="AV150" s="15" t="s">
        <v>140</v>
      </c>
      <c r="AW150" s="15" t="s">
        <v>30</v>
      </c>
      <c r="AX150" s="15" t="s">
        <v>73</v>
      </c>
      <c r="AY150" s="137" t="s">
        <v>133</v>
      </c>
    </row>
    <row r="151" spans="1:65" s="2" customFormat="1" ht="24.2" customHeight="1">
      <c r="A151" s="164"/>
      <c r="B151" s="176"/>
      <c r="C151" s="242" t="s">
        <v>208</v>
      </c>
      <c r="D151" s="242" t="s">
        <v>135</v>
      </c>
      <c r="E151" s="243" t="s">
        <v>209</v>
      </c>
      <c r="F151" s="244" t="s">
        <v>210</v>
      </c>
      <c r="G151" s="245" t="s">
        <v>211</v>
      </c>
      <c r="H151" s="246">
        <v>0.15</v>
      </c>
      <c r="I151" s="117"/>
      <c r="J151" s="247">
        <f>ROUND(I151*H151,2)</f>
        <v>0</v>
      </c>
      <c r="K151" s="244" t="s">
        <v>139</v>
      </c>
      <c r="L151" s="176"/>
      <c r="M151" s="248" t="s">
        <v>3</v>
      </c>
      <c r="N151" s="249" t="s">
        <v>39</v>
      </c>
      <c r="O151" s="250"/>
      <c r="P151" s="251">
        <f>O151*H151</f>
        <v>0</v>
      </c>
      <c r="Q151" s="251">
        <v>1.03927</v>
      </c>
      <c r="R151" s="251">
        <f>Q151*H151</f>
        <v>0.1558905</v>
      </c>
      <c r="S151" s="251">
        <v>0</v>
      </c>
      <c r="T151" s="252">
        <f>S151*H151</f>
        <v>0</v>
      </c>
      <c r="U151" s="164"/>
      <c r="V151" s="164"/>
      <c r="W151" s="164"/>
      <c r="X151" s="164"/>
      <c r="Y151" s="30"/>
      <c r="Z151" s="30"/>
      <c r="AA151" s="30"/>
      <c r="AB151" s="30"/>
      <c r="AC151" s="30"/>
      <c r="AD151" s="30"/>
      <c r="AE151" s="30"/>
      <c r="AR151" s="122" t="s">
        <v>140</v>
      </c>
      <c r="AT151" s="122" t="s">
        <v>135</v>
      </c>
      <c r="AU151" s="122" t="s">
        <v>77</v>
      </c>
      <c r="AY151" s="18" t="s">
        <v>133</v>
      </c>
      <c r="BE151" s="123">
        <f>IF(N151="základní",J151,0)</f>
        <v>0</v>
      </c>
      <c r="BF151" s="123">
        <f>IF(N151="snížená",J151,0)</f>
        <v>0</v>
      </c>
      <c r="BG151" s="123">
        <f>IF(N151="zákl. přenesená",J151,0)</f>
        <v>0</v>
      </c>
      <c r="BH151" s="123">
        <f>IF(N151="sníž. přenesená",J151,0)</f>
        <v>0</v>
      </c>
      <c r="BI151" s="123">
        <f>IF(N151="nulová",J151,0)</f>
        <v>0</v>
      </c>
      <c r="BJ151" s="18" t="s">
        <v>73</v>
      </c>
      <c r="BK151" s="123">
        <f>ROUND(I151*H151,2)</f>
        <v>0</v>
      </c>
      <c r="BL151" s="18" t="s">
        <v>140</v>
      </c>
      <c r="BM151" s="122" t="s">
        <v>212</v>
      </c>
    </row>
    <row r="152" spans="1:51" s="14" customFormat="1" ht="12">
      <c r="A152" s="162"/>
      <c r="B152" s="260"/>
      <c r="C152" s="162"/>
      <c r="D152" s="254" t="s">
        <v>142</v>
      </c>
      <c r="E152" s="261" t="s">
        <v>3</v>
      </c>
      <c r="F152" s="262" t="s">
        <v>213</v>
      </c>
      <c r="G152" s="162"/>
      <c r="H152" s="263">
        <v>0.15</v>
      </c>
      <c r="I152" s="130"/>
      <c r="J152" s="162"/>
      <c r="K152" s="162"/>
      <c r="L152" s="260"/>
      <c r="M152" s="264"/>
      <c r="N152" s="265"/>
      <c r="O152" s="265"/>
      <c r="P152" s="265"/>
      <c r="Q152" s="265"/>
      <c r="R152" s="265"/>
      <c r="S152" s="265"/>
      <c r="T152" s="266"/>
      <c r="U152" s="162"/>
      <c r="V152" s="162"/>
      <c r="W152" s="162"/>
      <c r="X152" s="162"/>
      <c r="AT152" s="129" t="s">
        <v>142</v>
      </c>
      <c r="AU152" s="129" t="s">
        <v>77</v>
      </c>
      <c r="AV152" s="14" t="s">
        <v>77</v>
      </c>
      <c r="AW152" s="14" t="s">
        <v>30</v>
      </c>
      <c r="AX152" s="14" t="s">
        <v>73</v>
      </c>
      <c r="AY152" s="129" t="s">
        <v>133</v>
      </c>
    </row>
    <row r="153" spans="1:65" s="2" customFormat="1" ht="24.2" customHeight="1">
      <c r="A153" s="164"/>
      <c r="B153" s="176"/>
      <c r="C153" s="242" t="s">
        <v>214</v>
      </c>
      <c r="D153" s="242" t="s">
        <v>135</v>
      </c>
      <c r="E153" s="243" t="s">
        <v>215</v>
      </c>
      <c r="F153" s="244" t="s">
        <v>216</v>
      </c>
      <c r="G153" s="245" t="s">
        <v>211</v>
      </c>
      <c r="H153" s="246">
        <v>0.06</v>
      </c>
      <c r="I153" s="117"/>
      <c r="J153" s="247">
        <f>ROUND(I153*H153,2)</f>
        <v>0</v>
      </c>
      <c r="K153" s="244" t="s">
        <v>139</v>
      </c>
      <c r="L153" s="176"/>
      <c r="M153" s="248" t="s">
        <v>3</v>
      </c>
      <c r="N153" s="249" t="s">
        <v>39</v>
      </c>
      <c r="O153" s="250"/>
      <c r="P153" s="251">
        <f>O153*H153</f>
        <v>0</v>
      </c>
      <c r="Q153" s="251">
        <v>1.06277</v>
      </c>
      <c r="R153" s="251">
        <f>Q153*H153</f>
        <v>0.0637662</v>
      </c>
      <c r="S153" s="251">
        <v>0</v>
      </c>
      <c r="T153" s="252">
        <f>S153*H153</f>
        <v>0</v>
      </c>
      <c r="U153" s="164"/>
      <c r="V153" s="164"/>
      <c r="W153" s="164"/>
      <c r="X153" s="164"/>
      <c r="Y153" s="30"/>
      <c r="Z153" s="30"/>
      <c r="AA153" s="30"/>
      <c r="AB153" s="30"/>
      <c r="AC153" s="30"/>
      <c r="AD153" s="30"/>
      <c r="AE153" s="30"/>
      <c r="AR153" s="122" t="s">
        <v>140</v>
      </c>
      <c r="AT153" s="122" t="s">
        <v>135</v>
      </c>
      <c r="AU153" s="122" t="s">
        <v>77</v>
      </c>
      <c r="AY153" s="18" t="s">
        <v>133</v>
      </c>
      <c r="BE153" s="123">
        <f>IF(N153="základní",J153,0)</f>
        <v>0</v>
      </c>
      <c r="BF153" s="123">
        <f>IF(N153="snížená",J153,0)</f>
        <v>0</v>
      </c>
      <c r="BG153" s="123">
        <f>IF(N153="zákl. přenesená",J153,0)</f>
        <v>0</v>
      </c>
      <c r="BH153" s="123">
        <f>IF(N153="sníž. přenesená",J153,0)</f>
        <v>0</v>
      </c>
      <c r="BI153" s="123">
        <f>IF(N153="nulová",J153,0)</f>
        <v>0</v>
      </c>
      <c r="BJ153" s="18" t="s">
        <v>73</v>
      </c>
      <c r="BK153" s="123">
        <f>ROUND(I153*H153,2)</f>
        <v>0</v>
      </c>
      <c r="BL153" s="18" t="s">
        <v>140</v>
      </c>
      <c r="BM153" s="122" t="s">
        <v>217</v>
      </c>
    </row>
    <row r="154" spans="1:51" s="14" customFormat="1" ht="12">
      <c r="A154" s="162"/>
      <c r="B154" s="260"/>
      <c r="C154" s="162"/>
      <c r="D154" s="254" t="s">
        <v>142</v>
      </c>
      <c r="E154" s="261" t="s">
        <v>3</v>
      </c>
      <c r="F154" s="262" t="s">
        <v>218</v>
      </c>
      <c r="G154" s="162"/>
      <c r="H154" s="263">
        <v>0.06</v>
      </c>
      <c r="I154" s="130"/>
      <c r="J154" s="162"/>
      <c r="K154" s="162"/>
      <c r="L154" s="260"/>
      <c r="M154" s="264"/>
      <c r="N154" s="265"/>
      <c r="O154" s="265"/>
      <c r="P154" s="265"/>
      <c r="Q154" s="265"/>
      <c r="R154" s="265"/>
      <c r="S154" s="265"/>
      <c r="T154" s="266"/>
      <c r="U154" s="162"/>
      <c r="V154" s="162"/>
      <c r="W154" s="162"/>
      <c r="X154" s="162"/>
      <c r="AT154" s="129" t="s">
        <v>142</v>
      </c>
      <c r="AU154" s="129" t="s">
        <v>77</v>
      </c>
      <c r="AV154" s="14" t="s">
        <v>77</v>
      </c>
      <c r="AW154" s="14" t="s">
        <v>30</v>
      </c>
      <c r="AX154" s="14" t="s">
        <v>73</v>
      </c>
      <c r="AY154" s="129" t="s">
        <v>133</v>
      </c>
    </row>
    <row r="155" spans="1:65" s="2" customFormat="1" ht="24.2" customHeight="1">
      <c r="A155" s="164"/>
      <c r="B155" s="176"/>
      <c r="C155" s="242" t="s">
        <v>219</v>
      </c>
      <c r="D155" s="242" t="s">
        <v>135</v>
      </c>
      <c r="E155" s="243" t="s">
        <v>220</v>
      </c>
      <c r="F155" s="244" t="s">
        <v>221</v>
      </c>
      <c r="G155" s="245" t="s">
        <v>138</v>
      </c>
      <c r="H155" s="246">
        <v>11.47</v>
      </c>
      <c r="I155" s="117"/>
      <c r="J155" s="247">
        <f>ROUND(I155*H155,2)</f>
        <v>0</v>
      </c>
      <c r="K155" s="244" t="s">
        <v>139</v>
      </c>
      <c r="L155" s="176"/>
      <c r="M155" s="248" t="s">
        <v>3</v>
      </c>
      <c r="N155" s="249" t="s">
        <v>39</v>
      </c>
      <c r="O155" s="250"/>
      <c r="P155" s="251">
        <f>O155*H155</f>
        <v>0</v>
      </c>
      <c r="Q155" s="251">
        <v>0.01282</v>
      </c>
      <c r="R155" s="251">
        <f>Q155*H155</f>
        <v>0.1470454</v>
      </c>
      <c r="S155" s="251">
        <v>0</v>
      </c>
      <c r="T155" s="252">
        <f>S155*H155</f>
        <v>0</v>
      </c>
      <c r="U155" s="164"/>
      <c r="V155" s="164"/>
      <c r="W155" s="164"/>
      <c r="X155" s="164"/>
      <c r="Y155" s="30"/>
      <c r="Z155" s="30"/>
      <c r="AA155" s="30"/>
      <c r="AB155" s="30"/>
      <c r="AC155" s="30"/>
      <c r="AD155" s="30"/>
      <c r="AE155" s="30"/>
      <c r="AR155" s="122" t="s">
        <v>140</v>
      </c>
      <c r="AT155" s="122" t="s">
        <v>135</v>
      </c>
      <c r="AU155" s="122" t="s">
        <v>77</v>
      </c>
      <c r="AY155" s="18" t="s">
        <v>133</v>
      </c>
      <c r="BE155" s="123">
        <f>IF(N155="základní",J155,0)</f>
        <v>0</v>
      </c>
      <c r="BF155" s="123">
        <f>IF(N155="snížená",J155,0)</f>
        <v>0</v>
      </c>
      <c r="BG155" s="123">
        <f>IF(N155="zákl. přenesená",J155,0)</f>
        <v>0</v>
      </c>
      <c r="BH155" s="123">
        <f>IF(N155="sníž. přenesená",J155,0)</f>
        <v>0</v>
      </c>
      <c r="BI155" s="123">
        <f>IF(N155="nulová",J155,0)</f>
        <v>0</v>
      </c>
      <c r="BJ155" s="18" t="s">
        <v>73</v>
      </c>
      <c r="BK155" s="123">
        <f>ROUND(I155*H155,2)</f>
        <v>0</v>
      </c>
      <c r="BL155" s="18" t="s">
        <v>140</v>
      </c>
      <c r="BM155" s="122" t="s">
        <v>222</v>
      </c>
    </row>
    <row r="156" spans="1:51" s="14" customFormat="1" ht="12">
      <c r="A156" s="162"/>
      <c r="B156" s="260"/>
      <c r="C156" s="162"/>
      <c r="D156" s="254" t="s">
        <v>142</v>
      </c>
      <c r="E156" s="261" t="s">
        <v>3</v>
      </c>
      <c r="F156" s="262" t="s">
        <v>223</v>
      </c>
      <c r="G156" s="162"/>
      <c r="H156" s="263">
        <v>11.47</v>
      </c>
      <c r="I156" s="130"/>
      <c r="J156" s="162"/>
      <c r="K156" s="162"/>
      <c r="L156" s="260"/>
      <c r="M156" s="264"/>
      <c r="N156" s="265"/>
      <c r="O156" s="265"/>
      <c r="P156" s="265"/>
      <c r="Q156" s="265"/>
      <c r="R156" s="265"/>
      <c r="S156" s="265"/>
      <c r="T156" s="266"/>
      <c r="U156" s="162"/>
      <c r="V156" s="162"/>
      <c r="W156" s="162"/>
      <c r="X156" s="162"/>
      <c r="AT156" s="129" t="s">
        <v>142</v>
      </c>
      <c r="AU156" s="129" t="s">
        <v>77</v>
      </c>
      <c r="AV156" s="14" t="s">
        <v>77</v>
      </c>
      <c r="AW156" s="14" t="s">
        <v>30</v>
      </c>
      <c r="AX156" s="14" t="s">
        <v>73</v>
      </c>
      <c r="AY156" s="129" t="s">
        <v>133</v>
      </c>
    </row>
    <row r="157" spans="1:65" s="2" customFormat="1" ht="24.2" customHeight="1">
      <c r="A157" s="164"/>
      <c r="B157" s="176"/>
      <c r="C157" s="242" t="s">
        <v>9</v>
      </c>
      <c r="D157" s="242" t="s">
        <v>135</v>
      </c>
      <c r="E157" s="243" t="s">
        <v>224</v>
      </c>
      <c r="F157" s="244" t="s">
        <v>225</v>
      </c>
      <c r="G157" s="245" t="s">
        <v>138</v>
      </c>
      <c r="H157" s="246">
        <v>11.47</v>
      </c>
      <c r="I157" s="117"/>
      <c r="J157" s="247">
        <f>ROUND(I157*H157,2)</f>
        <v>0</v>
      </c>
      <c r="K157" s="244" t="s">
        <v>139</v>
      </c>
      <c r="L157" s="176"/>
      <c r="M157" s="248" t="s">
        <v>3</v>
      </c>
      <c r="N157" s="249" t="s">
        <v>39</v>
      </c>
      <c r="O157" s="250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164"/>
      <c r="V157" s="164"/>
      <c r="W157" s="164"/>
      <c r="X157" s="164"/>
      <c r="Y157" s="30"/>
      <c r="Z157" s="30"/>
      <c r="AA157" s="30"/>
      <c r="AB157" s="30"/>
      <c r="AC157" s="30"/>
      <c r="AD157" s="30"/>
      <c r="AE157" s="30"/>
      <c r="AR157" s="122" t="s">
        <v>140</v>
      </c>
      <c r="AT157" s="122" t="s">
        <v>135</v>
      </c>
      <c r="AU157" s="122" t="s">
        <v>77</v>
      </c>
      <c r="AY157" s="18" t="s">
        <v>133</v>
      </c>
      <c r="BE157" s="123">
        <f>IF(N157="základní",J157,0)</f>
        <v>0</v>
      </c>
      <c r="BF157" s="123">
        <f>IF(N157="snížená",J157,0)</f>
        <v>0</v>
      </c>
      <c r="BG157" s="123">
        <f>IF(N157="zákl. přenesená",J157,0)</f>
        <v>0</v>
      </c>
      <c r="BH157" s="123">
        <f>IF(N157="sníž. přenesená",J157,0)</f>
        <v>0</v>
      </c>
      <c r="BI157" s="123">
        <f>IF(N157="nulová",J157,0)</f>
        <v>0</v>
      </c>
      <c r="BJ157" s="18" t="s">
        <v>73</v>
      </c>
      <c r="BK157" s="123">
        <f>ROUND(I157*H157,2)</f>
        <v>0</v>
      </c>
      <c r="BL157" s="18" t="s">
        <v>140</v>
      </c>
      <c r="BM157" s="122" t="s">
        <v>226</v>
      </c>
    </row>
    <row r="158" spans="1:51" s="14" customFormat="1" ht="12">
      <c r="A158" s="162"/>
      <c r="B158" s="260"/>
      <c r="C158" s="162"/>
      <c r="D158" s="254" t="s">
        <v>142</v>
      </c>
      <c r="E158" s="261" t="s">
        <v>3</v>
      </c>
      <c r="F158" s="262" t="s">
        <v>223</v>
      </c>
      <c r="G158" s="162"/>
      <c r="H158" s="263">
        <v>11.47</v>
      </c>
      <c r="I158" s="130"/>
      <c r="J158" s="162"/>
      <c r="K158" s="162"/>
      <c r="L158" s="260"/>
      <c r="M158" s="264"/>
      <c r="N158" s="265"/>
      <c r="O158" s="265"/>
      <c r="P158" s="265"/>
      <c r="Q158" s="265"/>
      <c r="R158" s="265"/>
      <c r="S158" s="265"/>
      <c r="T158" s="266"/>
      <c r="U158" s="162"/>
      <c r="V158" s="162"/>
      <c r="W158" s="162"/>
      <c r="X158" s="162"/>
      <c r="AT158" s="129" t="s">
        <v>142</v>
      </c>
      <c r="AU158" s="129" t="s">
        <v>77</v>
      </c>
      <c r="AV158" s="14" t="s">
        <v>77</v>
      </c>
      <c r="AW158" s="14" t="s">
        <v>30</v>
      </c>
      <c r="AX158" s="14" t="s">
        <v>73</v>
      </c>
      <c r="AY158" s="129" t="s">
        <v>133</v>
      </c>
    </row>
    <row r="159" spans="1:65" s="2" customFormat="1" ht="24.2" customHeight="1">
      <c r="A159" s="164"/>
      <c r="B159" s="176"/>
      <c r="C159" s="242" t="s">
        <v>195</v>
      </c>
      <c r="D159" s="242" t="s">
        <v>135</v>
      </c>
      <c r="E159" s="243" t="s">
        <v>227</v>
      </c>
      <c r="F159" s="244" t="s">
        <v>228</v>
      </c>
      <c r="G159" s="245" t="s">
        <v>172</v>
      </c>
      <c r="H159" s="246">
        <v>14.94</v>
      </c>
      <c r="I159" s="117"/>
      <c r="J159" s="247">
        <f>ROUND(I159*H159,2)</f>
        <v>0</v>
      </c>
      <c r="K159" s="244" t="s">
        <v>139</v>
      </c>
      <c r="L159" s="176"/>
      <c r="M159" s="248" t="s">
        <v>3</v>
      </c>
      <c r="N159" s="249" t="s">
        <v>39</v>
      </c>
      <c r="O159" s="250"/>
      <c r="P159" s="251">
        <f>O159*H159</f>
        <v>0</v>
      </c>
      <c r="Q159" s="251">
        <v>0.03465</v>
      </c>
      <c r="R159" s="251">
        <f>Q159*H159</f>
        <v>0.517671</v>
      </c>
      <c r="S159" s="251">
        <v>0</v>
      </c>
      <c r="T159" s="252">
        <f>S159*H159</f>
        <v>0</v>
      </c>
      <c r="U159" s="164"/>
      <c r="V159" s="164"/>
      <c r="W159" s="164"/>
      <c r="X159" s="164"/>
      <c r="Y159" s="30"/>
      <c r="Z159" s="30"/>
      <c r="AA159" s="30"/>
      <c r="AB159" s="30"/>
      <c r="AC159" s="30"/>
      <c r="AD159" s="30"/>
      <c r="AE159" s="30"/>
      <c r="AR159" s="122" t="s">
        <v>140</v>
      </c>
      <c r="AT159" s="122" t="s">
        <v>135</v>
      </c>
      <c r="AU159" s="122" t="s">
        <v>77</v>
      </c>
      <c r="AY159" s="18" t="s">
        <v>133</v>
      </c>
      <c r="BE159" s="123">
        <f>IF(N159="základní",J159,0)</f>
        <v>0</v>
      </c>
      <c r="BF159" s="123">
        <f>IF(N159="snížená",J159,0)</f>
        <v>0</v>
      </c>
      <c r="BG159" s="123">
        <f>IF(N159="zákl. přenesená",J159,0)</f>
        <v>0</v>
      </c>
      <c r="BH159" s="123">
        <f>IF(N159="sníž. přenesená",J159,0)</f>
        <v>0</v>
      </c>
      <c r="BI159" s="123">
        <f>IF(N159="nulová",J159,0)</f>
        <v>0</v>
      </c>
      <c r="BJ159" s="18" t="s">
        <v>73</v>
      </c>
      <c r="BK159" s="123">
        <f>ROUND(I159*H159,2)</f>
        <v>0</v>
      </c>
      <c r="BL159" s="18" t="s">
        <v>140</v>
      </c>
      <c r="BM159" s="122" t="s">
        <v>229</v>
      </c>
    </row>
    <row r="160" spans="1:47" s="2" customFormat="1" ht="19.5">
      <c r="A160" s="164"/>
      <c r="B160" s="176"/>
      <c r="C160" s="164"/>
      <c r="D160" s="254" t="s">
        <v>164</v>
      </c>
      <c r="E160" s="164"/>
      <c r="F160" s="267" t="s">
        <v>230</v>
      </c>
      <c r="G160" s="164"/>
      <c r="H160" s="164"/>
      <c r="I160" s="134"/>
      <c r="J160" s="164"/>
      <c r="K160" s="164"/>
      <c r="L160" s="176"/>
      <c r="M160" s="268"/>
      <c r="N160" s="269"/>
      <c r="O160" s="250"/>
      <c r="P160" s="250"/>
      <c r="Q160" s="250"/>
      <c r="R160" s="250"/>
      <c r="S160" s="250"/>
      <c r="T160" s="270"/>
      <c r="U160" s="164"/>
      <c r="V160" s="164"/>
      <c r="W160" s="164"/>
      <c r="X160" s="164"/>
      <c r="Y160" s="30"/>
      <c r="Z160" s="30"/>
      <c r="AA160" s="30"/>
      <c r="AB160" s="30"/>
      <c r="AC160" s="30"/>
      <c r="AD160" s="30"/>
      <c r="AE160" s="30"/>
      <c r="AT160" s="18" t="s">
        <v>164</v>
      </c>
      <c r="AU160" s="18" t="s">
        <v>77</v>
      </c>
    </row>
    <row r="161" spans="1:51" s="13" customFormat="1" ht="12">
      <c r="A161" s="161"/>
      <c r="B161" s="253"/>
      <c r="C161" s="161"/>
      <c r="D161" s="254" t="s">
        <v>142</v>
      </c>
      <c r="E161" s="255" t="s">
        <v>3</v>
      </c>
      <c r="F161" s="256" t="s">
        <v>150</v>
      </c>
      <c r="G161" s="161"/>
      <c r="H161" s="255" t="s">
        <v>3</v>
      </c>
      <c r="I161" s="125"/>
      <c r="J161" s="161"/>
      <c r="K161" s="161"/>
      <c r="L161" s="253"/>
      <c r="M161" s="257"/>
      <c r="N161" s="258"/>
      <c r="O161" s="258"/>
      <c r="P161" s="258"/>
      <c r="Q161" s="258"/>
      <c r="R161" s="258"/>
      <c r="S161" s="258"/>
      <c r="T161" s="259"/>
      <c r="U161" s="161"/>
      <c r="V161" s="161"/>
      <c r="W161" s="161"/>
      <c r="X161" s="161"/>
      <c r="AT161" s="124" t="s">
        <v>142</v>
      </c>
      <c r="AU161" s="124" t="s">
        <v>77</v>
      </c>
      <c r="AV161" s="13" t="s">
        <v>73</v>
      </c>
      <c r="AW161" s="13" t="s">
        <v>30</v>
      </c>
      <c r="AX161" s="13" t="s">
        <v>68</v>
      </c>
      <c r="AY161" s="124" t="s">
        <v>133</v>
      </c>
    </row>
    <row r="162" spans="1:51" s="14" customFormat="1" ht="12">
      <c r="A162" s="162"/>
      <c r="B162" s="260"/>
      <c r="C162" s="162"/>
      <c r="D162" s="254" t="s">
        <v>142</v>
      </c>
      <c r="E162" s="261" t="s">
        <v>3</v>
      </c>
      <c r="F162" s="262" t="s">
        <v>231</v>
      </c>
      <c r="G162" s="162"/>
      <c r="H162" s="263">
        <v>14.94</v>
      </c>
      <c r="I162" s="130"/>
      <c r="J162" s="162"/>
      <c r="K162" s="162"/>
      <c r="L162" s="260"/>
      <c r="M162" s="264"/>
      <c r="N162" s="265"/>
      <c r="O162" s="265"/>
      <c r="P162" s="265"/>
      <c r="Q162" s="265"/>
      <c r="R162" s="265"/>
      <c r="S162" s="265"/>
      <c r="T162" s="266"/>
      <c r="U162" s="162"/>
      <c r="V162" s="162"/>
      <c r="W162" s="162"/>
      <c r="X162" s="162"/>
      <c r="AT162" s="129" t="s">
        <v>142</v>
      </c>
      <c r="AU162" s="129" t="s">
        <v>77</v>
      </c>
      <c r="AV162" s="14" t="s">
        <v>77</v>
      </c>
      <c r="AW162" s="14" t="s">
        <v>30</v>
      </c>
      <c r="AX162" s="14" t="s">
        <v>73</v>
      </c>
      <c r="AY162" s="129" t="s">
        <v>133</v>
      </c>
    </row>
    <row r="163" spans="1:65" s="2" customFormat="1" ht="14.45" customHeight="1">
      <c r="A163" s="164"/>
      <c r="B163" s="176"/>
      <c r="C163" s="242" t="s">
        <v>232</v>
      </c>
      <c r="D163" s="242" t="s">
        <v>135</v>
      </c>
      <c r="E163" s="243" t="s">
        <v>233</v>
      </c>
      <c r="F163" s="244" t="s">
        <v>234</v>
      </c>
      <c r="G163" s="245" t="s">
        <v>235</v>
      </c>
      <c r="H163" s="246">
        <v>1</v>
      </c>
      <c r="I163" s="117"/>
      <c r="J163" s="247">
        <f>ROUND(I163*H163,2)</f>
        <v>0</v>
      </c>
      <c r="K163" s="244" t="s">
        <v>3</v>
      </c>
      <c r="L163" s="176"/>
      <c r="M163" s="248" t="s">
        <v>3</v>
      </c>
      <c r="N163" s="249" t="s">
        <v>39</v>
      </c>
      <c r="O163" s="250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164"/>
      <c r="V163" s="164"/>
      <c r="W163" s="164"/>
      <c r="X163" s="164"/>
      <c r="Y163" s="30"/>
      <c r="Z163" s="30"/>
      <c r="AA163" s="30"/>
      <c r="AB163" s="30"/>
      <c r="AC163" s="30"/>
      <c r="AD163" s="30"/>
      <c r="AE163" s="30"/>
      <c r="AR163" s="122" t="s">
        <v>140</v>
      </c>
      <c r="AT163" s="122" t="s">
        <v>135</v>
      </c>
      <c r="AU163" s="122" t="s">
        <v>77</v>
      </c>
      <c r="AY163" s="18" t="s">
        <v>133</v>
      </c>
      <c r="BE163" s="123">
        <f>IF(N163="základní",J163,0)</f>
        <v>0</v>
      </c>
      <c r="BF163" s="123">
        <f>IF(N163="snížená",J163,0)</f>
        <v>0</v>
      </c>
      <c r="BG163" s="123">
        <f>IF(N163="zákl. přenesená",J163,0)</f>
        <v>0</v>
      </c>
      <c r="BH163" s="123">
        <f>IF(N163="sníž. přenesená",J163,0)</f>
        <v>0</v>
      </c>
      <c r="BI163" s="123">
        <f>IF(N163="nulová",J163,0)</f>
        <v>0</v>
      </c>
      <c r="BJ163" s="18" t="s">
        <v>73</v>
      </c>
      <c r="BK163" s="123">
        <f>ROUND(I163*H163,2)</f>
        <v>0</v>
      </c>
      <c r="BL163" s="18" t="s">
        <v>140</v>
      </c>
      <c r="BM163" s="122" t="s">
        <v>236</v>
      </c>
    </row>
    <row r="164" spans="1:51" s="13" customFormat="1" ht="12">
      <c r="A164" s="161"/>
      <c r="B164" s="253"/>
      <c r="C164" s="161"/>
      <c r="D164" s="254" t="s">
        <v>142</v>
      </c>
      <c r="E164" s="255" t="s">
        <v>3</v>
      </c>
      <c r="F164" s="256" t="s">
        <v>237</v>
      </c>
      <c r="G164" s="161"/>
      <c r="H164" s="255" t="s">
        <v>3</v>
      </c>
      <c r="I164" s="125"/>
      <c r="J164" s="161"/>
      <c r="K164" s="161"/>
      <c r="L164" s="253"/>
      <c r="M164" s="257"/>
      <c r="N164" s="258"/>
      <c r="O164" s="258"/>
      <c r="P164" s="258"/>
      <c r="Q164" s="258"/>
      <c r="R164" s="258"/>
      <c r="S164" s="258"/>
      <c r="T164" s="259"/>
      <c r="U164" s="161"/>
      <c r="V164" s="161"/>
      <c r="W164" s="161"/>
      <c r="X164" s="161"/>
      <c r="AT164" s="124" t="s">
        <v>142</v>
      </c>
      <c r="AU164" s="124" t="s">
        <v>77</v>
      </c>
      <c r="AV164" s="13" t="s">
        <v>73</v>
      </c>
      <c r="AW164" s="13" t="s">
        <v>30</v>
      </c>
      <c r="AX164" s="13" t="s">
        <v>68</v>
      </c>
      <c r="AY164" s="124" t="s">
        <v>133</v>
      </c>
    </row>
    <row r="165" spans="1:51" s="14" customFormat="1" ht="12">
      <c r="A165" s="162"/>
      <c r="B165" s="260"/>
      <c r="C165" s="162"/>
      <c r="D165" s="254" t="s">
        <v>142</v>
      </c>
      <c r="E165" s="261" t="s">
        <v>3</v>
      </c>
      <c r="F165" s="262" t="s">
        <v>73</v>
      </c>
      <c r="G165" s="162"/>
      <c r="H165" s="263">
        <v>1</v>
      </c>
      <c r="I165" s="130"/>
      <c r="J165" s="162"/>
      <c r="K165" s="162"/>
      <c r="L165" s="260"/>
      <c r="M165" s="264"/>
      <c r="N165" s="265"/>
      <c r="O165" s="265"/>
      <c r="P165" s="265"/>
      <c r="Q165" s="265"/>
      <c r="R165" s="265"/>
      <c r="S165" s="265"/>
      <c r="T165" s="266"/>
      <c r="U165" s="162"/>
      <c r="V165" s="162"/>
      <c r="W165" s="162"/>
      <c r="X165" s="162"/>
      <c r="AT165" s="129" t="s">
        <v>142</v>
      </c>
      <c r="AU165" s="129" t="s">
        <v>77</v>
      </c>
      <c r="AV165" s="14" t="s">
        <v>77</v>
      </c>
      <c r="AW165" s="14" t="s">
        <v>30</v>
      </c>
      <c r="AX165" s="14" t="s">
        <v>73</v>
      </c>
      <c r="AY165" s="129" t="s">
        <v>133</v>
      </c>
    </row>
    <row r="166" spans="1:65" s="2" customFormat="1" ht="14.45" customHeight="1">
      <c r="A166" s="164"/>
      <c r="B166" s="176"/>
      <c r="C166" s="242" t="s">
        <v>238</v>
      </c>
      <c r="D166" s="242" t="s">
        <v>135</v>
      </c>
      <c r="E166" s="243" t="s">
        <v>239</v>
      </c>
      <c r="F166" s="244" t="s">
        <v>240</v>
      </c>
      <c r="G166" s="245" t="s">
        <v>235</v>
      </c>
      <c r="H166" s="246">
        <v>1</v>
      </c>
      <c r="I166" s="117"/>
      <c r="J166" s="247">
        <f>ROUND(I166*H166,2)</f>
        <v>0</v>
      </c>
      <c r="K166" s="244" t="s">
        <v>3</v>
      </c>
      <c r="L166" s="176"/>
      <c r="M166" s="248" t="s">
        <v>3</v>
      </c>
      <c r="N166" s="249" t="s">
        <v>39</v>
      </c>
      <c r="O166" s="250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164"/>
      <c r="V166" s="164"/>
      <c r="W166" s="164"/>
      <c r="X166" s="164"/>
      <c r="Y166" s="30"/>
      <c r="Z166" s="30"/>
      <c r="AA166" s="30"/>
      <c r="AB166" s="30"/>
      <c r="AC166" s="30"/>
      <c r="AD166" s="30"/>
      <c r="AE166" s="30"/>
      <c r="AR166" s="122" t="s">
        <v>140</v>
      </c>
      <c r="AT166" s="122" t="s">
        <v>135</v>
      </c>
      <c r="AU166" s="122" t="s">
        <v>77</v>
      </c>
      <c r="AY166" s="18" t="s">
        <v>133</v>
      </c>
      <c r="BE166" s="123">
        <f>IF(N166="základní",J166,0)</f>
        <v>0</v>
      </c>
      <c r="BF166" s="123">
        <f>IF(N166="snížená",J166,0)</f>
        <v>0</v>
      </c>
      <c r="BG166" s="123">
        <f>IF(N166="zákl. přenesená",J166,0)</f>
        <v>0</v>
      </c>
      <c r="BH166" s="123">
        <f>IF(N166="sníž. přenesená",J166,0)</f>
        <v>0</v>
      </c>
      <c r="BI166" s="123">
        <f>IF(N166="nulová",J166,0)</f>
        <v>0</v>
      </c>
      <c r="BJ166" s="18" t="s">
        <v>73</v>
      </c>
      <c r="BK166" s="123">
        <f>ROUND(I166*H166,2)</f>
        <v>0</v>
      </c>
      <c r="BL166" s="18" t="s">
        <v>140</v>
      </c>
      <c r="BM166" s="122" t="s">
        <v>241</v>
      </c>
    </row>
    <row r="167" spans="1:51" s="13" customFormat="1" ht="12">
      <c r="A167" s="161"/>
      <c r="B167" s="253"/>
      <c r="C167" s="161"/>
      <c r="D167" s="254" t="s">
        <v>142</v>
      </c>
      <c r="E167" s="255" t="s">
        <v>3</v>
      </c>
      <c r="F167" s="256" t="s">
        <v>242</v>
      </c>
      <c r="G167" s="161"/>
      <c r="H167" s="255" t="s">
        <v>3</v>
      </c>
      <c r="I167" s="125"/>
      <c r="J167" s="161"/>
      <c r="K167" s="161"/>
      <c r="L167" s="253"/>
      <c r="M167" s="257"/>
      <c r="N167" s="258"/>
      <c r="O167" s="258"/>
      <c r="P167" s="258"/>
      <c r="Q167" s="258"/>
      <c r="R167" s="258"/>
      <c r="S167" s="258"/>
      <c r="T167" s="259"/>
      <c r="U167" s="161"/>
      <c r="V167" s="161"/>
      <c r="W167" s="161"/>
      <c r="X167" s="161"/>
      <c r="AT167" s="124" t="s">
        <v>142</v>
      </c>
      <c r="AU167" s="124" t="s">
        <v>77</v>
      </c>
      <c r="AV167" s="13" t="s">
        <v>73</v>
      </c>
      <c r="AW167" s="13" t="s">
        <v>30</v>
      </c>
      <c r="AX167" s="13" t="s">
        <v>68</v>
      </c>
      <c r="AY167" s="124" t="s">
        <v>133</v>
      </c>
    </row>
    <row r="168" spans="1:51" s="14" customFormat="1" ht="12">
      <c r="A168" s="162"/>
      <c r="B168" s="260"/>
      <c r="C168" s="162"/>
      <c r="D168" s="254" t="s">
        <v>142</v>
      </c>
      <c r="E168" s="261" t="s">
        <v>3</v>
      </c>
      <c r="F168" s="262" t="s">
        <v>73</v>
      </c>
      <c r="G168" s="162"/>
      <c r="H168" s="263">
        <v>1</v>
      </c>
      <c r="I168" s="130"/>
      <c r="J168" s="162"/>
      <c r="K168" s="162"/>
      <c r="L168" s="260"/>
      <c r="M168" s="264"/>
      <c r="N168" s="265"/>
      <c r="O168" s="265"/>
      <c r="P168" s="265"/>
      <c r="Q168" s="265"/>
      <c r="R168" s="265"/>
      <c r="S168" s="265"/>
      <c r="T168" s="266"/>
      <c r="U168" s="162"/>
      <c r="V168" s="162"/>
      <c r="W168" s="162"/>
      <c r="X168" s="162"/>
      <c r="AT168" s="129" t="s">
        <v>142</v>
      </c>
      <c r="AU168" s="129" t="s">
        <v>77</v>
      </c>
      <c r="AV168" s="14" t="s">
        <v>77</v>
      </c>
      <c r="AW168" s="14" t="s">
        <v>30</v>
      </c>
      <c r="AX168" s="14" t="s">
        <v>73</v>
      </c>
      <c r="AY168" s="129" t="s">
        <v>133</v>
      </c>
    </row>
    <row r="169" spans="1:63" s="12" customFormat="1" ht="22.9" customHeight="1">
      <c r="A169" s="163"/>
      <c r="B169" s="232"/>
      <c r="C169" s="163"/>
      <c r="D169" s="233" t="s">
        <v>67</v>
      </c>
      <c r="E169" s="240" t="s">
        <v>169</v>
      </c>
      <c r="F169" s="240" t="s">
        <v>243</v>
      </c>
      <c r="G169" s="163"/>
      <c r="H169" s="163"/>
      <c r="I169" s="110"/>
      <c r="J169" s="241">
        <f>BK169</f>
        <v>0</v>
      </c>
      <c r="K169" s="163"/>
      <c r="L169" s="232"/>
      <c r="M169" s="236"/>
      <c r="N169" s="237"/>
      <c r="O169" s="237"/>
      <c r="P169" s="238">
        <f>SUM(P170:P979)</f>
        <v>0</v>
      </c>
      <c r="Q169" s="237"/>
      <c r="R169" s="238">
        <f>SUM(R170:R979)</f>
        <v>140.87194047999998</v>
      </c>
      <c r="S169" s="237"/>
      <c r="T169" s="239">
        <f>SUM(T170:T979)</f>
        <v>3.79786</v>
      </c>
      <c r="U169" s="163"/>
      <c r="V169" s="163"/>
      <c r="W169" s="163"/>
      <c r="X169" s="163"/>
      <c r="AR169" s="109" t="s">
        <v>73</v>
      </c>
      <c r="AT169" s="115" t="s">
        <v>67</v>
      </c>
      <c r="AU169" s="115" t="s">
        <v>73</v>
      </c>
      <c r="AY169" s="109" t="s">
        <v>133</v>
      </c>
      <c r="BK169" s="116">
        <f>SUM(BK170:BK979)</f>
        <v>0</v>
      </c>
    </row>
    <row r="170" spans="1:65" s="2" customFormat="1" ht="14.45" customHeight="1">
      <c r="A170" s="164"/>
      <c r="B170" s="176"/>
      <c r="C170" s="242" t="s">
        <v>244</v>
      </c>
      <c r="D170" s="242" t="s">
        <v>135</v>
      </c>
      <c r="E170" s="243" t="s">
        <v>245</v>
      </c>
      <c r="F170" s="244" t="s">
        <v>246</v>
      </c>
      <c r="G170" s="245" t="s">
        <v>138</v>
      </c>
      <c r="H170" s="246">
        <v>429.4</v>
      </c>
      <c r="I170" s="117"/>
      <c r="J170" s="247">
        <f>ROUND(I170*H170,2)</f>
        <v>0</v>
      </c>
      <c r="K170" s="244" t="s">
        <v>139</v>
      </c>
      <c r="L170" s="176"/>
      <c r="M170" s="248" t="s">
        <v>3</v>
      </c>
      <c r="N170" s="249" t="s">
        <v>39</v>
      </c>
      <c r="O170" s="250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164"/>
      <c r="V170" s="164"/>
      <c r="W170" s="164"/>
      <c r="X170" s="164"/>
      <c r="Y170" s="30"/>
      <c r="Z170" s="30"/>
      <c r="AA170" s="30"/>
      <c r="AB170" s="30"/>
      <c r="AC170" s="30"/>
      <c r="AD170" s="30"/>
      <c r="AE170" s="30"/>
      <c r="AR170" s="122" t="s">
        <v>140</v>
      </c>
      <c r="AT170" s="122" t="s">
        <v>135</v>
      </c>
      <c r="AU170" s="122" t="s">
        <v>77</v>
      </c>
      <c r="AY170" s="18" t="s">
        <v>133</v>
      </c>
      <c r="BE170" s="123">
        <f>IF(N170="základní",J170,0)</f>
        <v>0</v>
      </c>
      <c r="BF170" s="123">
        <f>IF(N170="snížená",J170,0)</f>
        <v>0</v>
      </c>
      <c r="BG170" s="123">
        <f>IF(N170="zákl. přenesená",J170,0)</f>
        <v>0</v>
      </c>
      <c r="BH170" s="123">
        <f>IF(N170="sníž. přenesená",J170,0)</f>
        <v>0</v>
      </c>
      <c r="BI170" s="123">
        <f>IF(N170="nulová",J170,0)</f>
        <v>0</v>
      </c>
      <c r="BJ170" s="18" t="s">
        <v>73</v>
      </c>
      <c r="BK170" s="123">
        <f>ROUND(I170*H170,2)</f>
        <v>0</v>
      </c>
      <c r="BL170" s="18" t="s">
        <v>140</v>
      </c>
      <c r="BM170" s="122" t="s">
        <v>247</v>
      </c>
    </row>
    <row r="171" spans="1:51" s="13" customFormat="1" ht="12">
      <c r="A171" s="161"/>
      <c r="B171" s="253"/>
      <c r="C171" s="161"/>
      <c r="D171" s="254" t="s">
        <v>142</v>
      </c>
      <c r="E171" s="255" t="s">
        <v>3</v>
      </c>
      <c r="F171" s="256" t="s">
        <v>248</v>
      </c>
      <c r="G171" s="161"/>
      <c r="H171" s="255" t="s">
        <v>3</v>
      </c>
      <c r="I171" s="125"/>
      <c r="J171" s="161"/>
      <c r="K171" s="161"/>
      <c r="L171" s="253"/>
      <c r="M171" s="257"/>
      <c r="N171" s="258"/>
      <c r="O171" s="258"/>
      <c r="P171" s="258"/>
      <c r="Q171" s="258"/>
      <c r="R171" s="258"/>
      <c r="S171" s="258"/>
      <c r="T171" s="259"/>
      <c r="U171" s="161"/>
      <c r="V171" s="161"/>
      <c r="W171" s="161"/>
      <c r="X171" s="161"/>
      <c r="AT171" s="124" t="s">
        <v>142</v>
      </c>
      <c r="AU171" s="124" t="s">
        <v>77</v>
      </c>
      <c r="AV171" s="13" t="s">
        <v>73</v>
      </c>
      <c r="AW171" s="13" t="s">
        <v>30</v>
      </c>
      <c r="AX171" s="13" t="s">
        <v>68</v>
      </c>
      <c r="AY171" s="124" t="s">
        <v>133</v>
      </c>
    </row>
    <row r="172" spans="1:51" s="14" customFormat="1" ht="12">
      <c r="A172" s="162"/>
      <c r="B172" s="260"/>
      <c r="C172" s="162"/>
      <c r="D172" s="254" t="s">
        <v>142</v>
      </c>
      <c r="E172" s="261" t="s">
        <v>3</v>
      </c>
      <c r="F172" s="262" t="s">
        <v>249</v>
      </c>
      <c r="G172" s="162"/>
      <c r="H172" s="263">
        <v>429.4</v>
      </c>
      <c r="I172" s="130"/>
      <c r="J172" s="162"/>
      <c r="K172" s="162"/>
      <c r="L172" s="260"/>
      <c r="M172" s="264"/>
      <c r="N172" s="265"/>
      <c r="O172" s="265"/>
      <c r="P172" s="265"/>
      <c r="Q172" s="265"/>
      <c r="R172" s="265"/>
      <c r="S172" s="265"/>
      <c r="T172" s="266"/>
      <c r="U172" s="162"/>
      <c r="V172" s="162"/>
      <c r="W172" s="162"/>
      <c r="X172" s="162"/>
      <c r="AT172" s="129" t="s">
        <v>142</v>
      </c>
      <c r="AU172" s="129" t="s">
        <v>77</v>
      </c>
      <c r="AV172" s="14" t="s">
        <v>77</v>
      </c>
      <c r="AW172" s="14" t="s">
        <v>30</v>
      </c>
      <c r="AX172" s="14" t="s">
        <v>73</v>
      </c>
      <c r="AY172" s="129" t="s">
        <v>133</v>
      </c>
    </row>
    <row r="173" spans="1:65" s="2" customFormat="1" ht="24.2" customHeight="1">
      <c r="A173" s="164"/>
      <c r="B173" s="176"/>
      <c r="C173" s="242" t="s">
        <v>250</v>
      </c>
      <c r="D173" s="242" t="s">
        <v>135</v>
      </c>
      <c r="E173" s="243" t="s">
        <v>251</v>
      </c>
      <c r="F173" s="244" t="s">
        <v>252</v>
      </c>
      <c r="G173" s="245" t="s">
        <v>138</v>
      </c>
      <c r="H173" s="246">
        <v>100</v>
      </c>
      <c r="I173" s="117"/>
      <c r="J173" s="247">
        <f>ROUND(I173*H173,2)</f>
        <v>0</v>
      </c>
      <c r="K173" s="244" t="s">
        <v>139</v>
      </c>
      <c r="L173" s="176"/>
      <c r="M173" s="248" t="s">
        <v>3</v>
      </c>
      <c r="N173" s="249" t="s">
        <v>39</v>
      </c>
      <c r="O173" s="250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164"/>
      <c r="V173" s="164"/>
      <c r="W173" s="164"/>
      <c r="X173" s="164"/>
      <c r="Y173" s="30"/>
      <c r="Z173" s="30"/>
      <c r="AA173" s="30"/>
      <c r="AB173" s="30"/>
      <c r="AC173" s="30"/>
      <c r="AD173" s="30"/>
      <c r="AE173" s="30"/>
      <c r="AR173" s="122" t="s">
        <v>140</v>
      </c>
      <c r="AT173" s="122" t="s">
        <v>135</v>
      </c>
      <c r="AU173" s="122" t="s">
        <v>77</v>
      </c>
      <c r="AY173" s="18" t="s">
        <v>133</v>
      </c>
      <c r="BE173" s="123">
        <f>IF(N173="základní",J173,0)</f>
        <v>0</v>
      </c>
      <c r="BF173" s="123">
        <f>IF(N173="snížená",J173,0)</f>
        <v>0</v>
      </c>
      <c r="BG173" s="123">
        <f>IF(N173="zákl. přenesená",J173,0)</f>
        <v>0</v>
      </c>
      <c r="BH173" s="123">
        <f>IF(N173="sníž. přenesená",J173,0)</f>
        <v>0</v>
      </c>
      <c r="BI173" s="123">
        <f>IF(N173="nulová",J173,0)</f>
        <v>0</v>
      </c>
      <c r="BJ173" s="18" t="s">
        <v>73</v>
      </c>
      <c r="BK173" s="123">
        <f>ROUND(I173*H173,2)</f>
        <v>0</v>
      </c>
      <c r="BL173" s="18" t="s">
        <v>140</v>
      </c>
      <c r="BM173" s="122" t="s">
        <v>253</v>
      </c>
    </row>
    <row r="174" spans="1:51" s="13" customFormat="1" ht="12">
      <c r="A174" s="161"/>
      <c r="B174" s="253"/>
      <c r="C174" s="161"/>
      <c r="D174" s="254" t="s">
        <v>142</v>
      </c>
      <c r="E174" s="255" t="s">
        <v>3</v>
      </c>
      <c r="F174" s="256" t="s">
        <v>254</v>
      </c>
      <c r="G174" s="161"/>
      <c r="H174" s="255" t="s">
        <v>3</v>
      </c>
      <c r="I174" s="125"/>
      <c r="J174" s="161"/>
      <c r="K174" s="161"/>
      <c r="L174" s="253"/>
      <c r="M174" s="257"/>
      <c r="N174" s="258"/>
      <c r="O174" s="258"/>
      <c r="P174" s="258"/>
      <c r="Q174" s="258"/>
      <c r="R174" s="258"/>
      <c r="S174" s="258"/>
      <c r="T174" s="259"/>
      <c r="U174" s="161"/>
      <c r="V174" s="161"/>
      <c r="W174" s="161"/>
      <c r="X174" s="161"/>
      <c r="AT174" s="124" t="s">
        <v>142</v>
      </c>
      <c r="AU174" s="124" t="s">
        <v>77</v>
      </c>
      <c r="AV174" s="13" t="s">
        <v>73</v>
      </c>
      <c r="AW174" s="13" t="s">
        <v>30</v>
      </c>
      <c r="AX174" s="13" t="s">
        <v>68</v>
      </c>
      <c r="AY174" s="124" t="s">
        <v>133</v>
      </c>
    </row>
    <row r="175" spans="1:51" s="14" customFormat="1" ht="12">
      <c r="A175" s="162"/>
      <c r="B175" s="260"/>
      <c r="C175" s="162"/>
      <c r="D175" s="254" t="s">
        <v>142</v>
      </c>
      <c r="E175" s="261" t="s">
        <v>3</v>
      </c>
      <c r="F175" s="262" t="s">
        <v>255</v>
      </c>
      <c r="G175" s="162"/>
      <c r="H175" s="263">
        <v>100</v>
      </c>
      <c r="I175" s="130"/>
      <c r="J175" s="162"/>
      <c r="K175" s="162"/>
      <c r="L175" s="260"/>
      <c r="M175" s="264"/>
      <c r="N175" s="265"/>
      <c r="O175" s="265"/>
      <c r="P175" s="265"/>
      <c r="Q175" s="265"/>
      <c r="R175" s="265"/>
      <c r="S175" s="265"/>
      <c r="T175" s="266"/>
      <c r="U175" s="162"/>
      <c r="V175" s="162"/>
      <c r="W175" s="162"/>
      <c r="X175" s="162"/>
      <c r="AT175" s="129" t="s">
        <v>142</v>
      </c>
      <c r="AU175" s="129" t="s">
        <v>77</v>
      </c>
      <c r="AV175" s="14" t="s">
        <v>77</v>
      </c>
      <c r="AW175" s="14" t="s">
        <v>30</v>
      </c>
      <c r="AX175" s="14" t="s">
        <v>73</v>
      </c>
      <c r="AY175" s="129" t="s">
        <v>133</v>
      </c>
    </row>
    <row r="176" spans="1:65" s="2" customFormat="1" ht="24.2" customHeight="1">
      <c r="A176" s="164"/>
      <c r="B176" s="176"/>
      <c r="C176" s="242" t="s">
        <v>8</v>
      </c>
      <c r="D176" s="242" t="s">
        <v>135</v>
      </c>
      <c r="E176" s="243" t="s">
        <v>256</v>
      </c>
      <c r="F176" s="244" t="s">
        <v>257</v>
      </c>
      <c r="G176" s="245" t="s">
        <v>172</v>
      </c>
      <c r="H176" s="246">
        <v>78</v>
      </c>
      <c r="I176" s="117"/>
      <c r="J176" s="247">
        <f>ROUND(I176*H176,2)</f>
        <v>0</v>
      </c>
      <c r="K176" s="244" t="s">
        <v>139</v>
      </c>
      <c r="L176" s="176"/>
      <c r="M176" s="248" t="s">
        <v>3</v>
      </c>
      <c r="N176" s="249" t="s">
        <v>39</v>
      </c>
      <c r="O176" s="250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164"/>
      <c r="V176" s="164"/>
      <c r="W176" s="164"/>
      <c r="X176" s="164"/>
      <c r="Y176" s="30"/>
      <c r="Z176" s="30"/>
      <c r="AA176" s="30"/>
      <c r="AB176" s="30"/>
      <c r="AC176" s="30"/>
      <c r="AD176" s="30"/>
      <c r="AE176" s="30"/>
      <c r="AR176" s="122" t="s">
        <v>140</v>
      </c>
      <c r="AT176" s="122" t="s">
        <v>135</v>
      </c>
      <c r="AU176" s="122" t="s">
        <v>77</v>
      </c>
      <c r="AY176" s="18" t="s">
        <v>133</v>
      </c>
      <c r="BE176" s="123">
        <f>IF(N176="základní",J176,0)</f>
        <v>0</v>
      </c>
      <c r="BF176" s="123">
        <f>IF(N176="snížená",J176,0)</f>
        <v>0</v>
      </c>
      <c r="BG176" s="123">
        <f>IF(N176="zákl. přenesená",J176,0)</f>
        <v>0</v>
      </c>
      <c r="BH176" s="123">
        <f>IF(N176="sníž. přenesená",J176,0)</f>
        <v>0</v>
      </c>
      <c r="BI176" s="123">
        <f>IF(N176="nulová",J176,0)</f>
        <v>0</v>
      </c>
      <c r="BJ176" s="18" t="s">
        <v>73</v>
      </c>
      <c r="BK176" s="123">
        <f>ROUND(I176*H176,2)</f>
        <v>0</v>
      </c>
      <c r="BL176" s="18" t="s">
        <v>140</v>
      </c>
      <c r="BM176" s="122" t="s">
        <v>258</v>
      </c>
    </row>
    <row r="177" spans="1:51" s="13" customFormat="1" ht="12">
      <c r="A177" s="161"/>
      <c r="B177" s="253"/>
      <c r="C177" s="161"/>
      <c r="D177" s="254" t="s">
        <v>142</v>
      </c>
      <c r="E177" s="255" t="s">
        <v>3</v>
      </c>
      <c r="F177" s="256" t="s">
        <v>248</v>
      </c>
      <c r="G177" s="161"/>
      <c r="H177" s="255" t="s">
        <v>3</v>
      </c>
      <c r="I177" s="125"/>
      <c r="J177" s="161"/>
      <c r="K177" s="161"/>
      <c r="L177" s="253"/>
      <c r="M177" s="257"/>
      <c r="N177" s="258"/>
      <c r="O177" s="258"/>
      <c r="P177" s="258"/>
      <c r="Q177" s="258"/>
      <c r="R177" s="258"/>
      <c r="S177" s="258"/>
      <c r="T177" s="259"/>
      <c r="U177" s="161"/>
      <c r="V177" s="161"/>
      <c r="W177" s="161"/>
      <c r="X177" s="161"/>
      <c r="AT177" s="124" t="s">
        <v>142</v>
      </c>
      <c r="AU177" s="124" t="s">
        <v>77</v>
      </c>
      <c r="AV177" s="13" t="s">
        <v>73</v>
      </c>
      <c r="AW177" s="13" t="s">
        <v>30</v>
      </c>
      <c r="AX177" s="13" t="s">
        <v>68</v>
      </c>
      <c r="AY177" s="124" t="s">
        <v>133</v>
      </c>
    </row>
    <row r="178" spans="1:51" s="14" customFormat="1" ht="12">
      <c r="A178" s="162"/>
      <c r="B178" s="260"/>
      <c r="C178" s="162"/>
      <c r="D178" s="254" t="s">
        <v>142</v>
      </c>
      <c r="E178" s="261" t="s">
        <v>3</v>
      </c>
      <c r="F178" s="262" t="s">
        <v>259</v>
      </c>
      <c r="G178" s="162"/>
      <c r="H178" s="263">
        <v>78</v>
      </c>
      <c r="I178" s="130"/>
      <c r="J178" s="162"/>
      <c r="K178" s="162"/>
      <c r="L178" s="260"/>
      <c r="M178" s="264"/>
      <c r="N178" s="265"/>
      <c r="O178" s="265"/>
      <c r="P178" s="265"/>
      <c r="Q178" s="265"/>
      <c r="R178" s="265"/>
      <c r="S178" s="265"/>
      <c r="T178" s="266"/>
      <c r="U178" s="162"/>
      <c r="V178" s="162"/>
      <c r="W178" s="162"/>
      <c r="X178" s="162"/>
      <c r="AT178" s="129" t="s">
        <v>142</v>
      </c>
      <c r="AU178" s="129" t="s">
        <v>77</v>
      </c>
      <c r="AV178" s="14" t="s">
        <v>77</v>
      </c>
      <c r="AW178" s="14" t="s">
        <v>30</v>
      </c>
      <c r="AX178" s="14" t="s">
        <v>73</v>
      </c>
      <c r="AY178" s="129" t="s">
        <v>133</v>
      </c>
    </row>
    <row r="179" spans="1:65" s="2" customFormat="1" ht="24.2" customHeight="1">
      <c r="A179" s="164"/>
      <c r="B179" s="176"/>
      <c r="C179" s="242" t="s">
        <v>260</v>
      </c>
      <c r="D179" s="242" t="s">
        <v>135</v>
      </c>
      <c r="E179" s="243" t="s">
        <v>261</v>
      </c>
      <c r="F179" s="244" t="s">
        <v>262</v>
      </c>
      <c r="G179" s="245" t="s">
        <v>138</v>
      </c>
      <c r="H179" s="246">
        <v>170.725</v>
      </c>
      <c r="I179" s="117"/>
      <c r="J179" s="247">
        <f>ROUND(I179*H179,2)</f>
        <v>0</v>
      </c>
      <c r="K179" s="244" t="s">
        <v>139</v>
      </c>
      <c r="L179" s="176"/>
      <c r="M179" s="248" t="s">
        <v>3</v>
      </c>
      <c r="N179" s="249" t="s">
        <v>39</v>
      </c>
      <c r="O179" s="250"/>
      <c r="P179" s="251">
        <f>O179*H179</f>
        <v>0</v>
      </c>
      <c r="Q179" s="251">
        <v>0.01764</v>
      </c>
      <c r="R179" s="251">
        <f>Q179*H179</f>
        <v>3.011589</v>
      </c>
      <c r="S179" s="251">
        <v>0.02</v>
      </c>
      <c r="T179" s="252">
        <f>S179*H179</f>
        <v>3.4145</v>
      </c>
      <c r="U179" s="164"/>
      <c r="V179" s="164"/>
      <c r="W179" s="164"/>
      <c r="X179" s="164"/>
      <c r="Y179" s="30"/>
      <c r="Z179" s="30"/>
      <c r="AA179" s="30"/>
      <c r="AB179" s="30"/>
      <c r="AC179" s="30"/>
      <c r="AD179" s="30"/>
      <c r="AE179" s="30"/>
      <c r="AR179" s="122" t="s">
        <v>140</v>
      </c>
      <c r="AT179" s="122" t="s">
        <v>135</v>
      </c>
      <c r="AU179" s="122" t="s">
        <v>77</v>
      </c>
      <c r="AY179" s="18" t="s">
        <v>133</v>
      </c>
      <c r="BE179" s="123">
        <f>IF(N179="základní",J179,0)</f>
        <v>0</v>
      </c>
      <c r="BF179" s="123">
        <f>IF(N179="snížená",J179,0)</f>
        <v>0</v>
      </c>
      <c r="BG179" s="123">
        <f>IF(N179="zákl. přenesená",J179,0)</f>
        <v>0</v>
      </c>
      <c r="BH179" s="123">
        <f>IF(N179="sníž. přenesená",J179,0)</f>
        <v>0</v>
      </c>
      <c r="BI179" s="123">
        <f>IF(N179="nulová",J179,0)</f>
        <v>0</v>
      </c>
      <c r="BJ179" s="18" t="s">
        <v>73</v>
      </c>
      <c r="BK179" s="123">
        <f>ROUND(I179*H179,2)</f>
        <v>0</v>
      </c>
      <c r="BL179" s="18" t="s">
        <v>140</v>
      </c>
      <c r="BM179" s="122" t="s">
        <v>263</v>
      </c>
    </row>
    <row r="180" spans="1:51" s="13" customFormat="1" ht="12">
      <c r="A180" s="161"/>
      <c r="B180" s="253"/>
      <c r="C180" s="161"/>
      <c r="D180" s="254" t="s">
        <v>142</v>
      </c>
      <c r="E180" s="255" t="s">
        <v>3</v>
      </c>
      <c r="F180" s="256" t="s">
        <v>264</v>
      </c>
      <c r="G180" s="161"/>
      <c r="H180" s="255" t="s">
        <v>3</v>
      </c>
      <c r="I180" s="125"/>
      <c r="J180" s="161"/>
      <c r="K180" s="161"/>
      <c r="L180" s="253"/>
      <c r="M180" s="257"/>
      <c r="N180" s="258"/>
      <c r="O180" s="258"/>
      <c r="P180" s="258"/>
      <c r="Q180" s="258"/>
      <c r="R180" s="258"/>
      <c r="S180" s="258"/>
      <c r="T180" s="259"/>
      <c r="U180" s="161"/>
      <c r="V180" s="161"/>
      <c r="W180" s="161"/>
      <c r="X180" s="161"/>
      <c r="AT180" s="124" t="s">
        <v>142</v>
      </c>
      <c r="AU180" s="124" t="s">
        <v>77</v>
      </c>
      <c r="AV180" s="13" t="s">
        <v>73</v>
      </c>
      <c r="AW180" s="13" t="s">
        <v>30</v>
      </c>
      <c r="AX180" s="13" t="s">
        <v>68</v>
      </c>
      <c r="AY180" s="124" t="s">
        <v>133</v>
      </c>
    </row>
    <row r="181" spans="1:51" s="14" customFormat="1" ht="12">
      <c r="A181" s="162"/>
      <c r="B181" s="260"/>
      <c r="C181" s="162"/>
      <c r="D181" s="254" t="s">
        <v>142</v>
      </c>
      <c r="E181" s="261" t="s">
        <v>3</v>
      </c>
      <c r="F181" s="262" t="s">
        <v>265</v>
      </c>
      <c r="G181" s="162"/>
      <c r="H181" s="263">
        <v>170.725</v>
      </c>
      <c r="I181" s="130"/>
      <c r="J181" s="162"/>
      <c r="K181" s="162"/>
      <c r="L181" s="260"/>
      <c r="M181" s="264"/>
      <c r="N181" s="265"/>
      <c r="O181" s="265"/>
      <c r="P181" s="265"/>
      <c r="Q181" s="265"/>
      <c r="R181" s="265"/>
      <c r="S181" s="265"/>
      <c r="T181" s="266"/>
      <c r="U181" s="162"/>
      <c r="V181" s="162"/>
      <c r="W181" s="162"/>
      <c r="X181" s="162"/>
      <c r="AT181" s="129" t="s">
        <v>142</v>
      </c>
      <c r="AU181" s="129" t="s">
        <v>77</v>
      </c>
      <c r="AV181" s="14" t="s">
        <v>77</v>
      </c>
      <c r="AW181" s="14" t="s">
        <v>30</v>
      </c>
      <c r="AX181" s="14" t="s">
        <v>73</v>
      </c>
      <c r="AY181" s="129" t="s">
        <v>133</v>
      </c>
    </row>
    <row r="182" spans="1:65" s="2" customFormat="1" ht="24.2" customHeight="1">
      <c r="A182" s="164"/>
      <c r="B182" s="176"/>
      <c r="C182" s="242" t="s">
        <v>266</v>
      </c>
      <c r="D182" s="242" t="s">
        <v>135</v>
      </c>
      <c r="E182" s="243" t="s">
        <v>267</v>
      </c>
      <c r="F182" s="244" t="s">
        <v>268</v>
      </c>
      <c r="G182" s="245" t="s">
        <v>138</v>
      </c>
      <c r="H182" s="246">
        <v>191.68</v>
      </c>
      <c r="I182" s="117"/>
      <c r="J182" s="247">
        <f>ROUND(I182*H182,2)</f>
        <v>0</v>
      </c>
      <c r="K182" s="244" t="s">
        <v>139</v>
      </c>
      <c r="L182" s="176"/>
      <c r="M182" s="248" t="s">
        <v>3</v>
      </c>
      <c r="N182" s="249" t="s">
        <v>39</v>
      </c>
      <c r="O182" s="250"/>
      <c r="P182" s="251">
        <f>O182*H182</f>
        <v>0</v>
      </c>
      <c r="Q182" s="251">
        <v>0.00022</v>
      </c>
      <c r="R182" s="251">
        <f>Q182*H182</f>
        <v>0.0421696</v>
      </c>
      <c r="S182" s="251">
        <v>0.002</v>
      </c>
      <c r="T182" s="252">
        <f>S182*H182</f>
        <v>0.38336000000000003</v>
      </c>
      <c r="U182" s="164"/>
      <c r="V182" s="164"/>
      <c r="W182" s="164"/>
      <c r="X182" s="164"/>
      <c r="Y182" s="30"/>
      <c r="Z182" s="30"/>
      <c r="AA182" s="30"/>
      <c r="AB182" s="30"/>
      <c r="AC182" s="30"/>
      <c r="AD182" s="30"/>
      <c r="AE182" s="30"/>
      <c r="AR182" s="122" t="s">
        <v>140</v>
      </c>
      <c r="AT182" s="122" t="s">
        <v>135</v>
      </c>
      <c r="AU182" s="122" t="s">
        <v>77</v>
      </c>
      <c r="AY182" s="18" t="s">
        <v>133</v>
      </c>
      <c r="BE182" s="123">
        <f>IF(N182="základní",J182,0)</f>
        <v>0</v>
      </c>
      <c r="BF182" s="123">
        <f>IF(N182="snížená",J182,0)</f>
        <v>0</v>
      </c>
      <c r="BG182" s="123">
        <f>IF(N182="zákl. přenesená",J182,0)</f>
        <v>0</v>
      </c>
      <c r="BH182" s="123">
        <f>IF(N182="sníž. přenesená",J182,0)</f>
        <v>0</v>
      </c>
      <c r="BI182" s="123">
        <f>IF(N182="nulová",J182,0)</f>
        <v>0</v>
      </c>
      <c r="BJ182" s="18" t="s">
        <v>73</v>
      </c>
      <c r="BK182" s="123">
        <f>ROUND(I182*H182,2)</f>
        <v>0</v>
      </c>
      <c r="BL182" s="18" t="s">
        <v>140</v>
      </c>
      <c r="BM182" s="122" t="s">
        <v>269</v>
      </c>
    </row>
    <row r="183" spans="1:51" s="13" customFormat="1" ht="12">
      <c r="A183" s="161"/>
      <c r="B183" s="253"/>
      <c r="C183" s="161"/>
      <c r="D183" s="254" t="s">
        <v>142</v>
      </c>
      <c r="E183" s="255" t="s">
        <v>3</v>
      </c>
      <c r="F183" s="256" t="s">
        <v>270</v>
      </c>
      <c r="G183" s="161"/>
      <c r="H183" s="255" t="s">
        <v>3</v>
      </c>
      <c r="I183" s="125"/>
      <c r="J183" s="161"/>
      <c r="K183" s="161"/>
      <c r="L183" s="253"/>
      <c r="M183" s="257"/>
      <c r="N183" s="258"/>
      <c r="O183" s="258"/>
      <c r="P183" s="258"/>
      <c r="Q183" s="258"/>
      <c r="R183" s="258"/>
      <c r="S183" s="258"/>
      <c r="T183" s="259"/>
      <c r="U183" s="161"/>
      <c r="V183" s="161"/>
      <c r="W183" s="161"/>
      <c r="X183" s="161"/>
      <c r="AT183" s="124" t="s">
        <v>142</v>
      </c>
      <c r="AU183" s="124" t="s">
        <v>77</v>
      </c>
      <c r="AV183" s="13" t="s">
        <v>73</v>
      </c>
      <c r="AW183" s="13" t="s">
        <v>30</v>
      </c>
      <c r="AX183" s="13" t="s">
        <v>68</v>
      </c>
      <c r="AY183" s="124" t="s">
        <v>133</v>
      </c>
    </row>
    <row r="184" spans="1:51" s="14" customFormat="1" ht="12">
      <c r="A184" s="162"/>
      <c r="B184" s="260"/>
      <c r="C184" s="162"/>
      <c r="D184" s="254" t="s">
        <v>142</v>
      </c>
      <c r="E184" s="261" t="s">
        <v>3</v>
      </c>
      <c r="F184" s="262" t="s">
        <v>271</v>
      </c>
      <c r="G184" s="162"/>
      <c r="H184" s="263">
        <v>191.68</v>
      </c>
      <c r="I184" s="130"/>
      <c r="J184" s="162"/>
      <c r="K184" s="162"/>
      <c r="L184" s="260"/>
      <c r="M184" s="264"/>
      <c r="N184" s="265"/>
      <c r="O184" s="265"/>
      <c r="P184" s="265"/>
      <c r="Q184" s="265"/>
      <c r="R184" s="265"/>
      <c r="S184" s="265"/>
      <c r="T184" s="266"/>
      <c r="U184" s="162"/>
      <c r="V184" s="162"/>
      <c r="W184" s="162"/>
      <c r="X184" s="162"/>
      <c r="AT184" s="129" t="s">
        <v>142</v>
      </c>
      <c r="AU184" s="129" t="s">
        <v>77</v>
      </c>
      <c r="AV184" s="14" t="s">
        <v>77</v>
      </c>
      <c r="AW184" s="14" t="s">
        <v>30</v>
      </c>
      <c r="AX184" s="14" t="s">
        <v>73</v>
      </c>
      <c r="AY184" s="129" t="s">
        <v>133</v>
      </c>
    </row>
    <row r="185" spans="1:65" s="2" customFormat="1" ht="24.2" customHeight="1">
      <c r="A185" s="164"/>
      <c r="B185" s="176"/>
      <c r="C185" s="242" t="s">
        <v>272</v>
      </c>
      <c r="D185" s="242" t="s">
        <v>135</v>
      </c>
      <c r="E185" s="243" t="s">
        <v>273</v>
      </c>
      <c r="F185" s="244" t="s">
        <v>274</v>
      </c>
      <c r="G185" s="245" t="s">
        <v>138</v>
      </c>
      <c r="H185" s="246">
        <v>1061.615</v>
      </c>
      <c r="I185" s="117"/>
      <c r="J185" s="247">
        <f>ROUND(I185*H185,2)</f>
        <v>0</v>
      </c>
      <c r="K185" s="244" t="s">
        <v>139</v>
      </c>
      <c r="L185" s="176"/>
      <c r="M185" s="248" t="s">
        <v>3</v>
      </c>
      <c r="N185" s="249" t="s">
        <v>39</v>
      </c>
      <c r="O185" s="250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164"/>
      <c r="V185" s="164"/>
      <c r="W185" s="164"/>
      <c r="X185" s="164"/>
      <c r="Y185" s="30"/>
      <c r="Z185" s="30"/>
      <c r="AA185" s="30"/>
      <c r="AB185" s="30"/>
      <c r="AC185" s="30"/>
      <c r="AD185" s="30"/>
      <c r="AE185" s="30"/>
      <c r="AR185" s="122" t="s">
        <v>140</v>
      </c>
      <c r="AT185" s="122" t="s">
        <v>135</v>
      </c>
      <c r="AU185" s="122" t="s">
        <v>77</v>
      </c>
      <c r="AY185" s="18" t="s">
        <v>133</v>
      </c>
      <c r="BE185" s="123">
        <f>IF(N185="základní",J185,0)</f>
        <v>0</v>
      </c>
      <c r="BF185" s="123">
        <f>IF(N185="snížená",J185,0)</f>
        <v>0</v>
      </c>
      <c r="BG185" s="123">
        <f>IF(N185="zákl. přenesená",J185,0)</f>
        <v>0</v>
      </c>
      <c r="BH185" s="123">
        <f>IF(N185="sníž. přenesená",J185,0)</f>
        <v>0</v>
      </c>
      <c r="BI185" s="123">
        <f>IF(N185="nulová",J185,0)</f>
        <v>0</v>
      </c>
      <c r="BJ185" s="18" t="s">
        <v>73</v>
      </c>
      <c r="BK185" s="123">
        <f>ROUND(I185*H185,2)</f>
        <v>0</v>
      </c>
      <c r="BL185" s="18" t="s">
        <v>140</v>
      </c>
      <c r="BM185" s="122" t="s">
        <v>275</v>
      </c>
    </row>
    <row r="186" spans="1:51" s="13" customFormat="1" ht="12">
      <c r="A186" s="161"/>
      <c r="B186" s="253"/>
      <c r="C186" s="161"/>
      <c r="D186" s="254" t="s">
        <v>142</v>
      </c>
      <c r="E186" s="255" t="s">
        <v>3</v>
      </c>
      <c r="F186" s="256" t="s">
        <v>276</v>
      </c>
      <c r="G186" s="161"/>
      <c r="H186" s="255" t="s">
        <v>3</v>
      </c>
      <c r="I186" s="125"/>
      <c r="J186" s="161"/>
      <c r="K186" s="161"/>
      <c r="L186" s="253"/>
      <c r="M186" s="257"/>
      <c r="N186" s="258"/>
      <c r="O186" s="258"/>
      <c r="P186" s="258"/>
      <c r="Q186" s="258"/>
      <c r="R186" s="258"/>
      <c r="S186" s="258"/>
      <c r="T186" s="259"/>
      <c r="U186" s="161"/>
      <c r="V186" s="161"/>
      <c r="W186" s="161"/>
      <c r="X186" s="161"/>
      <c r="AT186" s="124" t="s">
        <v>142</v>
      </c>
      <c r="AU186" s="124" t="s">
        <v>77</v>
      </c>
      <c r="AV186" s="13" t="s">
        <v>73</v>
      </c>
      <c r="AW186" s="13" t="s">
        <v>30</v>
      </c>
      <c r="AX186" s="13" t="s">
        <v>68</v>
      </c>
      <c r="AY186" s="124" t="s">
        <v>133</v>
      </c>
    </row>
    <row r="187" spans="1:51" s="13" customFormat="1" ht="12">
      <c r="A187" s="161"/>
      <c r="B187" s="253"/>
      <c r="C187" s="161"/>
      <c r="D187" s="254" t="s">
        <v>142</v>
      </c>
      <c r="E187" s="255" t="s">
        <v>3</v>
      </c>
      <c r="F187" s="256" t="s">
        <v>277</v>
      </c>
      <c r="G187" s="161"/>
      <c r="H187" s="255" t="s">
        <v>3</v>
      </c>
      <c r="I187" s="125"/>
      <c r="J187" s="161"/>
      <c r="K187" s="161"/>
      <c r="L187" s="253"/>
      <c r="M187" s="257"/>
      <c r="N187" s="258"/>
      <c r="O187" s="258"/>
      <c r="P187" s="258"/>
      <c r="Q187" s="258"/>
      <c r="R187" s="258"/>
      <c r="S187" s="258"/>
      <c r="T187" s="259"/>
      <c r="U187" s="161"/>
      <c r="V187" s="161"/>
      <c r="W187" s="161"/>
      <c r="X187" s="161"/>
      <c r="AT187" s="124" t="s">
        <v>142</v>
      </c>
      <c r="AU187" s="124" t="s">
        <v>77</v>
      </c>
      <c r="AV187" s="13" t="s">
        <v>73</v>
      </c>
      <c r="AW187" s="13" t="s">
        <v>30</v>
      </c>
      <c r="AX187" s="13" t="s">
        <v>68</v>
      </c>
      <c r="AY187" s="124" t="s">
        <v>133</v>
      </c>
    </row>
    <row r="188" spans="1:51" s="14" customFormat="1" ht="12">
      <c r="A188" s="162"/>
      <c r="B188" s="260"/>
      <c r="C188" s="162"/>
      <c r="D188" s="254" t="s">
        <v>142</v>
      </c>
      <c r="E188" s="261" t="s">
        <v>3</v>
      </c>
      <c r="F188" s="262" t="s">
        <v>278</v>
      </c>
      <c r="G188" s="162"/>
      <c r="H188" s="263">
        <v>37.659</v>
      </c>
      <c r="I188" s="130"/>
      <c r="J188" s="162"/>
      <c r="K188" s="162"/>
      <c r="L188" s="260"/>
      <c r="M188" s="264"/>
      <c r="N188" s="265"/>
      <c r="O188" s="265"/>
      <c r="P188" s="265"/>
      <c r="Q188" s="265"/>
      <c r="R188" s="265"/>
      <c r="S188" s="265"/>
      <c r="T188" s="266"/>
      <c r="U188" s="162"/>
      <c r="V188" s="162"/>
      <c r="W188" s="162"/>
      <c r="X188" s="162"/>
      <c r="AT188" s="129" t="s">
        <v>142</v>
      </c>
      <c r="AU188" s="129" t="s">
        <v>77</v>
      </c>
      <c r="AV188" s="14" t="s">
        <v>77</v>
      </c>
      <c r="AW188" s="14" t="s">
        <v>30</v>
      </c>
      <c r="AX188" s="14" t="s">
        <v>68</v>
      </c>
      <c r="AY188" s="129" t="s">
        <v>133</v>
      </c>
    </row>
    <row r="189" spans="1:51" s="13" customFormat="1" ht="12">
      <c r="A189" s="161"/>
      <c r="B189" s="253"/>
      <c r="C189" s="161"/>
      <c r="D189" s="254" t="s">
        <v>142</v>
      </c>
      <c r="E189" s="255" t="s">
        <v>3</v>
      </c>
      <c r="F189" s="256" t="s">
        <v>279</v>
      </c>
      <c r="G189" s="161"/>
      <c r="H189" s="255" t="s">
        <v>3</v>
      </c>
      <c r="I189" s="125"/>
      <c r="J189" s="161"/>
      <c r="K189" s="161"/>
      <c r="L189" s="253"/>
      <c r="M189" s="257"/>
      <c r="N189" s="258"/>
      <c r="O189" s="258"/>
      <c r="P189" s="258"/>
      <c r="Q189" s="258"/>
      <c r="R189" s="258"/>
      <c r="S189" s="258"/>
      <c r="T189" s="259"/>
      <c r="U189" s="161"/>
      <c r="V189" s="161"/>
      <c r="W189" s="161"/>
      <c r="X189" s="161"/>
      <c r="AT189" s="124" t="s">
        <v>142</v>
      </c>
      <c r="AU189" s="124" t="s">
        <v>77</v>
      </c>
      <c r="AV189" s="13" t="s">
        <v>73</v>
      </c>
      <c r="AW189" s="13" t="s">
        <v>30</v>
      </c>
      <c r="AX189" s="13" t="s">
        <v>68</v>
      </c>
      <c r="AY189" s="124" t="s">
        <v>133</v>
      </c>
    </row>
    <row r="190" spans="1:51" s="14" customFormat="1" ht="12">
      <c r="A190" s="162"/>
      <c r="B190" s="260"/>
      <c r="C190" s="162"/>
      <c r="D190" s="254" t="s">
        <v>142</v>
      </c>
      <c r="E190" s="261" t="s">
        <v>3</v>
      </c>
      <c r="F190" s="262" t="s">
        <v>280</v>
      </c>
      <c r="G190" s="162"/>
      <c r="H190" s="263">
        <v>78.354</v>
      </c>
      <c r="I190" s="130"/>
      <c r="J190" s="162"/>
      <c r="K190" s="162"/>
      <c r="L190" s="260"/>
      <c r="M190" s="264"/>
      <c r="N190" s="265"/>
      <c r="O190" s="265"/>
      <c r="P190" s="265"/>
      <c r="Q190" s="265"/>
      <c r="R190" s="265"/>
      <c r="S190" s="265"/>
      <c r="T190" s="266"/>
      <c r="U190" s="162"/>
      <c r="V190" s="162"/>
      <c r="W190" s="162"/>
      <c r="X190" s="162"/>
      <c r="AT190" s="129" t="s">
        <v>142</v>
      </c>
      <c r="AU190" s="129" t="s">
        <v>77</v>
      </c>
      <c r="AV190" s="14" t="s">
        <v>77</v>
      </c>
      <c r="AW190" s="14" t="s">
        <v>30</v>
      </c>
      <c r="AX190" s="14" t="s">
        <v>68</v>
      </c>
      <c r="AY190" s="129" t="s">
        <v>133</v>
      </c>
    </row>
    <row r="191" spans="1:51" s="13" customFormat="1" ht="12">
      <c r="A191" s="161"/>
      <c r="B191" s="253"/>
      <c r="C191" s="161"/>
      <c r="D191" s="254" t="s">
        <v>142</v>
      </c>
      <c r="E191" s="255" t="s">
        <v>3</v>
      </c>
      <c r="F191" s="256" t="s">
        <v>281</v>
      </c>
      <c r="G191" s="161"/>
      <c r="H191" s="255" t="s">
        <v>3</v>
      </c>
      <c r="I191" s="125"/>
      <c r="J191" s="161"/>
      <c r="K191" s="161"/>
      <c r="L191" s="253"/>
      <c r="M191" s="257"/>
      <c r="N191" s="258"/>
      <c r="O191" s="258"/>
      <c r="P191" s="258"/>
      <c r="Q191" s="258"/>
      <c r="R191" s="258"/>
      <c r="S191" s="258"/>
      <c r="T191" s="259"/>
      <c r="U191" s="161"/>
      <c r="V191" s="161"/>
      <c r="W191" s="161"/>
      <c r="X191" s="161"/>
      <c r="AT191" s="124" t="s">
        <v>142</v>
      </c>
      <c r="AU191" s="124" t="s">
        <v>77</v>
      </c>
      <c r="AV191" s="13" t="s">
        <v>73</v>
      </c>
      <c r="AW191" s="13" t="s">
        <v>30</v>
      </c>
      <c r="AX191" s="13" t="s">
        <v>68</v>
      </c>
      <c r="AY191" s="124" t="s">
        <v>133</v>
      </c>
    </row>
    <row r="192" spans="1:51" s="14" customFormat="1" ht="12">
      <c r="A192" s="162"/>
      <c r="B192" s="260"/>
      <c r="C192" s="162"/>
      <c r="D192" s="254" t="s">
        <v>142</v>
      </c>
      <c r="E192" s="261" t="s">
        <v>3</v>
      </c>
      <c r="F192" s="262" t="s">
        <v>282</v>
      </c>
      <c r="G192" s="162"/>
      <c r="H192" s="263">
        <v>86.369</v>
      </c>
      <c r="I192" s="130"/>
      <c r="J192" s="162"/>
      <c r="K192" s="162"/>
      <c r="L192" s="260"/>
      <c r="M192" s="264"/>
      <c r="N192" s="265"/>
      <c r="O192" s="265"/>
      <c r="P192" s="265"/>
      <c r="Q192" s="265"/>
      <c r="R192" s="265"/>
      <c r="S192" s="265"/>
      <c r="T192" s="266"/>
      <c r="U192" s="162"/>
      <c r="V192" s="162"/>
      <c r="W192" s="162"/>
      <c r="X192" s="162"/>
      <c r="AT192" s="129" t="s">
        <v>142</v>
      </c>
      <c r="AU192" s="129" t="s">
        <v>77</v>
      </c>
      <c r="AV192" s="14" t="s">
        <v>77</v>
      </c>
      <c r="AW192" s="14" t="s">
        <v>30</v>
      </c>
      <c r="AX192" s="14" t="s">
        <v>68</v>
      </c>
      <c r="AY192" s="129" t="s">
        <v>133</v>
      </c>
    </row>
    <row r="193" spans="1:51" s="13" customFormat="1" ht="12">
      <c r="A193" s="161"/>
      <c r="B193" s="253"/>
      <c r="C193" s="161"/>
      <c r="D193" s="254" t="s">
        <v>142</v>
      </c>
      <c r="E193" s="255" t="s">
        <v>3</v>
      </c>
      <c r="F193" s="256" t="s">
        <v>283</v>
      </c>
      <c r="G193" s="161"/>
      <c r="H193" s="255" t="s">
        <v>3</v>
      </c>
      <c r="I193" s="125"/>
      <c r="J193" s="161"/>
      <c r="K193" s="161"/>
      <c r="L193" s="253"/>
      <c r="M193" s="257"/>
      <c r="N193" s="258"/>
      <c r="O193" s="258"/>
      <c r="P193" s="258"/>
      <c r="Q193" s="258"/>
      <c r="R193" s="258"/>
      <c r="S193" s="258"/>
      <c r="T193" s="259"/>
      <c r="U193" s="161"/>
      <c r="V193" s="161"/>
      <c r="W193" s="161"/>
      <c r="X193" s="161"/>
      <c r="AT193" s="124" t="s">
        <v>142</v>
      </c>
      <c r="AU193" s="124" t="s">
        <v>77</v>
      </c>
      <c r="AV193" s="13" t="s">
        <v>73</v>
      </c>
      <c r="AW193" s="13" t="s">
        <v>30</v>
      </c>
      <c r="AX193" s="13" t="s">
        <v>68</v>
      </c>
      <c r="AY193" s="124" t="s">
        <v>133</v>
      </c>
    </row>
    <row r="194" spans="1:51" s="14" customFormat="1" ht="12">
      <c r="A194" s="162"/>
      <c r="B194" s="260"/>
      <c r="C194" s="162"/>
      <c r="D194" s="254" t="s">
        <v>142</v>
      </c>
      <c r="E194" s="261" t="s">
        <v>3</v>
      </c>
      <c r="F194" s="262" t="s">
        <v>284</v>
      </c>
      <c r="G194" s="162"/>
      <c r="H194" s="263">
        <v>11.746</v>
      </c>
      <c r="I194" s="130"/>
      <c r="J194" s="162"/>
      <c r="K194" s="162"/>
      <c r="L194" s="260"/>
      <c r="M194" s="264"/>
      <c r="N194" s="265"/>
      <c r="O194" s="265"/>
      <c r="P194" s="265"/>
      <c r="Q194" s="265"/>
      <c r="R194" s="265"/>
      <c r="S194" s="265"/>
      <c r="T194" s="266"/>
      <c r="U194" s="162"/>
      <c r="V194" s="162"/>
      <c r="W194" s="162"/>
      <c r="X194" s="162"/>
      <c r="AT194" s="129" t="s">
        <v>142</v>
      </c>
      <c r="AU194" s="129" t="s">
        <v>77</v>
      </c>
      <c r="AV194" s="14" t="s">
        <v>77</v>
      </c>
      <c r="AW194" s="14" t="s">
        <v>30</v>
      </c>
      <c r="AX194" s="14" t="s">
        <v>68</v>
      </c>
      <c r="AY194" s="129" t="s">
        <v>133</v>
      </c>
    </row>
    <row r="195" spans="1:51" s="13" customFormat="1" ht="12">
      <c r="A195" s="161"/>
      <c r="B195" s="253"/>
      <c r="C195" s="161"/>
      <c r="D195" s="254" t="s">
        <v>142</v>
      </c>
      <c r="E195" s="255" t="s">
        <v>3</v>
      </c>
      <c r="F195" s="256" t="s">
        <v>285</v>
      </c>
      <c r="G195" s="161"/>
      <c r="H195" s="255" t="s">
        <v>3</v>
      </c>
      <c r="I195" s="125"/>
      <c r="J195" s="161"/>
      <c r="K195" s="161"/>
      <c r="L195" s="253"/>
      <c r="M195" s="257"/>
      <c r="N195" s="258"/>
      <c r="O195" s="258"/>
      <c r="P195" s="258"/>
      <c r="Q195" s="258"/>
      <c r="R195" s="258"/>
      <c r="S195" s="258"/>
      <c r="T195" s="259"/>
      <c r="U195" s="161"/>
      <c r="V195" s="161"/>
      <c r="W195" s="161"/>
      <c r="X195" s="161"/>
      <c r="AT195" s="124" t="s">
        <v>142</v>
      </c>
      <c r="AU195" s="124" t="s">
        <v>77</v>
      </c>
      <c r="AV195" s="13" t="s">
        <v>73</v>
      </c>
      <c r="AW195" s="13" t="s">
        <v>30</v>
      </c>
      <c r="AX195" s="13" t="s">
        <v>68</v>
      </c>
      <c r="AY195" s="124" t="s">
        <v>133</v>
      </c>
    </row>
    <row r="196" spans="1:51" s="14" customFormat="1" ht="12">
      <c r="A196" s="162"/>
      <c r="B196" s="260"/>
      <c r="C196" s="162"/>
      <c r="D196" s="254" t="s">
        <v>142</v>
      </c>
      <c r="E196" s="261" t="s">
        <v>3</v>
      </c>
      <c r="F196" s="262" t="s">
        <v>286</v>
      </c>
      <c r="G196" s="162"/>
      <c r="H196" s="263">
        <v>7.08</v>
      </c>
      <c r="I196" s="130"/>
      <c r="J196" s="162"/>
      <c r="K196" s="162"/>
      <c r="L196" s="260"/>
      <c r="M196" s="264"/>
      <c r="N196" s="265"/>
      <c r="O196" s="265"/>
      <c r="P196" s="265"/>
      <c r="Q196" s="265"/>
      <c r="R196" s="265"/>
      <c r="S196" s="265"/>
      <c r="T196" s="266"/>
      <c r="U196" s="162"/>
      <c r="V196" s="162"/>
      <c r="W196" s="162"/>
      <c r="X196" s="162"/>
      <c r="AT196" s="129" t="s">
        <v>142</v>
      </c>
      <c r="AU196" s="129" t="s">
        <v>77</v>
      </c>
      <c r="AV196" s="14" t="s">
        <v>77</v>
      </c>
      <c r="AW196" s="14" t="s">
        <v>30</v>
      </c>
      <c r="AX196" s="14" t="s">
        <v>68</v>
      </c>
      <c r="AY196" s="129" t="s">
        <v>133</v>
      </c>
    </row>
    <row r="197" spans="1:51" s="13" customFormat="1" ht="12">
      <c r="A197" s="161"/>
      <c r="B197" s="253"/>
      <c r="C197" s="161"/>
      <c r="D197" s="254" t="s">
        <v>142</v>
      </c>
      <c r="E197" s="255" t="s">
        <v>3</v>
      </c>
      <c r="F197" s="256" t="s">
        <v>287</v>
      </c>
      <c r="G197" s="161"/>
      <c r="H197" s="255" t="s">
        <v>3</v>
      </c>
      <c r="I197" s="125"/>
      <c r="J197" s="161"/>
      <c r="K197" s="161"/>
      <c r="L197" s="253"/>
      <c r="M197" s="257"/>
      <c r="N197" s="258"/>
      <c r="O197" s="258"/>
      <c r="P197" s="258"/>
      <c r="Q197" s="258"/>
      <c r="R197" s="258"/>
      <c r="S197" s="258"/>
      <c r="T197" s="259"/>
      <c r="U197" s="161"/>
      <c r="V197" s="161"/>
      <c r="W197" s="161"/>
      <c r="X197" s="161"/>
      <c r="AT197" s="124" t="s">
        <v>142</v>
      </c>
      <c r="AU197" s="124" t="s">
        <v>77</v>
      </c>
      <c r="AV197" s="13" t="s">
        <v>73</v>
      </c>
      <c r="AW197" s="13" t="s">
        <v>30</v>
      </c>
      <c r="AX197" s="13" t="s">
        <v>68</v>
      </c>
      <c r="AY197" s="124" t="s">
        <v>133</v>
      </c>
    </row>
    <row r="198" spans="1:51" s="14" customFormat="1" ht="12">
      <c r="A198" s="162"/>
      <c r="B198" s="260"/>
      <c r="C198" s="162"/>
      <c r="D198" s="254" t="s">
        <v>142</v>
      </c>
      <c r="E198" s="261" t="s">
        <v>3</v>
      </c>
      <c r="F198" s="262" t="s">
        <v>288</v>
      </c>
      <c r="G198" s="162"/>
      <c r="H198" s="263">
        <v>8.652</v>
      </c>
      <c r="I198" s="130"/>
      <c r="J198" s="162"/>
      <c r="K198" s="162"/>
      <c r="L198" s="260"/>
      <c r="M198" s="264"/>
      <c r="N198" s="265"/>
      <c r="O198" s="265"/>
      <c r="P198" s="265"/>
      <c r="Q198" s="265"/>
      <c r="R198" s="265"/>
      <c r="S198" s="265"/>
      <c r="T198" s="266"/>
      <c r="U198" s="162"/>
      <c r="V198" s="162"/>
      <c r="W198" s="162"/>
      <c r="X198" s="162"/>
      <c r="AT198" s="129" t="s">
        <v>142</v>
      </c>
      <c r="AU198" s="129" t="s">
        <v>77</v>
      </c>
      <c r="AV198" s="14" t="s">
        <v>77</v>
      </c>
      <c r="AW198" s="14" t="s">
        <v>30</v>
      </c>
      <c r="AX198" s="14" t="s">
        <v>68</v>
      </c>
      <c r="AY198" s="129" t="s">
        <v>133</v>
      </c>
    </row>
    <row r="199" spans="1:51" s="13" customFormat="1" ht="12">
      <c r="A199" s="161"/>
      <c r="B199" s="253"/>
      <c r="C199" s="161"/>
      <c r="D199" s="254" t="s">
        <v>142</v>
      </c>
      <c r="E199" s="255" t="s">
        <v>3</v>
      </c>
      <c r="F199" s="256" t="s">
        <v>289</v>
      </c>
      <c r="G199" s="161"/>
      <c r="H199" s="255" t="s">
        <v>3</v>
      </c>
      <c r="I199" s="125"/>
      <c r="J199" s="161"/>
      <c r="K199" s="161"/>
      <c r="L199" s="253"/>
      <c r="M199" s="257"/>
      <c r="N199" s="258"/>
      <c r="O199" s="258"/>
      <c r="P199" s="258"/>
      <c r="Q199" s="258"/>
      <c r="R199" s="258"/>
      <c r="S199" s="258"/>
      <c r="T199" s="259"/>
      <c r="U199" s="161"/>
      <c r="V199" s="161"/>
      <c r="W199" s="161"/>
      <c r="X199" s="161"/>
      <c r="AT199" s="124" t="s">
        <v>142</v>
      </c>
      <c r="AU199" s="124" t="s">
        <v>77</v>
      </c>
      <c r="AV199" s="13" t="s">
        <v>73</v>
      </c>
      <c r="AW199" s="13" t="s">
        <v>30</v>
      </c>
      <c r="AX199" s="13" t="s">
        <v>68</v>
      </c>
      <c r="AY199" s="124" t="s">
        <v>133</v>
      </c>
    </row>
    <row r="200" spans="1:51" s="14" customFormat="1" ht="12">
      <c r="A200" s="162"/>
      <c r="B200" s="260"/>
      <c r="C200" s="162"/>
      <c r="D200" s="254" t="s">
        <v>142</v>
      </c>
      <c r="E200" s="261" t="s">
        <v>3</v>
      </c>
      <c r="F200" s="262" t="s">
        <v>290</v>
      </c>
      <c r="G200" s="162"/>
      <c r="H200" s="263">
        <v>72.517</v>
      </c>
      <c r="I200" s="130"/>
      <c r="J200" s="162"/>
      <c r="K200" s="162"/>
      <c r="L200" s="260"/>
      <c r="M200" s="264"/>
      <c r="N200" s="265"/>
      <c r="O200" s="265"/>
      <c r="P200" s="265"/>
      <c r="Q200" s="265"/>
      <c r="R200" s="265"/>
      <c r="S200" s="265"/>
      <c r="T200" s="266"/>
      <c r="U200" s="162"/>
      <c r="V200" s="162"/>
      <c r="W200" s="162"/>
      <c r="X200" s="162"/>
      <c r="AT200" s="129" t="s">
        <v>142</v>
      </c>
      <c r="AU200" s="129" t="s">
        <v>77</v>
      </c>
      <c r="AV200" s="14" t="s">
        <v>77</v>
      </c>
      <c r="AW200" s="14" t="s">
        <v>30</v>
      </c>
      <c r="AX200" s="14" t="s">
        <v>68</v>
      </c>
      <c r="AY200" s="129" t="s">
        <v>133</v>
      </c>
    </row>
    <row r="201" spans="1:51" s="13" customFormat="1" ht="12">
      <c r="A201" s="161"/>
      <c r="B201" s="253"/>
      <c r="C201" s="161"/>
      <c r="D201" s="254" t="s">
        <v>142</v>
      </c>
      <c r="E201" s="255" t="s">
        <v>3</v>
      </c>
      <c r="F201" s="256" t="s">
        <v>291</v>
      </c>
      <c r="G201" s="161"/>
      <c r="H201" s="255" t="s">
        <v>3</v>
      </c>
      <c r="I201" s="125"/>
      <c r="J201" s="161"/>
      <c r="K201" s="161"/>
      <c r="L201" s="253"/>
      <c r="M201" s="257"/>
      <c r="N201" s="258"/>
      <c r="O201" s="258"/>
      <c r="P201" s="258"/>
      <c r="Q201" s="258"/>
      <c r="R201" s="258"/>
      <c r="S201" s="258"/>
      <c r="T201" s="259"/>
      <c r="U201" s="161"/>
      <c r="V201" s="161"/>
      <c r="W201" s="161"/>
      <c r="X201" s="161"/>
      <c r="AT201" s="124" t="s">
        <v>142</v>
      </c>
      <c r="AU201" s="124" t="s">
        <v>77</v>
      </c>
      <c r="AV201" s="13" t="s">
        <v>73</v>
      </c>
      <c r="AW201" s="13" t="s">
        <v>30</v>
      </c>
      <c r="AX201" s="13" t="s">
        <v>68</v>
      </c>
      <c r="AY201" s="124" t="s">
        <v>133</v>
      </c>
    </row>
    <row r="202" spans="1:51" s="14" customFormat="1" ht="12">
      <c r="A202" s="162"/>
      <c r="B202" s="260"/>
      <c r="C202" s="162"/>
      <c r="D202" s="254" t="s">
        <v>142</v>
      </c>
      <c r="E202" s="261" t="s">
        <v>3</v>
      </c>
      <c r="F202" s="262" t="s">
        <v>292</v>
      </c>
      <c r="G202" s="162"/>
      <c r="H202" s="263">
        <v>8.441</v>
      </c>
      <c r="I202" s="130"/>
      <c r="J202" s="162"/>
      <c r="K202" s="162"/>
      <c r="L202" s="260"/>
      <c r="M202" s="264"/>
      <c r="N202" s="265"/>
      <c r="O202" s="265"/>
      <c r="P202" s="265"/>
      <c r="Q202" s="265"/>
      <c r="R202" s="265"/>
      <c r="S202" s="265"/>
      <c r="T202" s="266"/>
      <c r="U202" s="162"/>
      <c r="V202" s="162"/>
      <c r="W202" s="162"/>
      <c r="X202" s="162"/>
      <c r="AT202" s="129" t="s">
        <v>142</v>
      </c>
      <c r="AU202" s="129" t="s">
        <v>77</v>
      </c>
      <c r="AV202" s="14" t="s">
        <v>77</v>
      </c>
      <c r="AW202" s="14" t="s">
        <v>30</v>
      </c>
      <c r="AX202" s="14" t="s">
        <v>68</v>
      </c>
      <c r="AY202" s="129" t="s">
        <v>133</v>
      </c>
    </row>
    <row r="203" spans="1:51" s="13" customFormat="1" ht="12">
      <c r="A203" s="161"/>
      <c r="B203" s="253"/>
      <c r="C203" s="161"/>
      <c r="D203" s="254" t="s">
        <v>142</v>
      </c>
      <c r="E203" s="255" t="s">
        <v>3</v>
      </c>
      <c r="F203" s="256" t="s">
        <v>293</v>
      </c>
      <c r="G203" s="161"/>
      <c r="H203" s="255" t="s">
        <v>3</v>
      </c>
      <c r="I203" s="125"/>
      <c r="J203" s="161"/>
      <c r="K203" s="161"/>
      <c r="L203" s="253"/>
      <c r="M203" s="257"/>
      <c r="N203" s="258"/>
      <c r="O203" s="258"/>
      <c r="P203" s="258"/>
      <c r="Q203" s="258"/>
      <c r="R203" s="258"/>
      <c r="S203" s="258"/>
      <c r="T203" s="259"/>
      <c r="U203" s="161"/>
      <c r="V203" s="161"/>
      <c r="W203" s="161"/>
      <c r="X203" s="161"/>
      <c r="AT203" s="124" t="s">
        <v>142</v>
      </c>
      <c r="AU203" s="124" t="s">
        <v>77</v>
      </c>
      <c r="AV203" s="13" t="s">
        <v>73</v>
      </c>
      <c r="AW203" s="13" t="s">
        <v>30</v>
      </c>
      <c r="AX203" s="13" t="s">
        <v>68</v>
      </c>
      <c r="AY203" s="124" t="s">
        <v>133</v>
      </c>
    </row>
    <row r="204" spans="1:51" s="14" customFormat="1" ht="12">
      <c r="A204" s="162"/>
      <c r="B204" s="260"/>
      <c r="C204" s="162"/>
      <c r="D204" s="254" t="s">
        <v>142</v>
      </c>
      <c r="E204" s="261" t="s">
        <v>3</v>
      </c>
      <c r="F204" s="262" t="s">
        <v>286</v>
      </c>
      <c r="G204" s="162"/>
      <c r="H204" s="263">
        <v>7.08</v>
      </c>
      <c r="I204" s="130"/>
      <c r="J204" s="162"/>
      <c r="K204" s="162"/>
      <c r="L204" s="260"/>
      <c r="M204" s="264"/>
      <c r="N204" s="265"/>
      <c r="O204" s="265"/>
      <c r="P204" s="265"/>
      <c r="Q204" s="265"/>
      <c r="R204" s="265"/>
      <c r="S204" s="265"/>
      <c r="T204" s="266"/>
      <c r="U204" s="162"/>
      <c r="V204" s="162"/>
      <c r="W204" s="162"/>
      <c r="X204" s="162"/>
      <c r="AT204" s="129" t="s">
        <v>142</v>
      </c>
      <c r="AU204" s="129" t="s">
        <v>77</v>
      </c>
      <c r="AV204" s="14" t="s">
        <v>77</v>
      </c>
      <c r="AW204" s="14" t="s">
        <v>30</v>
      </c>
      <c r="AX204" s="14" t="s">
        <v>68</v>
      </c>
      <c r="AY204" s="129" t="s">
        <v>133</v>
      </c>
    </row>
    <row r="205" spans="1:51" s="13" customFormat="1" ht="12">
      <c r="A205" s="161"/>
      <c r="B205" s="253"/>
      <c r="C205" s="161"/>
      <c r="D205" s="254" t="s">
        <v>142</v>
      </c>
      <c r="E205" s="255" t="s">
        <v>3</v>
      </c>
      <c r="F205" s="256" t="s">
        <v>294</v>
      </c>
      <c r="G205" s="161"/>
      <c r="H205" s="255" t="s">
        <v>3</v>
      </c>
      <c r="I205" s="125"/>
      <c r="J205" s="161"/>
      <c r="K205" s="161"/>
      <c r="L205" s="253"/>
      <c r="M205" s="257"/>
      <c r="N205" s="258"/>
      <c r="O205" s="258"/>
      <c r="P205" s="258"/>
      <c r="Q205" s="258"/>
      <c r="R205" s="258"/>
      <c r="S205" s="258"/>
      <c r="T205" s="259"/>
      <c r="U205" s="161"/>
      <c r="V205" s="161"/>
      <c r="W205" s="161"/>
      <c r="X205" s="161"/>
      <c r="AT205" s="124" t="s">
        <v>142</v>
      </c>
      <c r="AU205" s="124" t="s">
        <v>77</v>
      </c>
      <c r="AV205" s="13" t="s">
        <v>73</v>
      </c>
      <c r="AW205" s="13" t="s">
        <v>30</v>
      </c>
      <c r="AX205" s="13" t="s">
        <v>68</v>
      </c>
      <c r="AY205" s="124" t="s">
        <v>133</v>
      </c>
    </row>
    <row r="206" spans="1:51" s="14" customFormat="1" ht="12">
      <c r="A206" s="162"/>
      <c r="B206" s="260"/>
      <c r="C206" s="162"/>
      <c r="D206" s="254" t="s">
        <v>142</v>
      </c>
      <c r="E206" s="261" t="s">
        <v>3</v>
      </c>
      <c r="F206" s="262" t="s">
        <v>295</v>
      </c>
      <c r="G206" s="162"/>
      <c r="H206" s="263">
        <v>11.347</v>
      </c>
      <c r="I206" s="130"/>
      <c r="J206" s="162"/>
      <c r="K206" s="162"/>
      <c r="L206" s="260"/>
      <c r="M206" s="264"/>
      <c r="N206" s="265"/>
      <c r="O206" s="265"/>
      <c r="P206" s="265"/>
      <c r="Q206" s="265"/>
      <c r="R206" s="265"/>
      <c r="S206" s="265"/>
      <c r="T206" s="266"/>
      <c r="U206" s="162"/>
      <c r="V206" s="162"/>
      <c r="W206" s="162"/>
      <c r="X206" s="162"/>
      <c r="AT206" s="129" t="s">
        <v>142</v>
      </c>
      <c r="AU206" s="129" t="s">
        <v>77</v>
      </c>
      <c r="AV206" s="14" t="s">
        <v>77</v>
      </c>
      <c r="AW206" s="14" t="s">
        <v>30</v>
      </c>
      <c r="AX206" s="14" t="s">
        <v>68</v>
      </c>
      <c r="AY206" s="129" t="s">
        <v>133</v>
      </c>
    </row>
    <row r="207" spans="1:51" s="13" customFormat="1" ht="12">
      <c r="A207" s="161"/>
      <c r="B207" s="253"/>
      <c r="C207" s="161"/>
      <c r="D207" s="254" t="s">
        <v>142</v>
      </c>
      <c r="E207" s="255" t="s">
        <v>3</v>
      </c>
      <c r="F207" s="256" t="s">
        <v>296</v>
      </c>
      <c r="G207" s="161"/>
      <c r="H207" s="255" t="s">
        <v>3</v>
      </c>
      <c r="I207" s="125"/>
      <c r="J207" s="161"/>
      <c r="K207" s="161"/>
      <c r="L207" s="253"/>
      <c r="M207" s="257"/>
      <c r="N207" s="258"/>
      <c r="O207" s="258"/>
      <c r="P207" s="258"/>
      <c r="Q207" s="258"/>
      <c r="R207" s="258"/>
      <c r="S207" s="258"/>
      <c r="T207" s="259"/>
      <c r="U207" s="161"/>
      <c r="V207" s="161"/>
      <c r="W207" s="161"/>
      <c r="X207" s="161"/>
      <c r="AT207" s="124" t="s">
        <v>142</v>
      </c>
      <c r="AU207" s="124" t="s">
        <v>77</v>
      </c>
      <c r="AV207" s="13" t="s">
        <v>73</v>
      </c>
      <c r="AW207" s="13" t="s">
        <v>30</v>
      </c>
      <c r="AX207" s="13" t="s">
        <v>68</v>
      </c>
      <c r="AY207" s="124" t="s">
        <v>133</v>
      </c>
    </row>
    <row r="208" spans="1:51" s="14" customFormat="1" ht="12">
      <c r="A208" s="162"/>
      <c r="B208" s="260"/>
      <c r="C208" s="162"/>
      <c r="D208" s="254" t="s">
        <v>142</v>
      </c>
      <c r="E208" s="261" t="s">
        <v>3</v>
      </c>
      <c r="F208" s="262" t="s">
        <v>297</v>
      </c>
      <c r="G208" s="162"/>
      <c r="H208" s="263">
        <v>29.163</v>
      </c>
      <c r="I208" s="130"/>
      <c r="J208" s="162"/>
      <c r="K208" s="162"/>
      <c r="L208" s="260"/>
      <c r="M208" s="264"/>
      <c r="N208" s="265"/>
      <c r="O208" s="265"/>
      <c r="P208" s="265"/>
      <c r="Q208" s="265"/>
      <c r="R208" s="265"/>
      <c r="S208" s="265"/>
      <c r="T208" s="266"/>
      <c r="U208" s="162"/>
      <c r="V208" s="162"/>
      <c r="W208" s="162"/>
      <c r="X208" s="162"/>
      <c r="AT208" s="129" t="s">
        <v>142</v>
      </c>
      <c r="AU208" s="129" t="s">
        <v>77</v>
      </c>
      <c r="AV208" s="14" t="s">
        <v>77</v>
      </c>
      <c r="AW208" s="14" t="s">
        <v>30</v>
      </c>
      <c r="AX208" s="14" t="s">
        <v>68</v>
      </c>
      <c r="AY208" s="129" t="s">
        <v>133</v>
      </c>
    </row>
    <row r="209" spans="1:51" s="13" customFormat="1" ht="12">
      <c r="A209" s="161"/>
      <c r="B209" s="253"/>
      <c r="C209" s="161"/>
      <c r="D209" s="254" t="s">
        <v>142</v>
      </c>
      <c r="E209" s="255" t="s">
        <v>3</v>
      </c>
      <c r="F209" s="256" t="s">
        <v>298</v>
      </c>
      <c r="G209" s="161"/>
      <c r="H209" s="255" t="s">
        <v>3</v>
      </c>
      <c r="I209" s="125"/>
      <c r="J209" s="161"/>
      <c r="K209" s="161"/>
      <c r="L209" s="253"/>
      <c r="M209" s="257"/>
      <c r="N209" s="258"/>
      <c r="O209" s="258"/>
      <c r="P209" s="258"/>
      <c r="Q209" s="258"/>
      <c r="R209" s="258"/>
      <c r="S209" s="258"/>
      <c r="T209" s="259"/>
      <c r="U209" s="161"/>
      <c r="V209" s="161"/>
      <c r="W209" s="161"/>
      <c r="X209" s="161"/>
      <c r="AT209" s="124" t="s">
        <v>142</v>
      </c>
      <c r="AU209" s="124" t="s">
        <v>77</v>
      </c>
      <c r="AV209" s="13" t="s">
        <v>73</v>
      </c>
      <c r="AW209" s="13" t="s">
        <v>30</v>
      </c>
      <c r="AX209" s="13" t="s">
        <v>68</v>
      </c>
      <c r="AY209" s="124" t="s">
        <v>133</v>
      </c>
    </row>
    <row r="210" spans="1:51" s="14" customFormat="1" ht="12">
      <c r="A210" s="162"/>
      <c r="B210" s="260"/>
      <c r="C210" s="162"/>
      <c r="D210" s="254" t="s">
        <v>142</v>
      </c>
      <c r="E210" s="261" t="s">
        <v>3</v>
      </c>
      <c r="F210" s="262" t="s">
        <v>299</v>
      </c>
      <c r="G210" s="162"/>
      <c r="H210" s="263">
        <v>42.145</v>
      </c>
      <c r="I210" s="130"/>
      <c r="J210" s="162"/>
      <c r="K210" s="162"/>
      <c r="L210" s="260"/>
      <c r="M210" s="264"/>
      <c r="N210" s="265"/>
      <c r="O210" s="265"/>
      <c r="P210" s="265"/>
      <c r="Q210" s="265"/>
      <c r="R210" s="265"/>
      <c r="S210" s="265"/>
      <c r="T210" s="266"/>
      <c r="U210" s="162"/>
      <c r="V210" s="162"/>
      <c r="W210" s="162"/>
      <c r="X210" s="162"/>
      <c r="AT210" s="129" t="s">
        <v>142</v>
      </c>
      <c r="AU210" s="129" t="s">
        <v>77</v>
      </c>
      <c r="AV210" s="14" t="s">
        <v>77</v>
      </c>
      <c r="AW210" s="14" t="s">
        <v>30</v>
      </c>
      <c r="AX210" s="14" t="s">
        <v>68</v>
      </c>
      <c r="AY210" s="129" t="s">
        <v>133</v>
      </c>
    </row>
    <row r="211" spans="1:51" s="13" customFormat="1" ht="12">
      <c r="A211" s="161"/>
      <c r="B211" s="253"/>
      <c r="C211" s="161"/>
      <c r="D211" s="254" t="s">
        <v>142</v>
      </c>
      <c r="E211" s="255" t="s">
        <v>3</v>
      </c>
      <c r="F211" s="256" t="s">
        <v>300</v>
      </c>
      <c r="G211" s="161"/>
      <c r="H211" s="255" t="s">
        <v>3</v>
      </c>
      <c r="I211" s="125"/>
      <c r="J211" s="161"/>
      <c r="K211" s="161"/>
      <c r="L211" s="253"/>
      <c r="M211" s="257"/>
      <c r="N211" s="258"/>
      <c r="O211" s="258"/>
      <c r="P211" s="258"/>
      <c r="Q211" s="258"/>
      <c r="R211" s="258"/>
      <c r="S211" s="258"/>
      <c r="T211" s="259"/>
      <c r="U211" s="161"/>
      <c r="V211" s="161"/>
      <c r="W211" s="161"/>
      <c r="X211" s="161"/>
      <c r="AT211" s="124" t="s">
        <v>142</v>
      </c>
      <c r="AU211" s="124" t="s">
        <v>77</v>
      </c>
      <c r="AV211" s="13" t="s">
        <v>73</v>
      </c>
      <c r="AW211" s="13" t="s">
        <v>30</v>
      </c>
      <c r="AX211" s="13" t="s">
        <v>68</v>
      </c>
      <c r="AY211" s="124" t="s">
        <v>133</v>
      </c>
    </row>
    <row r="212" spans="1:51" s="14" customFormat="1" ht="12">
      <c r="A212" s="162"/>
      <c r="B212" s="260"/>
      <c r="C212" s="162"/>
      <c r="D212" s="254" t="s">
        <v>142</v>
      </c>
      <c r="E212" s="261" t="s">
        <v>3</v>
      </c>
      <c r="F212" s="262" t="s">
        <v>301</v>
      </c>
      <c r="G212" s="162"/>
      <c r="H212" s="263">
        <v>19.133</v>
      </c>
      <c r="I212" s="130"/>
      <c r="J212" s="162"/>
      <c r="K212" s="162"/>
      <c r="L212" s="260"/>
      <c r="M212" s="264"/>
      <c r="N212" s="265"/>
      <c r="O212" s="265"/>
      <c r="P212" s="265"/>
      <c r="Q212" s="265"/>
      <c r="R212" s="265"/>
      <c r="S212" s="265"/>
      <c r="T212" s="266"/>
      <c r="U212" s="162"/>
      <c r="V212" s="162"/>
      <c r="W212" s="162"/>
      <c r="X212" s="162"/>
      <c r="AT212" s="129" t="s">
        <v>142</v>
      </c>
      <c r="AU212" s="129" t="s">
        <v>77</v>
      </c>
      <c r="AV212" s="14" t="s">
        <v>77</v>
      </c>
      <c r="AW212" s="14" t="s">
        <v>30</v>
      </c>
      <c r="AX212" s="14" t="s">
        <v>68</v>
      </c>
      <c r="AY212" s="129" t="s">
        <v>133</v>
      </c>
    </row>
    <row r="213" spans="1:51" s="13" customFormat="1" ht="12">
      <c r="A213" s="161"/>
      <c r="B213" s="253"/>
      <c r="C213" s="161"/>
      <c r="D213" s="254" t="s">
        <v>142</v>
      </c>
      <c r="E213" s="255" t="s">
        <v>3</v>
      </c>
      <c r="F213" s="256" t="s">
        <v>302</v>
      </c>
      <c r="G213" s="161"/>
      <c r="H213" s="255" t="s">
        <v>3</v>
      </c>
      <c r="I213" s="125"/>
      <c r="J213" s="161"/>
      <c r="K213" s="161"/>
      <c r="L213" s="253"/>
      <c r="M213" s="257"/>
      <c r="N213" s="258"/>
      <c r="O213" s="258"/>
      <c r="P213" s="258"/>
      <c r="Q213" s="258"/>
      <c r="R213" s="258"/>
      <c r="S213" s="258"/>
      <c r="T213" s="259"/>
      <c r="U213" s="161"/>
      <c r="V213" s="161"/>
      <c r="W213" s="161"/>
      <c r="X213" s="161"/>
      <c r="AT213" s="124" t="s">
        <v>142</v>
      </c>
      <c r="AU213" s="124" t="s">
        <v>77</v>
      </c>
      <c r="AV213" s="13" t="s">
        <v>73</v>
      </c>
      <c r="AW213" s="13" t="s">
        <v>30</v>
      </c>
      <c r="AX213" s="13" t="s">
        <v>68</v>
      </c>
      <c r="AY213" s="124" t="s">
        <v>133</v>
      </c>
    </row>
    <row r="214" spans="1:51" s="14" customFormat="1" ht="12">
      <c r="A214" s="162"/>
      <c r="B214" s="260"/>
      <c r="C214" s="162"/>
      <c r="D214" s="254" t="s">
        <v>142</v>
      </c>
      <c r="E214" s="261" t="s">
        <v>3</v>
      </c>
      <c r="F214" s="262" t="s">
        <v>303</v>
      </c>
      <c r="G214" s="162"/>
      <c r="H214" s="263">
        <v>155.585</v>
      </c>
      <c r="I214" s="130"/>
      <c r="J214" s="162"/>
      <c r="K214" s="162"/>
      <c r="L214" s="260"/>
      <c r="M214" s="264"/>
      <c r="N214" s="265"/>
      <c r="O214" s="265"/>
      <c r="P214" s="265"/>
      <c r="Q214" s="265"/>
      <c r="R214" s="265"/>
      <c r="S214" s="265"/>
      <c r="T214" s="266"/>
      <c r="U214" s="162"/>
      <c r="V214" s="162"/>
      <c r="W214" s="162"/>
      <c r="X214" s="162"/>
      <c r="AT214" s="129" t="s">
        <v>142</v>
      </c>
      <c r="AU214" s="129" t="s">
        <v>77</v>
      </c>
      <c r="AV214" s="14" t="s">
        <v>77</v>
      </c>
      <c r="AW214" s="14" t="s">
        <v>30</v>
      </c>
      <c r="AX214" s="14" t="s">
        <v>68</v>
      </c>
      <c r="AY214" s="129" t="s">
        <v>133</v>
      </c>
    </row>
    <row r="215" spans="1:51" s="13" customFormat="1" ht="12">
      <c r="A215" s="161"/>
      <c r="B215" s="253"/>
      <c r="C215" s="161"/>
      <c r="D215" s="254" t="s">
        <v>142</v>
      </c>
      <c r="E215" s="255" t="s">
        <v>3</v>
      </c>
      <c r="F215" s="256" t="s">
        <v>304</v>
      </c>
      <c r="G215" s="161"/>
      <c r="H215" s="255" t="s">
        <v>3</v>
      </c>
      <c r="I215" s="125"/>
      <c r="J215" s="161"/>
      <c r="K215" s="161"/>
      <c r="L215" s="253"/>
      <c r="M215" s="257"/>
      <c r="N215" s="258"/>
      <c r="O215" s="258"/>
      <c r="P215" s="258"/>
      <c r="Q215" s="258"/>
      <c r="R215" s="258"/>
      <c r="S215" s="258"/>
      <c r="T215" s="259"/>
      <c r="U215" s="161"/>
      <c r="V215" s="161"/>
      <c r="W215" s="161"/>
      <c r="X215" s="161"/>
      <c r="AT215" s="124" t="s">
        <v>142</v>
      </c>
      <c r="AU215" s="124" t="s">
        <v>77</v>
      </c>
      <c r="AV215" s="13" t="s">
        <v>73</v>
      </c>
      <c r="AW215" s="13" t="s">
        <v>30</v>
      </c>
      <c r="AX215" s="13" t="s">
        <v>68</v>
      </c>
      <c r="AY215" s="124" t="s">
        <v>133</v>
      </c>
    </row>
    <row r="216" spans="1:51" s="14" customFormat="1" ht="12">
      <c r="A216" s="162"/>
      <c r="B216" s="260"/>
      <c r="C216" s="162"/>
      <c r="D216" s="254" t="s">
        <v>142</v>
      </c>
      <c r="E216" s="261" t="s">
        <v>3</v>
      </c>
      <c r="F216" s="262" t="s">
        <v>305</v>
      </c>
      <c r="G216" s="162"/>
      <c r="H216" s="263">
        <v>387.986</v>
      </c>
      <c r="I216" s="130"/>
      <c r="J216" s="162"/>
      <c r="K216" s="162"/>
      <c r="L216" s="260"/>
      <c r="M216" s="264"/>
      <c r="N216" s="265"/>
      <c r="O216" s="265"/>
      <c r="P216" s="265"/>
      <c r="Q216" s="265"/>
      <c r="R216" s="265"/>
      <c r="S216" s="265"/>
      <c r="T216" s="266"/>
      <c r="U216" s="162"/>
      <c r="V216" s="162"/>
      <c r="W216" s="162"/>
      <c r="X216" s="162"/>
      <c r="AT216" s="129" t="s">
        <v>142</v>
      </c>
      <c r="AU216" s="129" t="s">
        <v>77</v>
      </c>
      <c r="AV216" s="14" t="s">
        <v>77</v>
      </c>
      <c r="AW216" s="14" t="s">
        <v>30</v>
      </c>
      <c r="AX216" s="14" t="s">
        <v>68</v>
      </c>
      <c r="AY216" s="129" t="s">
        <v>133</v>
      </c>
    </row>
    <row r="217" spans="1:51" s="13" customFormat="1" ht="12">
      <c r="A217" s="161"/>
      <c r="B217" s="253"/>
      <c r="C217" s="161"/>
      <c r="D217" s="254" t="s">
        <v>142</v>
      </c>
      <c r="E217" s="255" t="s">
        <v>3</v>
      </c>
      <c r="F217" s="256" t="s">
        <v>306</v>
      </c>
      <c r="G217" s="161"/>
      <c r="H217" s="255" t="s">
        <v>3</v>
      </c>
      <c r="I217" s="125"/>
      <c r="J217" s="161"/>
      <c r="K217" s="161"/>
      <c r="L217" s="253"/>
      <c r="M217" s="257"/>
      <c r="N217" s="258"/>
      <c r="O217" s="258"/>
      <c r="P217" s="258"/>
      <c r="Q217" s="258"/>
      <c r="R217" s="258"/>
      <c r="S217" s="258"/>
      <c r="T217" s="259"/>
      <c r="U217" s="161"/>
      <c r="V217" s="161"/>
      <c r="W217" s="161"/>
      <c r="X217" s="161"/>
      <c r="AT217" s="124" t="s">
        <v>142</v>
      </c>
      <c r="AU217" s="124" t="s">
        <v>77</v>
      </c>
      <c r="AV217" s="13" t="s">
        <v>73</v>
      </c>
      <c r="AW217" s="13" t="s">
        <v>30</v>
      </c>
      <c r="AX217" s="13" t="s">
        <v>68</v>
      </c>
      <c r="AY217" s="124" t="s">
        <v>133</v>
      </c>
    </row>
    <row r="218" spans="1:51" s="14" customFormat="1" ht="12">
      <c r="A218" s="162"/>
      <c r="B218" s="260"/>
      <c r="C218" s="162"/>
      <c r="D218" s="254" t="s">
        <v>142</v>
      </c>
      <c r="E218" s="261" t="s">
        <v>3</v>
      </c>
      <c r="F218" s="262" t="s">
        <v>307</v>
      </c>
      <c r="G218" s="162"/>
      <c r="H218" s="263">
        <v>98.358</v>
      </c>
      <c r="I218" s="130"/>
      <c r="J218" s="162"/>
      <c r="K218" s="162"/>
      <c r="L218" s="260"/>
      <c r="M218" s="264"/>
      <c r="N218" s="265"/>
      <c r="O218" s="265"/>
      <c r="P218" s="265"/>
      <c r="Q218" s="265"/>
      <c r="R218" s="265"/>
      <c r="S218" s="265"/>
      <c r="T218" s="266"/>
      <c r="U218" s="162"/>
      <c r="V218" s="162"/>
      <c r="W218" s="162"/>
      <c r="X218" s="162"/>
      <c r="AT218" s="129" t="s">
        <v>142</v>
      </c>
      <c r="AU218" s="129" t="s">
        <v>77</v>
      </c>
      <c r="AV218" s="14" t="s">
        <v>77</v>
      </c>
      <c r="AW218" s="14" t="s">
        <v>30</v>
      </c>
      <c r="AX218" s="14" t="s">
        <v>68</v>
      </c>
      <c r="AY218" s="129" t="s">
        <v>133</v>
      </c>
    </row>
    <row r="219" spans="1:51" s="15" customFormat="1" ht="12">
      <c r="A219" s="165"/>
      <c r="B219" s="271"/>
      <c r="C219" s="165"/>
      <c r="D219" s="254" t="s">
        <v>142</v>
      </c>
      <c r="E219" s="272" t="s">
        <v>3</v>
      </c>
      <c r="F219" s="273" t="s">
        <v>207</v>
      </c>
      <c r="G219" s="165"/>
      <c r="H219" s="274">
        <v>1061.615</v>
      </c>
      <c r="I219" s="138"/>
      <c r="J219" s="165"/>
      <c r="K219" s="165"/>
      <c r="L219" s="271"/>
      <c r="M219" s="275"/>
      <c r="N219" s="276"/>
      <c r="O219" s="276"/>
      <c r="P219" s="276"/>
      <c r="Q219" s="276"/>
      <c r="R219" s="276"/>
      <c r="S219" s="276"/>
      <c r="T219" s="277"/>
      <c r="U219" s="165"/>
      <c r="V219" s="165"/>
      <c r="W219" s="165"/>
      <c r="X219" s="165"/>
      <c r="AT219" s="137" t="s">
        <v>142</v>
      </c>
      <c r="AU219" s="137" t="s">
        <v>77</v>
      </c>
      <c r="AV219" s="15" t="s">
        <v>140</v>
      </c>
      <c r="AW219" s="15" t="s">
        <v>30</v>
      </c>
      <c r="AX219" s="15" t="s">
        <v>73</v>
      </c>
      <c r="AY219" s="137" t="s">
        <v>133</v>
      </c>
    </row>
    <row r="220" spans="1:65" s="2" customFormat="1" ht="14.45" customHeight="1">
      <c r="A220" s="164"/>
      <c r="B220" s="176"/>
      <c r="C220" s="242" t="s">
        <v>308</v>
      </c>
      <c r="D220" s="242" t="s">
        <v>135</v>
      </c>
      <c r="E220" s="243" t="s">
        <v>309</v>
      </c>
      <c r="F220" s="244" t="s">
        <v>310</v>
      </c>
      <c r="G220" s="245" t="s">
        <v>148</v>
      </c>
      <c r="H220" s="246">
        <v>2.544</v>
      </c>
      <c r="I220" s="117"/>
      <c r="J220" s="247">
        <f>ROUND(I220*H220,2)</f>
        <v>0</v>
      </c>
      <c r="K220" s="244" t="s">
        <v>139</v>
      </c>
      <c r="L220" s="176"/>
      <c r="M220" s="248" t="s">
        <v>3</v>
      </c>
      <c r="N220" s="249" t="s">
        <v>39</v>
      </c>
      <c r="O220" s="250"/>
      <c r="P220" s="251">
        <f>O220*H220</f>
        <v>0</v>
      </c>
      <c r="Q220" s="251">
        <v>2.45329</v>
      </c>
      <c r="R220" s="251">
        <f>Q220*H220</f>
        <v>6.24116976</v>
      </c>
      <c r="S220" s="251">
        <v>0</v>
      </c>
      <c r="T220" s="252">
        <f>S220*H220</f>
        <v>0</v>
      </c>
      <c r="U220" s="164"/>
      <c r="V220" s="164"/>
      <c r="W220" s="164"/>
      <c r="X220" s="164"/>
      <c r="Y220" s="30"/>
      <c r="Z220" s="30"/>
      <c r="AA220" s="30"/>
      <c r="AB220" s="30"/>
      <c r="AC220" s="30"/>
      <c r="AD220" s="30"/>
      <c r="AE220" s="30"/>
      <c r="AR220" s="122" t="s">
        <v>140</v>
      </c>
      <c r="AT220" s="122" t="s">
        <v>135</v>
      </c>
      <c r="AU220" s="122" t="s">
        <v>77</v>
      </c>
      <c r="AY220" s="18" t="s">
        <v>133</v>
      </c>
      <c r="BE220" s="123">
        <f>IF(N220="základní",J220,0)</f>
        <v>0</v>
      </c>
      <c r="BF220" s="123">
        <f>IF(N220="snížená",J220,0)</f>
        <v>0</v>
      </c>
      <c r="BG220" s="123">
        <f>IF(N220="zákl. přenesená",J220,0)</f>
        <v>0</v>
      </c>
      <c r="BH220" s="123">
        <f>IF(N220="sníž. přenesená",J220,0)</f>
        <v>0</v>
      </c>
      <c r="BI220" s="123">
        <f>IF(N220="nulová",J220,0)</f>
        <v>0</v>
      </c>
      <c r="BJ220" s="18" t="s">
        <v>73</v>
      </c>
      <c r="BK220" s="123">
        <f>ROUND(I220*H220,2)</f>
        <v>0</v>
      </c>
      <c r="BL220" s="18" t="s">
        <v>140</v>
      </c>
      <c r="BM220" s="122" t="s">
        <v>311</v>
      </c>
    </row>
    <row r="221" spans="1:51" s="13" customFormat="1" ht="12">
      <c r="A221" s="161"/>
      <c r="B221" s="253"/>
      <c r="C221" s="161"/>
      <c r="D221" s="254" t="s">
        <v>142</v>
      </c>
      <c r="E221" s="255" t="s">
        <v>3</v>
      </c>
      <c r="F221" s="256" t="s">
        <v>312</v>
      </c>
      <c r="G221" s="161"/>
      <c r="H221" s="255" t="s">
        <v>3</v>
      </c>
      <c r="I221" s="125"/>
      <c r="J221" s="161"/>
      <c r="K221" s="161"/>
      <c r="L221" s="253"/>
      <c r="M221" s="257"/>
      <c r="N221" s="258"/>
      <c r="O221" s="258"/>
      <c r="P221" s="258"/>
      <c r="Q221" s="258"/>
      <c r="R221" s="258"/>
      <c r="S221" s="258"/>
      <c r="T221" s="259"/>
      <c r="U221" s="161"/>
      <c r="V221" s="161"/>
      <c r="W221" s="161"/>
      <c r="X221" s="161"/>
      <c r="AT221" s="124" t="s">
        <v>142</v>
      </c>
      <c r="AU221" s="124" t="s">
        <v>77</v>
      </c>
      <c r="AV221" s="13" t="s">
        <v>73</v>
      </c>
      <c r="AW221" s="13" t="s">
        <v>30</v>
      </c>
      <c r="AX221" s="13" t="s">
        <v>68</v>
      </c>
      <c r="AY221" s="124" t="s">
        <v>133</v>
      </c>
    </row>
    <row r="222" spans="1:51" s="14" customFormat="1" ht="12">
      <c r="A222" s="162"/>
      <c r="B222" s="260"/>
      <c r="C222" s="162"/>
      <c r="D222" s="254" t="s">
        <v>142</v>
      </c>
      <c r="E222" s="261" t="s">
        <v>3</v>
      </c>
      <c r="F222" s="262" t="s">
        <v>313</v>
      </c>
      <c r="G222" s="162"/>
      <c r="H222" s="263">
        <v>2.544</v>
      </c>
      <c r="I222" s="130"/>
      <c r="J222" s="162"/>
      <c r="K222" s="162"/>
      <c r="L222" s="260"/>
      <c r="M222" s="264"/>
      <c r="N222" s="265"/>
      <c r="O222" s="265"/>
      <c r="P222" s="265"/>
      <c r="Q222" s="265"/>
      <c r="R222" s="265"/>
      <c r="S222" s="265"/>
      <c r="T222" s="266"/>
      <c r="U222" s="162"/>
      <c r="V222" s="162"/>
      <c r="W222" s="162"/>
      <c r="X222" s="162"/>
      <c r="AT222" s="129" t="s">
        <v>142</v>
      </c>
      <c r="AU222" s="129" t="s">
        <v>77</v>
      </c>
      <c r="AV222" s="14" t="s">
        <v>77</v>
      </c>
      <c r="AW222" s="14" t="s">
        <v>30</v>
      </c>
      <c r="AX222" s="14" t="s">
        <v>73</v>
      </c>
      <c r="AY222" s="129" t="s">
        <v>133</v>
      </c>
    </row>
    <row r="223" spans="1:65" s="2" customFormat="1" ht="14.45" customHeight="1">
      <c r="A223" s="164"/>
      <c r="B223" s="176"/>
      <c r="C223" s="242" t="s">
        <v>314</v>
      </c>
      <c r="D223" s="242" t="s">
        <v>135</v>
      </c>
      <c r="E223" s="243" t="s">
        <v>315</v>
      </c>
      <c r="F223" s="244" t="s">
        <v>316</v>
      </c>
      <c r="G223" s="245" t="s">
        <v>211</v>
      </c>
      <c r="H223" s="246">
        <v>0.071</v>
      </c>
      <c r="I223" s="117"/>
      <c r="J223" s="247">
        <f>ROUND(I223*H223,2)</f>
        <v>0</v>
      </c>
      <c r="K223" s="244" t="s">
        <v>139</v>
      </c>
      <c r="L223" s="176"/>
      <c r="M223" s="248" t="s">
        <v>3</v>
      </c>
      <c r="N223" s="249" t="s">
        <v>39</v>
      </c>
      <c r="O223" s="250"/>
      <c r="P223" s="251">
        <f>O223*H223</f>
        <v>0</v>
      </c>
      <c r="Q223" s="251">
        <v>1.06277</v>
      </c>
      <c r="R223" s="251">
        <f>Q223*H223</f>
        <v>0.07545666999999999</v>
      </c>
      <c r="S223" s="251">
        <v>0</v>
      </c>
      <c r="T223" s="252">
        <f>S223*H223</f>
        <v>0</v>
      </c>
      <c r="U223" s="164"/>
      <c r="V223" s="164"/>
      <c r="W223" s="164"/>
      <c r="X223" s="164"/>
      <c r="Y223" s="30"/>
      <c r="Z223" s="30"/>
      <c r="AA223" s="30"/>
      <c r="AB223" s="30"/>
      <c r="AC223" s="30"/>
      <c r="AD223" s="30"/>
      <c r="AE223" s="30"/>
      <c r="AR223" s="122" t="s">
        <v>140</v>
      </c>
      <c r="AT223" s="122" t="s">
        <v>135</v>
      </c>
      <c r="AU223" s="122" t="s">
        <v>77</v>
      </c>
      <c r="AY223" s="18" t="s">
        <v>133</v>
      </c>
      <c r="BE223" s="123">
        <f>IF(N223="základní",J223,0)</f>
        <v>0</v>
      </c>
      <c r="BF223" s="123">
        <f>IF(N223="snížená",J223,0)</f>
        <v>0</v>
      </c>
      <c r="BG223" s="123">
        <f>IF(N223="zákl. přenesená",J223,0)</f>
        <v>0</v>
      </c>
      <c r="BH223" s="123">
        <f>IF(N223="sníž. přenesená",J223,0)</f>
        <v>0</v>
      </c>
      <c r="BI223" s="123">
        <f>IF(N223="nulová",J223,0)</f>
        <v>0</v>
      </c>
      <c r="BJ223" s="18" t="s">
        <v>73</v>
      </c>
      <c r="BK223" s="123">
        <f>ROUND(I223*H223,2)</f>
        <v>0</v>
      </c>
      <c r="BL223" s="18" t="s">
        <v>140</v>
      </c>
      <c r="BM223" s="122" t="s">
        <v>317</v>
      </c>
    </row>
    <row r="224" spans="1:51" s="13" customFormat="1" ht="12">
      <c r="A224" s="161"/>
      <c r="B224" s="253"/>
      <c r="C224" s="161"/>
      <c r="D224" s="254" t="s">
        <v>142</v>
      </c>
      <c r="E224" s="255" t="s">
        <v>3</v>
      </c>
      <c r="F224" s="256" t="s">
        <v>312</v>
      </c>
      <c r="G224" s="161"/>
      <c r="H224" s="255" t="s">
        <v>3</v>
      </c>
      <c r="I224" s="125"/>
      <c r="J224" s="161"/>
      <c r="K224" s="161"/>
      <c r="L224" s="253"/>
      <c r="M224" s="257"/>
      <c r="N224" s="258"/>
      <c r="O224" s="258"/>
      <c r="P224" s="258"/>
      <c r="Q224" s="258"/>
      <c r="R224" s="258"/>
      <c r="S224" s="258"/>
      <c r="T224" s="259"/>
      <c r="U224" s="161"/>
      <c r="V224" s="161"/>
      <c r="W224" s="161"/>
      <c r="X224" s="161"/>
      <c r="AT224" s="124" t="s">
        <v>142</v>
      </c>
      <c r="AU224" s="124" t="s">
        <v>77</v>
      </c>
      <c r="AV224" s="13" t="s">
        <v>73</v>
      </c>
      <c r="AW224" s="13" t="s">
        <v>30</v>
      </c>
      <c r="AX224" s="13" t="s">
        <v>68</v>
      </c>
      <c r="AY224" s="124" t="s">
        <v>133</v>
      </c>
    </row>
    <row r="225" spans="1:51" s="14" customFormat="1" ht="12">
      <c r="A225" s="162"/>
      <c r="B225" s="260"/>
      <c r="C225" s="162"/>
      <c r="D225" s="254" t="s">
        <v>142</v>
      </c>
      <c r="E225" s="261" t="s">
        <v>3</v>
      </c>
      <c r="F225" s="262" t="s">
        <v>318</v>
      </c>
      <c r="G225" s="162"/>
      <c r="H225" s="263">
        <v>0.071</v>
      </c>
      <c r="I225" s="130"/>
      <c r="J225" s="162"/>
      <c r="K225" s="162"/>
      <c r="L225" s="260"/>
      <c r="M225" s="264"/>
      <c r="N225" s="265"/>
      <c r="O225" s="265"/>
      <c r="P225" s="265"/>
      <c r="Q225" s="265"/>
      <c r="R225" s="265"/>
      <c r="S225" s="265"/>
      <c r="T225" s="266"/>
      <c r="U225" s="162"/>
      <c r="V225" s="162"/>
      <c r="W225" s="162"/>
      <c r="X225" s="162"/>
      <c r="AT225" s="129" t="s">
        <v>142</v>
      </c>
      <c r="AU225" s="129" t="s">
        <v>77</v>
      </c>
      <c r="AV225" s="14" t="s">
        <v>77</v>
      </c>
      <c r="AW225" s="14" t="s">
        <v>30</v>
      </c>
      <c r="AX225" s="14" t="s">
        <v>73</v>
      </c>
      <c r="AY225" s="129" t="s">
        <v>133</v>
      </c>
    </row>
    <row r="226" spans="1:65" s="2" customFormat="1" ht="14.45" customHeight="1">
      <c r="A226" s="164"/>
      <c r="B226" s="176"/>
      <c r="C226" s="242" t="s">
        <v>319</v>
      </c>
      <c r="D226" s="242" t="s">
        <v>135</v>
      </c>
      <c r="E226" s="243" t="s">
        <v>320</v>
      </c>
      <c r="F226" s="244" t="s">
        <v>321</v>
      </c>
      <c r="G226" s="245" t="s">
        <v>148</v>
      </c>
      <c r="H226" s="246">
        <v>14.84</v>
      </c>
      <c r="I226" s="117"/>
      <c r="J226" s="247">
        <f>ROUND(I226*H226,2)</f>
        <v>0</v>
      </c>
      <c r="K226" s="244" t="s">
        <v>139</v>
      </c>
      <c r="L226" s="176"/>
      <c r="M226" s="248" t="s">
        <v>3</v>
      </c>
      <c r="N226" s="249" t="s">
        <v>39</v>
      </c>
      <c r="O226" s="250"/>
      <c r="P226" s="251">
        <f>O226*H226</f>
        <v>0</v>
      </c>
      <c r="Q226" s="251">
        <v>2.16</v>
      </c>
      <c r="R226" s="251">
        <f>Q226*H226</f>
        <v>32.0544</v>
      </c>
      <c r="S226" s="251">
        <v>0</v>
      </c>
      <c r="T226" s="252">
        <f>S226*H226</f>
        <v>0</v>
      </c>
      <c r="U226" s="164"/>
      <c r="V226" s="164"/>
      <c r="W226" s="164"/>
      <c r="X226" s="164"/>
      <c r="Y226" s="30"/>
      <c r="Z226" s="30"/>
      <c r="AA226" s="30"/>
      <c r="AB226" s="30"/>
      <c r="AC226" s="30"/>
      <c r="AD226" s="30"/>
      <c r="AE226" s="30"/>
      <c r="AR226" s="122" t="s">
        <v>140</v>
      </c>
      <c r="AT226" s="122" t="s">
        <v>135</v>
      </c>
      <c r="AU226" s="122" t="s">
        <v>77</v>
      </c>
      <c r="AY226" s="18" t="s">
        <v>133</v>
      </c>
      <c r="BE226" s="123">
        <f>IF(N226="základní",J226,0)</f>
        <v>0</v>
      </c>
      <c r="BF226" s="123">
        <f>IF(N226="snížená",J226,0)</f>
        <v>0</v>
      </c>
      <c r="BG226" s="123">
        <f>IF(N226="zákl. přenesená",J226,0)</f>
        <v>0</v>
      </c>
      <c r="BH226" s="123">
        <f>IF(N226="sníž. přenesená",J226,0)</f>
        <v>0</v>
      </c>
      <c r="BI226" s="123">
        <f>IF(N226="nulová",J226,0)</f>
        <v>0</v>
      </c>
      <c r="BJ226" s="18" t="s">
        <v>73</v>
      </c>
      <c r="BK226" s="123">
        <f>ROUND(I226*H226,2)</f>
        <v>0</v>
      </c>
      <c r="BL226" s="18" t="s">
        <v>140</v>
      </c>
      <c r="BM226" s="122" t="s">
        <v>322</v>
      </c>
    </row>
    <row r="227" spans="1:51" s="13" customFormat="1" ht="12">
      <c r="A227" s="161"/>
      <c r="B227" s="253"/>
      <c r="C227" s="161"/>
      <c r="D227" s="254" t="s">
        <v>142</v>
      </c>
      <c r="E227" s="255" t="s">
        <v>3</v>
      </c>
      <c r="F227" s="256" t="s">
        <v>312</v>
      </c>
      <c r="G227" s="161"/>
      <c r="H227" s="255" t="s">
        <v>3</v>
      </c>
      <c r="I227" s="125"/>
      <c r="J227" s="161"/>
      <c r="K227" s="161"/>
      <c r="L227" s="253"/>
      <c r="M227" s="257"/>
      <c r="N227" s="258"/>
      <c r="O227" s="258"/>
      <c r="P227" s="258"/>
      <c r="Q227" s="258"/>
      <c r="R227" s="258"/>
      <c r="S227" s="258"/>
      <c r="T227" s="259"/>
      <c r="U227" s="161"/>
      <c r="V227" s="161"/>
      <c r="W227" s="161"/>
      <c r="X227" s="161"/>
      <c r="AT227" s="124" t="s">
        <v>142</v>
      </c>
      <c r="AU227" s="124" t="s">
        <v>77</v>
      </c>
      <c r="AV227" s="13" t="s">
        <v>73</v>
      </c>
      <c r="AW227" s="13" t="s">
        <v>30</v>
      </c>
      <c r="AX227" s="13" t="s">
        <v>68</v>
      </c>
      <c r="AY227" s="124" t="s">
        <v>133</v>
      </c>
    </row>
    <row r="228" spans="1:51" s="14" customFormat="1" ht="12">
      <c r="A228" s="162"/>
      <c r="B228" s="260"/>
      <c r="C228" s="162"/>
      <c r="D228" s="254" t="s">
        <v>142</v>
      </c>
      <c r="E228" s="261" t="s">
        <v>3</v>
      </c>
      <c r="F228" s="262" t="s">
        <v>323</v>
      </c>
      <c r="G228" s="162"/>
      <c r="H228" s="263">
        <v>14.84</v>
      </c>
      <c r="I228" s="130"/>
      <c r="J228" s="162"/>
      <c r="K228" s="162"/>
      <c r="L228" s="260"/>
      <c r="M228" s="264"/>
      <c r="N228" s="265"/>
      <c r="O228" s="265"/>
      <c r="P228" s="265"/>
      <c r="Q228" s="265"/>
      <c r="R228" s="265"/>
      <c r="S228" s="265"/>
      <c r="T228" s="266"/>
      <c r="U228" s="162"/>
      <c r="V228" s="162"/>
      <c r="W228" s="162"/>
      <c r="X228" s="162"/>
      <c r="AT228" s="129" t="s">
        <v>142</v>
      </c>
      <c r="AU228" s="129" t="s">
        <v>77</v>
      </c>
      <c r="AV228" s="14" t="s">
        <v>77</v>
      </c>
      <c r="AW228" s="14" t="s">
        <v>30</v>
      </c>
      <c r="AX228" s="14" t="s">
        <v>73</v>
      </c>
      <c r="AY228" s="129" t="s">
        <v>133</v>
      </c>
    </row>
    <row r="229" spans="1:65" s="2" customFormat="1" ht="14.45" customHeight="1">
      <c r="A229" s="164"/>
      <c r="B229" s="176"/>
      <c r="C229" s="242" t="s">
        <v>324</v>
      </c>
      <c r="D229" s="242" t="s">
        <v>135</v>
      </c>
      <c r="E229" s="243" t="s">
        <v>325</v>
      </c>
      <c r="F229" s="244" t="s">
        <v>326</v>
      </c>
      <c r="G229" s="245" t="s">
        <v>148</v>
      </c>
      <c r="H229" s="246">
        <v>28.832</v>
      </c>
      <c r="I229" s="117"/>
      <c r="J229" s="247">
        <f>ROUND(I229*H229,2)</f>
        <v>0</v>
      </c>
      <c r="K229" s="244" t="s">
        <v>139</v>
      </c>
      <c r="L229" s="176"/>
      <c r="M229" s="248" t="s">
        <v>3</v>
      </c>
      <c r="N229" s="249" t="s">
        <v>39</v>
      </c>
      <c r="O229" s="250"/>
      <c r="P229" s="251">
        <f>O229*H229</f>
        <v>0</v>
      </c>
      <c r="Q229" s="251">
        <v>2.16</v>
      </c>
      <c r="R229" s="251">
        <f>Q229*H229</f>
        <v>62.277120000000004</v>
      </c>
      <c r="S229" s="251">
        <v>0</v>
      </c>
      <c r="T229" s="252">
        <f>S229*H229</f>
        <v>0</v>
      </c>
      <c r="U229" s="164"/>
      <c r="V229" s="164"/>
      <c r="W229" s="164"/>
      <c r="X229" s="164"/>
      <c r="Y229" s="30"/>
      <c r="Z229" s="30"/>
      <c r="AA229" s="30"/>
      <c r="AB229" s="30"/>
      <c r="AC229" s="30"/>
      <c r="AD229" s="30"/>
      <c r="AE229" s="30"/>
      <c r="AR229" s="122" t="s">
        <v>140</v>
      </c>
      <c r="AT229" s="122" t="s">
        <v>135</v>
      </c>
      <c r="AU229" s="122" t="s">
        <v>77</v>
      </c>
      <c r="AY229" s="18" t="s">
        <v>133</v>
      </c>
      <c r="BE229" s="123">
        <f>IF(N229="základní",J229,0)</f>
        <v>0</v>
      </c>
      <c r="BF229" s="123">
        <f>IF(N229="snížená",J229,0)</f>
        <v>0</v>
      </c>
      <c r="BG229" s="123">
        <f>IF(N229="zákl. přenesená",J229,0)</f>
        <v>0</v>
      </c>
      <c r="BH229" s="123">
        <f>IF(N229="sníž. přenesená",J229,0)</f>
        <v>0</v>
      </c>
      <c r="BI229" s="123">
        <f>IF(N229="nulová",J229,0)</f>
        <v>0</v>
      </c>
      <c r="BJ229" s="18" t="s">
        <v>73</v>
      </c>
      <c r="BK229" s="123">
        <f>ROUND(I229*H229,2)</f>
        <v>0</v>
      </c>
      <c r="BL229" s="18" t="s">
        <v>140</v>
      </c>
      <c r="BM229" s="122" t="s">
        <v>327</v>
      </c>
    </row>
    <row r="230" spans="1:51" s="13" customFormat="1" ht="12">
      <c r="A230" s="161"/>
      <c r="B230" s="253"/>
      <c r="C230" s="161"/>
      <c r="D230" s="254" t="s">
        <v>142</v>
      </c>
      <c r="E230" s="255" t="s">
        <v>3</v>
      </c>
      <c r="F230" s="256" t="s">
        <v>312</v>
      </c>
      <c r="G230" s="161"/>
      <c r="H230" s="255" t="s">
        <v>3</v>
      </c>
      <c r="I230" s="125"/>
      <c r="J230" s="161"/>
      <c r="K230" s="161"/>
      <c r="L230" s="253"/>
      <c r="M230" s="257"/>
      <c r="N230" s="258"/>
      <c r="O230" s="258"/>
      <c r="P230" s="258"/>
      <c r="Q230" s="258"/>
      <c r="R230" s="258"/>
      <c r="S230" s="258"/>
      <c r="T230" s="259"/>
      <c r="U230" s="161"/>
      <c r="V230" s="161"/>
      <c r="W230" s="161"/>
      <c r="X230" s="161"/>
      <c r="AT230" s="124" t="s">
        <v>142</v>
      </c>
      <c r="AU230" s="124" t="s">
        <v>77</v>
      </c>
      <c r="AV230" s="13" t="s">
        <v>73</v>
      </c>
      <c r="AW230" s="13" t="s">
        <v>30</v>
      </c>
      <c r="AX230" s="13" t="s">
        <v>68</v>
      </c>
      <c r="AY230" s="124" t="s">
        <v>133</v>
      </c>
    </row>
    <row r="231" spans="1:51" s="14" customFormat="1" ht="12">
      <c r="A231" s="162"/>
      <c r="B231" s="260"/>
      <c r="C231" s="162"/>
      <c r="D231" s="254" t="s">
        <v>142</v>
      </c>
      <c r="E231" s="261" t="s">
        <v>3</v>
      </c>
      <c r="F231" s="262" t="s">
        <v>328</v>
      </c>
      <c r="G231" s="162"/>
      <c r="H231" s="263">
        <v>28.832</v>
      </c>
      <c r="I231" s="130"/>
      <c r="J231" s="162"/>
      <c r="K231" s="162"/>
      <c r="L231" s="260"/>
      <c r="M231" s="264"/>
      <c r="N231" s="265"/>
      <c r="O231" s="265"/>
      <c r="P231" s="265"/>
      <c r="Q231" s="265"/>
      <c r="R231" s="265"/>
      <c r="S231" s="265"/>
      <c r="T231" s="266"/>
      <c r="U231" s="162"/>
      <c r="V231" s="162"/>
      <c r="W231" s="162"/>
      <c r="X231" s="162"/>
      <c r="AT231" s="129" t="s">
        <v>142</v>
      </c>
      <c r="AU231" s="129" t="s">
        <v>77</v>
      </c>
      <c r="AV231" s="14" t="s">
        <v>77</v>
      </c>
      <c r="AW231" s="14" t="s">
        <v>30</v>
      </c>
      <c r="AX231" s="14" t="s">
        <v>73</v>
      </c>
      <c r="AY231" s="129" t="s">
        <v>133</v>
      </c>
    </row>
    <row r="232" spans="1:65" s="2" customFormat="1" ht="24.2" customHeight="1">
      <c r="A232" s="164"/>
      <c r="B232" s="176"/>
      <c r="C232" s="242" t="s">
        <v>329</v>
      </c>
      <c r="D232" s="242" t="s">
        <v>135</v>
      </c>
      <c r="E232" s="243" t="s">
        <v>330</v>
      </c>
      <c r="F232" s="244" t="s">
        <v>331</v>
      </c>
      <c r="G232" s="245" t="s">
        <v>138</v>
      </c>
      <c r="H232" s="246">
        <v>972.495</v>
      </c>
      <c r="I232" s="117"/>
      <c r="J232" s="247">
        <f>ROUND(I232*H232,2)</f>
        <v>0</v>
      </c>
      <c r="K232" s="244" t="s">
        <v>3</v>
      </c>
      <c r="L232" s="176"/>
      <c r="M232" s="248" t="s">
        <v>3</v>
      </c>
      <c r="N232" s="249" t="s">
        <v>39</v>
      </c>
      <c r="O232" s="250"/>
      <c r="P232" s="251">
        <f>O232*H232</f>
        <v>0</v>
      </c>
      <c r="Q232" s="251">
        <v>0</v>
      </c>
      <c r="R232" s="251">
        <f>Q232*H232</f>
        <v>0</v>
      </c>
      <c r="S232" s="251">
        <v>0</v>
      </c>
      <c r="T232" s="252">
        <f>S232*H232</f>
        <v>0</v>
      </c>
      <c r="U232" s="164"/>
      <c r="V232" s="164"/>
      <c r="W232" s="164"/>
      <c r="X232" s="164"/>
      <c r="Y232" s="30"/>
      <c r="Z232" s="30"/>
      <c r="AA232" s="30"/>
      <c r="AB232" s="30"/>
      <c r="AC232" s="30"/>
      <c r="AD232" s="30"/>
      <c r="AE232" s="30"/>
      <c r="AR232" s="122" t="s">
        <v>140</v>
      </c>
      <c r="AT232" s="122" t="s">
        <v>135</v>
      </c>
      <c r="AU232" s="122" t="s">
        <v>77</v>
      </c>
      <c r="AY232" s="18" t="s">
        <v>133</v>
      </c>
      <c r="BE232" s="123">
        <f>IF(N232="základní",J232,0)</f>
        <v>0</v>
      </c>
      <c r="BF232" s="123">
        <f>IF(N232="snížená",J232,0)</f>
        <v>0</v>
      </c>
      <c r="BG232" s="123">
        <f>IF(N232="zákl. přenesená",J232,0)</f>
        <v>0</v>
      </c>
      <c r="BH232" s="123">
        <f>IF(N232="sníž. přenesená",J232,0)</f>
        <v>0</v>
      </c>
      <c r="BI232" s="123">
        <f>IF(N232="nulová",J232,0)</f>
        <v>0</v>
      </c>
      <c r="BJ232" s="18" t="s">
        <v>73</v>
      </c>
      <c r="BK232" s="123">
        <f>ROUND(I232*H232,2)</f>
        <v>0</v>
      </c>
      <c r="BL232" s="18" t="s">
        <v>140</v>
      </c>
      <c r="BM232" s="122" t="s">
        <v>332</v>
      </c>
    </row>
    <row r="233" spans="1:51" s="13" customFormat="1" ht="12">
      <c r="A233" s="161"/>
      <c r="B233" s="253"/>
      <c r="C233" s="161"/>
      <c r="D233" s="254" t="s">
        <v>142</v>
      </c>
      <c r="E233" s="255" t="s">
        <v>3</v>
      </c>
      <c r="F233" s="256" t="s">
        <v>333</v>
      </c>
      <c r="G233" s="161"/>
      <c r="H233" s="255" t="s">
        <v>3</v>
      </c>
      <c r="I233" s="125"/>
      <c r="J233" s="161"/>
      <c r="K233" s="161"/>
      <c r="L233" s="253"/>
      <c r="M233" s="257"/>
      <c r="N233" s="258"/>
      <c r="O233" s="258"/>
      <c r="P233" s="258"/>
      <c r="Q233" s="258"/>
      <c r="R233" s="258"/>
      <c r="S233" s="258"/>
      <c r="T233" s="259"/>
      <c r="U233" s="161"/>
      <c r="V233" s="161"/>
      <c r="W233" s="161"/>
      <c r="X233" s="161"/>
      <c r="AT233" s="124" t="s">
        <v>142</v>
      </c>
      <c r="AU233" s="124" t="s">
        <v>77</v>
      </c>
      <c r="AV233" s="13" t="s">
        <v>73</v>
      </c>
      <c r="AW233" s="13" t="s">
        <v>30</v>
      </c>
      <c r="AX233" s="13" t="s">
        <v>68</v>
      </c>
      <c r="AY233" s="124" t="s">
        <v>133</v>
      </c>
    </row>
    <row r="234" spans="1:51" s="13" customFormat="1" ht="12">
      <c r="A234" s="161"/>
      <c r="B234" s="253"/>
      <c r="C234" s="161"/>
      <c r="D234" s="254" t="s">
        <v>142</v>
      </c>
      <c r="E234" s="255" t="s">
        <v>3</v>
      </c>
      <c r="F234" s="256" t="s">
        <v>334</v>
      </c>
      <c r="G234" s="161"/>
      <c r="H234" s="255" t="s">
        <v>3</v>
      </c>
      <c r="I234" s="125"/>
      <c r="J234" s="161"/>
      <c r="K234" s="161"/>
      <c r="L234" s="253"/>
      <c r="M234" s="257"/>
      <c r="N234" s="258"/>
      <c r="O234" s="258"/>
      <c r="P234" s="258"/>
      <c r="Q234" s="258"/>
      <c r="R234" s="258"/>
      <c r="S234" s="258"/>
      <c r="T234" s="259"/>
      <c r="U234" s="161"/>
      <c r="V234" s="161"/>
      <c r="W234" s="161"/>
      <c r="X234" s="161"/>
      <c r="AT234" s="124" t="s">
        <v>142</v>
      </c>
      <c r="AU234" s="124" t="s">
        <v>77</v>
      </c>
      <c r="AV234" s="13" t="s">
        <v>73</v>
      </c>
      <c r="AW234" s="13" t="s">
        <v>30</v>
      </c>
      <c r="AX234" s="13" t="s">
        <v>68</v>
      </c>
      <c r="AY234" s="124" t="s">
        <v>133</v>
      </c>
    </row>
    <row r="235" spans="1:51" s="14" customFormat="1" ht="12">
      <c r="A235" s="162"/>
      <c r="B235" s="260"/>
      <c r="C235" s="162"/>
      <c r="D235" s="254" t="s">
        <v>142</v>
      </c>
      <c r="E235" s="261" t="s">
        <v>3</v>
      </c>
      <c r="F235" s="262" t="s">
        <v>335</v>
      </c>
      <c r="G235" s="162"/>
      <c r="H235" s="263">
        <v>250.786</v>
      </c>
      <c r="I235" s="130"/>
      <c r="J235" s="162"/>
      <c r="K235" s="162"/>
      <c r="L235" s="260"/>
      <c r="M235" s="264"/>
      <c r="N235" s="265"/>
      <c r="O235" s="265"/>
      <c r="P235" s="265"/>
      <c r="Q235" s="265"/>
      <c r="R235" s="265"/>
      <c r="S235" s="265"/>
      <c r="T235" s="266"/>
      <c r="U235" s="162"/>
      <c r="V235" s="162"/>
      <c r="W235" s="162"/>
      <c r="X235" s="162"/>
      <c r="AT235" s="129" t="s">
        <v>142</v>
      </c>
      <c r="AU235" s="129" t="s">
        <v>77</v>
      </c>
      <c r="AV235" s="14" t="s">
        <v>77</v>
      </c>
      <c r="AW235" s="14" t="s">
        <v>30</v>
      </c>
      <c r="AX235" s="14" t="s">
        <v>68</v>
      </c>
      <c r="AY235" s="129" t="s">
        <v>133</v>
      </c>
    </row>
    <row r="236" spans="1:51" s="14" customFormat="1" ht="12">
      <c r="A236" s="162"/>
      <c r="B236" s="260"/>
      <c r="C236" s="162"/>
      <c r="D236" s="254" t="s">
        <v>142</v>
      </c>
      <c r="E236" s="261" t="s">
        <v>3</v>
      </c>
      <c r="F236" s="262" t="s">
        <v>336</v>
      </c>
      <c r="G236" s="162"/>
      <c r="H236" s="263">
        <v>65.235</v>
      </c>
      <c r="I236" s="130"/>
      <c r="J236" s="162"/>
      <c r="K236" s="162"/>
      <c r="L236" s="260"/>
      <c r="M236" s="264"/>
      <c r="N236" s="265"/>
      <c r="O236" s="265"/>
      <c r="P236" s="265"/>
      <c r="Q236" s="265"/>
      <c r="R236" s="265"/>
      <c r="S236" s="265"/>
      <c r="T236" s="266"/>
      <c r="U236" s="162"/>
      <c r="V236" s="162"/>
      <c r="W236" s="162"/>
      <c r="X236" s="162"/>
      <c r="AT236" s="129" t="s">
        <v>142</v>
      </c>
      <c r="AU236" s="129" t="s">
        <v>77</v>
      </c>
      <c r="AV236" s="14" t="s">
        <v>77</v>
      </c>
      <c r="AW236" s="14" t="s">
        <v>30</v>
      </c>
      <c r="AX236" s="14" t="s">
        <v>68</v>
      </c>
      <c r="AY236" s="129" t="s">
        <v>133</v>
      </c>
    </row>
    <row r="237" spans="1:51" s="14" customFormat="1" ht="12">
      <c r="A237" s="162"/>
      <c r="B237" s="260"/>
      <c r="C237" s="162"/>
      <c r="D237" s="254" t="s">
        <v>142</v>
      </c>
      <c r="E237" s="261" t="s">
        <v>3</v>
      </c>
      <c r="F237" s="262" t="s">
        <v>337</v>
      </c>
      <c r="G237" s="162"/>
      <c r="H237" s="263">
        <v>228.518</v>
      </c>
      <c r="I237" s="130"/>
      <c r="J237" s="162"/>
      <c r="K237" s="162"/>
      <c r="L237" s="260"/>
      <c r="M237" s="264"/>
      <c r="N237" s="265"/>
      <c r="O237" s="265"/>
      <c r="P237" s="265"/>
      <c r="Q237" s="265"/>
      <c r="R237" s="265"/>
      <c r="S237" s="265"/>
      <c r="T237" s="266"/>
      <c r="U237" s="162"/>
      <c r="V237" s="162"/>
      <c r="W237" s="162"/>
      <c r="X237" s="162"/>
      <c r="AT237" s="129" t="s">
        <v>142</v>
      </c>
      <c r="AU237" s="129" t="s">
        <v>77</v>
      </c>
      <c r="AV237" s="14" t="s">
        <v>77</v>
      </c>
      <c r="AW237" s="14" t="s">
        <v>30</v>
      </c>
      <c r="AX237" s="14" t="s">
        <v>68</v>
      </c>
      <c r="AY237" s="129" t="s">
        <v>133</v>
      </c>
    </row>
    <row r="238" spans="1:51" s="13" customFormat="1" ht="12">
      <c r="A238" s="161"/>
      <c r="B238" s="253"/>
      <c r="C238" s="161"/>
      <c r="D238" s="254" t="s">
        <v>142</v>
      </c>
      <c r="E238" s="255" t="s">
        <v>3</v>
      </c>
      <c r="F238" s="256" t="s">
        <v>338</v>
      </c>
      <c r="G238" s="161"/>
      <c r="H238" s="255" t="s">
        <v>3</v>
      </c>
      <c r="I238" s="125"/>
      <c r="J238" s="161"/>
      <c r="K238" s="161"/>
      <c r="L238" s="253"/>
      <c r="M238" s="257"/>
      <c r="N238" s="258"/>
      <c r="O238" s="258"/>
      <c r="P238" s="258"/>
      <c r="Q238" s="258"/>
      <c r="R238" s="258"/>
      <c r="S238" s="258"/>
      <c r="T238" s="259"/>
      <c r="U238" s="161"/>
      <c r="V238" s="161"/>
      <c r="W238" s="161"/>
      <c r="X238" s="161"/>
      <c r="AT238" s="124" t="s">
        <v>142</v>
      </c>
      <c r="AU238" s="124" t="s">
        <v>77</v>
      </c>
      <c r="AV238" s="13" t="s">
        <v>73</v>
      </c>
      <c r="AW238" s="13" t="s">
        <v>30</v>
      </c>
      <c r="AX238" s="13" t="s">
        <v>68</v>
      </c>
      <c r="AY238" s="124" t="s">
        <v>133</v>
      </c>
    </row>
    <row r="239" spans="1:51" s="14" customFormat="1" ht="12">
      <c r="A239" s="162"/>
      <c r="B239" s="260"/>
      <c r="C239" s="162"/>
      <c r="D239" s="254" t="s">
        <v>142</v>
      </c>
      <c r="E239" s="261" t="s">
        <v>3</v>
      </c>
      <c r="F239" s="262" t="s">
        <v>339</v>
      </c>
      <c r="G239" s="162"/>
      <c r="H239" s="263">
        <v>220.592</v>
      </c>
      <c r="I239" s="130"/>
      <c r="J239" s="162"/>
      <c r="K239" s="162"/>
      <c r="L239" s="260"/>
      <c r="M239" s="264"/>
      <c r="N239" s="265"/>
      <c r="O239" s="265"/>
      <c r="P239" s="265"/>
      <c r="Q239" s="265"/>
      <c r="R239" s="265"/>
      <c r="S239" s="265"/>
      <c r="T239" s="266"/>
      <c r="U239" s="162"/>
      <c r="V239" s="162"/>
      <c r="W239" s="162"/>
      <c r="X239" s="162"/>
      <c r="AT239" s="129" t="s">
        <v>142</v>
      </c>
      <c r="AU239" s="129" t="s">
        <v>77</v>
      </c>
      <c r="AV239" s="14" t="s">
        <v>77</v>
      </c>
      <c r="AW239" s="14" t="s">
        <v>30</v>
      </c>
      <c r="AX239" s="14" t="s">
        <v>68</v>
      </c>
      <c r="AY239" s="129" t="s">
        <v>133</v>
      </c>
    </row>
    <row r="240" spans="1:51" s="14" customFormat="1" ht="12">
      <c r="A240" s="162"/>
      <c r="B240" s="260"/>
      <c r="C240" s="162"/>
      <c r="D240" s="254" t="s">
        <v>142</v>
      </c>
      <c r="E240" s="261" t="s">
        <v>3</v>
      </c>
      <c r="F240" s="262" t="s">
        <v>340</v>
      </c>
      <c r="G240" s="162"/>
      <c r="H240" s="263">
        <v>136.068</v>
      </c>
      <c r="I240" s="130"/>
      <c r="J240" s="162"/>
      <c r="K240" s="162"/>
      <c r="L240" s="260"/>
      <c r="M240" s="264"/>
      <c r="N240" s="265"/>
      <c r="O240" s="265"/>
      <c r="P240" s="265"/>
      <c r="Q240" s="265"/>
      <c r="R240" s="265"/>
      <c r="S240" s="265"/>
      <c r="T240" s="266"/>
      <c r="U240" s="162"/>
      <c r="V240" s="162"/>
      <c r="W240" s="162"/>
      <c r="X240" s="162"/>
      <c r="AT240" s="129" t="s">
        <v>142</v>
      </c>
      <c r="AU240" s="129" t="s">
        <v>77</v>
      </c>
      <c r="AV240" s="14" t="s">
        <v>77</v>
      </c>
      <c r="AW240" s="14" t="s">
        <v>30</v>
      </c>
      <c r="AX240" s="14" t="s">
        <v>68</v>
      </c>
      <c r="AY240" s="129" t="s">
        <v>133</v>
      </c>
    </row>
    <row r="241" spans="1:51" s="14" customFormat="1" ht="12">
      <c r="A241" s="162"/>
      <c r="B241" s="260"/>
      <c r="C241" s="162"/>
      <c r="D241" s="254" t="s">
        <v>142</v>
      </c>
      <c r="E241" s="261" t="s">
        <v>3</v>
      </c>
      <c r="F241" s="262" t="s">
        <v>341</v>
      </c>
      <c r="G241" s="162"/>
      <c r="H241" s="263">
        <v>71.296</v>
      </c>
      <c r="I241" s="130"/>
      <c r="J241" s="162"/>
      <c r="K241" s="162"/>
      <c r="L241" s="260"/>
      <c r="M241" s="264"/>
      <c r="N241" s="265"/>
      <c r="O241" s="265"/>
      <c r="P241" s="265"/>
      <c r="Q241" s="265"/>
      <c r="R241" s="265"/>
      <c r="S241" s="265"/>
      <c r="T241" s="266"/>
      <c r="U241" s="162"/>
      <c r="V241" s="162"/>
      <c r="W241" s="162"/>
      <c r="X241" s="162"/>
      <c r="AT241" s="129" t="s">
        <v>142</v>
      </c>
      <c r="AU241" s="129" t="s">
        <v>77</v>
      </c>
      <c r="AV241" s="14" t="s">
        <v>77</v>
      </c>
      <c r="AW241" s="14" t="s">
        <v>30</v>
      </c>
      <c r="AX241" s="14" t="s">
        <v>68</v>
      </c>
      <c r="AY241" s="129" t="s">
        <v>133</v>
      </c>
    </row>
    <row r="242" spans="1:51" s="15" customFormat="1" ht="12">
      <c r="A242" s="165"/>
      <c r="B242" s="271"/>
      <c r="C242" s="165"/>
      <c r="D242" s="254" t="s">
        <v>142</v>
      </c>
      <c r="E242" s="272" t="s">
        <v>3</v>
      </c>
      <c r="F242" s="273" t="s">
        <v>207</v>
      </c>
      <c r="G242" s="165"/>
      <c r="H242" s="274">
        <v>972.495</v>
      </c>
      <c r="I242" s="138"/>
      <c r="J242" s="165"/>
      <c r="K242" s="165"/>
      <c r="L242" s="271"/>
      <c r="M242" s="275"/>
      <c r="N242" s="276"/>
      <c r="O242" s="276"/>
      <c r="P242" s="276"/>
      <c r="Q242" s="276"/>
      <c r="R242" s="276"/>
      <c r="S242" s="276"/>
      <c r="T242" s="277"/>
      <c r="U242" s="165"/>
      <c r="V242" s="165"/>
      <c r="W242" s="165"/>
      <c r="X242" s="165"/>
      <c r="AT242" s="137" t="s">
        <v>142</v>
      </c>
      <c r="AU242" s="137" t="s">
        <v>77</v>
      </c>
      <c r="AV242" s="15" t="s">
        <v>140</v>
      </c>
      <c r="AW242" s="15" t="s">
        <v>30</v>
      </c>
      <c r="AX242" s="15" t="s">
        <v>73</v>
      </c>
      <c r="AY242" s="137" t="s">
        <v>133</v>
      </c>
    </row>
    <row r="243" spans="1:65" s="2" customFormat="1" ht="14.45" customHeight="1">
      <c r="A243" s="164"/>
      <c r="B243" s="176"/>
      <c r="C243" s="242" t="s">
        <v>342</v>
      </c>
      <c r="D243" s="242" t="s">
        <v>135</v>
      </c>
      <c r="E243" s="243" t="s">
        <v>343</v>
      </c>
      <c r="F243" s="244" t="s">
        <v>344</v>
      </c>
      <c r="G243" s="245" t="s">
        <v>138</v>
      </c>
      <c r="H243" s="246">
        <v>416.783</v>
      </c>
      <c r="I243" s="117"/>
      <c r="J243" s="247">
        <f>ROUND(I243*H243,2)</f>
        <v>0</v>
      </c>
      <c r="K243" s="244" t="s">
        <v>3</v>
      </c>
      <c r="L243" s="176"/>
      <c r="M243" s="248" t="s">
        <v>3</v>
      </c>
      <c r="N243" s="249" t="s">
        <v>39</v>
      </c>
      <c r="O243" s="250"/>
      <c r="P243" s="251">
        <f>O243*H243</f>
        <v>0</v>
      </c>
      <c r="Q243" s="251">
        <v>0</v>
      </c>
      <c r="R243" s="251">
        <f>Q243*H243</f>
        <v>0</v>
      </c>
      <c r="S243" s="251">
        <v>0</v>
      </c>
      <c r="T243" s="252">
        <f>S243*H243</f>
        <v>0</v>
      </c>
      <c r="U243" s="164"/>
      <c r="V243" s="164"/>
      <c r="W243" s="164"/>
      <c r="X243" s="164"/>
      <c r="Y243" s="30"/>
      <c r="Z243" s="30"/>
      <c r="AA243" s="30"/>
      <c r="AB243" s="30"/>
      <c r="AC243" s="30"/>
      <c r="AD243" s="30"/>
      <c r="AE243" s="30"/>
      <c r="AR243" s="122" t="s">
        <v>140</v>
      </c>
      <c r="AT243" s="122" t="s">
        <v>135</v>
      </c>
      <c r="AU243" s="122" t="s">
        <v>77</v>
      </c>
      <c r="AY243" s="18" t="s">
        <v>133</v>
      </c>
      <c r="BE243" s="123">
        <f>IF(N243="základní",J243,0)</f>
        <v>0</v>
      </c>
      <c r="BF243" s="123">
        <f>IF(N243="snížená",J243,0)</f>
        <v>0</v>
      </c>
      <c r="BG243" s="123">
        <f>IF(N243="zákl. přenesená",J243,0)</f>
        <v>0</v>
      </c>
      <c r="BH243" s="123">
        <f>IF(N243="sníž. přenesená",J243,0)</f>
        <v>0</v>
      </c>
      <c r="BI243" s="123">
        <f>IF(N243="nulová",J243,0)</f>
        <v>0</v>
      </c>
      <c r="BJ243" s="18" t="s">
        <v>73</v>
      </c>
      <c r="BK243" s="123">
        <f>ROUND(I243*H243,2)</f>
        <v>0</v>
      </c>
      <c r="BL243" s="18" t="s">
        <v>140</v>
      </c>
      <c r="BM243" s="122" t="s">
        <v>345</v>
      </c>
    </row>
    <row r="244" spans="1:47" s="2" customFormat="1" ht="19.5">
      <c r="A244" s="164"/>
      <c r="B244" s="176"/>
      <c r="C244" s="164"/>
      <c r="D244" s="254" t="s">
        <v>164</v>
      </c>
      <c r="E244" s="164"/>
      <c r="F244" s="267" t="s">
        <v>346</v>
      </c>
      <c r="G244" s="164"/>
      <c r="H244" s="164"/>
      <c r="I244" s="134"/>
      <c r="J244" s="164"/>
      <c r="K244" s="164"/>
      <c r="L244" s="176"/>
      <c r="M244" s="268"/>
      <c r="N244" s="269"/>
      <c r="O244" s="250"/>
      <c r="P244" s="250"/>
      <c r="Q244" s="250"/>
      <c r="R244" s="250"/>
      <c r="S244" s="250"/>
      <c r="T244" s="270"/>
      <c r="U244" s="164"/>
      <c r="V244" s="164"/>
      <c r="W244" s="164"/>
      <c r="X244" s="164"/>
      <c r="Y244" s="30"/>
      <c r="Z244" s="30"/>
      <c r="AA244" s="30"/>
      <c r="AB244" s="30"/>
      <c r="AC244" s="30"/>
      <c r="AD244" s="30"/>
      <c r="AE244" s="30"/>
      <c r="AT244" s="18" t="s">
        <v>164</v>
      </c>
      <c r="AU244" s="18" t="s">
        <v>77</v>
      </c>
    </row>
    <row r="245" spans="1:51" s="13" customFormat="1" ht="12">
      <c r="A245" s="161"/>
      <c r="B245" s="253"/>
      <c r="C245" s="161"/>
      <c r="D245" s="254" t="s">
        <v>142</v>
      </c>
      <c r="E245" s="255" t="s">
        <v>3</v>
      </c>
      <c r="F245" s="256" t="s">
        <v>347</v>
      </c>
      <c r="G245" s="161"/>
      <c r="H245" s="255" t="s">
        <v>3</v>
      </c>
      <c r="I245" s="125"/>
      <c r="J245" s="161"/>
      <c r="K245" s="161"/>
      <c r="L245" s="253"/>
      <c r="M245" s="257"/>
      <c r="N245" s="258"/>
      <c r="O245" s="258"/>
      <c r="P245" s="258"/>
      <c r="Q245" s="258"/>
      <c r="R245" s="258"/>
      <c r="S245" s="258"/>
      <c r="T245" s="259"/>
      <c r="U245" s="161"/>
      <c r="V245" s="161"/>
      <c r="W245" s="161"/>
      <c r="X245" s="161"/>
      <c r="AT245" s="124" t="s">
        <v>142</v>
      </c>
      <c r="AU245" s="124" t="s">
        <v>77</v>
      </c>
      <c r="AV245" s="13" t="s">
        <v>73</v>
      </c>
      <c r="AW245" s="13" t="s">
        <v>30</v>
      </c>
      <c r="AX245" s="13" t="s">
        <v>68</v>
      </c>
      <c r="AY245" s="124" t="s">
        <v>133</v>
      </c>
    </row>
    <row r="246" spans="1:51" s="13" customFormat="1" ht="12">
      <c r="A246" s="161"/>
      <c r="B246" s="253"/>
      <c r="C246" s="161"/>
      <c r="D246" s="254" t="s">
        <v>142</v>
      </c>
      <c r="E246" s="255" t="s">
        <v>3</v>
      </c>
      <c r="F246" s="256" t="s">
        <v>348</v>
      </c>
      <c r="G246" s="161"/>
      <c r="H246" s="255" t="s">
        <v>3</v>
      </c>
      <c r="I246" s="125"/>
      <c r="J246" s="161"/>
      <c r="K246" s="161"/>
      <c r="L246" s="253"/>
      <c r="M246" s="257"/>
      <c r="N246" s="258"/>
      <c r="O246" s="258"/>
      <c r="P246" s="258"/>
      <c r="Q246" s="258"/>
      <c r="R246" s="258"/>
      <c r="S246" s="258"/>
      <c r="T246" s="259"/>
      <c r="U246" s="161"/>
      <c r="V246" s="161"/>
      <c r="W246" s="161"/>
      <c r="X246" s="161"/>
      <c r="AT246" s="124" t="s">
        <v>142</v>
      </c>
      <c r="AU246" s="124" t="s">
        <v>77</v>
      </c>
      <c r="AV246" s="13" t="s">
        <v>73</v>
      </c>
      <c r="AW246" s="13" t="s">
        <v>30</v>
      </c>
      <c r="AX246" s="13" t="s">
        <v>68</v>
      </c>
      <c r="AY246" s="124" t="s">
        <v>133</v>
      </c>
    </row>
    <row r="247" spans="1:51" s="14" customFormat="1" ht="12">
      <c r="A247" s="162"/>
      <c r="B247" s="260"/>
      <c r="C247" s="162"/>
      <c r="D247" s="254" t="s">
        <v>142</v>
      </c>
      <c r="E247" s="261" t="s">
        <v>3</v>
      </c>
      <c r="F247" s="262" t="s">
        <v>349</v>
      </c>
      <c r="G247" s="162"/>
      <c r="H247" s="263">
        <v>107.48</v>
      </c>
      <c r="I247" s="130"/>
      <c r="J247" s="162"/>
      <c r="K247" s="162"/>
      <c r="L247" s="260"/>
      <c r="M247" s="264"/>
      <c r="N247" s="265"/>
      <c r="O247" s="265"/>
      <c r="P247" s="265"/>
      <c r="Q247" s="265"/>
      <c r="R247" s="265"/>
      <c r="S247" s="265"/>
      <c r="T247" s="266"/>
      <c r="U247" s="162"/>
      <c r="V247" s="162"/>
      <c r="W247" s="162"/>
      <c r="X247" s="162"/>
      <c r="AT247" s="129" t="s">
        <v>142</v>
      </c>
      <c r="AU247" s="129" t="s">
        <v>77</v>
      </c>
      <c r="AV247" s="14" t="s">
        <v>77</v>
      </c>
      <c r="AW247" s="14" t="s">
        <v>30</v>
      </c>
      <c r="AX247" s="14" t="s">
        <v>68</v>
      </c>
      <c r="AY247" s="129" t="s">
        <v>133</v>
      </c>
    </row>
    <row r="248" spans="1:51" s="14" customFormat="1" ht="12">
      <c r="A248" s="162"/>
      <c r="B248" s="260"/>
      <c r="C248" s="162"/>
      <c r="D248" s="254" t="s">
        <v>142</v>
      </c>
      <c r="E248" s="261" t="s">
        <v>3</v>
      </c>
      <c r="F248" s="262" t="s">
        <v>350</v>
      </c>
      <c r="G248" s="162"/>
      <c r="H248" s="263">
        <v>27.958</v>
      </c>
      <c r="I248" s="130"/>
      <c r="J248" s="162"/>
      <c r="K248" s="162"/>
      <c r="L248" s="260"/>
      <c r="M248" s="264"/>
      <c r="N248" s="265"/>
      <c r="O248" s="265"/>
      <c r="P248" s="265"/>
      <c r="Q248" s="265"/>
      <c r="R248" s="265"/>
      <c r="S248" s="265"/>
      <c r="T248" s="266"/>
      <c r="U248" s="162"/>
      <c r="V248" s="162"/>
      <c r="W248" s="162"/>
      <c r="X248" s="162"/>
      <c r="AT248" s="129" t="s">
        <v>142</v>
      </c>
      <c r="AU248" s="129" t="s">
        <v>77</v>
      </c>
      <c r="AV248" s="14" t="s">
        <v>77</v>
      </c>
      <c r="AW248" s="14" t="s">
        <v>30</v>
      </c>
      <c r="AX248" s="14" t="s">
        <v>68</v>
      </c>
      <c r="AY248" s="129" t="s">
        <v>133</v>
      </c>
    </row>
    <row r="249" spans="1:51" s="14" customFormat="1" ht="12">
      <c r="A249" s="162"/>
      <c r="B249" s="260"/>
      <c r="C249" s="162"/>
      <c r="D249" s="254" t="s">
        <v>142</v>
      </c>
      <c r="E249" s="261" t="s">
        <v>3</v>
      </c>
      <c r="F249" s="262" t="s">
        <v>351</v>
      </c>
      <c r="G249" s="162"/>
      <c r="H249" s="263">
        <v>97.936</v>
      </c>
      <c r="I249" s="130"/>
      <c r="J249" s="162"/>
      <c r="K249" s="162"/>
      <c r="L249" s="260"/>
      <c r="M249" s="264"/>
      <c r="N249" s="265"/>
      <c r="O249" s="265"/>
      <c r="P249" s="265"/>
      <c r="Q249" s="265"/>
      <c r="R249" s="265"/>
      <c r="S249" s="265"/>
      <c r="T249" s="266"/>
      <c r="U249" s="162"/>
      <c r="V249" s="162"/>
      <c r="W249" s="162"/>
      <c r="X249" s="162"/>
      <c r="AT249" s="129" t="s">
        <v>142</v>
      </c>
      <c r="AU249" s="129" t="s">
        <v>77</v>
      </c>
      <c r="AV249" s="14" t="s">
        <v>77</v>
      </c>
      <c r="AW249" s="14" t="s">
        <v>30</v>
      </c>
      <c r="AX249" s="14" t="s">
        <v>68</v>
      </c>
      <c r="AY249" s="129" t="s">
        <v>133</v>
      </c>
    </row>
    <row r="250" spans="1:51" s="13" customFormat="1" ht="12">
      <c r="A250" s="161"/>
      <c r="B250" s="253"/>
      <c r="C250" s="161"/>
      <c r="D250" s="254" t="s">
        <v>142</v>
      </c>
      <c r="E250" s="255" t="s">
        <v>3</v>
      </c>
      <c r="F250" s="256" t="s">
        <v>352</v>
      </c>
      <c r="G250" s="161"/>
      <c r="H250" s="255" t="s">
        <v>3</v>
      </c>
      <c r="I250" s="125"/>
      <c r="J250" s="161"/>
      <c r="K250" s="161"/>
      <c r="L250" s="253"/>
      <c r="M250" s="257"/>
      <c r="N250" s="258"/>
      <c r="O250" s="258"/>
      <c r="P250" s="258"/>
      <c r="Q250" s="258"/>
      <c r="R250" s="258"/>
      <c r="S250" s="258"/>
      <c r="T250" s="259"/>
      <c r="U250" s="161"/>
      <c r="V250" s="161"/>
      <c r="W250" s="161"/>
      <c r="X250" s="161"/>
      <c r="AT250" s="124" t="s">
        <v>142</v>
      </c>
      <c r="AU250" s="124" t="s">
        <v>77</v>
      </c>
      <c r="AV250" s="13" t="s">
        <v>73</v>
      </c>
      <c r="AW250" s="13" t="s">
        <v>30</v>
      </c>
      <c r="AX250" s="13" t="s">
        <v>68</v>
      </c>
      <c r="AY250" s="124" t="s">
        <v>133</v>
      </c>
    </row>
    <row r="251" spans="1:51" s="14" customFormat="1" ht="12">
      <c r="A251" s="162"/>
      <c r="B251" s="260"/>
      <c r="C251" s="162"/>
      <c r="D251" s="254" t="s">
        <v>142</v>
      </c>
      <c r="E251" s="261" t="s">
        <v>3</v>
      </c>
      <c r="F251" s="262" t="s">
        <v>353</v>
      </c>
      <c r="G251" s="162"/>
      <c r="H251" s="263">
        <v>94.539</v>
      </c>
      <c r="I251" s="130"/>
      <c r="J251" s="162"/>
      <c r="K251" s="162"/>
      <c r="L251" s="260"/>
      <c r="M251" s="264"/>
      <c r="N251" s="265"/>
      <c r="O251" s="265"/>
      <c r="P251" s="265"/>
      <c r="Q251" s="265"/>
      <c r="R251" s="265"/>
      <c r="S251" s="265"/>
      <c r="T251" s="266"/>
      <c r="U251" s="162"/>
      <c r="V251" s="162"/>
      <c r="W251" s="162"/>
      <c r="X251" s="162"/>
      <c r="AT251" s="129" t="s">
        <v>142</v>
      </c>
      <c r="AU251" s="129" t="s">
        <v>77</v>
      </c>
      <c r="AV251" s="14" t="s">
        <v>77</v>
      </c>
      <c r="AW251" s="14" t="s">
        <v>30</v>
      </c>
      <c r="AX251" s="14" t="s">
        <v>68</v>
      </c>
      <c r="AY251" s="129" t="s">
        <v>133</v>
      </c>
    </row>
    <row r="252" spans="1:51" s="14" customFormat="1" ht="12">
      <c r="A252" s="162"/>
      <c r="B252" s="260"/>
      <c r="C252" s="162"/>
      <c r="D252" s="254" t="s">
        <v>142</v>
      </c>
      <c r="E252" s="261" t="s">
        <v>3</v>
      </c>
      <c r="F252" s="262" t="s">
        <v>354</v>
      </c>
      <c r="G252" s="162"/>
      <c r="H252" s="263">
        <v>58.315</v>
      </c>
      <c r="I252" s="130"/>
      <c r="J252" s="162"/>
      <c r="K252" s="162"/>
      <c r="L252" s="260"/>
      <c r="M252" s="264"/>
      <c r="N252" s="265"/>
      <c r="O252" s="265"/>
      <c r="P252" s="265"/>
      <c r="Q252" s="265"/>
      <c r="R252" s="265"/>
      <c r="S252" s="265"/>
      <c r="T252" s="266"/>
      <c r="U252" s="162"/>
      <c r="V252" s="162"/>
      <c r="W252" s="162"/>
      <c r="X252" s="162"/>
      <c r="AT252" s="129" t="s">
        <v>142</v>
      </c>
      <c r="AU252" s="129" t="s">
        <v>77</v>
      </c>
      <c r="AV252" s="14" t="s">
        <v>77</v>
      </c>
      <c r="AW252" s="14" t="s">
        <v>30</v>
      </c>
      <c r="AX252" s="14" t="s">
        <v>68</v>
      </c>
      <c r="AY252" s="129" t="s">
        <v>133</v>
      </c>
    </row>
    <row r="253" spans="1:51" s="14" customFormat="1" ht="12">
      <c r="A253" s="162"/>
      <c r="B253" s="260"/>
      <c r="C253" s="162"/>
      <c r="D253" s="254" t="s">
        <v>142</v>
      </c>
      <c r="E253" s="261" t="s">
        <v>3</v>
      </c>
      <c r="F253" s="262" t="s">
        <v>355</v>
      </c>
      <c r="G253" s="162"/>
      <c r="H253" s="263">
        <v>30.555</v>
      </c>
      <c r="I253" s="130"/>
      <c r="J253" s="162"/>
      <c r="K253" s="162"/>
      <c r="L253" s="260"/>
      <c r="M253" s="264"/>
      <c r="N253" s="265"/>
      <c r="O253" s="265"/>
      <c r="P253" s="265"/>
      <c r="Q253" s="265"/>
      <c r="R253" s="265"/>
      <c r="S253" s="265"/>
      <c r="T253" s="266"/>
      <c r="U253" s="162"/>
      <c r="V253" s="162"/>
      <c r="W253" s="162"/>
      <c r="X253" s="162"/>
      <c r="AT253" s="129" t="s">
        <v>142</v>
      </c>
      <c r="AU253" s="129" t="s">
        <v>77</v>
      </c>
      <c r="AV253" s="14" t="s">
        <v>77</v>
      </c>
      <c r="AW253" s="14" t="s">
        <v>30</v>
      </c>
      <c r="AX253" s="14" t="s">
        <v>68</v>
      </c>
      <c r="AY253" s="129" t="s">
        <v>133</v>
      </c>
    </row>
    <row r="254" spans="1:51" s="15" customFormat="1" ht="12">
      <c r="A254" s="165"/>
      <c r="B254" s="271"/>
      <c r="C254" s="165"/>
      <c r="D254" s="254" t="s">
        <v>142</v>
      </c>
      <c r="E254" s="272" t="s">
        <v>3</v>
      </c>
      <c r="F254" s="273" t="s">
        <v>207</v>
      </c>
      <c r="G254" s="165"/>
      <c r="H254" s="274">
        <v>416.783</v>
      </c>
      <c r="I254" s="138"/>
      <c r="J254" s="165"/>
      <c r="K254" s="165"/>
      <c r="L254" s="271"/>
      <c r="M254" s="275"/>
      <c r="N254" s="276"/>
      <c r="O254" s="276"/>
      <c r="P254" s="276"/>
      <c r="Q254" s="276"/>
      <c r="R254" s="276"/>
      <c r="S254" s="276"/>
      <c r="T254" s="277"/>
      <c r="U254" s="165"/>
      <c r="V254" s="165"/>
      <c r="W254" s="165"/>
      <c r="X254" s="165"/>
      <c r="AT254" s="137" t="s">
        <v>142</v>
      </c>
      <c r="AU254" s="137" t="s">
        <v>77</v>
      </c>
      <c r="AV254" s="15" t="s">
        <v>140</v>
      </c>
      <c r="AW254" s="15" t="s">
        <v>30</v>
      </c>
      <c r="AX254" s="15" t="s">
        <v>73</v>
      </c>
      <c r="AY254" s="137" t="s">
        <v>133</v>
      </c>
    </row>
    <row r="255" spans="1:65" s="2" customFormat="1" ht="14.45" customHeight="1">
      <c r="A255" s="164"/>
      <c r="B255" s="176"/>
      <c r="C255" s="242" t="s">
        <v>356</v>
      </c>
      <c r="D255" s="242" t="s">
        <v>135</v>
      </c>
      <c r="E255" s="243" t="s">
        <v>357</v>
      </c>
      <c r="F255" s="244" t="s">
        <v>358</v>
      </c>
      <c r="G255" s="245" t="s">
        <v>138</v>
      </c>
      <c r="H255" s="246">
        <v>110.507</v>
      </c>
      <c r="I255" s="117"/>
      <c r="J255" s="247">
        <f>ROUND(I255*H255,2)</f>
        <v>0</v>
      </c>
      <c r="K255" s="244" t="s">
        <v>3</v>
      </c>
      <c r="L255" s="176"/>
      <c r="M255" s="248" t="s">
        <v>3</v>
      </c>
      <c r="N255" s="249" t="s">
        <v>39</v>
      </c>
      <c r="O255" s="250"/>
      <c r="P255" s="251">
        <f>O255*H255</f>
        <v>0</v>
      </c>
      <c r="Q255" s="251">
        <v>0</v>
      </c>
      <c r="R255" s="251">
        <f>Q255*H255</f>
        <v>0</v>
      </c>
      <c r="S255" s="251">
        <v>0</v>
      </c>
      <c r="T255" s="252">
        <f>S255*H255</f>
        <v>0</v>
      </c>
      <c r="U255" s="164"/>
      <c r="V255" s="164"/>
      <c r="W255" s="164"/>
      <c r="X255" s="164"/>
      <c r="Y255" s="30"/>
      <c r="Z255" s="30"/>
      <c r="AA255" s="30"/>
      <c r="AB255" s="30"/>
      <c r="AC255" s="30"/>
      <c r="AD255" s="30"/>
      <c r="AE255" s="30"/>
      <c r="AR255" s="122" t="s">
        <v>140</v>
      </c>
      <c r="AT255" s="122" t="s">
        <v>135</v>
      </c>
      <c r="AU255" s="122" t="s">
        <v>77</v>
      </c>
      <c r="AY255" s="18" t="s">
        <v>133</v>
      </c>
      <c r="BE255" s="123">
        <f>IF(N255="základní",J255,0)</f>
        <v>0</v>
      </c>
      <c r="BF255" s="123">
        <f>IF(N255="snížená",J255,0)</f>
        <v>0</v>
      </c>
      <c r="BG255" s="123">
        <f>IF(N255="zákl. přenesená",J255,0)</f>
        <v>0</v>
      </c>
      <c r="BH255" s="123">
        <f>IF(N255="sníž. přenesená",J255,0)</f>
        <v>0</v>
      </c>
      <c r="BI255" s="123">
        <f>IF(N255="nulová",J255,0)</f>
        <v>0</v>
      </c>
      <c r="BJ255" s="18" t="s">
        <v>73</v>
      </c>
      <c r="BK255" s="123">
        <f>ROUND(I255*H255,2)</f>
        <v>0</v>
      </c>
      <c r="BL255" s="18" t="s">
        <v>140</v>
      </c>
      <c r="BM255" s="122" t="s">
        <v>359</v>
      </c>
    </row>
    <row r="256" spans="1:47" s="2" customFormat="1" ht="19.5">
      <c r="A256" s="164"/>
      <c r="B256" s="176"/>
      <c r="C256" s="164"/>
      <c r="D256" s="254" t="s">
        <v>164</v>
      </c>
      <c r="E256" s="164"/>
      <c r="F256" s="267" t="s">
        <v>346</v>
      </c>
      <c r="G256" s="164"/>
      <c r="H256" s="164"/>
      <c r="I256" s="134"/>
      <c r="J256" s="164"/>
      <c r="K256" s="164"/>
      <c r="L256" s="176"/>
      <c r="M256" s="268"/>
      <c r="N256" s="269"/>
      <c r="O256" s="250"/>
      <c r="P256" s="250"/>
      <c r="Q256" s="250"/>
      <c r="R256" s="250"/>
      <c r="S256" s="250"/>
      <c r="T256" s="270"/>
      <c r="U256" s="164"/>
      <c r="V256" s="164"/>
      <c r="W256" s="164"/>
      <c r="X256" s="164"/>
      <c r="Y256" s="30"/>
      <c r="Z256" s="30"/>
      <c r="AA256" s="30"/>
      <c r="AB256" s="30"/>
      <c r="AC256" s="30"/>
      <c r="AD256" s="30"/>
      <c r="AE256" s="30"/>
      <c r="AT256" s="18" t="s">
        <v>164</v>
      </c>
      <c r="AU256" s="18" t="s">
        <v>77</v>
      </c>
    </row>
    <row r="257" spans="1:51" s="13" customFormat="1" ht="12">
      <c r="A257" s="161"/>
      <c r="B257" s="253"/>
      <c r="C257" s="161"/>
      <c r="D257" s="254" t="s">
        <v>142</v>
      </c>
      <c r="E257" s="255" t="s">
        <v>3</v>
      </c>
      <c r="F257" s="256" t="s">
        <v>360</v>
      </c>
      <c r="G257" s="161"/>
      <c r="H257" s="255" t="s">
        <v>3</v>
      </c>
      <c r="I257" s="125"/>
      <c r="J257" s="161"/>
      <c r="K257" s="161"/>
      <c r="L257" s="253"/>
      <c r="M257" s="257"/>
      <c r="N257" s="258"/>
      <c r="O257" s="258"/>
      <c r="P257" s="258"/>
      <c r="Q257" s="258"/>
      <c r="R257" s="258"/>
      <c r="S257" s="258"/>
      <c r="T257" s="259"/>
      <c r="U257" s="161"/>
      <c r="V257" s="161"/>
      <c r="W257" s="161"/>
      <c r="X257" s="161"/>
      <c r="AT257" s="124" t="s">
        <v>142</v>
      </c>
      <c r="AU257" s="124" t="s">
        <v>77</v>
      </c>
      <c r="AV257" s="13" t="s">
        <v>73</v>
      </c>
      <c r="AW257" s="13" t="s">
        <v>30</v>
      </c>
      <c r="AX257" s="13" t="s">
        <v>68</v>
      </c>
      <c r="AY257" s="124" t="s">
        <v>133</v>
      </c>
    </row>
    <row r="258" spans="1:51" s="13" customFormat="1" ht="12">
      <c r="A258" s="161"/>
      <c r="B258" s="253"/>
      <c r="C258" s="161"/>
      <c r="D258" s="254" t="s">
        <v>142</v>
      </c>
      <c r="E258" s="255" t="s">
        <v>3</v>
      </c>
      <c r="F258" s="256" t="s">
        <v>361</v>
      </c>
      <c r="G258" s="161"/>
      <c r="H258" s="255" t="s">
        <v>3</v>
      </c>
      <c r="I258" s="125"/>
      <c r="J258" s="161"/>
      <c r="K258" s="161"/>
      <c r="L258" s="253"/>
      <c r="M258" s="257"/>
      <c r="N258" s="258"/>
      <c r="O258" s="258"/>
      <c r="P258" s="258"/>
      <c r="Q258" s="258"/>
      <c r="R258" s="258"/>
      <c r="S258" s="258"/>
      <c r="T258" s="259"/>
      <c r="U258" s="161"/>
      <c r="V258" s="161"/>
      <c r="W258" s="161"/>
      <c r="X258" s="161"/>
      <c r="AT258" s="124" t="s">
        <v>142</v>
      </c>
      <c r="AU258" s="124" t="s">
        <v>77</v>
      </c>
      <c r="AV258" s="13" t="s">
        <v>73</v>
      </c>
      <c r="AW258" s="13" t="s">
        <v>30</v>
      </c>
      <c r="AX258" s="13" t="s">
        <v>68</v>
      </c>
      <c r="AY258" s="124" t="s">
        <v>133</v>
      </c>
    </row>
    <row r="259" spans="1:51" s="14" customFormat="1" ht="12">
      <c r="A259" s="162"/>
      <c r="B259" s="260"/>
      <c r="C259" s="162"/>
      <c r="D259" s="254" t="s">
        <v>142</v>
      </c>
      <c r="E259" s="261" t="s">
        <v>3</v>
      </c>
      <c r="F259" s="262" t="s">
        <v>362</v>
      </c>
      <c r="G259" s="162"/>
      <c r="H259" s="263">
        <v>37.394</v>
      </c>
      <c r="I259" s="130"/>
      <c r="J259" s="162"/>
      <c r="K259" s="162"/>
      <c r="L259" s="260"/>
      <c r="M259" s="264"/>
      <c r="N259" s="265"/>
      <c r="O259" s="265"/>
      <c r="P259" s="265"/>
      <c r="Q259" s="265"/>
      <c r="R259" s="265"/>
      <c r="S259" s="265"/>
      <c r="T259" s="266"/>
      <c r="U259" s="162"/>
      <c r="V259" s="162"/>
      <c r="W259" s="162"/>
      <c r="X259" s="162"/>
      <c r="AT259" s="129" t="s">
        <v>142</v>
      </c>
      <c r="AU259" s="129" t="s">
        <v>77</v>
      </c>
      <c r="AV259" s="14" t="s">
        <v>77</v>
      </c>
      <c r="AW259" s="14" t="s">
        <v>30</v>
      </c>
      <c r="AX259" s="14" t="s">
        <v>68</v>
      </c>
      <c r="AY259" s="129" t="s">
        <v>133</v>
      </c>
    </row>
    <row r="260" spans="1:51" s="14" customFormat="1" ht="12">
      <c r="A260" s="162"/>
      <c r="B260" s="260"/>
      <c r="C260" s="162"/>
      <c r="D260" s="254" t="s">
        <v>142</v>
      </c>
      <c r="E260" s="261" t="s">
        <v>3</v>
      </c>
      <c r="F260" s="262" t="s">
        <v>363</v>
      </c>
      <c r="G260" s="162"/>
      <c r="H260" s="263">
        <v>29.649</v>
      </c>
      <c r="I260" s="130"/>
      <c r="J260" s="162"/>
      <c r="K260" s="162"/>
      <c r="L260" s="260"/>
      <c r="M260" s="264"/>
      <c r="N260" s="265"/>
      <c r="O260" s="265"/>
      <c r="P260" s="265"/>
      <c r="Q260" s="265"/>
      <c r="R260" s="265"/>
      <c r="S260" s="265"/>
      <c r="T260" s="266"/>
      <c r="U260" s="162"/>
      <c r="V260" s="162"/>
      <c r="W260" s="162"/>
      <c r="X260" s="162"/>
      <c r="AT260" s="129" t="s">
        <v>142</v>
      </c>
      <c r="AU260" s="129" t="s">
        <v>77</v>
      </c>
      <c r="AV260" s="14" t="s">
        <v>77</v>
      </c>
      <c r="AW260" s="14" t="s">
        <v>30</v>
      </c>
      <c r="AX260" s="14" t="s">
        <v>68</v>
      </c>
      <c r="AY260" s="129" t="s">
        <v>133</v>
      </c>
    </row>
    <row r="261" spans="1:51" s="13" customFormat="1" ht="12">
      <c r="A261" s="161"/>
      <c r="B261" s="253"/>
      <c r="C261" s="161"/>
      <c r="D261" s="254" t="s">
        <v>142</v>
      </c>
      <c r="E261" s="255" t="s">
        <v>3</v>
      </c>
      <c r="F261" s="256" t="s">
        <v>364</v>
      </c>
      <c r="G261" s="161"/>
      <c r="H261" s="255" t="s">
        <v>3</v>
      </c>
      <c r="I261" s="125"/>
      <c r="J261" s="161"/>
      <c r="K261" s="161"/>
      <c r="L261" s="253"/>
      <c r="M261" s="257"/>
      <c r="N261" s="258"/>
      <c r="O261" s="258"/>
      <c r="P261" s="258"/>
      <c r="Q261" s="258"/>
      <c r="R261" s="258"/>
      <c r="S261" s="258"/>
      <c r="T261" s="259"/>
      <c r="U261" s="161"/>
      <c r="V261" s="161"/>
      <c r="W261" s="161"/>
      <c r="X261" s="161"/>
      <c r="AT261" s="124" t="s">
        <v>142</v>
      </c>
      <c r="AU261" s="124" t="s">
        <v>77</v>
      </c>
      <c r="AV261" s="13" t="s">
        <v>73</v>
      </c>
      <c r="AW261" s="13" t="s">
        <v>30</v>
      </c>
      <c r="AX261" s="13" t="s">
        <v>68</v>
      </c>
      <c r="AY261" s="124" t="s">
        <v>133</v>
      </c>
    </row>
    <row r="262" spans="1:51" s="14" customFormat="1" ht="12">
      <c r="A262" s="162"/>
      <c r="B262" s="260"/>
      <c r="C262" s="162"/>
      <c r="D262" s="254" t="s">
        <v>142</v>
      </c>
      <c r="E262" s="261" t="s">
        <v>3</v>
      </c>
      <c r="F262" s="262" t="s">
        <v>365</v>
      </c>
      <c r="G262" s="162"/>
      <c r="H262" s="263">
        <v>20.593</v>
      </c>
      <c r="I262" s="130"/>
      <c r="J262" s="162"/>
      <c r="K262" s="162"/>
      <c r="L262" s="260"/>
      <c r="M262" s="264"/>
      <c r="N262" s="265"/>
      <c r="O262" s="265"/>
      <c r="P262" s="265"/>
      <c r="Q262" s="265"/>
      <c r="R262" s="265"/>
      <c r="S262" s="265"/>
      <c r="T262" s="266"/>
      <c r="U262" s="162"/>
      <c r="V262" s="162"/>
      <c r="W262" s="162"/>
      <c r="X262" s="162"/>
      <c r="AT262" s="129" t="s">
        <v>142</v>
      </c>
      <c r="AU262" s="129" t="s">
        <v>77</v>
      </c>
      <c r="AV262" s="14" t="s">
        <v>77</v>
      </c>
      <c r="AW262" s="14" t="s">
        <v>30</v>
      </c>
      <c r="AX262" s="14" t="s">
        <v>68</v>
      </c>
      <c r="AY262" s="129" t="s">
        <v>133</v>
      </c>
    </row>
    <row r="263" spans="1:51" s="14" customFormat="1" ht="12">
      <c r="A263" s="162"/>
      <c r="B263" s="260"/>
      <c r="C263" s="162"/>
      <c r="D263" s="254" t="s">
        <v>142</v>
      </c>
      <c r="E263" s="261" t="s">
        <v>3</v>
      </c>
      <c r="F263" s="262" t="s">
        <v>366</v>
      </c>
      <c r="G263" s="162"/>
      <c r="H263" s="263">
        <v>22.871</v>
      </c>
      <c r="I263" s="130"/>
      <c r="J263" s="162"/>
      <c r="K263" s="162"/>
      <c r="L263" s="260"/>
      <c r="M263" s="264"/>
      <c r="N263" s="265"/>
      <c r="O263" s="265"/>
      <c r="P263" s="265"/>
      <c r="Q263" s="265"/>
      <c r="R263" s="265"/>
      <c r="S263" s="265"/>
      <c r="T263" s="266"/>
      <c r="U263" s="162"/>
      <c r="V263" s="162"/>
      <c r="W263" s="162"/>
      <c r="X263" s="162"/>
      <c r="AT263" s="129" t="s">
        <v>142</v>
      </c>
      <c r="AU263" s="129" t="s">
        <v>77</v>
      </c>
      <c r="AV263" s="14" t="s">
        <v>77</v>
      </c>
      <c r="AW263" s="14" t="s">
        <v>30</v>
      </c>
      <c r="AX263" s="14" t="s">
        <v>68</v>
      </c>
      <c r="AY263" s="129" t="s">
        <v>133</v>
      </c>
    </row>
    <row r="264" spans="1:51" s="15" customFormat="1" ht="12">
      <c r="A264" s="165"/>
      <c r="B264" s="271"/>
      <c r="C264" s="165"/>
      <c r="D264" s="254" t="s">
        <v>142</v>
      </c>
      <c r="E264" s="272" t="s">
        <v>3</v>
      </c>
      <c r="F264" s="273" t="s">
        <v>207</v>
      </c>
      <c r="G264" s="165"/>
      <c r="H264" s="274">
        <v>110.507</v>
      </c>
      <c r="I264" s="138"/>
      <c r="J264" s="165"/>
      <c r="K264" s="165"/>
      <c r="L264" s="271"/>
      <c r="M264" s="275"/>
      <c r="N264" s="276"/>
      <c r="O264" s="276"/>
      <c r="P264" s="276"/>
      <c r="Q264" s="276"/>
      <c r="R264" s="276"/>
      <c r="S264" s="276"/>
      <c r="T264" s="277"/>
      <c r="U264" s="165"/>
      <c r="V264" s="165"/>
      <c r="W264" s="165"/>
      <c r="X264" s="165"/>
      <c r="AT264" s="137" t="s">
        <v>142</v>
      </c>
      <c r="AU264" s="137" t="s">
        <v>77</v>
      </c>
      <c r="AV264" s="15" t="s">
        <v>140</v>
      </c>
      <c r="AW264" s="15" t="s">
        <v>30</v>
      </c>
      <c r="AX264" s="15" t="s">
        <v>73</v>
      </c>
      <c r="AY264" s="137" t="s">
        <v>133</v>
      </c>
    </row>
    <row r="265" spans="1:65" s="2" customFormat="1" ht="24.2" customHeight="1">
      <c r="A265" s="164"/>
      <c r="B265" s="176"/>
      <c r="C265" s="242" t="s">
        <v>367</v>
      </c>
      <c r="D265" s="242" t="s">
        <v>135</v>
      </c>
      <c r="E265" s="243" t="s">
        <v>368</v>
      </c>
      <c r="F265" s="244" t="s">
        <v>369</v>
      </c>
      <c r="G265" s="245" t="s">
        <v>138</v>
      </c>
      <c r="H265" s="246">
        <v>2778.554</v>
      </c>
      <c r="I265" s="117"/>
      <c r="J265" s="247">
        <f>ROUND(I265*H265,2)</f>
        <v>0</v>
      </c>
      <c r="K265" s="244" t="s">
        <v>3</v>
      </c>
      <c r="L265" s="176"/>
      <c r="M265" s="248" t="s">
        <v>3</v>
      </c>
      <c r="N265" s="249" t="s">
        <v>39</v>
      </c>
      <c r="O265" s="250"/>
      <c r="P265" s="251">
        <f>O265*H265</f>
        <v>0</v>
      </c>
      <c r="Q265" s="251">
        <v>0</v>
      </c>
      <c r="R265" s="251">
        <f>Q265*H265</f>
        <v>0</v>
      </c>
      <c r="S265" s="251">
        <v>0</v>
      </c>
      <c r="T265" s="252">
        <f>S265*H265</f>
        <v>0</v>
      </c>
      <c r="U265" s="164"/>
      <c r="V265" s="164"/>
      <c r="W265" s="164"/>
      <c r="X265" s="164"/>
      <c r="Y265" s="30"/>
      <c r="Z265" s="30"/>
      <c r="AA265" s="30"/>
      <c r="AB265" s="30"/>
      <c r="AC265" s="30"/>
      <c r="AD265" s="30"/>
      <c r="AE265" s="30"/>
      <c r="AR265" s="122" t="s">
        <v>140</v>
      </c>
      <c r="AT265" s="122" t="s">
        <v>135</v>
      </c>
      <c r="AU265" s="122" t="s">
        <v>77</v>
      </c>
      <c r="AY265" s="18" t="s">
        <v>133</v>
      </c>
      <c r="BE265" s="123">
        <f>IF(N265="základní",J265,0)</f>
        <v>0</v>
      </c>
      <c r="BF265" s="123">
        <f>IF(N265="snížená",J265,0)</f>
        <v>0</v>
      </c>
      <c r="BG265" s="123">
        <f>IF(N265="zákl. přenesená",J265,0)</f>
        <v>0</v>
      </c>
      <c r="BH265" s="123">
        <f>IF(N265="sníž. přenesená",J265,0)</f>
        <v>0</v>
      </c>
      <c r="BI265" s="123">
        <f>IF(N265="nulová",J265,0)</f>
        <v>0</v>
      </c>
      <c r="BJ265" s="18" t="s">
        <v>73</v>
      </c>
      <c r="BK265" s="123">
        <f>ROUND(I265*H265,2)</f>
        <v>0</v>
      </c>
      <c r="BL265" s="18" t="s">
        <v>140</v>
      </c>
      <c r="BM265" s="122" t="s">
        <v>370</v>
      </c>
    </row>
    <row r="266" spans="1:51" s="13" customFormat="1" ht="12">
      <c r="A266" s="161"/>
      <c r="B266" s="253"/>
      <c r="C266" s="161"/>
      <c r="D266" s="254" t="s">
        <v>142</v>
      </c>
      <c r="E266" s="255" t="s">
        <v>3</v>
      </c>
      <c r="F266" s="256" t="s">
        <v>371</v>
      </c>
      <c r="G266" s="161"/>
      <c r="H266" s="255" t="s">
        <v>3</v>
      </c>
      <c r="I266" s="125"/>
      <c r="J266" s="161"/>
      <c r="K266" s="161"/>
      <c r="L266" s="253"/>
      <c r="M266" s="257"/>
      <c r="N266" s="258"/>
      <c r="O266" s="258"/>
      <c r="P266" s="258"/>
      <c r="Q266" s="258"/>
      <c r="R266" s="258"/>
      <c r="S266" s="258"/>
      <c r="T266" s="259"/>
      <c r="U266" s="161"/>
      <c r="V266" s="161"/>
      <c r="W266" s="161"/>
      <c r="X266" s="161"/>
      <c r="AT266" s="124" t="s">
        <v>142</v>
      </c>
      <c r="AU266" s="124" t="s">
        <v>77</v>
      </c>
      <c r="AV266" s="13" t="s">
        <v>73</v>
      </c>
      <c r="AW266" s="13" t="s">
        <v>30</v>
      </c>
      <c r="AX266" s="13" t="s">
        <v>68</v>
      </c>
      <c r="AY266" s="124" t="s">
        <v>133</v>
      </c>
    </row>
    <row r="267" spans="1:51" s="13" customFormat="1" ht="12">
      <c r="A267" s="161"/>
      <c r="B267" s="253"/>
      <c r="C267" s="161"/>
      <c r="D267" s="254" t="s">
        <v>142</v>
      </c>
      <c r="E267" s="255" t="s">
        <v>3</v>
      </c>
      <c r="F267" s="256" t="s">
        <v>372</v>
      </c>
      <c r="G267" s="161"/>
      <c r="H267" s="255" t="s">
        <v>3</v>
      </c>
      <c r="I267" s="125"/>
      <c r="J267" s="161"/>
      <c r="K267" s="161"/>
      <c r="L267" s="253"/>
      <c r="M267" s="257"/>
      <c r="N267" s="258"/>
      <c r="O267" s="258"/>
      <c r="P267" s="258"/>
      <c r="Q267" s="258"/>
      <c r="R267" s="258"/>
      <c r="S267" s="258"/>
      <c r="T267" s="259"/>
      <c r="U267" s="161"/>
      <c r="V267" s="161"/>
      <c r="W267" s="161"/>
      <c r="X267" s="161"/>
      <c r="AT267" s="124" t="s">
        <v>142</v>
      </c>
      <c r="AU267" s="124" t="s">
        <v>77</v>
      </c>
      <c r="AV267" s="13" t="s">
        <v>73</v>
      </c>
      <c r="AW267" s="13" t="s">
        <v>30</v>
      </c>
      <c r="AX267" s="13" t="s">
        <v>68</v>
      </c>
      <c r="AY267" s="124" t="s">
        <v>133</v>
      </c>
    </row>
    <row r="268" spans="1:51" s="14" customFormat="1" ht="12">
      <c r="A268" s="162"/>
      <c r="B268" s="260"/>
      <c r="C268" s="162"/>
      <c r="D268" s="254" t="s">
        <v>142</v>
      </c>
      <c r="E268" s="261" t="s">
        <v>3</v>
      </c>
      <c r="F268" s="262" t="s">
        <v>373</v>
      </c>
      <c r="G268" s="162"/>
      <c r="H268" s="263">
        <v>716.53</v>
      </c>
      <c r="I268" s="130"/>
      <c r="J268" s="162"/>
      <c r="K268" s="162"/>
      <c r="L268" s="260"/>
      <c r="M268" s="264"/>
      <c r="N268" s="265"/>
      <c r="O268" s="265"/>
      <c r="P268" s="265"/>
      <c r="Q268" s="265"/>
      <c r="R268" s="265"/>
      <c r="S268" s="265"/>
      <c r="T268" s="266"/>
      <c r="U268" s="162"/>
      <c r="V268" s="162"/>
      <c r="W268" s="162"/>
      <c r="X268" s="162"/>
      <c r="AT268" s="129" t="s">
        <v>142</v>
      </c>
      <c r="AU268" s="129" t="s">
        <v>77</v>
      </c>
      <c r="AV268" s="14" t="s">
        <v>77</v>
      </c>
      <c r="AW268" s="14" t="s">
        <v>30</v>
      </c>
      <c r="AX268" s="14" t="s">
        <v>68</v>
      </c>
      <c r="AY268" s="129" t="s">
        <v>133</v>
      </c>
    </row>
    <row r="269" spans="1:51" s="14" customFormat="1" ht="12">
      <c r="A269" s="162"/>
      <c r="B269" s="260"/>
      <c r="C269" s="162"/>
      <c r="D269" s="254" t="s">
        <v>142</v>
      </c>
      <c r="E269" s="261" t="s">
        <v>3</v>
      </c>
      <c r="F269" s="262" t="s">
        <v>374</v>
      </c>
      <c r="G269" s="162"/>
      <c r="H269" s="263">
        <v>186.386</v>
      </c>
      <c r="I269" s="130"/>
      <c r="J269" s="162"/>
      <c r="K269" s="162"/>
      <c r="L269" s="260"/>
      <c r="M269" s="264"/>
      <c r="N269" s="265"/>
      <c r="O269" s="265"/>
      <c r="P269" s="265"/>
      <c r="Q269" s="265"/>
      <c r="R269" s="265"/>
      <c r="S269" s="265"/>
      <c r="T269" s="266"/>
      <c r="U269" s="162"/>
      <c r="V269" s="162"/>
      <c r="W269" s="162"/>
      <c r="X269" s="162"/>
      <c r="AT269" s="129" t="s">
        <v>142</v>
      </c>
      <c r="AU269" s="129" t="s">
        <v>77</v>
      </c>
      <c r="AV269" s="14" t="s">
        <v>77</v>
      </c>
      <c r="AW269" s="14" t="s">
        <v>30</v>
      </c>
      <c r="AX269" s="14" t="s">
        <v>68</v>
      </c>
      <c r="AY269" s="129" t="s">
        <v>133</v>
      </c>
    </row>
    <row r="270" spans="1:51" s="14" customFormat="1" ht="12">
      <c r="A270" s="162"/>
      <c r="B270" s="260"/>
      <c r="C270" s="162"/>
      <c r="D270" s="254" t="s">
        <v>142</v>
      </c>
      <c r="E270" s="261" t="s">
        <v>3</v>
      </c>
      <c r="F270" s="262" t="s">
        <v>375</v>
      </c>
      <c r="G270" s="162"/>
      <c r="H270" s="263">
        <v>652.908</v>
      </c>
      <c r="I270" s="130"/>
      <c r="J270" s="162"/>
      <c r="K270" s="162"/>
      <c r="L270" s="260"/>
      <c r="M270" s="264"/>
      <c r="N270" s="265"/>
      <c r="O270" s="265"/>
      <c r="P270" s="265"/>
      <c r="Q270" s="265"/>
      <c r="R270" s="265"/>
      <c r="S270" s="265"/>
      <c r="T270" s="266"/>
      <c r="U270" s="162"/>
      <c r="V270" s="162"/>
      <c r="W270" s="162"/>
      <c r="X270" s="162"/>
      <c r="AT270" s="129" t="s">
        <v>142</v>
      </c>
      <c r="AU270" s="129" t="s">
        <v>77</v>
      </c>
      <c r="AV270" s="14" t="s">
        <v>77</v>
      </c>
      <c r="AW270" s="14" t="s">
        <v>30</v>
      </c>
      <c r="AX270" s="14" t="s">
        <v>68</v>
      </c>
      <c r="AY270" s="129" t="s">
        <v>133</v>
      </c>
    </row>
    <row r="271" spans="1:51" s="13" customFormat="1" ht="12">
      <c r="A271" s="161"/>
      <c r="B271" s="253"/>
      <c r="C271" s="161"/>
      <c r="D271" s="254" t="s">
        <v>142</v>
      </c>
      <c r="E271" s="255" t="s">
        <v>3</v>
      </c>
      <c r="F271" s="256" t="s">
        <v>376</v>
      </c>
      <c r="G271" s="161"/>
      <c r="H271" s="255" t="s">
        <v>3</v>
      </c>
      <c r="I271" s="125"/>
      <c r="J271" s="161"/>
      <c r="K271" s="161"/>
      <c r="L271" s="253"/>
      <c r="M271" s="257"/>
      <c r="N271" s="258"/>
      <c r="O271" s="258"/>
      <c r="P271" s="258"/>
      <c r="Q271" s="258"/>
      <c r="R271" s="258"/>
      <c r="S271" s="258"/>
      <c r="T271" s="259"/>
      <c r="U271" s="161"/>
      <c r="V271" s="161"/>
      <c r="W271" s="161"/>
      <c r="X271" s="161"/>
      <c r="AT271" s="124" t="s">
        <v>142</v>
      </c>
      <c r="AU271" s="124" t="s">
        <v>77</v>
      </c>
      <c r="AV271" s="13" t="s">
        <v>73</v>
      </c>
      <c r="AW271" s="13" t="s">
        <v>30</v>
      </c>
      <c r="AX271" s="13" t="s">
        <v>68</v>
      </c>
      <c r="AY271" s="124" t="s">
        <v>133</v>
      </c>
    </row>
    <row r="272" spans="1:51" s="14" customFormat="1" ht="12">
      <c r="A272" s="162"/>
      <c r="B272" s="260"/>
      <c r="C272" s="162"/>
      <c r="D272" s="254" t="s">
        <v>142</v>
      </c>
      <c r="E272" s="261" t="s">
        <v>3</v>
      </c>
      <c r="F272" s="262" t="s">
        <v>377</v>
      </c>
      <c r="G272" s="162"/>
      <c r="H272" s="263">
        <v>630.262</v>
      </c>
      <c r="I272" s="130"/>
      <c r="J272" s="162"/>
      <c r="K272" s="162"/>
      <c r="L272" s="260"/>
      <c r="M272" s="264"/>
      <c r="N272" s="265"/>
      <c r="O272" s="265"/>
      <c r="P272" s="265"/>
      <c r="Q272" s="265"/>
      <c r="R272" s="265"/>
      <c r="S272" s="265"/>
      <c r="T272" s="266"/>
      <c r="U272" s="162"/>
      <c r="V272" s="162"/>
      <c r="W272" s="162"/>
      <c r="X272" s="162"/>
      <c r="AT272" s="129" t="s">
        <v>142</v>
      </c>
      <c r="AU272" s="129" t="s">
        <v>77</v>
      </c>
      <c r="AV272" s="14" t="s">
        <v>77</v>
      </c>
      <c r="AW272" s="14" t="s">
        <v>30</v>
      </c>
      <c r="AX272" s="14" t="s">
        <v>68</v>
      </c>
      <c r="AY272" s="129" t="s">
        <v>133</v>
      </c>
    </row>
    <row r="273" spans="1:51" s="14" customFormat="1" ht="12">
      <c r="A273" s="162"/>
      <c r="B273" s="260"/>
      <c r="C273" s="162"/>
      <c r="D273" s="254" t="s">
        <v>142</v>
      </c>
      <c r="E273" s="261" t="s">
        <v>3</v>
      </c>
      <c r="F273" s="262" t="s">
        <v>378</v>
      </c>
      <c r="G273" s="162"/>
      <c r="H273" s="263">
        <v>388.766</v>
      </c>
      <c r="I273" s="130"/>
      <c r="J273" s="162"/>
      <c r="K273" s="162"/>
      <c r="L273" s="260"/>
      <c r="M273" s="264"/>
      <c r="N273" s="265"/>
      <c r="O273" s="265"/>
      <c r="P273" s="265"/>
      <c r="Q273" s="265"/>
      <c r="R273" s="265"/>
      <c r="S273" s="265"/>
      <c r="T273" s="266"/>
      <c r="U273" s="162"/>
      <c r="V273" s="162"/>
      <c r="W273" s="162"/>
      <c r="X273" s="162"/>
      <c r="AT273" s="129" t="s">
        <v>142</v>
      </c>
      <c r="AU273" s="129" t="s">
        <v>77</v>
      </c>
      <c r="AV273" s="14" t="s">
        <v>77</v>
      </c>
      <c r="AW273" s="14" t="s">
        <v>30</v>
      </c>
      <c r="AX273" s="14" t="s">
        <v>68</v>
      </c>
      <c r="AY273" s="129" t="s">
        <v>133</v>
      </c>
    </row>
    <row r="274" spans="1:51" s="14" customFormat="1" ht="12">
      <c r="A274" s="162"/>
      <c r="B274" s="260"/>
      <c r="C274" s="162"/>
      <c r="D274" s="254" t="s">
        <v>142</v>
      </c>
      <c r="E274" s="261" t="s">
        <v>3</v>
      </c>
      <c r="F274" s="262" t="s">
        <v>379</v>
      </c>
      <c r="G274" s="162"/>
      <c r="H274" s="263">
        <v>203.702</v>
      </c>
      <c r="I274" s="130"/>
      <c r="J274" s="162"/>
      <c r="K274" s="162"/>
      <c r="L274" s="260"/>
      <c r="M274" s="264"/>
      <c r="N274" s="265"/>
      <c r="O274" s="265"/>
      <c r="P274" s="265"/>
      <c r="Q274" s="265"/>
      <c r="R274" s="265"/>
      <c r="S274" s="265"/>
      <c r="T274" s="266"/>
      <c r="U274" s="162"/>
      <c r="V274" s="162"/>
      <c r="W274" s="162"/>
      <c r="X274" s="162"/>
      <c r="AT274" s="129" t="s">
        <v>142</v>
      </c>
      <c r="AU274" s="129" t="s">
        <v>77</v>
      </c>
      <c r="AV274" s="14" t="s">
        <v>77</v>
      </c>
      <c r="AW274" s="14" t="s">
        <v>30</v>
      </c>
      <c r="AX274" s="14" t="s">
        <v>68</v>
      </c>
      <c r="AY274" s="129" t="s">
        <v>133</v>
      </c>
    </row>
    <row r="275" spans="1:51" s="15" customFormat="1" ht="12">
      <c r="A275" s="165"/>
      <c r="B275" s="271"/>
      <c r="C275" s="165"/>
      <c r="D275" s="254" t="s">
        <v>142</v>
      </c>
      <c r="E275" s="272" t="s">
        <v>3</v>
      </c>
      <c r="F275" s="273" t="s">
        <v>207</v>
      </c>
      <c r="G275" s="165"/>
      <c r="H275" s="274">
        <v>2778.554</v>
      </c>
      <c r="I275" s="138"/>
      <c r="J275" s="165"/>
      <c r="K275" s="165"/>
      <c r="L275" s="271"/>
      <c r="M275" s="275"/>
      <c r="N275" s="276"/>
      <c r="O275" s="276"/>
      <c r="P275" s="276"/>
      <c r="Q275" s="276"/>
      <c r="R275" s="276"/>
      <c r="S275" s="276"/>
      <c r="T275" s="277"/>
      <c r="U275" s="165"/>
      <c r="V275" s="165"/>
      <c r="W275" s="165"/>
      <c r="X275" s="165"/>
      <c r="AT275" s="137" t="s">
        <v>142</v>
      </c>
      <c r="AU275" s="137" t="s">
        <v>77</v>
      </c>
      <c r="AV275" s="15" t="s">
        <v>140</v>
      </c>
      <c r="AW275" s="15" t="s">
        <v>30</v>
      </c>
      <c r="AX275" s="15" t="s">
        <v>73</v>
      </c>
      <c r="AY275" s="137" t="s">
        <v>133</v>
      </c>
    </row>
    <row r="276" spans="1:65" s="2" customFormat="1" ht="14.45" customHeight="1">
      <c r="A276" s="164"/>
      <c r="B276" s="176"/>
      <c r="C276" s="242" t="s">
        <v>380</v>
      </c>
      <c r="D276" s="242" t="s">
        <v>135</v>
      </c>
      <c r="E276" s="243" t="s">
        <v>381</v>
      </c>
      <c r="F276" s="244" t="s">
        <v>382</v>
      </c>
      <c r="G276" s="245" t="s">
        <v>138</v>
      </c>
      <c r="H276" s="246">
        <v>1806.06</v>
      </c>
      <c r="I276" s="117"/>
      <c r="J276" s="247">
        <f>ROUND(I276*H276,2)</f>
        <v>0</v>
      </c>
      <c r="K276" s="244" t="s">
        <v>3</v>
      </c>
      <c r="L276" s="176"/>
      <c r="M276" s="248" t="s">
        <v>3</v>
      </c>
      <c r="N276" s="249" t="s">
        <v>39</v>
      </c>
      <c r="O276" s="250"/>
      <c r="P276" s="251">
        <f>O276*H276</f>
        <v>0</v>
      </c>
      <c r="Q276" s="251">
        <v>0</v>
      </c>
      <c r="R276" s="251">
        <f>Q276*H276</f>
        <v>0</v>
      </c>
      <c r="S276" s="251">
        <v>0</v>
      </c>
      <c r="T276" s="252">
        <f>S276*H276</f>
        <v>0</v>
      </c>
      <c r="U276" s="164"/>
      <c r="V276" s="164"/>
      <c r="W276" s="164"/>
      <c r="X276" s="164"/>
      <c r="Y276" s="30"/>
      <c r="Z276" s="30"/>
      <c r="AA276" s="30"/>
      <c r="AB276" s="30"/>
      <c r="AC276" s="30"/>
      <c r="AD276" s="30"/>
      <c r="AE276" s="30"/>
      <c r="AR276" s="122" t="s">
        <v>140</v>
      </c>
      <c r="AT276" s="122" t="s">
        <v>135</v>
      </c>
      <c r="AU276" s="122" t="s">
        <v>77</v>
      </c>
      <c r="AY276" s="18" t="s">
        <v>133</v>
      </c>
      <c r="BE276" s="123">
        <f>IF(N276="základní",J276,0)</f>
        <v>0</v>
      </c>
      <c r="BF276" s="123">
        <f>IF(N276="snížená",J276,0)</f>
        <v>0</v>
      </c>
      <c r="BG276" s="123">
        <f>IF(N276="zákl. přenesená",J276,0)</f>
        <v>0</v>
      </c>
      <c r="BH276" s="123">
        <f>IF(N276="sníž. přenesená",J276,0)</f>
        <v>0</v>
      </c>
      <c r="BI276" s="123">
        <f>IF(N276="nulová",J276,0)</f>
        <v>0</v>
      </c>
      <c r="BJ276" s="18" t="s">
        <v>73</v>
      </c>
      <c r="BK276" s="123">
        <f>ROUND(I276*H276,2)</f>
        <v>0</v>
      </c>
      <c r="BL276" s="18" t="s">
        <v>140</v>
      </c>
      <c r="BM276" s="122" t="s">
        <v>383</v>
      </c>
    </row>
    <row r="277" spans="1:47" s="2" customFormat="1" ht="39">
      <c r="A277" s="164"/>
      <c r="B277" s="176"/>
      <c r="C277" s="164"/>
      <c r="D277" s="254" t="s">
        <v>164</v>
      </c>
      <c r="E277" s="164"/>
      <c r="F277" s="267" t="s">
        <v>384</v>
      </c>
      <c r="G277" s="164"/>
      <c r="H277" s="164"/>
      <c r="I277" s="134"/>
      <c r="J277" s="164"/>
      <c r="K277" s="164"/>
      <c r="L277" s="176"/>
      <c r="M277" s="268"/>
      <c r="N277" s="269"/>
      <c r="O277" s="250"/>
      <c r="P277" s="250"/>
      <c r="Q277" s="250"/>
      <c r="R277" s="250"/>
      <c r="S277" s="250"/>
      <c r="T277" s="270"/>
      <c r="U277" s="164"/>
      <c r="V277" s="164"/>
      <c r="W277" s="164"/>
      <c r="X277" s="164"/>
      <c r="Y277" s="30"/>
      <c r="Z277" s="30"/>
      <c r="AA277" s="30"/>
      <c r="AB277" s="30"/>
      <c r="AC277" s="30"/>
      <c r="AD277" s="30"/>
      <c r="AE277" s="30"/>
      <c r="AT277" s="18" t="s">
        <v>164</v>
      </c>
      <c r="AU277" s="18" t="s">
        <v>77</v>
      </c>
    </row>
    <row r="278" spans="1:51" s="13" customFormat="1" ht="12">
      <c r="A278" s="161"/>
      <c r="B278" s="253"/>
      <c r="C278" s="161"/>
      <c r="D278" s="254" t="s">
        <v>142</v>
      </c>
      <c r="E278" s="255" t="s">
        <v>3</v>
      </c>
      <c r="F278" s="256" t="s">
        <v>385</v>
      </c>
      <c r="G278" s="161"/>
      <c r="H278" s="255" t="s">
        <v>3</v>
      </c>
      <c r="I278" s="125"/>
      <c r="J278" s="161"/>
      <c r="K278" s="161"/>
      <c r="L278" s="253"/>
      <c r="M278" s="257"/>
      <c r="N278" s="258"/>
      <c r="O278" s="258"/>
      <c r="P278" s="258"/>
      <c r="Q278" s="258"/>
      <c r="R278" s="258"/>
      <c r="S278" s="258"/>
      <c r="T278" s="259"/>
      <c r="U278" s="161"/>
      <c r="V278" s="161"/>
      <c r="W278" s="161"/>
      <c r="X278" s="161"/>
      <c r="AT278" s="124" t="s">
        <v>142</v>
      </c>
      <c r="AU278" s="124" t="s">
        <v>77</v>
      </c>
      <c r="AV278" s="13" t="s">
        <v>73</v>
      </c>
      <c r="AW278" s="13" t="s">
        <v>30</v>
      </c>
      <c r="AX278" s="13" t="s">
        <v>68</v>
      </c>
      <c r="AY278" s="124" t="s">
        <v>133</v>
      </c>
    </row>
    <row r="279" spans="1:51" s="13" customFormat="1" ht="12">
      <c r="A279" s="161"/>
      <c r="B279" s="253"/>
      <c r="C279" s="161"/>
      <c r="D279" s="254" t="s">
        <v>142</v>
      </c>
      <c r="E279" s="255" t="s">
        <v>3</v>
      </c>
      <c r="F279" s="256" t="s">
        <v>386</v>
      </c>
      <c r="G279" s="161"/>
      <c r="H279" s="255" t="s">
        <v>3</v>
      </c>
      <c r="I279" s="125"/>
      <c r="J279" s="161"/>
      <c r="K279" s="161"/>
      <c r="L279" s="253"/>
      <c r="M279" s="257"/>
      <c r="N279" s="258"/>
      <c r="O279" s="258"/>
      <c r="P279" s="258"/>
      <c r="Q279" s="258"/>
      <c r="R279" s="258"/>
      <c r="S279" s="258"/>
      <c r="T279" s="259"/>
      <c r="U279" s="161"/>
      <c r="V279" s="161"/>
      <c r="W279" s="161"/>
      <c r="X279" s="161"/>
      <c r="AT279" s="124" t="s">
        <v>142</v>
      </c>
      <c r="AU279" s="124" t="s">
        <v>77</v>
      </c>
      <c r="AV279" s="13" t="s">
        <v>73</v>
      </c>
      <c r="AW279" s="13" t="s">
        <v>30</v>
      </c>
      <c r="AX279" s="13" t="s">
        <v>68</v>
      </c>
      <c r="AY279" s="124" t="s">
        <v>133</v>
      </c>
    </row>
    <row r="280" spans="1:51" s="14" customFormat="1" ht="12">
      <c r="A280" s="162"/>
      <c r="B280" s="260"/>
      <c r="C280" s="162"/>
      <c r="D280" s="254" t="s">
        <v>142</v>
      </c>
      <c r="E280" s="261" t="s">
        <v>3</v>
      </c>
      <c r="F280" s="262" t="s">
        <v>387</v>
      </c>
      <c r="G280" s="162"/>
      <c r="H280" s="263">
        <v>465.745</v>
      </c>
      <c r="I280" s="130"/>
      <c r="J280" s="162"/>
      <c r="K280" s="162"/>
      <c r="L280" s="260"/>
      <c r="M280" s="264"/>
      <c r="N280" s="265"/>
      <c r="O280" s="265"/>
      <c r="P280" s="265"/>
      <c r="Q280" s="265"/>
      <c r="R280" s="265"/>
      <c r="S280" s="265"/>
      <c r="T280" s="266"/>
      <c r="U280" s="162"/>
      <c r="V280" s="162"/>
      <c r="W280" s="162"/>
      <c r="X280" s="162"/>
      <c r="AT280" s="129" t="s">
        <v>142</v>
      </c>
      <c r="AU280" s="129" t="s">
        <v>77</v>
      </c>
      <c r="AV280" s="14" t="s">
        <v>77</v>
      </c>
      <c r="AW280" s="14" t="s">
        <v>30</v>
      </c>
      <c r="AX280" s="14" t="s">
        <v>68</v>
      </c>
      <c r="AY280" s="129" t="s">
        <v>133</v>
      </c>
    </row>
    <row r="281" spans="1:51" s="14" customFormat="1" ht="12">
      <c r="A281" s="162"/>
      <c r="B281" s="260"/>
      <c r="C281" s="162"/>
      <c r="D281" s="254" t="s">
        <v>142</v>
      </c>
      <c r="E281" s="261" t="s">
        <v>3</v>
      </c>
      <c r="F281" s="262" t="s">
        <v>388</v>
      </c>
      <c r="G281" s="162"/>
      <c r="H281" s="263">
        <v>121.151</v>
      </c>
      <c r="I281" s="130"/>
      <c r="J281" s="162"/>
      <c r="K281" s="162"/>
      <c r="L281" s="260"/>
      <c r="M281" s="264"/>
      <c r="N281" s="265"/>
      <c r="O281" s="265"/>
      <c r="P281" s="265"/>
      <c r="Q281" s="265"/>
      <c r="R281" s="265"/>
      <c r="S281" s="265"/>
      <c r="T281" s="266"/>
      <c r="U281" s="162"/>
      <c r="V281" s="162"/>
      <c r="W281" s="162"/>
      <c r="X281" s="162"/>
      <c r="AT281" s="129" t="s">
        <v>142</v>
      </c>
      <c r="AU281" s="129" t="s">
        <v>77</v>
      </c>
      <c r="AV281" s="14" t="s">
        <v>77</v>
      </c>
      <c r="AW281" s="14" t="s">
        <v>30</v>
      </c>
      <c r="AX281" s="14" t="s">
        <v>68</v>
      </c>
      <c r="AY281" s="129" t="s">
        <v>133</v>
      </c>
    </row>
    <row r="282" spans="1:51" s="14" customFormat="1" ht="12">
      <c r="A282" s="162"/>
      <c r="B282" s="260"/>
      <c r="C282" s="162"/>
      <c r="D282" s="254" t="s">
        <v>142</v>
      </c>
      <c r="E282" s="261" t="s">
        <v>3</v>
      </c>
      <c r="F282" s="262" t="s">
        <v>389</v>
      </c>
      <c r="G282" s="162"/>
      <c r="H282" s="263">
        <v>424.39</v>
      </c>
      <c r="I282" s="130"/>
      <c r="J282" s="162"/>
      <c r="K282" s="162"/>
      <c r="L282" s="260"/>
      <c r="M282" s="264"/>
      <c r="N282" s="265"/>
      <c r="O282" s="265"/>
      <c r="P282" s="265"/>
      <c r="Q282" s="265"/>
      <c r="R282" s="265"/>
      <c r="S282" s="265"/>
      <c r="T282" s="266"/>
      <c r="U282" s="162"/>
      <c r="V282" s="162"/>
      <c r="W282" s="162"/>
      <c r="X282" s="162"/>
      <c r="AT282" s="129" t="s">
        <v>142</v>
      </c>
      <c r="AU282" s="129" t="s">
        <v>77</v>
      </c>
      <c r="AV282" s="14" t="s">
        <v>77</v>
      </c>
      <c r="AW282" s="14" t="s">
        <v>30</v>
      </c>
      <c r="AX282" s="14" t="s">
        <v>68</v>
      </c>
      <c r="AY282" s="129" t="s">
        <v>133</v>
      </c>
    </row>
    <row r="283" spans="1:51" s="13" customFormat="1" ht="12">
      <c r="A283" s="161"/>
      <c r="B283" s="253"/>
      <c r="C283" s="161"/>
      <c r="D283" s="254" t="s">
        <v>142</v>
      </c>
      <c r="E283" s="255" t="s">
        <v>3</v>
      </c>
      <c r="F283" s="256" t="s">
        <v>390</v>
      </c>
      <c r="G283" s="161"/>
      <c r="H283" s="255" t="s">
        <v>3</v>
      </c>
      <c r="I283" s="125"/>
      <c r="J283" s="161"/>
      <c r="K283" s="161"/>
      <c r="L283" s="253"/>
      <c r="M283" s="257"/>
      <c r="N283" s="258"/>
      <c r="O283" s="258"/>
      <c r="P283" s="258"/>
      <c r="Q283" s="258"/>
      <c r="R283" s="258"/>
      <c r="S283" s="258"/>
      <c r="T283" s="259"/>
      <c r="U283" s="161"/>
      <c r="V283" s="161"/>
      <c r="W283" s="161"/>
      <c r="X283" s="161"/>
      <c r="AT283" s="124" t="s">
        <v>142</v>
      </c>
      <c r="AU283" s="124" t="s">
        <v>77</v>
      </c>
      <c r="AV283" s="13" t="s">
        <v>73</v>
      </c>
      <c r="AW283" s="13" t="s">
        <v>30</v>
      </c>
      <c r="AX283" s="13" t="s">
        <v>68</v>
      </c>
      <c r="AY283" s="124" t="s">
        <v>133</v>
      </c>
    </row>
    <row r="284" spans="1:51" s="14" customFormat="1" ht="12">
      <c r="A284" s="162"/>
      <c r="B284" s="260"/>
      <c r="C284" s="162"/>
      <c r="D284" s="254" t="s">
        <v>142</v>
      </c>
      <c r="E284" s="261" t="s">
        <v>3</v>
      </c>
      <c r="F284" s="262" t="s">
        <v>391</v>
      </c>
      <c r="G284" s="162"/>
      <c r="H284" s="263">
        <v>409.67</v>
      </c>
      <c r="I284" s="130"/>
      <c r="J284" s="162"/>
      <c r="K284" s="162"/>
      <c r="L284" s="260"/>
      <c r="M284" s="264"/>
      <c r="N284" s="265"/>
      <c r="O284" s="265"/>
      <c r="P284" s="265"/>
      <c r="Q284" s="265"/>
      <c r="R284" s="265"/>
      <c r="S284" s="265"/>
      <c r="T284" s="266"/>
      <c r="U284" s="162"/>
      <c r="V284" s="162"/>
      <c r="W284" s="162"/>
      <c r="X284" s="162"/>
      <c r="AT284" s="129" t="s">
        <v>142</v>
      </c>
      <c r="AU284" s="129" t="s">
        <v>77</v>
      </c>
      <c r="AV284" s="14" t="s">
        <v>77</v>
      </c>
      <c r="AW284" s="14" t="s">
        <v>30</v>
      </c>
      <c r="AX284" s="14" t="s">
        <v>68</v>
      </c>
      <c r="AY284" s="129" t="s">
        <v>133</v>
      </c>
    </row>
    <row r="285" spans="1:51" s="14" customFormat="1" ht="12">
      <c r="A285" s="162"/>
      <c r="B285" s="260"/>
      <c r="C285" s="162"/>
      <c r="D285" s="254" t="s">
        <v>142</v>
      </c>
      <c r="E285" s="261" t="s">
        <v>3</v>
      </c>
      <c r="F285" s="262" t="s">
        <v>392</v>
      </c>
      <c r="G285" s="162"/>
      <c r="H285" s="263">
        <v>252.698</v>
      </c>
      <c r="I285" s="130"/>
      <c r="J285" s="162"/>
      <c r="K285" s="162"/>
      <c r="L285" s="260"/>
      <c r="M285" s="264"/>
      <c r="N285" s="265"/>
      <c r="O285" s="265"/>
      <c r="P285" s="265"/>
      <c r="Q285" s="265"/>
      <c r="R285" s="265"/>
      <c r="S285" s="265"/>
      <c r="T285" s="266"/>
      <c r="U285" s="162"/>
      <c r="V285" s="162"/>
      <c r="W285" s="162"/>
      <c r="X285" s="162"/>
      <c r="AT285" s="129" t="s">
        <v>142</v>
      </c>
      <c r="AU285" s="129" t="s">
        <v>77</v>
      </c>
      <c r="AV285" s="14" t="s">
        <v>77</v>
      </c>
      <c r="AW285" s="14" t="s">
        <v>30</v>
      </c>
      <c r="AX285" s="14" t="s">
        <v>68</v>
      </c>
      <c r="AY285" s="129" t="s">
        <v>133</v>
      </c>
    </row>
    <row r="286" spans="1:51" s="14" customFormat="1" ht="12">
      <c r="A286" s="162"/>
      <c r="B286" s="260"/>
      <c r="C286" s="162"/>
      <c r="D286" s="254" t="s">
        <v>142</v>
      </c>
      <c r="E286" s="261" t="s">
        <v>3</v>
      </c>
      <c r="F286" s="262" t="s">
        <v>393</v>
      </c>
      <c r="G286" s="162"/>
      <c r="H286" s="263">
        <v>132.406</v>
      </c>
      <c r="I286" s="130"/>
      <c r="J286" s="162"/>
      <c r="K286" s="162"/>
      <c r="L286" s="260"/>
      <c r="M286" s="264"/>
      <c r="N286" s="265"/>
      <c r="O286" s="265"/>
      <c r="P286" s="265"/>
      <c r="Q286" s="265"/>
      <c r="R286" s="265"/>
      <c r="S286" s="265"/>
      <c r="T286" s="266"/>
      <c r="U286" s="162"/>
      <c r="V286" s="162"/>
      <c r="W286" s="162"/>
      <c r="X286" s="162"/>
      <c r="AT286" s="129" t="s">
        <v>142</v>
      </c>
      <c r="AU286" s="129" t="s">
        <v>77</v>
      </c>
      <c r="AV286" s="14" t="s">
        <v>77</v>
      </c>
      <c r="AW286" s="14" t="s">
        <v>30</v>
      </c>
      <c r="AX286" s="14" t="s">
        <v>68</v>
      </c>
      <c r="AY286" s="129" t="s">
        <v>133</v>
      </c>
    </row>
    <row r="287" spans="1:51" s="15" customFormat="1" ht="12">
      <c r="A287" s="165"/>
      <c r="B287" s="271"/>
      <c r="C287" s="165"/>
      <c r="D287" s="254" t="s">
        <v>142</v>
      </c>
      <c r="E287" s="272" t="s">
        <v>3</v>
      </c>
      <c r="F287" s="273" t="s">
        <v>207</v>
      </c>
      <c r="G287" s="165"/>
      <c r="H287" s="274">
        <v>1806.06</v>
      </c>
      <c r="I287" s="138"/>
      <c r="J287" s="165"/>
      <c r="K287" s="165"/>
      <c r="L287" s="271"/>
      <c r="M287" s="275"/>
      <c r="N287" s="276"/>
      <c r="O287" s="276"/>
      <c r="P287" s="276"/>
      <c r="Q287" s="276"/>
      <c r="R287" s="276"/>
      <c r="S287" s="276"/>
      <c r="T287" s="277"/>
      <c r="U287" s="165"/>
      <c r="V287" s="165"/>
      <c r="W287" s="165"/>
      <c r="X287" s="165"/>
      <c r="AT287" s="137" t="s">
        <v>142</v>
      </c>
      <c r="AU287" s="137" t="s">
        <v>77</v>
      </c>
      <c r="AV287" s="15" t="s">
        <v>140</v>
      </c>
      <c r="AW287" s="15" t="s">
        <v>30</v>
      </c>
      <c r="AX287" s="15" t="s">
        <v>73</v>
      </c>
      <c r="AY287" s="137" t="s">
        <v>133</v>
      </c>
    </row>
    <row r="288" spans="1:65" s="2" customFormat="1" ht="14.45" customHeight="1">
      <c r="A288" s="164"/>
      <c r="B288" s="176"/>
      <c r="C288" s="242" t="s">
        <v>394</v>
      </c>
      <c r="D288" s="242" t="s">
        <v>135</v>
      </c>
      <c r="E288" s="243" t="s">
        <v>395</v>
      </c>
      <c r="F288" s="244" t="s">
        <v>396</v>
      </c>
      <c r="G288" s="245" t="s">
        <v>138</v>
      </c>
      <c r="H288" s="246">
        <v>2407.166</v>
      </c>
      <c r="I288" s="117"/>
      <c r="J288" s="247">
        <f>ROUND(I288*H288,2)</f>
        <v>0</v>
      </c>
      <c r="K288" s="244" t="s">
        <v>3</v>
      </c>
      <c r="L288" s="176"/>
      <c r="M288" s="248" t="s">
        <v>3</v>
      </c>
      <c r="N288" s="249" t="s">
        <v>39</v>
      </c>
      <c r="O288" s="250"/>
      <c r="P288" s="251">
        <f>O288*H288</f>
        <v>0</v>
      </c>
      <c r="Q288" s="251">
        <v>0.00716</v>
      </c>
      <c r="R288" s="251">
        <f>Q288*H288</f>
        <v>17.23530856</v>
      </c>
      <c r="S288" s="251">
        <v>0</v>
      </c>
      <c r="T288" s="252">
        <f>S288*H288</f>
        <v>0</v>
      </c>
      <c r="U288" s="164"/>
      <c r="V288" s="164"/>
      <c r="W288" s="164"/>
      <c r="X288" s="164"/>
      <c r="Y288" s="30"/>
      <c r="Z288" s="30"/>
      <c r="AA288" s="30"/>
      <c r="AB288" s="30"/>
      <c r="AC288" s="30"/>
      <c r="AD288" s="30"/>
      <c r="AE288" s="30"/>
      <c r="AR288" s="122" t="s">
        <v>140</v>
      </c>
      <c r="AT288" s="122" t="s">
        <v>135</v>
      </c>
      <c r="AU288" s="122" t="s">
        <v>77</v>
      </c>
      <c r="AY288" s="18" t="s">
        <v>133</v>
      </c>
      <c r="BE288" s="123">
        <f>IF(N288="základní",J288,0)</f>
        <v>0</v>
      </c>
      <c r="BF288" s="123">
        <f>IF(N288="snížená",J288,0)</f>
        <v>0</v>
      </c>
      <c r="BG288" s="123">
        <f>IF(N288="zákl. přenesená",J288,0)</f>
        <v>0</v>
      </c>
      <c r="BH288" s="123">
        <f>IF(N288="sníž. přenesená",J288,0)</f>
        <v>0</v>
      </c>
      <c r="BI288" s="123">
        <f>IF(N288="nulová",J288,0)</f>
        <v>0</v>
      </c>
      <c r="BJ288" s="18" t="s">
        <v>73</v>
      </c>
      <c r="BK288" s="123">
        <f>ROUND(I288*H288,2)</f>
        <v>0</v>
      </c>
      <c r="BL288" s="18" t="s">
        <v>140</v>
      </c>
      <c r="BM288" s="122" t="s">
        <v>397</v>
      </c>
    </row>
    <row r="289" spans="1:47" s="2" customFormat="1" ht="19.5">
      <c r="A289" s="164"/>
      <c r="B289" s="176"/>
      <c r="C289" s="164"/>
      <c r="D289" s="254" t="s">
        <v>164</v>
      </c>
      <c r="E289" s="164"/>
      <c r="F289" s="267" t="s">
        <v>398</v>
      </c>
      <c r="G289" s="164"/>
      <c r="H289" s="164"/>
      <c r="I289" s="134"/>
      <c r="J289" s="164"/>
      <c r="K289" s="164"/>
      <c r="L289" s="176"/>
      <c r="M289" s="268"/>
      <c r="N289" s="269"/>
      <c r="O289" s="250"/>
      <c r="P289" s="250"/>
      <c r="Q289" s="250"/>
      <c r="R289" s="250"/>
      <c r="S289" s="250"/>
      <c r="T289" s="270"/>
      <c r="U289" s="164"/>
      <c r="V289" s="164"/>
      <c r="W289" s="164"/>
      <c r="X289" s="164"/>
      <c r="Y289" s="30"/>
      <c r="Z289" s="30"/>
      <c r="AA289" s="30"/>
      <c r="AB289" s="30"/>
      <c r="AC289" s="30"/>
      <c r="AD289" s="30"/>
      <c r="AE289" s="30"/>
      <c r="AT289" s="18" t="s">
        <v>164</v>
      </c>
      <c r="AU289" s="18" t="s">
        <v>77</v>
      </c>
    </row>
    <row r="290" spans="1:51" s="13" customFormat="1" ht="12">
      <c r="A290" s="161"/>
      <c r="B290" s="253"/>
      <c r="C290" s="161"/>
      <c r="D290" s="254" t="s">
        <v>142</v>
      </c>
      <c r="E290" s="255" t="s">
        <v>3</v>
      </c>
      <c r="F290" s="256" t="s">
        <v>399</v>
      </c>
      <c r="G290" s="161"/>
      <c r="H290" s="255" t="s">
        <v>3</v>
      </c>
      <c r="I290" s="125"/>
      <c r="J290" s="161"/>
      <c r="K290" s="161"/>
      <c r="L290" s="253"/>
      <c r="M290" s="257"/>
      <c r="N290" s="258"/>
      <c r="O290" s="258"/>
      <c r="P290" s="258"/>
      <c r="Q290" s="258"/>
      <c r="R290" s="258"/>
      <c r="S290" s="258"/>
      <c r="T290" s="259"/>
      <c r="U290" s="161"/>
      <c r="V290" s="161"/>
      <c r="W290" s="161"/>
      <c r="X290" s="161"/>
      <c r="AT290" s="124" t="s">
        <v>142</v>
      </c>
      <c r="AU290" s="124" t="s">
        <v>77</v>
      </c>
      <c r="AV290" s="13" t="s">
        <v>73</v>
      </c>
      <c r="AW290" s="13" t="s">
        <v>30</v>
      </c>
      <c r="AX290" s="13" t="s">
        <v>68</v>
      </c>
      <c r="AY290" s="124" t="s">
        <v>133</v>
      </c>
    </row>
    <row r="291" spans="1:51" s="13" customFormat="1" ht="12">
      <c r="A291" s="161"/>
      <c r="B291" s="253"/>
      <c r="C291" s="161"/>
      <c r="D291" s="254" t="s">
        <v>142</v>
      </c>
      <c r="E291" s="255" t="s">
        <v>3</v>
      </c>
      <c r="F291" s="256" t="s">
        <v>400</v>
      </c>
      <c r="G291" s="161"/>
      <c r="H291" s="255" t="s">
        <v>3</v>
      </c>
      <c r="I291" s="125"/>
      <c r="J291" s="161"/>
      <c r="K291" s="161"/>
      <c r="L291" s="253"/>
      <c r="M291" s="257"/>
      <c r="N291" s="258"/>
      <c r="O291" s="258"/>
      <c r="P291" s="258"/>
      <c r="Q291" s="258"/>
      <c r="R291" s="258"/>
      <c r="S291" s="258"/>
      <c r="T291" s="259"/>
      <c r="U291" s="161"/>
      <c r="V291" s="161"/>
      <c r="W291" s="161"/>
      <c r="X291" s="161"/>
      <c r="AT291" s="124" t="s">
        <v>142</v>
      </c>
      <c r="AU291" s="124" t="s">
        <v>77</v>
      </c>
      <c r="AV291" s="13" t="s">
        <v>73</v>
      </c>
      <c r="AW291" s="13" t="s">
        <v>30</v>
      </c>
      <c r="AX291" s="13" t="s">
        <v>68</v>
      </c>
      <c r="AY291" s="124" t="s">
        <v>133</v>
      </c>
    </row>
    <row r="292" spans="1:51" s="14" customFormat="1" ht="12">
      <c r="A292" s="162"/>
      <c r="B292" s="260"/>
      <c r="C292" s="162"/>
      <c r="D292" s="254" t="s">
        <v>142</v>
      </c>
      <c r="E292" s="261" t="s">
        <v>3</v>
      </c>
      <c r="F292" s="262" t="s">
        <v>401</v>
      </c>
      <c r="G292" s="162"/>
      <c r="H292" s="263">
        <v>573.224</v>
      </c>
      <c r="I292" s="130"/>
      <c r="J292" s="162"/>
      <c r="K292" s="162"/>
      <c r="L292" s="260"/>
      <c r="M292" s="264"/>
      <c r="N292" s="265"/>
      <c r="O292" s="265"/>
      <c r="P292" s="265"/>
      <c r="Q292" s="265"/>
      <c r="R292" s="265"/>
      <c r="S292" s="265"/>
      <c r="T292" s="266"/>
      <c r="U292" s="162"/>
      <c r="V292" s="162"/>
      <c r="W292" s="162"/>
      <c r="X292" s="162"/>
      <c r="AT292" s="129" t="s">
        <v>142</v>
      </c>
      <c r="AU292" s="129" t="s">
        <v>77</v>
      </c>
      <c r="AV292" s="14" t="s">
        <v>77</v>
      </c>
      <c r="AW292" s="14" t="s">
        <v>30</v>
      </c>
      <c r="AX292" s="14" t="s">
        <v>68</v>
      </c>
      <c r="AY292" s="129" t="s">
        <v>133</v>
      </c>
    </row>
    <row r="293" spans="1:51" s="14" customFormat="1" ht="12">
      <c r="A293" s="162"/>
      <c r="B293" s="260"/>
      <c r="C293" s="162"/>
      <c r="D293" s="254" t="s">
        <v>142</v>
      </c>
      <c r="E293" s="261" t="s">
        <v>3</v>
      </c>
      <c r="F293" s="262" t="s">
        <v>402</v>
      </c>
      <c r="G293" s="162"/>
      <c r="H293" s="263">
        <v>149.109</v>
      </c>
      <c r="I293" s="130"/>
      <c r="J293" s="162"/>
      <c r="K293" s="162"/>
      <c r="L293" s="260"/>
      <c r="M293" s="264"/>
      <c r="N293" s="265"/>
      <c r="O293" s="265"/>
      <c r="P293" s="265"/>
      <c r="Q293" s="265"/>
      <c r="R293" s="265"/>
      <c r="S293" s="265"/>
      <c r="T293" s="266"/>
      <c r="U293" s="162"/>
      <c r="V293" s="162"/>
      <c r="W293" s="162"/>
      <c r="X293" s="162"/>
      <c r="AT293" s="129" t="s">
        <v>142</v>
      </c>
      <c r="AU293" s="129" t="s">
        <v>77</v>
      </c>
      <c r="AV293" s="14" t="s">
        <v>77</v>
      </c>
      <c r="AW293" s="14" t="s">
        <v>30</v>
      </c>
      <c r="AX293" s="14" t="s">
        <v>68</v>
      </c>
      <c r="AY293" s="129" t="s">
        <v>133</v>
      </c>
    </row>
    <row r="294" spans="1:51" s="14" customFormat="1" ht="12">
      <c r="A294" s="162"/>
      <c r="B294" s="260"/>
      <c r="C294" s="162"/>
      <c r="D294" s="254" t="s">
        <v>142</v>
      </c>
      <c r="E294" s="261" t="s">
        <v>3</v>
      </c>
      <c r="F294" s="262" t="s">
        <v>403</v>
      </c>
      <c r="G294" s="162"/>
      <c r="H294" s="263">
        <v>522.326</v>
      </c>
      <c r="I294" s="130"/>
      <c r="J294" s="162"/>
      <c r="K294" s="162"/>
      <c r="L294" s="260"/>
      <c r="M294" s="264"/>
      <c r="N294" s="265"/>
      <c r="O294" s="265"/>
      <c r="P294" s="265"/>
      <c r="Q294" s="265"/>
      <c r="R294" s="265"/>
      <c r="S294" s="265"/>
      <c r="T294" s="266"/>
      <c r="U294" s="162"/>
      <c r="V294" s="162"/>
      <c r="W294" s="162"/>
      <c r="X294" s="162"/>
      <c r="AT294" s="129" t="s">
        <v>142</v>
      </c>
      <c r="AU294" s="129" t="s">
        <v>77</v>
      </c>
      <c r="AV294" s="14" t="s">
        <v>77</v>
      </c>
      <c r="AW294" s="14" t="s">
        <v>30</v>
      </c>
      <c r="AX294" s="14" t="s">
        <v>68</v>
      </c>
      <c r="AY294" s="129" t="s">
        <v>133</v>
      </c>
    </row>
    <row r="295" spans="1:51" s="13" customFormat="1" ht="12">
      <c r="A295" s="161"/>
      <c r="B295" s="253"/>
      <c r="C295" s="161"/>
      <c r="D295" s="254" t="s">
        <v>142</v>
      </c>
      <c r="E295" s="255" t="s">
        <v>3</v>
      </c>
      <c r="F295" s="256" t="s">
        <v>404</v>
      </c>
      <c r="G295" s="161"/>
      <c r="H295" s="255" t="s">
        <v>3</v>
      </c>
      <c r="I295" s="125"/>
      <c r="J295" s="161"/>
      <c r="K295" s="161"/>
      <c r="L295" s="253"/>
      <c r="M295" s="257"/>
      <c r="N295" s="258"/>
      <c r="O295" s="258"/>
      <c r="P295" s="258"/>
      <c r="Q295" s="258"/>
      <c r="R295" s="258"/>
      <c r="S295" s="258"/>
      <c r="T295" s="259"/>
      <c r="U295" s="161"/>
      <c r="V295" s="161"/>
      <c r="W295" s="161"/>
      <c r="X295" s="161"/>
      <c r="AT295" s="124" t="s">
        <v>142</v>
      </c>
      <c r="AU295" s="124" t="s">
        <v>77</v>
      </c>
      <c r="AV295" s="13" t="s">
        <v>73</v>
      </c>
      <c r="AW295" s="13" t="s">
        <v>30</v>
      </c>
      <c r="AX295" s="13" t="s">
        <v>68</v>
      </c>
      <c r="AY295" s="124" t="s">
        <v>133</v>
      </c>
    </row>
    <row r="296" spans="1:51" s="14" customFormat="1" ht="12">
      <c r="A296" s="162"/>
      <c r="B296" s="260"/>
      <c r="C296" s="162"/>
      <c r="D296" s="254" t="s">
        <v>142</v>
      </c>
      <c r="E296" s="261" t="s">
        <v>3</v>
      </c>
      <c r="F296" s="262" t="s">
        <v>405</v>
      </c>
      <c r="G296" s="162"/>
      <c r="H296" s="263">
        <v>504.21</v>
      </c>
      <c r="I296" s="130"/>
      <c r="J296" s="162"/>
      <c r="K296" s="162"/>
      <c r="L296" s="260"/>
      <c r="M296" s="264"/>
      <c r="N296" s="265"/>
      <c r="O296" s="265"/>
      <c r="P296" s="265"/>
      <c r="Q296" s="265"/>
      <c r="R296" s="265"/>
      <c r="S296" s="265"/>
      <c r="T296" s="266"/>
      <c r="U296" s="162"/>
      <c r="V296" s="162"/>
      <c r="W296" s="162"/>
      <c r="X296" s="162"/>
      <c r="AT296" s="129" t="s">
        <v>142</v>
      </c>
      <c r="AU296" s="129" t="s">
        <v>77</v>
      </c>
      <c r="AV296" s="14" t="s">
        <v>77</v>
      </c>
      <c r="AW296" s="14" t="s">
        <v>30</v>
      </c>
      <c r="AX296" s="14" t="s">
        <v>68</v>
      </c>
      <c r="AY296" s="129" t="s">
        <v>133</v>
      </c>
    </row>
    <row r="297" spans="1:51" s="14" customFormat="1" ht="12">
      <c r="A297" s="162"/>
      <c r="B297" s="260"/>
      <c r="C297" s="162"/>
      <c r="D297" s="254" t="s">
        <v>142</v>
      </c>
      <c r="E297" s="261" t="s">
        <v>3</v>
      </c>
      <c r="F297" s="262" t="s">
        <v>406</v>
      </c>
      <c r="G297" s="162"/>
      <c r="H297" s="263">
        <v>311.013</v>
      </c>
      <c r="I297" s="130"/>
      <c r="J297" s="162"/>
      <c r="K297" s="162"/>
      <c r="L297" s="260"/>
      <c r="M297" s="264"/>
      <c r="N297" s="265"/>
      <c r="O297" s="265"/>
      <c r="P297" s="265"/>
      <c r="Q297" s="265"/>
      <c r="R297" s="265"/>
      <c r="S297" s="265"/>
      <c r="T297" s="266"/>
      <c r="U297" s="162"/>
      <c r="V297" s="162"/>
      <c r="W297" s="162"/>
      <c r="X297" s="162"/>
      <c r="AT297" s="129" t="s">
        <v>142</v>
      </c>
      <c r="AU297" s="129" t="s">
        <v>77</v>
      </c>
      <c r="AV297" s="14" t="s">
        <v>77</v>
      </c>
      <c r="AW297" s="14" t="s">
        <v>30</v>
      </c>
      <c r="AX297" s="14" t="s">
        <v>68</v>
      </c>
      <c r="AY297" s="129" t="s">
        <v>133</v>
      </c>
    </row>
    <row r="298" spans="1:51" s="14" customFormat="1" ht="12">
      <c r="A298" s="162"/>
      <c r="B298" s="260"/>
      <c r="C298" s="162"/>
      <c r="D298" s="254" t="s">
        <v>142</v>
      </c>
      <c r="E298" s="261" t="s">
        <v>3</v>
      </c>
      <c r="F298" s="262" t="s">
        <v>407</v>
      </c>
      <c r="G298" s="162"/>
      <c r="H298" s="263">
        <v>162.962</v>
      </c>
      <c r="I298" s="130"/>
      <c r="J298" s="162"/>
      <c r="K298" s="162"/>
      <c r="L298" s="260"/>
      <c r="M298" s="264"/>
      <c r="N298" s="265"/>
      <c r="O298" s="265"/>
      <c r="P298" s="265"/>
      <c r="Q298" s="265"/>
      <c r="R298" s="265"/>
      <c r="S298" s="265"/>
      <c r="T298" s="266"/>
      <c r="U298" s="162"/>
      <c r="V298" s="162"/>
      <c r="W298" s="162"/>
      <c r="X298" s="162"/>
      <c r="AT298" s="129" t="s">
        <v>142</v>
      </c>
      <c r="AU298" s="129" t="s">
        <v>77</v>
      </c>
      <c r="AV298" s="14" t="s">
        <v>77</v>
      </c>
      <c r="AW298" s="14" t="s">
        <v>30</v>
      </c>
      <c r="AX298" s="14" t="s">
        <v>68</v>
      </c>
      <c r="AY298" s="129" t="s">
        <v>133</v>
      </c>
    </row>
    <row r="299" spans="1:51" s="13" customFormat="1" ht="12">
      <c r="A299" s="161"/>
      <c r="B299" s="253"/>
      <c r="C299" s="161"/>
      <c r="D299" s="254" t="s">
        <v>142</v>
      </c>
      <c r="E299" s="255" t="s">
        <v>3</v>
      </c>
      <c r="F299" s="256" t="s">
        <v>408</v>
      </c>
      <c r="G299" s="161"/>
      <c r="H299" s="255" t="s">
        <v>3</v>
      </c>
      <c r="I299" s="125"/>
      <c r="J299" s="161"/>
      <c r="K299" s="161"/>
      <c r="L299" s="253"/>
      <c r="M299" s="257"/>
      <c r="N299" s="258"/>
      <c r="O299" s="258"/>
      <c r="P299" s="258"/>
      <c r="Q299" s="258"/>
      <c r="R299" s="258"/>
      <c r="S299" s="258"/>
      <c r="T299" s="259"/>
      <c r="U299" s="161"/>
      <c r="V299" s="161"/>
      <c r="W299" s="161"/>
      <c r="X299" s="161"/>
      <c r="AT299" s="124" t="s">
        <v>142</v>
      </c>
      <c r="AU299" s="124" t="s">
        <v>77</v>
      </c>
      <c r="AV299" s="13" t="s">
        <v>73</v>
      </c>
      <c r="AW299" s="13" t="s">
        <v>30</v>
      </c>
      <c r="AX299" s="13" t="s">
        <v>68</v>
      </c>
      <c r="AY299" s="124" t="s">
        <v>133</v>
      </c>
    </row>
    <row r="300" spans="1:51" s="13" customFormat="1" ht="12">
      <c r="A300" s="161"/>
      <c r="B300" s="253"/>
      <c r="C300" s="161"/>
      <c r="D300" s="254" t="s">
        <v>142</v>
      </c>
      <c r="E300" s="255" t="s">
        <v>3</v>
      </c>
      <c r="F300" s="256" t="s">
        <v>409</v>
      </c>
      <c r="G300" s="161"/>
      <c r="H300" s="255" t="s">
        <v>3</v>
      </c>
      <c r="I300" s="125"/>
      <c r="J300" s="161"/>
      <c r="K300" s="161"/>
      <c r="L300" s="253"/>
      <c r="M300" s="257"/>
      <c r="N300" s="258"/>
      <c r="O300" s="258"/>
      <c r="P300" s="258"/>
      <c r="Q300" s="258"/>
      <c r="R300" s="258"/>
      <c r="S300" s="258"/>
      <c r="T300" s="259"/>
      <c r="U300" s="161"/>
      <c r="V300" s="161"/>
      <c r="W300" s="161"/>
      <c r="X300" s="161"/>
      <c r="AT300" s="124" t="s">
        <v>142</v>
      </c>
      <c r="AU300" s="124" t="s">
        <v>77</v>
      </c>
      <c r="AV300" s="13" t="s">
        <v>73</v>
      </c>
      <c r="AW300" s="13" t="s">
        <v>30</v>
      </c>
      <c r="AX300" s="13" t="s">
        <v>68</v>
      </c>
      <c r="AY300" s="124" t="s">
        <v>133</v>
      </c>
    </row>
    <row r="301" spans="1:51" s="14" customFormat="1" ht="12">
      <c r="A301" s="162"/>
      <c r="B301" s="260"/>
      <c r="C301" s="162"/>
      <c r="D301" s="254" t="s">
        <v>142</v>
      </c>
      <c r="E301" s="261" t="s">
        <v>3</v>
      </c>
      <c r="F301" s="262" t="s">
        <v>410</v>
      </c>
      <c r="G301" s="162"/>
      <c r="H301" s="263">
        <v>98.633</v>
      </c>
      <c r="I301" s="130"/>
      <c r="J301" s="162"/>
      <c r="K301" s="162"/>
      <c r="L301" s="260"/>
      <c r="M301" s="264"/>
      <c r="N301" s="265"/>
      <c r="O301" s="265"/>
      <c r="P301" s="265"/>
      <c r="Q301" s="265"/>
      <c r="R301" s="265"/>
      <c r="S301" s="265"/>
      <c r="T301" s="266"/>
      <c r="U301" s="162"/>
      <c r="V301" s="162"/>
      <c r="W301" s="162"/>
      <c r="X301" s="162"/>
      <c r="AT301" s="129" t="s">
        <v>142</v>
      </c>
      <c r="AU301" s="129" t="s">
        <v>77</v>
      </c>
      <c r="AV301" s="14" t="s">
        <v>77</v>
      </c>
      <c r="AW301" s="14" t="s">
        <v>30</v>
      </c>
      <c r="AX301" s="14" t="s">
        <v>68</v>
      </c>
      <c r="AY301" s="129" t="s">
        <v>133</v>
      </c>
    </row>
    <row r="302" spans="1:51" s="13" customFormat="1" ht="12">
      <c r="A302" s="161"/>
      <c r="B302" s="253"/>
      <c r="C302" s="161"/>
      <c r="D302" s="254" t="s">
        <v>142</v>
      </c>
      <c r="E302" s="255" t="s">
        <v>3</v>
      </c>
      <c r="F302" s="256" t="s">
        <v>411</v>
      </c>
      <c r="G302" s="161"/>
      <c r="H302" s="255" t="s">
        <v>3</v>
      </c>
      <c r="I302" s="125"/>
      <c r="J302" s="161"/>
      <c r="K302" s="161"/>
      <c r="L302" s="253"/>
      <c r="M302" s="257"/>
      <c r="N302" s="258"/>
      <c r="O302" s="258"/>
      <c r="P302" s="258"/>
      <c r="Q302" s="258"/>
      <c r="R302" s="258"/>
      <c r="S302" s="258"/>
      <c r="T302" s="259"/>
      <c r="U302" s="161"/>
      <c r="V302" s="161"/>
      <c r="W302" s="161"/>
      <c r="X302" s="161"/>
      <c r="AT302" s="124" t="s">
        <v>142</v>
      </c>
      <c r="AU302" s="124" t="s">
        <v>77</v>
      </c>
      <c r="AV302" s="13" t="s">
        <v>73</v>
      </c>
      <c r="AW302" s="13" t="s">
        <v>30</v>
      </c>
      <c r="AX302" s="13" t="s">
        <v>68</v>
      </c>
      <c r="AY302" s="124" t="s">
        <v>133</v>
      </c>
    </row>
    <row r="303" spans="1:51" s="14" customFormat="1" ht="12">
      <c r="A303" s="162"/>
      <c r="B303" s="260"/>
      <c r="C303" s="162"/>
      <c r="D303" s="254" t="s">
        <v>142</v>
      </c>
      <c r="E303" s="261" t="s">
        <v>3</v>
      </c>
      <c r="F303" s="262" t="s">
        <v>412</v>
      </c>
      <c r="G303" s="162"/>
      <c r="H303" s="263">
        <v>85.689</v>
      </c>
      <c r="I303" s="130"/>
      <c r="J303" s="162"/>
      <c r="K303" s="162"/>
      <c r="L303" s="260"/>
      <c r="M303" s="264"/>
      <c r="N303" s="265"/>
      <c r="O303" s="265"/>
      <c r="P303" s="265"/>
      <c r="Q303" s="265"/>
      <c r="R303" s="265"/>
      <c r="S303" s="265"/>
      <c r="T303" s="266"/>
      <c r="U303" s="162"/>
      <c r="V303" s="162"/>
      <c r="W303" s="162"/>
      <c r="X303" s="162"/>
      <c r="AT303" s="129" t="s">
        <v>142</v>
      </c>
      <c r="AU303" s="129" t="s">
        <v>77</v>
      </c>
      <c r="AV303" s="14" t="s">
        <v>77</v>
      </c>
      <c r="AW303" s="14" t="s">
        <v>30</v>
      </c>
      <c r="AX303" s="14" t="s">
        <v>68</v>
      </c>
      <c r="AY303" s="129" t="s">
        <v>133</v>
      </c>
    </row>
    <row r="304" spans="1:51" s="15" customFormat="1" ht="12">
      <c r="A304" s="165"/>
      <c r="B304" s="271"/>
      <c r="C304" s="165"/>
      <c r="D304" s="254" t="s">
        <v>142</v>
      </c>
      <c r="E304" s="272" t="s">
        <v>3</v>
      </c>
      <c r="F304" s="273" t="s">
        <v>207</v>
      </c>
      <c r="G304" s="165"/>
      <c r="H304" s="274">
        <v>2407.166</v>
      </c>
      <c r="I304" s="138"/>
      <c r="J304" s="165"/>
      <c r="K304" s="165"/>
      <c r="L304" s="271"/>
      <c r="M304" s="275"/>
      <c r="N304" s="276"/>
      <c r="O304" s="276"/>
      <c r="P304" s="276"/>
      <c r="Q304" s="276"/>
      <c r="R304" s="276"/>
      <c r="S304" s="276"/>
      <c r="T304" s="277"/>
      <c r="U304" s="165"/>
      <c r="V304" s="165"/>
      <c r="W304" s="165"/>
      <c r="X304" s="165"/>
      <c r="AT304" s="137" t="s">
        <v>142</v>
      </c>
      <c r="AU304" s="137" t="s">
        <v>77</v>
      </c>
      <c r="AV304" s="15" t="s">
        <v>140</v>
      </c>
      <c r="AW304" s="15" t="s">
        <v>30</v>
      </c>
      <c r="AX304" s="15" t="s">
        <v>73</v>
      </c>
      <c r="AY304" s="137" t="s">
        <v>133</v>
      </c>
    </row>
    <row r="305" spans="1:65" s="2" customFormat="1" ht="14.45" customHeight="1">
      <c r="A305" s="164"/>
      <c r="B305" s="176"/>
      <c r="C305" s="242" t="s">
        <v>413</v>
      </c>
      <c r="D305" s="242" t="s">
        <v>135</v>
      </c>
      <c r="E305" s="243" t="s">
        <v>414</v>
      </c>
      <c r="F305" s="244" t="s">
        <v>415</v>
      </c>
      <c r="G305" s="245" t="s">
        <v>138</v>
      </c>
      <c r="H305" s="246">
        <v>1541.237</v>
      </c>
      <c r="I305" s="117"/>
      <c r="J305" s="247">
        <f>ROUND(I305*H305,2)</f>
        <v>0</v>
      </c>
      <c r="K305" s="244" t="s">
        <v>3</v>
      </c>
      <c r="L305" s="176"/>
      <c r="M305" s="248" t="s">
        <v>3</v>
      </c>
      <c r="N305" s="249" t="s">
        <v>39</v>
      </c>
      <c r="O305" s="250"/>
      <c r="P305" s="251">
        <f>O305*H305</f>
        <v>0</v>
      </c>
      <c r="Q305" s="251">
        <v>0</v>
      </c>
      <c r="R305" s="251">
        <f>Q305*H305</f>
        <v>0</v>
      </c>
      <c r="S305" s="251">
        <v>0</v>
      </c>
      <c r="T305" s="252">
        <f>S305*H305</f>
        <v>0</v>
      </c>
      <c r="U305" s="164"/>
      <c r="V305" s="164"/>
      <c r="W305" s="164"/>
      <c r="X305" s="164"/>
      <c r="Y305" s="30"/>
      <c r="Z305" s="30"/>
      <c r="AA305" s="30"/>
      <c r="AB305" s="30"/>
      <c r="AC305" s="30"/>
      <c r="AD305" s="30"/>
      <c r="AE305" s="30"/>
      <c r="AR305" s="122" t="s">
        <v>140</v>
      </c>
      <c r="AT305" s="122" t="s">
        <v>135</v>
      </c>
      <c r="AU305" s="122" t="s">
        <v>77</v>
      </c>
      <c r="AY305" s="18" t="s">
        <v>133</v>
      </c>
      <c r="BE305" s="123">
        <f>IF(N305="základní",J305,0)</f>
        <v>0</v>
      </c>
      <c r="BF305" s="123">
        <f>IF(N305="snížená",J305,0)</f>
        <v>0</v>
      </c>
      <c r="BG305" s="123">
        <f>IF(N305="zákl. přenesená",J305,0)</f>
        <v>0</v>
      </c>
      <c r="BH305" s="123">
        <f>IF(N305="sníž. přenesená",J305,0)</f>
        <v>0</v>
      </c>
      <c r="BI305" s="123">
        <f>IF(N305="nulová",J305,0)</f>
        <v>0</v>
      </c>
      <c r="BJ305" s="18" t="s">
        <v>73</v>
      </c>
      <c r="BK305" s="123">
        <f>ROUND(I305*H305,2)</f>
        <v>0</v>
      </c>
      <c r="BL305" s="18" t="s">
        <v>140</v>
      </c>
      <c r="BM305" s="122" t="s">
        <v>416</v>
      </c>
    </row>
    <row r="306" spans="1:47" s="2" customFormat="1" ht="19.5">
      <c r="A306" s="164"/>
      <c r="B306" s="176"/>
      <c r="C306" s="164"/>
      <c r="D306" s="254" t="s">
        <v>164</v>
      </c>
      <c r="E306" s="164"/>
      <c r="F306" s="267" t="s">
        <v>417</v>
      </c>
      <c r="G306" s="164"/>
      <c r="H306" s="164"/>
      <c r="I306" s="134"/>
      <c r="J306" s="164"/>
      <c r="K306" s="164"/>
      <c r="L306" s="176"/>
      <c r="M306" s="268"/>
      <c r="N306" s="269"/>
      <c r="O306" s="250"/>
      <c r="P306" s="250"/>
      <c r="Q306" s="250"/>
      <c r="R306" s="250"/>
      <c r="S306" s="250"/>
      <c r="T306" s="270"/>
      <c r="U306" s="164"/>
      <c r="V306" s="164"/>
      <c r="W306" s="164"/>
      <c r="X306" s="164"/>
      <c r="Y306" s="30"/>
      <c r="Z306" s="30"/>
      <c r="AA306" s="30"/>
      <c r="AB306" s="30"/>
      <c r="AC306" s="30"/>
      <c r="AD306" s="30"/>
      <c r="AE306" s="30"/>
      <c r="AT306" s="18" t="s">
        <v>164</v>
      </c>
      <c r="AU306" s="18" t="s">
        <v>77</v>
      </c>
    </row>
    <row r="307" spans="1:51" s="13" customFormat="1" ht="12">
      <c r="A307" s="161"/>
      <c r="B307" s="253"/>
      <c r="C307" s="161"/>
      <c r="D307" s="254" t="s">
        <v>142</v>
      </c>
      <c r="E307" s="255" t="s">
        <v>3</v>
      </c>
      <c r="F307" s="256" t="s">
        <v>418</v>
      </c>
      <c r="G307" s="161"/>
      <c r="H307" s="255" t="s">
        <v>3</v>
      </c>
      <c r="I307" s="125"/>
      <c r="J307" s="161"/>
      <c r="K307" s="161"/>
      <c r="L307" s="253"/>
      <c r="M307" s="257"/>
      <c r="N307" s="258"/>
      <c r="O307" s="258"/>
      <c r="P307" s="258"/>
      <c r="Q307" s="258"/>
      <c r="R307" s="258"/>
      <c r="S307" s="258"/>
      <c r="T307" s="259"/>
      <c r="U307" s="161"/>
      <c r="V307" s="161"/>
      <c r="W307" s="161"/>
      <c r="X307" s="161"/>
      <c r="AT307" s="124" t="s">
        <v>142</v>
      </c>
      <c r="AU307" s="124" t="s">
        <v>77</v>
      </c>
      <c r="AV307" s="13" t="s">
        <v>73</v>
      </c>
      <c r="AW307" s="13" t="s">
        <v>30</v>
      </c>
      <c r="AX307" s="13" t="s">
        <v>68</v>
      </c>
      <c r="AY307" s="124" t="s">
        <v>133</v>
      </c>
    </row>
    <row r="308" spans="1:51" s="14" customFormat="1" ht="22.5">
      <c r="A308" s="162"/>
      <c r="B308" s="260"/>
      <c r="C308" s="162"/>
      <c r="D308" s="254" t="s">
        <v>142</v>
      </c>
      <c r="E308" s="261" t="s">
        <v>3</v>
      </c>
      <c r="F308" s="262" t="s">
        <v>419</v>
      </c>
      <c r="G308" s="162"/>
      <c r="H308" s="263">
        <v>707.175</v>
      </c>
      <c r="I308" s="130"/>
      <c r="J308" s="162"/>
      <c r="K308" s="162"/>
      <c r="L308" s="260"/>
      <c r="M308" s="264"/>
      <c r="N308" s="265"/>
      <c r="O308" s="265"/>
      <c r="P308" s="265"/>
      <c r="Q308" s="265"/>
      <c r="R308" s="265"/>
      <c r="S308" s="265"/>
      <c r="T308" s="266"/>
      <c r="U308" s="162"/>
      <c r="V308" s="162"/>
      <c r="W308" s="162"/>
      <c r="X308" s="162"/>
      <c r="AT308" s="129" t="s">
        <v>142</v>
      </c>
      <c r="AU308" s="129" t="s">
        <v>77</v>
      </c>
      <c r="AV308" s="14" t="s">
        <v>77</v>
      </c>
      <c r="AW308" s="14" t="s">
        <v>30</v>
      </c>
      <c r="AX308" s="14" t="s">
        <v>68</v>
      </c>
      <c r="AY308" s="129" t="s">
        <v>133</v>
      </c>
    </row>
    <row r="309" spans="1:51" s="14" customFormat="1" ht="12">
      <c r="A309" s="162"/>
      <c r="B309" s="260"/>
      <c r="C309" s="162"/>
      <c r="D309" s="254" t="s">
        <v>142</v>
      </c>
      <c r="E309" s="261" t="s">
        <v>3</v>
      </c>
      <c r="F309" s="262" t="s">
        <v>420</v>
      </c>
      <c r="G309" s="162"/>
      <c r="H309" s="263">
        <v>156.8</v>
      </c>
      <c r="I309" s="130"/>
      <c r="J309" s="162"/>
      <c r="K309" s="162"/>
      <c r="L309" s="260"/>
      <c r="M309" s="264"/>
      <c r="N309" s="265"/>
      <c r="O309" s="265"/>
      <c r="P309" s="265"/>
      <c r="Q309" s="265"/>
      <c r="R309" s="265"/>
      <c r="S309" s="265"/>
      <c r="T309" s="266"/>
      <c r="U309" s="162"/>
      <c r="V309" s="162"/>
      <c r="W309" s="162"/>
      <c r="X309" s="162"/>
      <c r="AT309" s="129" t="s">
        <v>142</v>
      </c>
      <c r="AU309" s="129" t="s">
        <v>77</v>
      </c>
      <c r="AV309" s="14" t="s">
        <v>77</v>
      </c>
      <c r="AW309" s="14" t="s">
        <v>30</v>
      </c>
      <c r="AX309" s="14" t="s">
        <v>68</v>
      </c>
      <c r="AY309" s="129" t="s">
        <v>133</v>
      </c>
    </row>
    <row r="310" spans="1:51" s="14" customFormat="1" ht="12">
      <c r="A310" s="162"/>
      <c r="B310" s="260"/>
      <c r="C310" s="162"/>
      <c r="D310" s="254" t="s">
        <v>142</v>
      </c>
      <c r="E310" s="261" t="s">
        <v>3</v>
      </c>
      <c r="F310" s="262" t="s">
        <v>421</v>
      </c>
      <c r="G310" s="162"/>
      <c r="H310" s="263">
        <v>404.814</v>
      </c>
      <c r="I310" s="130"/>
      <c r="J310" s="162"/>
      <c r="K310" s="162"/>
      <c r="L310" s="260"/>
      <c r="M310" s="264"/>
      <c r="N310" s="265"/>
      <c r="O310" s="265"/>
      <c r="P310" s="265"/>
      <c r="Q310" s="265"/>
      <c r="R310" s="265"/>
      <c r="S310" s="265"/>
      <c r="T310" s="266"/>
      <c r="U310" s="162"/>
      <c r="V310" s="162"/>
      <c r="W310" s="162"/>
      <c r="X310" s="162"/>
      <c r="AT310" s="129" t="s">
        <v>142</v>
      </c>
      <c r="AU310" s="129" t="s">
        <v>77</v>
      </c>
      <c r="AV310" s="14" t="s">
        <v>77</v>
      </c>
      <c r="AW310" s="14" t="s">
        <v>30</v>
      </c>
      <c r="AX310" s="14" t="s">
        <v>68</v>
      </c>
      <c r="AY310" s="129" t="s">
        <v>133</v>
      </c>
    </row>
    <row r="311" spans="1:51" s="14" customFormat="1" ht="12">
      <c r="A311" s="162"/>
      <c r="B311" s="260"/>
      <c r="C311" s="162"/>
      <c r="D311" s="254" t="s">
        <v>142</v>
      </c>
      <c r="E311" s="261" t="s">
        <v>3</v>
      </c>
      <c r="F311" s="262" t="s">
        <v>422</v>
      </c>
      <c r="G311" s="162"/>
      <c r="H311" s="263">
        <v>189.076</v>
      </c>
      <c r="I311" s="130"/>
      <c r="J311" s="162"/>
      <c r="K311" s="162"/>
      <c r="L311" s="260"/>
      <c r="M311" s="264"/>
      <c r="N311" s="265"/>
      <c r="O311" s="265"/>
      <c r="P311" s="265"/>
      <c r="Q311" s="265"/>
      <c r="R311" s="265"/>
      <c r="S311" s="265"/>
      <c r="T311" s="266"/>
      <c r="U311" s="162"/>
      <c r="V311" s="162"/>
      <c r="W311" s="162"/>
      <c r="X311" s="162"/>
      <c r="AT311" s="129" t="s">
        <v>142</v>
      </c>
      <c r="AU311" s="129" t="s">
        <v>77</v>
      </c>
      <c r="AV311" s="14" t="s">
        <v>77</v>
      </c>
      <c r="AW311" s="14" t="s">
        <v>30</v>
      </c>
      <c r="AX311" s="14" t="s">
        <v>68</v>
      </c>
      <c r="AY311" s="129" t="s">
        <v>133</v>
      </c>
    </row>
    <row r="312" spans="1:51" s="13" customFormat="1" ht="12">
      <c r="A312" s="161"/>
      <c r="B312" s="253"/>
      <c r="C312" s="161"/>
      <c r="D312" s="254" t="s">
        <v>142</v>
      </c>
      <c r="E312" s="255" t="s">
        <v>3</v>
      </c>
      <c r="F312" s="256" t="s">
        <v>423</v>
      </c>
      <c r="G312" s="161"/>
      <c r="H312" s="255" t="s">
        <v>3</v>
      </c>
      <c r="I312" s="125"/>
      <c r="J312" s="161"/>
      <c r="K312" s="161"/>
      <c r="L312" s="253"/>
      <c r="M312" s="257"/>
      <c r="N312" s="258"/>
      <c r="O312" s="258"/>
      <c r="P312" s="258"/>
      <c r="Q312" s="258"/>
      <c r="R312" s="258"/>
      <c r="S312" s="258"/>
      <c r="T312" s="259"/>
      <c r="U312" s="161"/>
      <c r="V312" s="161"/>
      <c r="W312" s="161"/>
      <c r="X312" s="161"/>
      <c r="AT312" s="124" t="s">
        <v>142</v>
      </c>
      <c r="AU312" s="124" t="s">
        <v>77</v>
      </c>
      <c r="AV312" s="13" t="s">
        <v>73</v>
      </c>
      <c r="AW312" s="13" t="s">
        <v>30</v>
      </c>
      <c r="AX312" s="13" t="s">
        <v>68</v>
      </c>
      <c r="AY312" s="124" t="s">
        <v>133</v>
      </c>
    </row>
    <row r="313" spans="1:51" s="14" customFormat="1" ht="12">
      <c r="A313" s="162"/>
      <c r="B313" s="260"/>
      <c r="C313" s="162"/>
      <c r="D313" s="254" t="s">
        <v>142</v>
      </c>
      <c r="E313" s="261" t="s">
        <v>3</v>
      </c>
      <c r="F313" s="262" t="s">
        <v>424</v>
      </c>
      <c r="G313" s="162"/>
      <c r="H313" s="263">
        <v>39.872</v>
      </c>
      <c r="I313" s="130"/>
      <c r="J313" s="162"/>
      <c r="K313" s="162"/>
      <c r="L313" s="260"/>
      <c r="M313" s="264"/>
      <c r="N313" s="265"/>
      <c r="O313" s="265"/>
      <c r="P313" s="265"/>
      <c r="Q313" s="265"/>
      <c r="R313" s="265"/>
      <c r="S313" s="265"/>
      <c r="T313" s="266"/>
      <c r="U313" s="162"/>
      <c r="V313" s="162"/>
      <c r="W313" s="162"/>
      <c r="X313" s="162"/>
      <c r="AT313" s="129" t="s">
        <v>142</v>
      </c>
      <c r="AU313" s="129" t="s">
        <v>77</v>
      </c>
      <c r="AV313" s="14" t="s">
        <v>77</v>
      </c>
      <c r="AW313" s="14" t="s">
        <v>30</v>
      </c>
      <c r="AX313" s="14" t="s">
        <v>68</v>
      </c>
      <c r="AY313" s="129" t="s">
        <v>133</v>
      </c>
    </row>
    <row r="314" spans="1:51" s="14" customFormat="1" ht="12">
      <c r="A314" s="162"/>
      <c r="B314" s="260"/>
      <c r="C314" s="162"/>
      <c r="D314" s="254" t="s">
        <v>142</v>
      </c>
      <c r="E314" s="261" t="s">
        <v>3</v>
      </c>
      <c r="F314" s="262" t="s">
        <v>425</v>
      </c>
      <c r="G314" s="162"/>
      <c r="H314" s="263">
        <v>43.5</v>
      </c>
      <c r="I314" s="130"/>
      <c r="J314" s="162"/>
      <c r="K314" s="162"/>
      <c r="L314" s="260"/>
      <c r="M314" s="264"/>
      <c r="N314" s="265"/>
      <c r="O314" s="265"/>
      <c r="P314" s="265"/>
      <c r="Q314" s="265"/>
      <c r="R314" s="265"/>
      <c r="S314" s="265"/>
      <c r="T314" s="266"/>
      <c r="U314" s="162"/>
      <c r="V314" s="162"/>
      <c r="W314" s="162"/>
      <c r="X314" s="162"/>
      <c r="AT314" s="129" t="s">
        <v>142</v>
      </c>
      <c r="AU314" s="129" t="s">
        <v>77</v>
      </c>
      <c r="AV314" s="14" t="s">
        <v>77</v>
      </c>
      <c r="AW314" s="14" t="s">
        <v>30</v>
      </c>
      <c r="AX314" s="14" t="s">
        <v>68</v>
      </c>
      <c r="AY314" s="129" t="s">
        <v>133</v>
      </c>
    </row>
    <row r="315" spans="1:51" s="15" customFormat="1" ht="12">
      <c r="A315" s="165"/>
      <c r="B315" s="271"/>
      <c r="C315" s="165"/>
      <c r="D315" s="254" t="s">
        <v>142</v>
      </c>
      <c r="E315" s="272" t="s">
        <v>3</v>
      </c>
      <c r="F315" s="273" t="s">
        <v>207</v>
      </c>
      <c r="G315" s="165"/>
      <c r="H315" s="274">
        <v>1541.237</v>
      </c>
      <c r="I315" s="138"/>
      <c r="J315" s="165"/>
      <c r="K315" s="165"/>
      <c r="L315" s="271"/>
      <c r="M315" s="275"/>
      <c r="N315" s="276"/>
      <c r="O315" s="276"/>
      <c r="P315" s="276"/>
      <c r="Q315" s="276"/>
      <c r="R315" s="276"/>
      <c r="S315" s="276"/>
      <c r="T315" s="277"/>
      <c r="U315" s="165"/>
      <c r="V315" s="165"/>
      <c r="W315" s="165"/>
      <c r="X315" s="165"/>
      <c r="AT315" s="137" t="s">
        <v>142</v>
      </c>
      <c r="AU315" s="137" t="s">
        <v>77</v>
      </c>
      <c r="AV315" s="15" t="s">
        <v>140</v>
      </c>
      <c r="AW315" s="15" t="s">
        <v>30</v>
      </c>
      <c r="AX315" s="15" t="s">
        <v>73</v>
      </c>
      <c r="AY315" s="137" t="s">
        <v>133</v>
      </c>
    </row>
    <row r="316" spans="1:65" s="2" customFormat="1" ht="24.2" customHeight="1">
      <c r="A316" s="164"/>
      <c r="B316" s="176"/>
      <c r="C316" s="242" t="s">
        <v>426</v>
      </c>
      <c r="D316" s="242" t="s">
        <v>135</v>
      </c>
      <c r="E316" s="243" t="s">
        <v>427</v>
      </c>
      <c r="F316" s="244" t="s">
        <v>428</v>
      </c>
      <c r="G316" s="245" t="s">
        <v>138</v>
      </c>
      <c r="H316" s="246">
        <v>2962.876</v>
      </c>
      <c r="I316" s="117"/>
      <c r="J316" s="247">
        <f>ROUND(I316*H316,2)</f>
        <v>0</v>
      </c>
      <c r="K316" s="244" t="s">
        <v>3</v>
      </c>
      <c r="L316" s="176"/>
      <c r="M316" s="248" t="s">
        <v>3</v>
      </c>
      <c r="N316" s="249" t="s">
        <v>39</v>
      </c>
      <c r="O316" s="250"/>
      <c r="P316" s="251">
        <f>O316*H316</f>
        <v>0</v>
      </c>
      <c r="Q316" s="251">
        <v>0</v>
      </c>
      <c r="R316" s="251">
        <f>Q316*H316</f>
        <v>0</v>
      </c>
      <c r="S316" s="251">
        <v>0</v>
      </c>
      <c r="T316" s="252">
        <f>S316*H316</f>
        <v>0</v>
      </c>
      <c r="U316" s="164"/>
      <c r="V316" s="164"/>
      <c r="W316" s="164"/>
      <c r="X316" s="164"/>
      <c r="Y316" s="30"/>
      <c r="Z316" s="30"/>
      <c r="AA316" s="30"/>
      <c r="AB316" s="30"/>
      <c r="AC316" s="30"/>
      <c r="AD316" s="30"/>
      <c r="AE316" s="30"/>
      <c r="AR316" s="122" t="s">
        <v>140</v>
      </c>
      <c r="AT316" s="122" t="s">
        <v>135</v>
      </c>
      <c r="AU316" s="122" t="s">
        <v>77</v>
      </c>
      <c r="AY316" s="18" t="s">
        <v>133</v>
      </c>
      <c r="BE316" s="123">
        <f>IF(N316="základní",J316,0)</f>
        <v>0</v>
      </c>
      <c r="BF316" s="123">
        <f>IF(N316="snížená",J316,0)</f>
        <v>0</v>
      </c>
      <c r="BG316" s="123">
        <f>IF(N316="zákl. přenesená",J316,0)</f>
        <v>0</v>
      </c>
      <c r="BH316" s="123">
        <f>IF(N316="sníž. přenesená",J316,0)</f>
        <v>0</v>
      </c>
      <c r="BI316" s="123">
        <f>IF(N316="nulová",J316,0)</f>
        <v>0</v>
      </c>
      <c r="BJ316" s="18" t="s">
        <v>73</v>
      </c>
      <c r="BK316" s="123">
        <f>ROUND(I316*H316,2)</f>
        <v>0</v>
      </c>
      <c r="BL316" s="18" t="s">
        <v>140</v>
      </c>
      <c r="BM316" s="122" t="s">
        <v>429</v>
      </c>
    </row>
    <row r="317" spans="1:51" s="13" customFormat="1" ht="12">
      <c r="A317" s="161"/>
      <c r="B317" s="253"/>
      <c r="C317" s="161"/>
      <c r="D317" s="254" t="s">
        <v>142</v>
      </c>
      <c r="E317" s="255" t="s">
        <v>3</v>
      </c>
      <c r="F317" s="256" t="s">
        <v>371</v>
      </c>
      <c r="G317" s="161"/>
      <c r="H317" s="255" t="s">
        <v>3</v>
      </c>
      <c r="I317" s="125"/>
      <c r="J317" s="161"/>
      <c r="K317" s="161"/>
      <c r="L317" s="253"/>
      <c r="M317" s="257"/>
      <c r="N317" s="258"/>
      <c r="O317" s="258"/>
      <c r="P317" s="258"/>
      <c r="Q317" s="258"/>
      <c r="R317" s="258"/>
      <c r="S317" s="258"/>
      <c r="T317" s="259"/>
      <c r="U317" s="161"/>
      <c r="V317" s="161"/>
      <c r="W317" s="161"/>
      <c r="X317" s="161"/>
      <c r="AT317" s="124" t="s">
        <v>142</v>
      </c>
      <c r="AU317" s="124" t="s">
        <v>77</v>
      </c>
      <c r="AV317" s="13" t="s">
        <v>73</v>
      </c>
      <c r="AW317" s="13" t="s">
        <v>30</v>
      </c>
      <c r="AX317" s="13" t="s">
        <v>68</v>
      </c>
      <c r="AY317" s="124" t="s">
        <v>133</v>
      </c>
    </row>
    <row r="318" spans="1:51" s="13" customFormat="1" ht="12">
      <c r="A318" s="161"/>
      <c r="B318" s="253"/>
      <c r="C318" s="161"/>
      <c r="D318" s="254" t="s">
        <v>142</v>
      </c>
      <c r="E318" s="255" t="s">
        <v>3</v>
      </c>
      <c r="F318" s="256" t="s">
        <v>372</v>
      </c>
      <c r="G318" s="161"/>
      <c r="H318" s="255" t="s">
        <v>3</v>
      </c>
      <c r="I318" s="125"/>
      <c r="J318" s="161"/>
      <c r="K318" s="161"/>
      <c r="L318" s="253"/>
      <c r="M318" s="257"/>
      <c r="N318" s="258"/>
      <c r="O318" s="258"/>
      <c r="P318" s="258"/>
      <c r="Q318" s="258"/>
      <c r="R318" s="258"/>
      <c r="S318" s="258"/>
      <c r="T318" s="259"/>
      <c r="U318" s="161"/>
      <c r="V318" s="161"/>
      <c r="W318" s="161"/>
      <c r="X318" s="161"/>
      <c r="AT318" s="124" t="s">
        <v>142</v>
      </c>
      <c r="AU318" s="124" t="s">
        <v>77</v>
      </c>
      <c r="AV318" s="13" t="s">
        <v>73</v>
      </c>
      <c r="AW318" s="13" t="s">
        <v>30</v>
      </c>
      <c r="AX318" s="13" t="s">
        <v>68</v>
      </c>
      <c r="AY318" s="124" t="s">
        <v>133</v>
      </c>
    </row>
    <row r="319" spans="1:51" s="14" customFormat="1" ht="12">
      <c r="A319" s="162"/>
      <c r="B319" s="260"/>
      <c r="C319" s="162"/>
      <c r="D319" s="254" t="s">
        <v>142</v>
      </c>
      <c r="E319" s="261" t="s">
        <v>3</v>
      </c>
      <c r="F319" s="262" t="s">
        <v>373</v>
      </c>
      <c r="G319" s="162"/>
      <c r="H319" s="263">
        <v>716.53</v>
      </c>
      <c r="I319" s="130"/>
      <c r="J319" s="162"/>
      <c r="K319" s="162"/>
      <c r="L319" s="260"/>
      <c r="M319" s="264"/>
      <c r="N319" s="265"/>
      <c r="O319" s="265"/>
      <c r="P319" s="265"/>
      <c r="Q319" s="265"/>
      <c r="R319" s="265"/>
      <c r="S319" s="265"/>
      <c r="T319" s="266"/>
      <c r="U319" s="162"/>
      <c r="V319" s="162"/>
      <c r="W319" s="162"/>
      <c r="X319" s="162"/>
      <c r="AT319" s="129" t="s">
        <v>142</v>
      </c>
      <c r="AU319" s="129" t="s">
        <v>77</v>
      </c>
      <c r="AV319" s="14" t="s">
        <v>77</v>
      </c>
      <c r="AW319" s="14" t="s">
        <v>30</v>
      </c>
      <c r="AX319" s="14" t="s">
        <v>68</v>
      </c>
      <c r="AY319" s="129" t="s">
        <v>133</v>
      </c>
    </row>
    <row r="320" spans="1:51" s="14" customFormat="1" ht="12">
      <c r="A320" s="162"/>
      <c r="B320" s="260"/>
      <c r="C320" s="162"/>
      <c r="D320" s="254" t="s">
        <v>142</v>
      </c>
      <c r="E320" s="261" t="s">
        <v>3</v>
      </c>
      <c r="F320" s="262" t="s">
        <v>374</v>
      </c>
      <c r="G320" s="162"/>
      <c r="H320" s="263">
        <v>186.386</v>
      </c>
      <c r="I320" s="130"/>
      <c r="J320" s="162"/>
      <c r="K320" s="162"/>
      <c r="L320" s="260"/>
      <c r="M320" s="264"/>
      <c r="N320" s="265"/>
      <c r="O320" s="265"/>
      <c r="P320" s="265"/>
      <c r="Q320" s="265"/>
      <c r="R320" s="265"/>
      <c r="S320" s="265"/>
      <c r="T320" s="266"/>
      <c r="U320" s="162"/>
      <c r="V320" s="162"/>
      <c r="W320" s="162"/>
      <c r="X320" s="162"/>
      <c r="AT320" s="129" t="s">
        <v>142</v>
      </c>
      <c r="AU320" s="129" t="s">
        <v>77</v>
      </c>
      <c r="AV320" s="14" t="s">
        <v>77</v>
      </c>
      <c r="AW320" s="14" t="s">
        <v>30</v>
      </c>
      <c r="AX320" s="14" t="s">
        <v>68</v>
      </c>
      <c r="AY320" s="129" t="s">
        <v>133</v>
      </c>
    </row>
    <row r="321" spans="1:51" s="14" customFormat="1" ht="12">
      <c r="A321" s="162"/>
      <c r="B321" s="260"/>
      <c r="C321" s="162"/>
      <c r="D321" s="254" t="s">
        <v>142</v>
      </c>
      <c r="E321" s="261" t="s">
        <v>3</v>
      </c>
      <c r="F321" s="262" t="s">
        <v>375</v>
      </c>
      <c r="G321" s="162"/>
      <c r="H321" s="263">
        <v>652.908</v>
      </c>
      <c r="I321" s="130"/>
      <c r="J321" s="162"/>
      <c r="K321" s="162"/>
      <c r="L321" s="260"/>
      <c r="M321" s="264"/>
      <c r="N321" s="265"/>
      <c r="O321" s="265"/>
      <c r="P321" s="265"/>
      <c r="Q321" s="265"/>
      <c r="R321" s="265"/>
      <c r="S321" s="265"/>
      <c r="T321" s="266"/>
      <c r="U321" s="162"/>
      <c r="V321" s="162"/>
      <c r="W321" s="162"/>
      <c r="X321" s="162"/>
      <c r="AT321" s="129" t="s">
        <v>142</v>
      </c>
      <c r="AU321" s="129" t="s">
        <v>77</v>
      </c>
      <c r="AV321" s="14" t="s">
        <v>77</v>
      </c>
      <c r="AW321" s="14" t="s">
        <v>30</v>
      </c>
      <c r="AX321" s="14" t="s">
        <v>68</v>
      </c>
      <c r="AY321" s="129" t="s">
        <v>133</v>
      </c>
    </row>
    <row r="322" spans="1:51" s="13" customFormat="1" ht="12">
      <c r="A322" s="161"/>
      <c r="B322" s="253"/>
      <c r="C322" s="161"/>
      <c r="D322" s="254" t="s">
        <v>142</v>
      </c>
      <c r="E322" s="255" t="s">
        <v>3</v>
      </c>
      <c r="F322" s="256" t="s">
        <v>430</v>
      </c>
      <c r="G322" s="161"/>
      <c r="H322" s="255" t="s">
        <v>3</v>
      </c>
      <c r="I322" s="125"/>
      <c r="J322" s="161"/>
      <c r="K322" s="161"/>
      <c r="L322" s="253"/>
      <c r="M322" s="257"/>
      <c r="N322" s="258"/>
      <c r="O322" s="258"/>
      <c r="P322" s="258"/>
      <c r="Q322" s="258"/>
      <c r="R322" s="258"/>
      <c r="S322" s="258"/>
      <c r="T322" s="259"/>
      <c r="U322" s="161"/>
      <c r="V322" s="161"/>
      <c r="W322" s="161"/>
      <c r="X322" s="161"/>
      <c r="AT322" s="124" t="s">
        <v>142</v>
      </c>
      <c r="AU322" s="124" t="s">
        <v>77</v>
      </c>
      <c r="AV322" s="13" t="s">
        <v>73</v>
      </c>
      <c r="AW322" s="13" t="s">
        <v>30</v>
      </c>
      <c r="AX322" s="13" t="s">
        <v>68</v>
      </c>
      <c r="AY322" s="124" t="s">
        <v>133</v>
      </c>
    </row>
    <row r="323" spans="1:51" s="14" customFormat="1" ht="12">
      <c r="A323" s="162"/>
      <c r="B323" s="260"/>
      <c r="C323" s="162"/>
      <c r="D323" s="254" t="s">
        <v>142</v>
      </c>
      <c r="E323" s="261" t="s">
        <v>3</v>
      </c>
      <c r="F323" s="262" t="s">
        <v>377</v>
      </c>
      <c r="G323" s="162"/>
      <c r="H323" s="263">
        <v>630.262</v>
      </c>
      <c r="I323" s="130"/>
      <c r="J323" s="162"/>
      <c r="K323" s="162"/>
      <c r="L323" s="260"/>
      <c r="M323" s="264"/>
      <c r="N323" s="265"/>
      <c r="O323" s="265"/>
      <c r="P323" s="265"/>
      <c r="Q323" s="265"/>
      <c r="R323" s="265"/>
      <c r="S323" s="265"/>
      <c r="T323" s="266"/>
      <c r="U323" s="162"/>
      <c r="V323" s="162"/>
      <c r="W323" s="162"/>
      <c r="X323" s="162"/>
      <c r="AT323" s="129" t="s">
        <v>142</v>
      </c>
      <c r="AU323" s="129" t="s">
        <v>77</v>
      </c>
      <c r="AV323" s="14" t="s">
        <v>77</v>
      </c>
      <c r="AW323" s="14" t="s">
        <v>30</v>
      </c>
      <c r="AX323" s="14" t="s">
        <v>68</v>
      </c>
      <c r="AY323" s="129" t="s">
        <v>133</v>
      </c>
    </row>
    <row r="324" spans="1:51" s="14" customFormat="1" ht="12">
      <c r="A324" s="162"/>
      <c r="B324" s="260"/>
      <c r="C324" s="162"/>
      <c r="D324" s="254" t="s">
        <v>142</v>
      </c>
      <c r="E324" s="261" t="s">
        <v>3</v>
      </c>
      <c r="F324" s="262" t="s">
        <v>378</v>
      </c>
      <c r="G324" s="162"/>
      <c r="H324" s="263">
        <v>388.766</v>
      </c>
      <c r="I324" s="130"/>
      <c r="J324" s="162"/>
      <c r="K324" s="162"/>
      <c r="L324" s="260"/>
      <c r="M324" s="264"/>
      <c r="N324" s="265"/>
      <c r="O324" s="265"/>
      <c r="P324" s="265"/>
      <c r="Q324" s="265"/>
      <c r="R324" s="265"/>
      <c r="S324" s="265"/>
      <c r="T324" s="266"/>
      <c r="U324" s="162"/>
      <c r="V324" s="162"/>
      <c r="W324" s="162"/>
      <c r="X324" s="162"/>
      <c r="AT324" s="129" t="s">
        <v>142</v>
      </c>
      <c r="AU324" s="129" t="s">
        <v>77</v>
      </c>
      <c r="AV324" s="14" t="s">
        <v>77</v>
      </c>
      <c r="AW324" s="14" t="s">
        <v>30</v>
      </c>
      <c r="AX324" s="14" t="s">
        <v>68</v>
      </c>
      <c r="AY324" s="129" t="s">
        <v>133</v>
      </c>
    </row>
    <row r="325" spans="1:51" s="14" customFormat="1" ht="12">
      <c r="A325" s="162"/>
      <c r="B325" s="260"/>
      <c r="C325" s="162"/>
      <c r="D325" s="254" t="s">
        <v>142</v>
      </c>
      <c r="E325" s="261" t="s">
        <v>3</v>
      </c>
      <c r="F325" s="262" t="s">
        <v>379</v>
      </c>
      <c r="G325" s="162"/>
      <c r="H325" s="263">
        <v>203.702</v>
      </c>
      <c r="I325" s="130"/>
      <c r="J325" s="162"/>
      <c r="K325" s="162"/>
      <c r="L325" s="260"/>
      <c r="M325" s="264"/>
      <c r="N325" s="265"/>
      <c r="O325" s="265"/>
      <c r="P325" s="265"/>
      <c r="Q325" s="265"/>
      <c r="R325" s="265"/>
      <c r="S325" s="265"/>
      <c r="T325" s="266"/>
      <c r="U325" s="162"/>
      <c r="V325" s="162"/>
      <c r="W325" s="162"/>
      <c r="X325" s="162"/>
      <c r="AT325" s="129" t="s">
        <v>142</v>
      </c>
      <c r="AU325" s="129" t="s">
        <v>77</v>
      </c>
      <c r="AV325" s="14" t="s">
        <v>77</v>
      </c>
      <c r="AW325" s="14" t="s">
        <v>30</v>
      </c>
      <c r="AX325" s="14" t="s">
        <v>68</v>
      </c>
      <c r="AY325" s="129" t="s">
        <v>133</v>
      </c>
    </row>
    <row r="326" spans="1:51" s="13" customFormat="1" ht="12">
      <c r="A326" s="161"/>
      <c r="B326" s="253"/>
      <c r="C326" s="161"/>
      <c r="D326" s="254" t="s">
        <v>142</v>
      </c>
      <c r="E326" s="255" t="s">
        <v>3</v>
      </c>
      <c r="F326" s="256" t="s">
        <v>408</v>
      </c>
      <c r="G326" s="161"/>
      <c r="H326" s="255" t="s">
        <v>3</v>
      </c>
      <c r="I326" s="125"/>
      <c r="J326" s="161"/>
      <c r="K326" s="161"/>
      <c r="L326" s="253"/>
      <c r="M326" s="257"/>
      <c r="N326" s="258"/>
      <c r="O326" s="258"/>
      <c r="P326" s="258"/>
      <c r="Q326" s="258"/>
      <c r="R326" s="258"/>
      <c r="S326" s="258"/>
      <c r="T326" s="259"/>
      <c r="U326" s="161"/>
      <c r="V326" s="161"/>
      <c r="W326" s="161"/>
      <c r="X326" s="161"/>
      <c r="AT326" s="124" t="s">
        <v>142</v>
      </c>
      <c r="AU326" s="124" t="s">
        <v>77</v>
      </c>
      <c r="AV326" s="13" t="s">
        <v>73</v>
      </c>
      <c r="AW326" s="13" t="s">
        <v>30</v>
      </c>
      <c r="AX326" s="13" t="s">
        <v>68</v>
      </c>
      <c r="AY326" s="124" t="s">
        <v>133</v>
      </c>
    </row>
    <row r="327" spans="1:51" s="13" customFormat="1" ht="12">
      <c r="A327" s="161"/>
      <c r="B327" s="253"/>
      <c r="C327" s="161"/>
      <c r="D327" s="254" t="s">
        <v>142</v>
      </c>
      <c r="E327" s="255" t="s">
        <v>3</v>
      </c>
      <c r="F327" s="256" t="s">
        <v>409</v>
      </c>
      <c r="G327" s="161"/>
      <c r="H327" s="255" t="s">
        <v>3</v>
      </c>
      <c r="I327" s="125"/>
      <c r="J327" s="161"/>
      <c r="K327" s="161"/>
      <c r="L327" s="253"/>
      <c r="M327" s="257"/>
      <c r="N327" s="258"/>
      <c r="O327" s="258"/>
      <c r="P327" s="258"/>
      <c r="Q327" s="258"/>
      <c r="R327" s="258"/>
      <c r="S327" s="258"/>
      <c r="T327" s="259"/>
      <c r="U327" s="161"/>
      <c r="V327" s="161"/>
      <c r="W327" s="161"/>
      <c r="X327" s="161"/>
      <c r="AT327" s="124" t="s">
        <v>142</v>
      </c>
      <c r="AU327" s="124" t="s">
        <v>77</v>
      </c>
      <c r="AV327" s="13" t="s">
        <v>73</v>
      </c>
      <c r="AW327" s="13" t="s">
        <v>30</v>
      </c>
      <c r="AX327" s="13" t="s">
        <v>68</v>
      </c>
      <c r="AY327" s="124" t="s">
        <v>133</v>
      </c>
    </row>
    <row r="328" spans="1:51" s="14" customFormat="1" ht="12">
      <c r="A328" s="162"/>
      <c r="B328" s="260"/>
      <c r="C328" s="162"/>
      <c r="D328" s="254" t="s">
        <v>142</v>
      </c>
      <c r="E328" s="261" t="s">
        <v>3</v>
      </c>
      <c r="F328" s="262" t="s">
        <v>410</v>
      </c>
      <c r="G328" s="162"/>
      <c r="H328" s="263">
        <v>98.633</v>
      </c>
      <c r="I328" s="130"/>
      <c r="J328" s="162"/>
      <c r="K328" s="162"/>
      <c r="L328" s="260"/>
      <c r="M328" s="264"/>
      <c r="N328" s="265"/>
      <c r="O328" s="265"/>
      <c r="P328" s="265"/>
      <c r="Q328" s="265"/>
      <c r="R328" s="265"/>
      <c r="S328" s="265"/>
      <c r="T328" s="266"/>
      <c r="U328" s="162"/>
      <c r="V328" s="162"/>
      <c r="W328" s="162"/>
      <c r="X328" s="162"/>
      <c r="AT328" s="129" t="s">
        <v>142</v>
      </c>
      <c r="AU328" s="129" t="s">
        <v>77</v>
      </c>
      <c r="AV328" s="14" t="s">
        <v>77</v>
      </c>
      <c r="AW328" s="14" t="s">
        <v>30</v>
      </c>
      <c r="AX328" s="14" t="s">
        <v>68</v>
      </c>
      <c r="AY328" s="129" t="s">
        <v>133</v>
      </c>
    </row>
    <row r="329" spans="1:51" s="13" customFormat="1" ht="12">
      <c r="A329" s="161"/>
      <c r="B329" s="253"/>
      <c r="C329" s="161"/>
      <c r="D329" s="254" t="s">
        <v>142</v>
      </c>
      <c r="E329" s="255" t="s">
        <v>3</v>
      </c>
      <c r="F329" s="256" t="s">
        <v>431</v>
      </c>
      <c r="G329" s="161"/>
      <c r="H329" s="255" t="s">
        <v>3</v>
      </c>
      <c r="I329" s="125"/>
      <c r="J329" s="161"/>
      <c r="K329" s="161"/>
      <c r="L329" s="253"/>
      <c r="M329" s="257"/>
      <c r="N329" s="258"/>
      <c r="O329" s="258"/>
      <c r="P329" s="258"/>
      <c r="Q329" s="258"/>
      <c r="R329" s="258"/>
      <c r="S329" s="258"/>
      <c r="T329" s="259"/>
      <c r="U329" s="161"/>
      <c r="V329" s="161"/>
      <c r="W329" s="161"/>
      <c r="X329" s="161"/>
      <c r="AT329" s="124" t="s">
        <v>142</v>
      </c>
      <c r="AU329" s="124" t="s">
        <v>77</v>
      </c>
      <c r="AV329" s="13" t="s">
        <v>73</v>
      </c>
      <c r="AW329" s="13" t="s">
        <v>30</v>
      </c>
      <c r="AX329" s="13" t="s">
        <v>68</v>
      </c>
      <c r="AY329" s="124" t="s">
        <v>133</v>
      </c>
    </row>
    <row r="330" spans="1:51" s="14" customFormat="1" ht="12">
      <c r="A330" s="162"/>
      <c r="B330" s="260"/>
      <c r="C330" s="162"/>
      <c r="D330" s="254" t="s">
        <v>142</v>
      </c>
      <c r="E330" s="261" t="s">
        <v>3</v>
      </c>
      <c r="F330" s="262" t="s">
        <v>412</v>
      </c>
      <c r="G330" s="162"/>
      <c r="H330" s="263">
        <v>85.689</v>
      </c>
      <c r="I330" s="130"/>
      <c r="J330" s="162"/>
      <c r="K330" s="162"/>
      <c r="L330" s="260"/>
      <c r="M330" s="264"/>
      <c r="N330" s="265"/>
      <c r="O330" s="265"/>
      <c r="P330" s="265"/>
      <c r="Q330" s="265"/>
      <c r="R330" s="265"/>
      <c r="S330" s="265"/>
      <c r="T330" s="266"/>
      <c r="U330" s="162"/>
      <c r="V330" s="162"/>
      <c r="W330" s="162"/>
      <c r="X330" s="162"/>
      <c r="AT330" s="129" t="s">
        <v>142</v>
      </c>
      <c r="AU330" s="129" t="s">
        <v>77</v>
      </c>
      <c r="AV330" s="14" t="s">
        <v>77</v>
      </c>
      <c r="AW330" s="14" t="s">
        <v>30</v>
      </c>
      <c r="AX330" s="14" t="s">
        <v>68</v>
      </c>
      <c r="AY330" s="129" t="s">
        <v>133</v>
      </c>
    </row>
    <row r="331" spans="1:51" s="15" customFormat="1" ht="12">
      <c r="A331" s="165"/>
      <c r="B331" s="271"/>
      <c r="C331" s="165"/>
      <c r="D331" s="254" t="s">
        <v>142</v>
      </c>
      <c r="E331" s="272" t="s">
        <v>3</v>
      </c>
      <c r="F331" s="273" t="s">
        <v>207</v>
      </c>
      <c r="G331" s="165"/>
      <c r="H331" s="274">
        <v>2962.876</v>
      </c>
      <c r="I331" s="138"/>
      <c r="J331" s="165"/>
      <c r="K331" s="165"/>
      <c r="L331" s="271"/>
      <c r="M331" s="275"/>
      <c r="N331" s="276"/>
      <c r="O331" s="276"/>
      <c r="P331" s="276"/>
      <c r="Q331" s="276"/>
      <c r="R331" s="276"/>
      <c r="S331" s="276"/>
      <c r="T331" s="277"/>
      <c r="U331" s="165"/>
      <c r="V331" s="165"/>
      <c r="W331" s="165"/>
      <c r="X331" s="165"/>
      <c r="AT331" s="137" t="s">
        <v>142</v>
      </c>
      <c r="AU331" s="137" t="s">
        <v>77</v>
      </c>
      <c r="AV331" s="15" t="s">
        <v>140</v>
      </c>
      <c r="AW331" s="15" t="s">
        <v>30</v>
      </c>
      <c r="AX331" s="15" t="s">
        <v>73</v>
      </c>
      <c r="AY331" s="137" t="s">
        <v>133</v>
      </c>
    </row>
    <row r="332" spans="1:65" s="2" customFormat="1" ht="24.2" customHeight="1">
      <c r="A332" s="164"/>
      <c r="B332" s="176"/>
      <c r="C332" s="242" t="s">
        <v>432</v>
      </c>
      <c r="D332" s="242" t="s">
        <v>135</v>
      </c>
      <c r="E332" s="243" t="s">
        <v>433</v>
      </c>
      <c r="F332" s="244" t="s">
        <v>434</v>
      </c>
      <c r="G332" s="245" t="s">
        <v>138</v>
      </c>
      <c r="H332" s="246">
        <v>2962.876</v>
      </c>
      <c r="I332" s="117"/>
      <c r="J332" s="247">
        <f>ROUND(I332*H332,2)</f>
        <v>0</v>
      </c>
      <c r="K332" s="244" t="s">
        <v>3</v>
      </c>
      <c r="L332" s="176"/>
      <c r="M332" s="248" t="s">
        <v>3</v>
      </c>
      <c r="N332" s="249" t="s">
        <v>39</v>
      </c>
      <c r="O332" s="250"/>
      <c r="P332" s="251">
        <f>O332*H332</f>
        <v>0</v>
      </c>
      <c r="Q332" s="251">
        <v>0</v>
      </c>
      <c r="R332" s="251">
        <f>Q332*H332</f>
        <v>0</v>
      </c>
      <c r="S332" s="251">
        <v>0</v>
      </c>
      <c r="T332" s="252">
        <f>S332*H332</f>
        <v>0</v>
      </c>
      <c r="U332" s="164"/>
      <c r="V332" s="164"/>
      <c r="W332" s="164"/>
      <c r="X332" s="164"/>
      <c r="Y332" s="30"/>
      <c r="Z332" s="30"/>
      <c r="AA332" s="30"/>
      <c r="AB332" s="30"/>
      <c r="AC332" s="30"/>
      <c r="AD332" s="30"/>
      <c r="AE332" s="30"/>
      <c r="AR332" s="122" t="s">
        <v>140</v>
      </c>
      <c r="AT332" s="122" t="s">
        <v>135</v>
      </c>
      <c r="AU332" s="122" t="s">
        <v>77</v>
      </c>
      <c r="AY332" s="18" t="s">
        <v>133</v>
      </c>
      <c r="BE332" s="123">
        <f>IF(N332="základní",J332,0)</f>
        <v>0</v>
      </c>
      <c r="BF332" s="123">
        <f>IF(N332="snížená",J332,0)</f>
        <v>0</v>
      </c>
      <c r="BG332" s="123">
        <f>IF(N332="zákl. přenesená",J332,0)</f>
        <v>0</v>
      </c>
      <c r="BH332" s="123">
        <f>IF(N332="sníž. přenesená",J332,0)</f>
        <v>0</v>
      </c>
      <c r="BI332" s="123">
        <f>IF(N332="nulová",J332,0)</f>
        <v>0</v>
      </c>
      <c r="BJ332" s="18" t="s">
        <v>73</v>
      </c>
      <c r="BK332" s="123">
        <f>ROUND(I332*H332,2)</f>
        <v>0</v>
      </c>
      <c r="BL332" s="18" t="s">
        <v>140</v>
      </c>
      <c r="BM332" s="122" t="s">
        <v>435</v>
      </c>
    </row>
    <row r="333" spans="1:51" s="13" customFormat="1" ht="12">
      <c r="A333" s="161"/>
      <c r="B333" s="253"/>
      <c r="C333" s="161"/>
      <c r="D333" s="254" t="s">
        <v>142</v>
      </c>
      <c r="E333" s="255" t="s">
        <v>3</v>
      </c>
      <c r="F333" s="256" t="s">
        <v>371</v>
      </c>
      <c r="G333" s="161"/>
      <c r="H333" s="255" t="s">
        <v>3</v>
      </c>
      <c r="I333" s="125"/>
      <c r="J333" s="161"/>
      <c r="K333" s="161"/>
      <c r="L333" s="253"/>
      <c r="M333" s="257"/>
      <c r="N333" s="258"/>
      <c r="O333" s="258"/>
      <c r="P333" s="258"/>
      <c r="Q333" s="258"/>
      <c r="R333" s="258"/>
      <c r="S333" s="258"/>
      <c r="T333" s="259"/>
      <c r="U333" s="161"/>
      <c r="V333" s="161"/>
      <c r="W333" s="161"/>
      <c r="X333" s="161"/>
      <c r="AT333" s="124" t="s">
        <v>142</v>
      </c>
      <c r="AU333" s="124" t="s">
        <v>77</v>
      </c>
      <c r="AV333" s="13" t="s">
        <v>73</v>
      </c>
      <c r="AW333" s="13" t="s">
        <v>30</v>
      </c>
      <c r="AX333" s="13" t="s">
        <v>68</v>
      </c>
      <c r="AY333" s="124" t="s">
        <v>133</v>
      </c>
    </row>
    <row r="334" spans="1:51" s="13" customFormat="1" ht="12">
      <c r="A334" s="161"/>
      <c r="B334" s="253"/>
      <c r="C334" s="161"/>
      <c r="D334" s="254" t="s">
        <v>142</v>
      </c>
      <c r="E334" s="255" t="s">
        <v>3</v>
      </c>
      <c r="F334" s="256" t="s">
        <v>372</v>
      </c>
      <c r="G334" s="161"/>
      <c r="H334" s="255" t="s">
        <v>3</v>
      </c>
      <c r="I334" s="125"/>
      <c r="J334" s="161"/>
      <c r="K334" s="161"/>
      <c r="L334" s="253"/>
      <c r="M334" s="257"/>
      <c r="N334" s="258"/>
      <c r="O334" s="258"/>
      <c r="P334" s="258"/>
      <c r="Q334" s="258"/>
      <c r="R334" s="258"/>
      <c r="S334" s="258"/>
      <c r="T334" s="259"/>
      <c r="U334" s="161"/>
      <c r="V334" s="161"/>
      <c r="W334" s="161"/>
      <c r="X334" s="161"/>
      <c r="AT334" s="124" t="s">
        <v>142</v>
      </c>
      <c r="AU334" s="124" t="s">
        <v>77</v>
      </c>
      <c r="AV334" s="13" t="s">
        <v>73</v>
      </c>
      <c r="AW334" s="13" t="s">
        <v>30</v>
      </c>
      <c r="AX334" s="13" t="s">
        <v>68</v>
      </c>
      <c r="AY334" s="124" t="s">
        <v>133</v>
      </c>
    </row>
    <row r="335" spans="1:51" s="14" customFormat="1" ht="12">
      <c r="A335" s="162"/>
      <c r="B335" s="260"/>
      <c r="C335" s="162"/>
      <c r="D335" s="254" t="s">
        <v>142</v>
      </c>
      <c r="E335" s="261" t="s">
        <v>3</v>
      </c>
      <c r="F335" s="262" t="s">
        <v>373</v>
      </c>
      <c r="G335" s="162"/>
      <c r="H335" s="263">
        <v>716.53</v>
      </c>
      <c r="I335" s="130"/>
      <c r="J335" s="162"/>
      <c r="K335" s="162"/>
      <c r="L335" s="260"/>
      <c r="M335" s="264"/>
      <c r="N335" s="265"/>
      <c r="O335" s="265"/>
      <c r="P335" s="265"/>
      <c r="Q335" s="265"/>
      <c r="R335" s="265"/>
      <c r="S335" s="265"/>
      <c r="T335" s="266"/>
      <c r="U335" s="162"/>
      <c r="V335" s="162"/>
      <c r="W335" s="162"/>
      <c r="X335" s="162"/>
      <c r="AT335" s="129" t="s">
        <v>142</v>
      </c>
      <c r="AU335" s="129" t="s">
        <v>77</v>
      </c>
      <c r="AV335" s="14" t="s">
        <v>77</v>
      </c>
      <c r="AW335" s="14" t="s">
        <v>30</v>
      </c>
      <c r="AX335" s="14" t="s">
        <v>68</v>
      </c>
      <c r="AY335" s="129" t="s">
        <v>133</v>
      </c>
    </row>
    <row r="336" spans="1:51" s="14" customFormat="1" ht="12">
      <c r="A336" s="162"/>
      <c r="B336" s="260"/>
      <c r="C336" s="162"/>
      <c r="D336" s="254" t="s">
        <v>142</v>
      </c>
      <c r="E336" s="261" t="s">
        <v>3</v>
      </c>
      <c r="F336" s="262" t="s">
        <v>374</v>
      </c>
      <c r="G336" s="162"/>
      <c r="H336" s="263">
        <v>186.386</v>
      </c>
      <c r="I336" s="130"/>
      <c r="J336" s="162"/>
      <c r="K336" s="162"/>
      <c r="L336" s="260"/>
      <c r="M336" s="264"/>
      <c r="N336" s="265"/>
      <c r="O336" s="265"/>
      <c r="P336" s="265"/>
      <c r="Q336" s="265"/>
      <c r="R336" s="265"/>
      <c r="S336" s="265"/>
      <c r="T336" s="266"/>
      <c r="U336" s="162"/>
      <c r="V336" s="162"/>
      <c r="W336" s="162"/>
      <c r="X336" s="162"/>
      <c r="AT336" s="129" t="s">
        <v>142</v>
      </c>
      <c r="AU336" s="129" t="s">
        <v>77</v>
      </c>
      <c r="AV336" s="14" t="s">
        <v>77</v>
      </c>
      <c r="AW336" s="14" t="s">
        <v>30</v>
      </c>
      <c r="AX336" s="14" t="s">
        <v>68</v>
      </c>
      <c r="AY336" s="129" t="s">
        <v>133</v>
      </c>
    </row>
    <row r="337" spans="1:51" s="14" customFormat="1" ht="12">
      <c r="A337" s="162"/>
      <c r="B337" s="260"/>
      <c r="C337" s="162"/>
      <c r="D337" s="254" t="s">
        <v>142</v>
      </c>
      <c r="E337" s="261" t="s">
        <v>3</v>
      </c>
      <c r="F337" s="262" t="s">
        <v>375</v>
      </c>
      <c r="G337" s="162"/>
      <c r="H337" s="263">
        <v>652.908</v>
      </c>
      <c r="I337" s="130"/>
      <c r="J337" s="162"/>
      <c r="K337" s="162"/>
      <c r="L337" s="260"/>
      <c r="M337" s="264"/>
      <c r="N337" s="265"/>
      <c r="O337" s="265"/>
      <c r="P337" s="265"/>
      <c r="Q337" s="265"/>
      <c r="R337" s="265"/>
      <c r="S337" s="265"/>
      <c r="T337" s="266"/>
      <c r="U337" s="162"/>
      <c r="V337" s="162"/>
      <c r="W337" s="162"/>
      <c r="X337" s="162"/>
      <c r="AT337" s="129" t="s">
        <v>142</v>
      </c>
      <c r="AU337" s="129" t="s">
        <v>77</v>
      </c>
      <c r="AV337" s="14" t="s">
        <v>77</v>
      </c>
      <c r="AW337" s="14" t="s">
        <v>30</v>
      </c>
      <c r="AX337" s="14" t="s">
        <v>68</v>
      </c>
      <c r="AY337" s="129" t="s">
        <v>133</v>
      </c>
    </row>
    <row r="338" spans="1:51" s="13" customFormat="1" ht="12">
      <c r="A338" s="161"/>
      <c r="B338" s="253"/>
      <c r="C338" s="161"/>
      <c r="D338" s="254" t="s">
        <v>142</v>
      </c>
      <c r="E338" s="255" t="s">
        <v>3</v>
      </c>
      <c r="F338" s="256" t="s">
        <v>436</v>
      </c>
      <c r="G338" s="161"/>
      <c r="H338" s="255" t="s">
        <v>3</v>
      </c>
      <c r="I338" s="125"/>
      <c r="J338" s="161"/>
      <c r="K338" s="161"/>
      <c r="L338" s="253"/>
      <c r="M338" s="257"/>
      <c r="N338" s="258"/>
      <c r="O338" s="258"/>
      <c r="P338" s="258"/>
      <c r="Q338" s="258"/>
      <c r="R338" s="258"/>
      <c r="S338" s="258"/>
      <c r="T338" s="259"/>
      <c r="U338" s="161"/>
      <c r="V338" s="161"/>
      <c r="W338" s="161"/>
      <c r="X338" s="161"/>
      <c r="AT338" s="124" t="s">
        <v>142</v>
      </c>
      <c r="AU338" s="124" t="s">
        <v>77</v>
      </c>
      <c r="AV338" s="13" t="s">
        <v>73</v>
      </c>
      <c r="AW338" s="13" t="s">
        <v>30</v>
      </c>
      <c r="AX338" s="13" t="s">
        <v>68</v>
      </c>
      <c r="AY338" s="124" t="s">
        <v>133</v>
      </c>
    </row>
    <row r="339" spans="1:51" s="14" customFormat="1" ht="12">
      <c r="A339" s="162"/>
      <c r="B339" s="260"/>
      <c r="C339" s="162"/>
      <c r="D339" s="254" t="s">
        <v>142</v>
      </c>
      <c r="E339" s="261" t="s">
        <v>3</v>
      </c>
      <c r="F339" s="262" t="s">
        <v>377</v>
      </c>
      <c r="G339" s="162"/>
      <c r="H339" s="263">
        <v>630.262</v>
      </c>
      <c r="I339" s="130"/>
      <c r="J339" s="162"/>
      <c r="K339" s="162"/>
      <c r="L339" s="260"/>
      <c r="M339" s="264"/>
      <c r="N339" s="265"/>
      <c r="O339" s="265"/>
      <c r="P339" s="265"/>
      <c r="Q339" s="265"/>
      <c r="R339" s="265"/>
      <c r="S339" s="265"/>
      <c r="T339" s="266"/>
      <c r="U339" s="162"/>
      <c r="V339" s="162"/>
      <c r="W339" s="162"/>
      <c r="X339" s="162"/>
      <c r="AT339" s="129" t="s">
        <v>142</v>
      </c>
      <c r="AU339" s="129" t="s">
        <v>77</v>
      </c>
      <c r="AV339" s="14" t="s">
        <v>77</v>
      </c>
      <c r="AW339" s="14" t="s">
        <v>30</v>
      </c>
      <c r="AX339" s="14" t="s">
        <v>68</v>
      </c>
      <c r="AY339" s="129" t="s">
        <v>133</v>
      </c>
    </row>
    <row r="340" spans="1:51" s="14" customFormat="1" ht="12">
      <c r="A340" s="162"/>
      <c r="B340" s="260"/>
      <c r="C340" s="162"/>
      <c r="D340" s="254" t="s">
        <v>142</v>
      </c>
      <c r="E340" s="261" t="s">
        <v>3</v>
      </c>
      <c r="F340" s="262" t="s">
        <v>378</v>
      </c>
      <c r="G340" s="162"/>
      <c r="H340" s="263">
        <v>388.766</v>
      </c>
      <c r="I340" s="130"/>
      <c r="J340" s="162"/>
      <c r="K340" s="162"/>
      <c r="L340" s="260"/>
      <c r="M340" s="264"/>
      <c r="N340" s="265"/>
      <c r="O340" s="265"/>
      <c r="P340" s="265"/>
      <c r="Q340" s="265"/>
      <c r="R340" s="265"/>
      <c r="S340" s="265"/>
      <c r="T340" s="266"/>
      <c r="U340" s="162"/>
      <c r="V340" s="162"/>
      <c r="W340" s="162"/>
      <c r="X340" s="162"/>
      <c r="AT340" s="129" t="s">
        <v>142</v>
      </c>
      <c r="AU340" s="129" t="s">
        <v>77</v>
      </c>
      <c r="AV340" s="14" t="s">
        <v>77</v>
      </c>
      <c r="AW340" s="14" t="s">
        <v>30</v>
      </c>
      <c r="AX340" s="14" t="s">
        <v>68</v>
      </c>
      <c r="AY340" s="129" t="s">
        <v>133</v>
      </c>
    </row>
    <row r="341" spans="1:51" s="14" customFormat="1" ht="12">
      <c r="A341" s="162"/>
      <c r="B341" s="260"/>
      <c r="C341" s="162"/>
      <c r="D341" s="254" t="s">
        <v>142</v>
      </c>
      <c r="E341" s="261" t="s">
        <v>3</v>
      </c>
      <c r="F341" s="262" t="s">
        <v>379</v>
      </c>
      <c r="G341" s="162"/>
      <c r="H341" s="263">
        <v>203.702</v>
      </c>
      <c r="I341" s="130"/>
      <c r="J341" s="162"/>
      <c r="K341" s="162"/>
      <c r="L341" s="260"/>
      <c r="M341" s="264"/>
      <c r="N341" s="265"/>
      <c r="O341" s="265"/>
      <c r="P341" s="265"/>
      <c r="Q341" s="265"/>
      <c r="R341" s="265"/>
      <c r="S341" s="265"/>
      <c r="T341" s="266"/>
      <c r="U341" s="162"/>
      <c r="V341" s="162"/>
      <c r="W341" s="162"/>
      <c r="X341" s="162"/>
      <c r="AT341" s="129" t="s">
        <v>142</v>
      </c>
      <c r="AU341" s="129" t="s">
        <v>77</v>
      </c>
      <c r="AV341" s="14" t="s">
        <v>77</v>
      </c>
      <c r="AW341" s="14" t="s">
        <v>30</v>
      </c>
      <c r="AX341" s="14" t="s">
        <v>68</v>
      </c>
      <c r="AY341" s="129" t="s">
        <v>133</v>
      </c>
    </row>
    <row r="342" spans="1:51" s="13" customFormat="1" ht="12">
      <c r="A342" s="161"/>
      <c r="B342" s="253"/>
      <c r="C342" s="161"/>
      <c r="D342" s="254" t="s">
        <v>142</v>
      </c>
      <c r="E342" s="255" t="s">
        <v>3</v>
      </c>
      <c r="F342" s="256" t="s">
        <v>437</v>
      </c>
      <c r="G342" s="161"/>
      <c r="H342" s="255" t="s">
        <v>3</v>
      </c>
      <c r="I342" s="125"/>
      <c r="J342" s="161"/>
      <c r="K342" s="161"/>
      <c r="L342" s="253"/>
      <c r="M342" s="257"/>
      <c r="N342" s="258"/>
      <c r="O342" s="258"/>
      <c r="P342" s="258"/>
      <c r="Q342" s="258"/>
      <c r="R342" s="258"/>
      <c r="S342" s="258"/>
      <c r="T342" s="259"/>
      <c r="U342" s="161"/>
      <c r="V342" s="161"/>
      <c r="W342" s="161"/>
      <c r="X342" s="161"/>
      <c r="AT342" s="124" t="s">
        <v>142</v>
      </c>
      <c r="AU342" s="124" t="s">
        <v>77</v>
      </c>
      <c r="AV342" s="13" t="s">
        <v>73</v>
      </c>
      <c r="AW342" s="13" t="s">
        <v>30</v>
      </c>
      <c r="AX342" s="13" t="s">
        <v>68</v>
      </c>
      <c r="AY342" s="124" t="s">
        <v>133</v>
      </c>
    </row>
    <row r="343" spans="1:51" s="13" customFormat="1" ht="12">
      <c r="A343" s="161"/>
      <c r="B343" s="253"/>
      <c r="C343" s="161"/>
      <c r="D343" s="254" t="s">
        <v>142</v>
      </c>
      <c r="E343" s="255" t="s">
        <v>3</v>
      </c>
      <c r="F343" s="256" t="s">
        <v>409</v>
      </c>
      <c r="G343" s="161"/>
      <c r="H343" s="255" t="s">
        <v>3</v>
      </c>
      <c r="I343" s="125"/>
      <c r="J343" s="161"/>
      <c r="K343" s="161"/>
      <c r="L343" s="253"/>
      <c r="M343" s="257"/>
      <c r="N343" s="258"/>
      <c r="O343" s="258"/>
      <c r="P343" s="258"/>
      <c r="Q343" s="258"/>
      <c r="R343" s="258"/>
      <c r="S343" s="258"/>
      <c r="T343" s="259"/>
      <c r="U343" s="161"/>
      <c r="V343" s="161"/>
      <c r="W343" s="161"/>
      <c r="X343" s="161"/>
      <c r="AT343" s="124" t="s">
        <v>142</v>
      </c>
      <c r="AU343" s="124" t="s">
        <v>77</v>
      </c>
      <c r="AV343" s="13" t="s">
        <v>73</v>
      </c>
      <c r="AW343" s="13" t="s">
        <v>30</v>
      </c>
      <c r="AX343" s="13" t="s">
        <v>68</v>
      </c>
      <c r="AY343" s="124" t="s">
        <v>133</v>
      </c>
    </row>
    <row r="344" spans="1:51" s="14" customFormat="1" ht="12">
      <c r="A344" s="162"/>
      <c r="B344" s="260"/>
      <c r="C344" s="162"/>
      <c r="D344" s="254" t="s">
        <v>142</v>
      </c>
      <c r="E344" s="261" t="s">
        <v>3</v>
      </c>
      <c r="F344" s="262" t="s">
        <v>410</v>
      </c>
      <c r="G344" s="162"/>
      <c r="H344" s="263">
        <v>98.633</v>
      </c>
      <c r="I344" s="130"/>
      <c r="J344" s="162"/>
      <c r="K344" s="162"/>
      <c r="L344" s="260"/>
      <c r="M344" s="264"/>
      <c r="N344" s="265"/>
      <c r="O344" s="265"/>
      <c r="P344" s="265"/>
      <c r="Q344" s="265"/>
      <c r="R344" s="265"/>
      <c r="S344" s="265"/>
      <c r="T344" s="266"/>
      <c r="U344" s="162"/>
      <c r="V344" s="162"/>
      <c r="W344" s="162"/>
      <c r="X344" s="162"/>
      <c r="AT344" s="129" t="s">
        <v>142</v>
      </c>
      <c r="AU344" s="129" t="s">
        <v>77</v>
      </c>
      <c r="AV344" s="14" t="s">
        <v>77</v>
      </c>
      <c r="AW344" s="14" t="s">
        <v>30</v>
      </c>
      <c r="AX344" s="14" t="s">
        <v>68</v>
      </c>
      <c r="AY344" s="129" t="s">
        <v>133</v>
      </c>
    </row>
    <row r="345" spans="1:51" s="13" customFormat="1" ht="12">
      <c r="A345" s="161"/>
      <c r="B345" s="253"/>
      <c r="C345" s="161"/>
      <c r="D345" s="254" t="s">
        <v>142</v>
      </c>
      <c r="E345" s="255" t="s">
        <v>3</v>
      </c>
      <c r="F345" s="256" t="s">
        <v>431</v>
      </c>
      <c r="G345" s="161"/>
      <c r="H345" s="255" t="s">
        <v>3</v>
      </c>
      <c r="I345" s="125"/>
      <c r="J345" s="161"/>
      <c r="K345" s="161"/>
      <c r="L345" s="253"/>
      <c r="M345" s="257"/>
      <c r="N345" s="258"/>
      <c r="O345" s="258"/>
      <c r="P345" s="258"/>
      <c r="Q345" s="258"/>
      <c r="R345" s="258"/>
      <c r="S345" s="258"/>
      <c r="T345" s="259"/>
      <c r="U345" s="161"/>
      <c r="V345" s="161"/>
      <c r="W345" s="161"/>
      <c r="X345" s="161"/>
      <c r="AT345" s="124" t="s">
        <v>142</v>
      </c>
      <c r="AU345" s="124" t="s">
        <v>77</v>
      </c>
      <c r="AV345" s="13" t="s">
        <v>73</v>
      </c>
      <c r="AW345" s="13" t="s">
        <v>30</v>
      </c>
      <c r="AX345" s="13" t="s">
        <v>68</v>
      </c>
      <c r="AY345" s="124" t="s">
        <v>133</v>
      </c>
    </row>
    <row r="346" spans="1:51" s="14" customFormat="1" ht="12">
      <c r="A346" s="162"/>
      <c r="B346" s="260"/>
      <c r="C346" s="162"/>
      <c r="D346" s="254" t="s">
        <v>142</v>
      </c>
      <c r="E346" s="261" t="s">
        <v>3</v>
      </c>
      <c r="F346" s="262" t="s">
        <v>412</v>
      </c>
      <c r="G346" s="162"/>
      <c r="H346" s="263">
        <v>85.689</v>
      </c>
      <c r="I346" s="130"/>
      <c r="J346" s="162"/>
      <c r="K346" s="162"/>
      <c r="L346" s="260"/>
      <c r="M346" s="264"/>
      <c r="N346" s="265"/>
      <c r="O346" s="265"/>
      <c r="P346" s="265"/>
      <c r="Q346" s="265"/>
      <c r="R346" s="265"/>
      <c r="S346" s="265"/>
      <c r="T346" s="266"/>
      <c r="U346" s="162"/>
      <c r="V346" s="162"/>
      <c r="W346" s="162"/>
      <c r="X346" s="162"/>
      <c r="AT346" s="129" t="s">
        <v>142</v>
      </c>
      <c r="AU346" s="129" t="s">
        <v>77</v>
      </c>
      <c r="AV346" s="14" t="s">
        <v>77</v>
      </c>
      <c r="AW346" s="14" t="s">
        <v>30</v>
      </c>
      <c r="AX346" s="14" t="s">
        <v>68</v>
      </c>
      <c r="AY346" s="129" t="s">
        <v>133</v>
      </c>
    </row>
    <row r="347" spans="1:51" s="15" customFormat="1" ht="12">
      <c r="A347" s="165"/>
      <c r="B347" s="271"/>
      <c r="C347" s="165"/>
      <c r="D347" s="254" t="s">
        <v>142</v>
      </c>
      <c r="E347" s="272" t="s">
        <v>3</v>
      </c>
      <c r="F347" s="273" t="s">
        <v>207</v>
      </c>
      <c r="G347" s="165"/>
      <c r="H347" s="274">
        <v>2962.876</v>
      </c>
      <c r="I347" s="138"/>
      <c r="J347" s="165"/>
      <c r="K347" s="165"/>
      <c r="L347" s="271"/>
      <c r="M347" s="275"/>
      <c r="N347" s="276"/>
      <c r="O347" s="276"/>
      <c r="P347" s="276"/>
      <c r="Q347" s="276"/>
      <c r="R347" s="276"/>
      <c r="S347" s="276"/>
      <c r="T347" s="277"/>
      <c r="U347" s="165"/>
      <c r="V347" s="165"/>
      <c r="W347" s="165"/>
      <c r="X347" s="165"/>
      <c r="AT347" s="137" t="s">
        <v>142</v>
      </c>
      <c r="AU347" s="137" t="s">
        <v>77</v>
      </c>
      <c r="AV347" s="15" t="s">
        <v>140</v>
      </c>
      <c r="AW347" s="15" t="s">
        <v>30</v>
      </c>
      <c r="AX347" s="15" t="s">
        <v>73</v>
      </c>
      <c r="AY347" s="137" t="s">
        <v>133</v>
      </c>
    </row>
    <row r="348" spans="1:65" s="2" customFormat="1" ht="14.45" customHeight="1">
      <c r="A348" s="164"/>
      <c r="B348" s="176"/>
      <c r="C348" s="242" t="s">
        <v>438</v>
      </c>
      <c r="D348" s="242" t="s">
        <v>135</v>
      </c>
      <c r="E348" s="243" t="s">
        <v>439</v>
      </c>
      <c r="F348" s="244" t="s">
        <v>440</v>
      </c>
      <c r="G348" s="245" t="s">
        <v>138</v>
      </c>
      <c r="H348" s="246">
        <v>184.322</v>
      </c>
      <c r="I348" s="117"/>
      <c r="J348" s="247">
        <f>ROUND(I348*H348,2)</f>
        <v>0</v>
      </c>
      <c r="K348" s="244" t="s">
        <v>3</v>
      </c>
      <c r="L348" s="176"/>
      <c r="M348" s="248" t="s">
        <v>3</v>
      </c>
      <c r="N348" s="249" t="s">
        <v>39</v>
      </c>
      <c r="O348" s="250"/>
      <c r="P348" s="251">
        <f>O348*H348</f>
        <v>0</v>
      </c>
      <c r="Q348" s="251">
        <v>0</v>
      </c>
      <c r="R348" s="251">
        <f>Q348*H348</f>
        <v>0</v>
      </c>
      <c r="S348" s="251">
        <v>0</v>
      </c>
      <c r="T348" s="252">
        <f>S348*H348</f>
        <v>0</v>
      </c>
      <c r="U348" s="164"/>
      <c r="V348" s="164"/>
      <c r="W348" s="164"/>
      <c r="X348" s="164"/>
      <c r="Y348" s="30"/>
      <c r="Z348" s="30"/>
      <c r="AA348" s="30"/>
      <c r="AB348" s="30"/>
      <c r="AC348" s="30"/>
      <c r="AD348" s="30"/>
      <c r="AE348" s="30"/>
      <c r="AR348" s="122" t="s">
        <v>140</v>
      </c>
      <c r="AT348" s="122" t="s">
        <v>135</v>
      </c>
      <c r="AU348" s="122" t="s">
        <v>77</v>
      </c>
      <c r="AY348" s="18" t="s">
        <v>133</v>
      </c>
      <c r="BE348" s="123">
        <f>IF(N348="základní",J348,0)</f>
        <v>0</v>
      </c>
      <c r="BF348" s="123">
        <f>IF(N348="snížená",J348,0)</f>
        <v>0</v>
      </c>
      <c r="BG348" s="123">
        <f>IF(N348="zákl. přenesená",J348,0)</f>
        <v>0</v>
      </c>
      <c r="BH348" s="123">
        <f>IF(N348="sníž. přenesená",J348,0)</f>
        <v>0</v>
      </c>
      <c r="BI348" s="123">
        <f>IF(N348="nulová",J348,0)</f>
        <v>0</v>
      </c>
      <c r="BJ348" s="18" t="s">
        <v>73</v>
      </c>
      <c r="BK348" s="123">
        <f>ROUND(I348*H348,2)</f>
        <v>0</v>
      </c>
      <c r="BL348" s="18" t="s">
        <v>140</v>
      </c>
      <c r="BM348" s="122" t="s">
        <v>441</v>
      </c>
    </row>
    <row r="349" spans="1:47" s="2" customFormat="1" ht="19.5">
      <c r="A349" s="164"/>
      <c r="B349" s="176"/>
      <c r="C349" s="164"/>
      <c r="D349" s="254" t="s">
        <v>164</v>
      </c>
      <c r="E349" s="164"/>
      <c r="F349" s="267" t="s">
        <v>442</v>
      </c>
      <c r="G349" s="164"/>
      <c r="H349" s="164"/>
      <c r="I349" s="134"/>
      <c r="J349" s="164"/>
      <c r="K349" s="164"/>
      <c r="L349" s="176"/>
      <c r="M349" s="268"/>
      <c r="N349" s="269"/>
      <c r="O349" s="250"/>
      <c r="P349" s="250"/>
      <c r="Q349" s="250"/>
      <c r="R349" s="250"/>
      <c r="S349" s="250"/>
      <c r="T349" s="270"/>
      <c r="U349" s="164"/>
      <c r="V349" s="164"/>
      <c r="W349" s="164"/>
      <c r="X349" s="164"/>
      <c r="Y349" s="30"/>
      <c r="Z349" s="30"/>
      <c r="AA349" s="30"/>
      <c r="AB349" s="30"/>
      <c r="AC349" s="30"/>
      <c r="AD349" s="30"/>
      <c r="AE349" s="30"/>
      <c r="AT349" s="18" t="s">
        <v>164</v>
      </c>
      <c r="AU349" s="18" t="s">
        <v>77</v>
      </c>
    </row>
    <row r="350" spans="1:51" s="13" customFormat="1" ht="12">
      <c r="A350" s="161"/>
      <c r="B350" s="253"/>
      <c r="C350" s="161"/>
      <c r="D350" s="254" t="s">
        <v>142</v>
      </c>
      <c r="E350" s="255" t="s">
        <v>3</v>
      </c>
      <c r="F350" s="256" t="s">
        <v>443</v>
      </c>
      <c r="G350" s="161"/>
      <c r="H350" s="255" t="s">
        <v>3</v>
      </c>
      <c r="I350" s="125"/>
      <c r="J350" s="161"/>
      <c r="K350" s="161"/>
      <c r="L350" s="253"/>
      <c r="M350" s="257"/>
      <c r="N350" s="258"/>
      <c r="O350" s="258"/>
      <c r="P350" s="258"/>
      <c r="Q350" s="258"/>
      <c r="R350" s="258"/>
      <c r="S350" s="258"/>
      <c r="T350" s="259"/>
      <c r="U350" s="161"/>
      <c r="V350" s="161"/>
      <c r="W350" s="161"/>
      <c r="X350" s="161"/>
      <c r="AT350" s="124" t="s">
        <v>142</v>
      </c>
      <c r="AU350" s="124" t="s">
        <v>77</v>
      </c>
      <c r="AV350" s="13" t="s">
        <v>73</v>
      </c>
      <c r="AW350" s="13" t="s">
        <v>30</v>
      </c>
      <c r="AX350" s="13" t="s">
        <v>68</v>
      </c>
      <c r="AY350" s="124" t="s">
        <v>133</v>
      </c>
    </row>
    <row r="351" spans="1:51" s="13" customFormat="1" ht="12">
      <c r="A351" s="161"/>
      <c r="B351" s="253"/>
      <c r="C351" s="161"/>
      <c r="D351" s="254" t="s">
        <v>142</v>
      </c>
      <c r="E351" s="255" t="s">
        <v>3</v>
      </c>
      <c r="F351" s="256" t="s">
        <v>409</v>
      </c>
      <c r="G351" s="161"/>
      <c r="H351" s="255" t="s">
        <v>3</v>
      </c>
      <c r="I351" s="125"/>
      <c r="J351" s="161"/>
      <c r="K351" s="161"/>
      <c r="L351" s="253"/>
      <c r="M351" s="257"/>
      <c r="N351" s="258"/>
      <c r="O351" s="258"/>
      <c r="P351" s="258"/>
      <c r="Q351" s="258"/>
      <c r="R351" s="258"/>
      <c r="S351" s="258"/>
      <c r="T351" s="259"/>
      <c r="U351" s="161"/>
      <c r="V351" s="161"/>
      <c r="W351" s="161"/>
      <c r="X351" s="161"/>
      <c r="AT351" s="124" t="s">
        <v>142</v>
      </c>
      <c r="AU351" s="124" t="s">
        <v>77</v>
      </c>
      <c r="AV351" s="13" t="s">
        <v>73</v>
      </c>
      <c r="AW351" s="13" t="s">
        <v>30</v>
      </c>
      <c r="AX351" s="13" t="s">
        <v>68</v>
      </c>
      <c r="AY351" s="124" t="s">
        <v>133</v>
      </c>
    </row>
    <row r="352" spans="1:51" s="14" customFormat="1" ht="12">
      <c r="A352" s="162"/>
      <c r="B352" s="260"/>
      <c r="C352" s="162"/>
      <c r="D352" s="254" t="s">
        <v>142</v>
      </c>
      <c r="E352" s="261" t="s">
        <v>3</v>
      </c>
      <c r="F352" s="262" t="s">
        <v>410</v>
      </c>
      <c r="G352" s="162"/>
      <c r="H352" s="263">
        <v>98.633</v>
      </c>
      <c r="I352" s="130"/>
      <c r="J352" s="162"/>
      <c r="K352" s="162"/>
      <c r="L352" s="260"/>
      <c r="M352" s="264"/>
      <c r="N352" s="265"/>
      <c r="O352" s="265"/>
      <c r="P352" s="265"/>
      <c r="Q352" s="265"/>
      <c r="R352" s="265"/>
      <c r="S352" s="265"/>
      <c r="T352" s="266"/>
      <c r="U352" s="162"/>
      <c r="V352" s="162"/>
      <c r="W352" s="162"/>
      <c r="X352" s="162"/>
      <c r="AT352" s="129" t="s">
        <v>142</v>
      </c>
      <c r="AU352" s="129" t="s">
        <v>77</v>
      </c>
      <c r="AV352" s="14" t="s">
        <v>77</v>
      </c>
      <c r="AW352" s="14" t="s">
        <v>30</v>
      </c>
      <c r="AX352" s="14" t="s">
        <v>68</v>
      </c>
      <c r="AY352" s="129" t="s">
        <v>133</v>
      </c>
    </row>
    <row r="353" spans="1:51" s="13" customFormat="1" ht="12">
      <c r="A353" s="161"/>
      <c r="B353" s="253"/>
      <c r="C353" s="161"/>
      <c r="D353" s="254" t="s">
        <v>142</v>
      </c>
      <c r="E353" s="255" t="s">
        <v>3</v>
      </c>
      <c r="F353" s="256" t="s">
        <v>431</v>
      </c>
      <c r="G353" s="161"/>
      <c r="H353" s="255" t="s">
        <v>3</v>
      </c>
      <c r="I353" s="125"/>
      <c r="J353" s="161"/>
      <c r="K353" s="161"/>
      <c r="L353" s="253"/>
      <c r="M353" s="257"/>
      <c r="N353" s="258"/>
      <c r="O353" s="258"/>
      <c r="P353" s="258"/>
      <c r="Q353" s="258"/>
      <c r="R353" s="258"/>
      <c r="S353" s="258"/>
      <c r="T353" s="259"/>
      <c r="U353" s="161"/>
      <c r="V353" s="161"/>
      <c r="W353" s="161"/>
      <c r="X353" s="161"/>
      <c r="AT353" s="124" t="s">
        <v>142</v>
      </c>
      <c r="AU353" s="124" t="s">
        <v>77</v>
      </c>
      <c r="AV353" s="13" t="s">
        <v>73</v>
      </c>
      <c r="AW353" s="13" t="s">
        <v>30</v>
      </c>
      <c r="AX353" s="13" t="s">
        <v>68</v>
      </c>
      <c r="AY353" s="124" t="s">
        <v>133</v>
      </c>
    </row>
    <row r="354" spans="1:51" s="14" customFormat="1" ht="12">
      <c r="A354" s="162"/>
      <c r="B354" s="260"/>
      <c r="C354" s="162"/>
      <c r="D354" s="254" t="s">
        <v>142</v>
      </c>
      <c r="E354" s="261" t="s">
        <v>3</v>
      </c>
      <c r="F354" s="262" t="s">
        <v>412</v>
      </c>
      <c r="G354" s="162"/>
      <c r="H354" s="263">
        <v>85.689</v>
      </c>
      <c r="I354" s="130"/>
      <c r="J354" s="162"/>
      <c r="K354" s="162"/>
      <c r="L354" s="260"/>
      <c r="M354" s="264"/>
      <c r="N354" s="265"/>
      <c r="O354" s="265"/>
      <c r="P354" s="265"/>
      <c r="Q354" s="265"/>
      <c r="R354" s="265"/>
      <c r="S354" s="265"/>
      <c r="T354" s="266"/>
      <c r="U354" s="162"/>
      <c r="V354" s="162"/>
      <c r="W354" s="162"/>
      <c r="X354" s="162"/>
      <c r="AT354" s="129" t="s">
        <v>142</v>
      </c>
      <c r="AU354" s="129" t="s">
        <v>77</v>
      </c>
      <c r="AV354" s="14" t="s">
        <v>77</v>
      </c>
      <c r="AW354" s="14" t="s">
        <v>30</v>
      </c>
      <c r="AX354" s="14" t="s">
        <v>68</v>
      </c>
      <c r="AY354" s="129" t="s">
        <v>133</v>
      </c>
    </row>
    <row r="355" spans="1:51" s="15" customFormat="1" ht="12">
      <c r="A355" s="165"/>
      <c r="B355" s="271"/>
      <c r="C355" s="165"/>
      <c r="D355" s="254" t="s">
        <v>142</v>
      </c>
      <c r="E355" s="272" t="s">
        <v>3</v>
      </c>
      <c r="F355" s="273" t="s">
        <v>207</v>
      </c>
      <c r="G355" s="165"/>
      <c r="H355" s="274">
        <v>184.322</v>
      </c>
      <c r="I355" s="138"/>
      <c r="J355" s="165"/>
      <c r="K355" s="165"/>
      <c r="L355" s="271"/>
      <c r="M355" s="275"/>
      <c r="N355" s="276"/>
      <c r="O355" s="276"/>
      <c r="P355" s="276"/>
      <c r="Q355" s="276"/>
      <c r="R355" s="276"/>
      <c r="S355" s="276"/>
      <c r="T355" s="277"/>
      <c r="U355" s="165"/>
      <c r="V355" s="165"/>
      <c r="W355" s="165"/>
      <c r="X355" s="165"/>
      <c r="AT355" s="137" t="s">
        <v>142</v>
      </c>
      <c r="AU355" s="137" t="s">
        <v>77</v>
      </c>
      <c r="AV355" s="15" t="s">
        <v>140</v>
      </c>
      <c r="AW355" s="15" t="s">
        <v>30</v>
      </c>
      <c r="AX355" s="15" t="s">
        <v>73</v>
      </c>
      <c r="AY355" s="137" t="s">
        <v>133</v>
      </c>
    </row>
    <row r="356" spans="1:65" s="2" customFormat="1" ht="14.45" customHeight="1">
      <c r="A356" s="164"/>
      <c r="B356" s="176"/>
      <c r="C356" s="242" t="s">
        <v>444</v>
      </c>
      <c r="D356" s="242" t="s">
        <v>135</v>
      </c>
      <c r="E356" s="243" t="s">
        <v>445</v>
      </c>
      <c r="F356" s="244" t="s">
        <v>446</v>
      </c>
      <c r="G356" s="245" t="s">
        <v>138</v>
      </c>
      <c r="H356" s="246">
        <v>73.934</v>
      </c>
      <c r="I356" s="117"/>
      <c r="J356" s="247">
        <f>ROUND(I356*H356,2)</f>
        <v>0</v>
      </c>
      <c r="K356" s="244" t="s">
        <v>3</v>
      </c>
      <c r="L356" s="176"/>
      <c r="M356" s="248" t="s">
        <v>3</v>
      </c>
      <c r="N356" s="249" t="s">
        <v>39</v>
      </c>
      <c r="O356" s="250"/>
      <c r="P356" s="251">
        <f>O356*H356</f>
        <v>0</v>
      </c>
      <c r="Q356" s="251">
        <v>0</v>
      </c>
      <c r="R356" s="251">
        <f>Q356*H356</f>
        <v>0</v>
      </c>
      <c r="S356" s="251">
        <v>0</v>
      </c>
      <c r="T356" s="252">
        <f>S356*H356</f>
        <v>0</v>
      </c>
      <c r="U356" s="164"/>
      <c r="V356" s="164"/>
      <c r="W356" s="164"/>
      <c r="X356" s="164"/>
      <c r="Y356" s="30"/>
      <c r="Z356" s="30"/>
      <c r="AA356" s="30"/>
      <c r="AB356" s="30"/>
      <c r="AC356" s="30"/>
      <c r="AD356" s="30"/>
      <c r="AE356" s="30"/>
      <c r="AR356" s="122" t="s">
        <v>140</v>
      </c>
      <c r="AT356" s="122" t="s">
        <v>135</v>
      </c>
      <c r="AU356" s="122" t="s">
        <v>77</v>
      </c>
      <c r="AY356" s="18" t="s">
        <v>133</v>
      </c>
      <c r="BE356" s="123">
        <f>IF(N356="základní",J356,0)</f>
        <v>0</v>
      </c>
      <c r="BF356" s="123">
        <f>IF(N356="snížená",J356,0)</f>
        <v>0</v>
      </c>
      <c r="BG356" s="123">
        <f>IF(N356="zákl. přenesená",J356,0)</f>
        <v>0</v>
      </c>
      <c r="BH356" s="123">
        <f>IF(N356="sníž. přenesená",J356,0)</f>
        <v>0</v>
      </c>
      <c r="BI356" s="123">
        <f>IF(N356="nulová",J356,0)</f>
        <v>0</v>
      </c>
      <c r="BJ356" s="18" t="s">
        <v>73</v>
      </c>
      <c r="BK356" s="123">
        <f>ROUND(I356*H356,2)</f>
        <v>0</v>
      </c>
      <c r="BL356" s="18" t="s">
        <v>140</v>
      </c>
      <c r="BM356" s="122" t="s">
        <v>447</v>
      </c>
    </row>
    <row r="357" spans="1:47" s="2" customFormat="1" ht="19.5">
      <c r="A357" s="164"/>
      <c r="B357" s="176"/>
      <c r="C357" s="164"/>
      <c r="D357" s="254" t="s">
        <v>164</v>
      </c>
      <c r="E357" s="164"/>
      <c r="F357" s="267" t="s">
        <v>442</v>
      </c>
      <c r="G357" s="164"/>
      <c r="H357" s="164"/>
      <c r="I357" s="134"/>
      <c r="J357" s="164"/>
      <c r="K357" s="164"/>
      <c r="L357" s="176"/>
      <c r="M357" s="268"/>
      <c r="N357" s="269"/>
      <c r="O357" s="250"/>
      <c r="P357" s="250"/>
      <c r="Q357" s="250"/>
      <c r="R357" s="250"/>
      <c r="S357" s="250"/>
      <c r="T357" s="270"/>
      <c r="U357" s="164"/>
      <c r="V357" s="164"/>
      <c r="W357" s="164"/>
      <c r="X357" s="164"/>
      <c r="Y357" s="30"/>
      <c r="Z357" s="30"/>
      <c r="AA357" s="30"/>
      <c r="AB357" s="30"/>
      <c r="AC357" s="30"/>
      <c r="AD357" s="30"/>
      <c r="AE357" s="30"/>
      <c r="AT357" s="18" t="s">
        <v>164</v>
      </c>
      <c r="AU357" s="18" t="s">
        <v>77</v>
      </c>
    </row>
    <row r="358" spans="1:51" s="13" customFormat="1" ht="12">
      <c r="A358" s="161"/>
      <c r="B358" s="253"/>
      <c r="C358" s="161"/>
      <c r="D358" s="254" t="s">
        <v>142</v>
      </c>
      <c r="E358" s="255" t="s">
        <v>3</v>
      </c>
      <c r="F358" s="256" t="s">
        <v>448</v>
      </c>
      <c r="G358" s="161"/>
      <c r="H358" s="255" t="s">
        <v>3</v>
      </c>
      <c r="I358" s="125"/>
      <c r="J358" s="161"/>
      <c r="K358" s="161"/>
      <c r="L358" s="253"/>
      <c r="M358" s="257"/>
      <c r="N358" s="258"/>
      <c r="O358" s="258"/>
      <c r="P358" s="258"/>
      <c r="Q358" s="258"/>
      <c r="R358" s="258"/>
      <c r="S358" s="258"/>
      <c r="T358" s="259"/>
      <c r="U358" s="161"/>
      <c r="V358" s="161"/>
      <c r="W358" s="161"/>
      <c r="X358" s="161"/>
      <c r="AT358" s="124" t="s">
        <v>142</v>
      </c>
      <c r="AU358" s="124" t="s">
        <v>77</v>
      </c>
      <c r="AV358" s="13" t="s">
        <v>73</v>
      </c>
      <c r="AW358" s="13" t="s">
        <v>30</v>
      </c>
      <c r="AX358" s="13" t="s">
        <v>68</v>
      </c>
      <c r="AY358" s="124" t="s">
        <v>133</v>
      </c>
    </row>
    <row r="359" spans="1:51" s="13" customFormat="1" ht="12">
      <c r="A359" s="161"/>
      <c r="B359" s="253"/>
      <c r="C359" s="161"/>
      <c r="D359" s="254" t="s">
        <v>142</v>
      </c>
      <c r="E359" s="255" t="s">
        <v>3</v>
      </c>
      <c r="F359" s="256" t="s">
        <v>449</v>
      </c>
      <c r="G359" s="161"/>
      <c r="H359" s="255" t="s">
        <v>3</v>
      </c>
      <c r="I359" s="125"/>
      <c r="J359" s="161"/>
      <c r="K359" s="161"/>
      <c r="L359" s="253"/>
      <c r="M359" s="257"/>
      <c r="N359" s="258"/>
      <c r="O359" s="258"/>
      <c r="P359" s="258"/>
      <c r="Q359" s="258"/>
      <c r="R359" s="258"/>
      <c r="S359" s="258"/>
      <c r="T359" s="259"/>
      <c r="U359" s="161"/>
      <c r="V359" s="161"/>
      <c r="W359" s="161"/>
      <c r="X359" s="161"/>
      <c r="AT359" s="124" t="s">
        <v>142</v>
      </c>
      <c r="AU359" s="124" t="s">
        <v>77</v>
      </c>
      <c r="AV359" s="13" t="s">
        <v>73</v>
      </c>
      <c r="AW359" s="13" t="s">
        <v>30</v>
      </c>
      <c r="AX359" s="13" t="s">
        <v>68</v>
      </c>
      <c r="AY359" s="124" t="s">
        <v>133</v>
      </c>
    </row>
    <row r="360" spans="1:51" s="14" customFormat="1" ht="12">
      <c r="A360" s="162"/>
      <c r="B360" s="260"/>
      <c r="C360" s="162"/>
      <c r="D360" s="254" t="s">
        <v>142</v>
      </c>
      <c r="E360" s="261" t="s">
        <v>3</v>
      </c>
      <c r="F360" s="262" t="s">
        <v>450</v>
      </c>
      <c r="G360" s="162"/>
      <c r="H360" s="263">
        <v>40.085</v>
      </c>
      <c r="I360" s="130"/>
      <c r="J360" s="162"/>
      <c r="K360" s="162"/>
      <c r="L360" s="260"/>
      <c r="M360" s="264"/>
      <c r="N360" s="265"/>
      <c r="O360" s="265"/>
      <c r="P360" s="265"/>
      <c r="Q360" s="265"/>
      <c r="R360" s="265"/>
      <c r="S360" s="265"/>
      <c r="T360" s="266"/>
      <c r="U360" s="162"/>
      <c r="V360" s="162"/>
      <c r="W360" s="162"/>
      <c r="X360" s="162"/>
      <c r="AT360" s="129" t="s">
        <v>142</v>
      </c>
      <c r="AU360" s="129" t="s">
        <v>77</v>
      </c>
      <c r="AV360" s="14" t="s">
        <v>77</v>
      </c>
      <c r="AW360" s="14" t="s">
        <v>30</v>
      </c>
      <c r="AX360" s="14" t="s">
        <v>68</v>
      </c>
      <c r="AY360" s="129" t="s">
        <v>133</v>
      </c>
    </row>
    <row r="361" spans="1:51" s="14" customFormat="1" ht="12">
      <c r="A361" s="162"/>
      <c r="B361" s="260"/>
      <c r="C361" s="162"/>
      <c r="D361" s="254" t="s">
        <v>142</v>
      </c>
      <c r="E361" s="261" t="s">
        <v>3</v>
      </c>
      <c r="F361" s="262" t="s">
        <v>451</v>
      </c>
      <c r="G361" s="162"/>
      <c r="H361" s="263">
        <v>33.849</v>
      </c>
      <c r="I361" s="130"/>
      <c r="J361" s="162"/>
      <c r="K361" s="162"/>
      <c r="L361" s="260"/>
      <c r="M361" s="264"/>
      <c r="N361" s="265"/>
      <c r="O361" s="265"/>
      <c r="P361" s="265"/>
      <c r="Q361" s="265"/>
      <c r="R361" s="265"/>
      <c r="S361" s="265"/>
      <c r="T361" s="266"/>
      <c r="U361" s="162"/>
      <c r="V361" s="162"/>
      <c r="W361" s="162"/>
      <c r="X361" s="162"/>
      <c r="AT361" s="129" t="s">
        <v>142</v>
      </c>
      <c r="AU361" s="129" t="s">
        <v>77</v>
      </c>
      <c r="AV361" s="14" t="s">
        <v>77</v>
      </c>
      <c r="AW361" s="14" t="s">
        <v>30</v>
      </c>
      <c r="AX361" s="14" t="s">
        <v>68</v>
      </c>
      <c r="AY361" s="129" t="s">
        <v>133</v>
      </c>
    </row>
    <row r="362" spans="1:51" s="15" customFormat="1" ht="12">
      <c r="A362" s="165"/>
      <c r="B362" s="271"/>
      <c r="C362" s="165"/>
      <c r="D362" s="254" t="s">
        <v>142</v>
      </c>
      <c r="E362" s="272" t="s">
        <v>3</v>
      </c>
      <c r="F362" s="273" t="s">
        <v>207</v>
      </c>
      <c r="G362" s="165"/>
      <c r="H362" s="274">
        <v>73.934</v>
      </c>
      <c r="I362" s="138"/>
      <c r="J362" s="165"/>
      <c r="K362" s="165"/>
      <c r="L362" s="271"/>
      <c r="M362" s="275"/>
      <c r="N362" s="276"/>
      <c r="O362" s="276"/>
      <c r="P362" s="276"/>
      <c r="Q362" s="276"/>
      <c r="R362" s="276"/>
      <c r="S362" s="276"/>
      <c r="T362" s="277"/>
      <c r="U362" s="165"/>
      <c r="V362" s="165"/>
      <c r="W362" s="165"/>
      <c r="X362" s="165"/>
      <c r="AT362" s="137" t="s">
        <v>142</v>
      </c>
      <c r="AU362" s="137" t="s">
        <v>77</v>
      </c>
      <c r="AV362" s="15" t="s">
        <v>140</v>
      </c>
      <c r="AW362" s="15" t="s">
        <v>30</v>
      </c>
      <c r="AX362" s="15" t="s">
        <v>73</v>
      </c>
      <c r="AY362" s="137" t="s">
        <v>133</v>
      </c>
    </row>
    <row r="363" spans="1:65" s="2" customFormat="1" ht="14.45" customHeight="1">
      <c r="A363" s="164"/>
      <c r="B363" s="176"/>
      <c r="C363" s="242" t="s">
        <v>452</v>
      </c>
      <c r="D363" s="242" t="s">
        <v>135</v>
      </c>
      <c r="E363" s="243" t="s">
        <v>453</v>
      </c>
      <c r="F363" s="244" t="s">
        <v>454</v>
      </c>
      <c r="G363" s="245" t="s">
        <v>138</v>
      </c>
      <c r="H363" s="246">
        <v>184.322</v>
      </c>
      <c r="I363" s="117"/>
      <c r="J363" s="247">
        <f>ROUND(I363*H363,2)</f>
        <v>0</v>
      </c>
      <c r="K363" s="244" t="s">
        <v>3</v>
      </c>
      <c r="L363" s="176"/>
      <c r="M363" s="248" t="s">
        <v>3</v>
      </c>
      <c r="N363" s="249" t="s">
        <v>39</v>
      </c>
      <c r="O363" s="250"/>
      <c r="P363" s="251">
        <f>O363*H363</f>
        <v>0</v>
      </c>
      <c r="Q363" s="251">
        <v>0</v>
      </c>
      <c r="R363" s="251">
        <f>Q363*H363</f>
        <v>0</v>
      </c>
      <c r="S363" s="251">
        <v>0</v>
      </c>
      <c r="T363" s="252">
        <f>S363*H363</f>
        <v>0</v>
      </c>
      <c r="U363" s="164"/>
      <c r="V363" s="164"/>
      <c r="W363" s="164"/>
      <c r="X363" s="164"/>
      <c r="Y363" s="30"/>
      <c r="Z363" s="30"/>
      <c r="AA363" s="30"/>
      <c r="AB363" s="30"/>
      <c r="AC363" s="30"/>
      <c r="AD363" s="30"/>
      <c r="AE363" s="30"/>
      <c r="AR363" s="122" t="s">
        <v>140</v>
      </c>
      <c r="AT363" s="122" t="s">
        <v>135</v>
      </c>
      <c r="AU363" s="122" t="s">
        <v>77</v>
      </c>
      <c r="AY363" s="18" t="s">
        <v>133</v>
      </c>
      <c r="BE363" s="123">
        <f>IF(N363="základní",J363,0)</f>
        <v>0</v>
      </c>
      <c r="BF363" s="123">
        <f>IF(N363="snížená",J363,0)</f>
        <v>0</v>
      </c>
      <c r="BG363" s="123">
        <f>IF(N363="zákl. přenesená",J363,0)</f>
        <v>0</v>
      </c>
      <c r="BH363" s="123">
        <f>IF(N363="sníž. přenesená",J363,0)</f>
        <v>0</v>
      </c>
      <c r="BI363" s="123">
        <f>IF(N363="nulová",J363,0)</f>
        <v>0</v>
      </c>
      <c r="BJ363" s="18" t="s">
        <v>73</v>
      </c>
      <c r="BK363" s="123">
        <f>ROUND(I363*H363,2)</f>
        <v>0</v>
      </c>
      <c r="BL363" s="18" t="s">
        <v>140</v>
      </c>
      <c r="BM363" s="122" t="s">
        <v>455</v>
      </c>
    </row>
    <row r="364" spans="1:47" s="2" customFormat="1" ht="19.5">
      <c r="A364" s="164"/>
      <c r="B364" s="176"/>
      <c r="C364" s="164"/>
      <c r="D364" s="254" t="s">
        <v>164</v>
      </c>
      <c r="E364" s="164"/>
      <c r="F364" s="267" t="s">
        <v>456</v>
      </c>
      <c r="G364" s="164"/>
      <c r="H364" s="164"/>
      <c r="I364" s="134"/>
      <c r="J364" s="164"/>
      <c r="K364" s="164"/>
      <c r="L364" s="176"/>
      <c r="M364" s="268"/>
      <c r="N364" s="269"/>
      <c r="O364" s="250"/>
      <c r="P364" s="250"/>
      <c r="Q364" s="250"/>
      <c r="R364" s="250"/>
      <c r="S364" s="250"/>
      <c r="T364" s="270"/>
      <c r="U364" s="164"/>
      <c r="V364" s="164"/>
      <c r="W364" s="164"/>
      <c r="X364" s="164"/>
      <c r="Y364" s="30"/>
      <c r="Z364" s="30"/>
      <c r="AA364" s="30"/>
      <c r="AB364" s="30"/>
      <c r="AC364" s="30"/>
      <c r="AD364" s="30"/>
      <c r="AE364" s="30"/>
      <c r="AT364" s="18" t="s">
        <v>164</v>
      </c>
      <c r="AU364" s="18" t="s">
        <v>77</v>
      </c>
    </row>
    <row r="365" spans="1:51" s="13" customFormat="1" ht="12">
      <c r="A365" s="161"/>
      <c r="B365" s="253"/>
      <c r="C365" s="161"/>
      <c r="D365" s="254" t="s">
        <v>142</v>
      </c>
      <c r="E365" s="255" t="s">
        <v>3</v>
      </c>
      <c r="F365" s="256" t="s">
        <v>443</v>
      </c>
      <c r="G365" s="161"/>
      <c r="H365" s="255" t="s">
        <v>3</v>
      </c>
      <c r="I365" s="125"/>
      <c r="J365" s="161"/>
      <c r="K365" s="161"/>
      <c r="L365" s="253"/>
      <c r="M365" s="257"/>
      <c r="N365" s="258"/>
      <c r="O365" s="258"/>
      <c r="P365" s="258"/>
      <c r="Q365" s="258"/>
      <c r="R365" s="258"/>
      <c r="S365" s="258"/>
      <c r="T365" s="259"/>
      <c r="U365" s="161"/>
      <c r="V365" s="161"/>
      <c r="W365" s="161"/>
      <c r="X365" s="161"/>
      <c r="AT365" s="124" t="s">
        <v>142</v>
      </c>
      <c r="AU365" s="124" t="s">
        <v>77</v>
      </c>
      <c r="AV365" s="13" t="s">
        <v>73</v>
      </c>
      <c r="AW365" s="13" t="s">
        <v>30</v>
      </c>
      <c r="AX365" s="13" t="s">
        <v>68</v>
      </c>
      <c r="AY365" s="124" t="s">
        <v>133</v>
      </c>
    </row>
    <row r="366" spans="1:51" s="13" customFormat="1" ht="12">
      <c r="A366" s="161"/>
      <c r="B366" s="253"/>
      <c r="C366" s="161"/>
      <c r="D366" s="254" t="s">
        <v>142</v>
      </c>
      <c r="E366" s="255" t="s">
        <v>3</v>
      </c>
      <c r="F366" s="256" t="s">
        <v>409</v>
      </c>
      <c r="G366" s="161"/>
      <c r="H366" s="255" t="s">
        <v>3</v>
      </c>
      <c r="I366" s="125"/>
      <c r="J366" s="161"/>
      <c r="K366" s="161"/>
      <c r="L366" s="253"/>
      <c r="M366" s="257"/>
      <c r="N366" s="258"/>
      <c r="O366" s="258"/>
      <c r="P366" s="258"/>
      <c r="Q366" s="258"/>
      <c r="R366" s="258"/>
      <c r="S366" s="258"/>
      <c r="T366" s="259"/>
      <c r="U366" s="161"/>
      <c r="V366" s="161"/>
      <c r="W366" s="161"/>
      <c r="X366" s="161"/>
      <c r="AT366" s="124" t="s">
        <v>142</v>
      </c>
      <c r="AU366" s="124" t="s">
        <v>77</v>
      </c>
      <c r="AV366" s="13" t="s">
        <v>73</v>
      </c>
      <c r="AW366" s="13" t="s">
        <v>30</v>
      </c>
      <c r="AX366" s="13" t="s">
        <v>68</v>
      </c>
      <c r="AY366" s="124" t="s">
        <v>133</v>
      </c>
    </row>
    <row r="367" spans="1:51" s="14" customFormat="1" ht="12">
      <c r="A367" s="162"/>
      <c r="B367" s="260"/>
      <c r="C367" s="162"/>
      <c r="D367" s="254" t="s">
        <v>142</v>
      </c>
      <c r="E367" s="261" t="s">
        <v>3</v>
      </c>
      <c r="F367" s="262" t="s">
        <v>410</v>
      </c>
      <c r="G367" s="162"/>
      <c r="H367" s="263">
        <v>98.633</v>
      </c>
      <c r="I367" s="130"/>
      <c r="J367" s="162"/>
      <c r="K367" s="162"/>
      <c r="L367" s="260"/>
      <c r="M367" s="264"/>
      <c r="N367" s="265"/>
      <c r="O367" s="265"/>
      <c r="P367" s="265"/>
      <c r="Q367" s="265"/>
      <c r="R367" s="265"/>
      <c r="S367" s="265"/>
      <c r="T367" s="266"/>
      <c r="U367" s="162"/>
      <c r="V367" s="162"/>
      <c r="W367" s="162"/>
      <c r="X367" s="162"/>
      <c r="AT367" s="129" t="s">
        <v>142</v>
      </c>
      <c r="AU367" s="129" t="s">
        <v>77</v>
      </c>
      <c r="AV367" s="14" t="s">
        <v>77</v>
      </c>
      <c r="AW367" s="14" t="s">
        <v>30</v>
      </c>
      <c r="AX367" s="14" t="s">
        <v>68</v>
      </c>
      <c r="AY367" s="129" t="s">
        <v>133</v>
      </c>
    </row>
    <row r="368" spans="1:51" s="13" customFormat="1" ht="12">
      <c r="A368" s="161"/>
      <c r="B368" s="253"/>
      <c r="C368" s="161"/>
      <c r="D368" s="254" t="s">
        <v>142</v>
      </c>
      <c r="E368" s="255" t="s">
        <v>3</v>
      </c>
      <c r="F368" s="256" t="s">
        <v>431</v>
      </c>
      <c r="G368" s="161"/>
      <c r="H368" s="255" t="s">
        <v>3</v>
      </c>
      <c r="I368" s="125"/>
      <c r="J368" s="161"/>
      <c r="K368" s="161"/>
      <c r="L368" s="253"/>
      <c r="M368" s="257"/>
      <c r="N368" s="258"/>
      <c r="O368" s="258"/>
      <c r="P368" s="258"/>
      <c r="Q368" s="258"/>
      <c r="R368" s="258"/>
      <c r="S368" s="258"/>
      <c r="T368" s="259"/>
      <c r="U368" s="161"/>
      <c r="V368" s="161"/>
      <c r="W368" s="161"/>
      <c r="X368" s="161"/>
      <c r="AT368" s="124" t="s">
        <v>142</v>
      </c>
      <c r="AU368" s="124" t="s">
        <v>77</v>
      </c>
      <c r="AV368" s="13" t="s">
        <v>73</v>
      </c>
      <c r="AW368" s="13" t="s">
        <v>30</v>
      </c>
      <c r="AX368" s="13" t="s">
        <v>68</v>
      </c>
      <c r="AY368" s="124" t="s">
        <v>133</v>
      </c>
    </row>
    <row r="369" spans="1:51" s="14" customFormat="1" ht="12">
      <c r="A369" s="162"/>
      <c r="B369" s="260"/>
      <c r="C369" s="162"/>
      <c r="D369" s="254" t="s">
        <v>142</v>
      </c>
      <c r="E369" s="261" t="s">
        <v>3</v>
      </c>
      <c r="F369" s="262" t="s">
        <v>412</v>
      </c>
      <c r="G369" s="162"/>
      <c r="H369" s="263">
        <v>85.689</v>
      </c>
      <c r="I369" s="130"/>
      <c r="J369" s="162"/>
      <c r="K369" s="162"/>
      <c r="L369" s="260"/>
      <c r="M369" s="264"/>
      <c r="N369" s="265"/>
      <c r="O369" s="265"/>
      <c r="P369" s="265"/>
      <c r="Q369" s="265"/>
      <c r="R369" s="265"/>
      <c r="S369" s="265"/>
      <c r="T369" s="266"/>
      <c r="U369" s="162"/>
      <c r="V369" s="162"/>
      <c r="W369" s="162"/>
      <c r="X369" s="162"/>
      <c r="AT369" s="129" t="s">
        <v>142</v>
      </c>
      <c r="AU369" s="129" t="s">
        <v>77</v>
      </c>
      <c r="AV369" s="14" t="s">
        <v>77</v>
      </c>
      <c r="AW369" s="14" t="s">
        <v>30</v>
      </c>
      <c r="AX369" s="14" t="s">
        <v>68</v>
      </c>
      <c r="AY369" s="129" t="s">
        <v>133</v>
      </c>
    </row>
    <row r="370" spans="1:51" s="15" customFormat="1" ht="12">
      <c r="A370" s="165"/>
      <c r="B370" s="271"/>
      <c r="C370" s="165"/>
      <c r="D370" s="254" t="s">
        <v>142</v>
      </c>
      <c r="E370" s="272" t="s">
        <v>3</v>
      </c>
      <c r="F370" s="273" t="s">
        <v>207</v>
      </c>
      <c r="G370" s="165"/>
      <c r="H370" s="274">
        <v>184.322</v>
      </c>
      <c r="I370" s="138"/>
      <c r="J370" s="165"/>
      <c r="K370" s="165"/>
      <c r="L370" s="271"/>
      <c r="M370" s="275"/>
      <c r="N370" s="276"/>
      <c r="O370" s="276"/>
      <c r="P370" s="276"/>
      <c r="Q370" s="276"/>
      <c r="R370" s="276"/>
      <c r="S370" s="276"/>
      <c r="T370" s="277"/>
      <c r="U370" s="165"/>
      <c r="V370" s="165"/>
      <c r="W370" s="165"/>
      <c r="X370" s="165"/>
      <c r="AT370" s="137" t="s">
        <v>142</v>
      </c>
      <c r="AU370" s="137" t="s">
        <v>77</v>
      </c>
      <c r="AV370" s="15" t="s">
        <v>140</v>
      </c>
      <c r="AW370" s="15" t="s">
        <v>30</v>
      </c>
      <c r="AX370" s="15" t="s">
        <v>73</v>
      </c>
      <c r="AY370" s="137" t="s">
        <v>133</v>
      </c>
    </row>
    <row r="371" spans="1:65" s="2" customFormat="1" ht="14.45" customHeight="1">
      <c r="A371" s="164"/>
      <c r="B371" s="176"/>
      <c r="C371" s="242" t="s">
        <v>457</v>
      </c>
      <c r="D371" s="242" t="s">
        <v>135</v>
      </c>
      <c r="E371" s="243" t="s">
        <v>458</v>
      </c>
      <c r="F371" s="244" t="s">
        <v>459</v>
      </c>
      <c r="G371" s="245" t="s">
        <v>138</v>
      </c>
      <c r="H371" s="246">
        <v>73.934</v>
      </c>
      <c r="I371" s="117"/>
      <c r="J371" s="247">
        <f>ROUND(I371*H371,2)</f>
        <v>0</v>
      </c>
      <c r="K371" s="244" t="s">
        <v>3</v>
      </c>
      <c r="L371" s="176"/>
      <c r="M371" s="248" t="s">
        <v>3</v>
      </c>
      <c r="N371" s="249" t="s">
        <v>39</v>
      </c>
      <c r="O371" s="250"/>
      <c r="P371" s="251">
        <f>O371*H371</f>
        <v>0</v>
      </c>
      <c r="Q371" s="251">
        <v>0</v>
      </c>
      <c r="R371" s="251">
        <f>Q371*H371</f>
        <v>0</v>
      </c>
      <c r="S371" s="251">
        <v>0</v>
      </c>
      <c r="T371" s="252">
        <f>S371*H371</f>
        <v>0</v>
      </c>
      <c r="U371" s="164"/>
      <c r="V371" s="164"/>
      <c r="W371" s="164"/>
      <c r="X371" s="164"/>
      <c r="Y371" s="30"/>
      <c r="Z371" s="30"/>
      <c r="AA371" s="30"/>
      <c r="AB371" s="30"/>
      <c r="AC371" s="30"/>
      <c r="AD371" s="30"/>
      <c r="AE371" s="30"/>
      <c r="AR371" s="122" t="s">
        <v>140</v>
      </c>
      <c r="AT371" s="122" t="s">
        <v>135</v>
      </c>
      <c r="AU371" s="122" t="s">
        <v>77</v>
      </c>
      <c r="AY371" s="18" t="s">
        <v>133</v>
      </c>
      <c r="BE371" s="123">
        <f>IF(N371="základní",J371,0)</f>
        <v>0</v>
      </c>
      <c r="BF371" s="123">
        <f>IF(N371="snížená",J371,0)</f>
        <v>0</v>
      </c>
      <c r="BG371" s="123">
        <f>IF(N371="zákl. přenesená",J371,0)</f>
        <v>0</v>
      </c>
      <c r="BH371" s="123">
        <f>IF(N371="sníž. přenesená",J371,0)</f>
        <v>0</v>
      </c>
      <c r="BI371" s="123">
        <f>IF(N371="nulová",J371,0)</f>
        <v>0</v>
      </c>
      <c r="BJ371" s="18" t="s">
        <v>73</v>
      </c>
      <c r="BK371" s="123">
        <f>ROUND(I371*H371,2)</f>
        <v>0</v>
      </c>
      <c r="BL371" s="18" t="s">
        <v>140</v>
      </c>
      <c r="BM371" s="122" t="s">
        <v>460</v>
      </c>
    </row>
    <row r="372" spans="1:47" s="2" customFormat="1" ht="19.5">
      <c r="A372" s="164"/>
      <c r="B372" s="176"/>
      <c r="C372" s="164"/>
      <c r="D372" s="254" t="s">
        <v>164</v>
      </c>
      <c r="E372" s="164"/>
      <c r="F372" s="267" t="s">
        <v>442</v>
      </c>
      <c r="G372" s="164"/>
      <c r="H372" s="164"/>
      <c r="I372" s="134"/>
      <c r="J372" s="164"/>
      <c r="K372" s="164"/>
      <c r="L372" s="176"/>
      <c r="M372" s="268"/>
      <c r="N372" s="269"/>
      <c r="O372" s="250"/>
      <c r="P372" s="250"/>
      <c r="Q372" s="250"/>
      <c r="R372" s="250"/>
      <c r="S372" s="250"/>
      <c r="T372" s="270"/>
      <c r="U372" s="164"/>
      <c r="V372" s="164"/>
      <c r="W372" s="164"/>
      <c r="X372" s="164"/>
      <c r="Y372" s="30"/>
      <c r="Z372" s="30"/>
      <c r="AA372" s="30"/>
      <c r="AB372" s="30"/>
      <c r="AC372" s="30"/>
      <c r="AD372" s="30"/>
      <c r="AE372" s="30"/>
      <c r="AT372" s="18" t="s">
        <v>164</v>
      </c>
      <c r="AU372" s="18" t="s">
        <v>77</v>
      </c>
    </row>
    <row r="373" spans="1:51" s="13" customFormat="1" ht="12">
      <c r="A373" s="161"/>
      <c r="B373" s="253"/>
      <c r="C373" s="161"/>
      <c r="D373" s="254" t="s">
        <v>142</v>
      </c>
      <c r="E373" s="255" t="s">
        <v>3</v>
      </c>
      <c r="F373" s="256" t="s">
        <v>448</v>
      </c>
      <c r="G373" s="161"/>
      <c r="H373" s="255" t="s">
        <v>3</v>
      </c>
      <c r="I373" s="125"/>
      <c r="J373" s="161"/>
      <c r="K373" s="161"/>
      <c r="L373" s="253"/>
      <c r="M373" s="257"/>
      <c r="N373" s="258"/>
      <c r="O373" s="258"/>
      <c r="P373" s="258"/>
      <c r="Q373" s="258"/>
      <c r="R373" s="258"/>
      <c r="S373" s="258"/>
      <c r="T373" s="259"/>
      <c r="U373" s="161"/>
      <c r="V373" s="161"/>
      <c r="W373" s="161"/>
      <c r="X373" s="161"/>
      <c r="AT373" s="124" t="s">
        <v>142</v>
      </c>
      <c r="AU373" s="124" t="s">
        <v>77</v>
      </c>
      <c r="AV373" s="13" t="s">
        <v>73</v>
      </c>
      <c r="AW373" s="13" t="s">
        <v>30</v>
      </c>
      <c r="AX373" s="13" t="s">
        <v>68</v>
      </c>
      <c r="AY373" s="124" t="s">
        <v>133</v>
      </c>
    </row>
    <row r="374" spans="1:51" s="13" customFormat="1" ht="12">
      <c r="A374" s="161"/>
      <c r="B374" s="253"/>
      <c r="C374" s="161"/>
      <c r="D374" s="254" t="s">
        <v>142</v>
      </c>
      <c r="E374" s="255" t="s">
        <v>3</v>
      </c>
      <c r="F374" s="256" t="s">
        <v>449</v>
      </c>
      <c r="G374" s="161"/>
      <c r="H374" s="255" t="s">
        <v>3</v>
      </c>
      <c r="I374" s="125"/>
      <c r="J374" s="161"/>
      <c r="K374" s="161"/>
      <c r="L374" s="253"/>
      <c r="M374" s="257"/>
      <c r="N374" s="258"/>
      <c r="O374" s="258"/>
      <c r="P374" s="258"/>
      <c r="Q374" s="258"/>
      <c r="R374" s="258"/>
      <c r="S374" s="258"/>
      <c r="T374" s="259"/>
      <c r="U374" s="161"/>
      <c r="V374" s="161"/>
      <c r="W374" s="161"/>
      <c r="X374" s="161"/>
      <c r="AT374" s="124" t="s">
        <v>142</v>
      </c>
      <c r="AU374" s="124" t="s">
        <v>77</v>
      </c>
      <c r="AV374" s="13" t="s">
        <v>73</v>
      </c>
      <c r="AW374" s="13" t="s">
        <v>30</v>
      </c>
      <c r="AX374" s="13" t="s">
        <v>68</v>
      </c>
      <c r="AY374" s="124" t="s">
        <v>133</v>
      </c>
    </row>
    <row r="375" spans="1:51" s="14" customFormat="1" ht="12">
      <c r="A375" s="162"/>
      <c r="B375" s="260"/>
      <c r="C375" s="162"/>
      <c r="D375" s="254" t="s">
        <v>142</v>
      </c>
      <c r="E375" s="261" t="s">
        <v>3</v>
      </c>
      <c r="F375" s="262" t="s">
        <v>450</v>
      </c>
      <c r="G375" s="162"/>
      <c r="H375" s="263">
        <v>40.085</v>
      </c>
      <c r="I375" s="130"/>
      <c r="J375" s="162"/>
      <c r="K375" s="162"/>
      <c r="L375" s="260"/>
      <c r="M375" s="264"/>
      <c r="N375" s="265"/>
      <c r="O375" s="265"/>
      <c r="P375" s="265"/>
      <c r="Q375" s="265"/>
      <c r="R375" s="265"/>
      <c r="S375" s="265"/>
      <c r="T375" s="266"/>
      <c r="U375" s="162"/>
      <c r="V375" s="162"/>
      <c r="W375" s="162"/>
      <c r="X375" s="162"/>
      <c r="AT375" s="129" t="s">
        <v>142</v>
      </c>
      <c r="AU375" s="129" t="s">
        <v>77</v>
      </c>
      <c r="AV375" s="14" t="s">
        <v>77</v>
      </c>
      <c r="AW375" s="14" t="s">
        <v>30</v>
      </c>
      <c r="AX375" s="14" t="s">
        <v>68</v>
      </c>
      <c r="AY375" s="129" t="s">
        <v>133</v>
      </c>
    </row>
    <row r="376" spans="1:51" s="14" customFormat="1" ht="12">
      <c r="A376" s="162"/>
      <c r="B376" s="260"/>
      <c r="C376" s="162"/>
      <c r="D376" s="254" t="s">
        <v>142</v>
      </c>
      <c r="E376" s="261" t="s">
        <v>3</v>
      </c>
      <c r="F376" s="262" t="s">
        <v>451</v>
      </c>
      <c r="G376" s="162"/>
      <c r="H376" s="263">
        <v>33.849</v>
      </c>
      <c r="I376" s="130"/>
      <c r="J376" s="162"/>
      <c r="K376" s="162"/>
      <c r="L376" s="260"/>
      <c r="M376" s="264"/>
      <c r="N376" s="265"/>
      <c r="O376" s="265"/>
      <c r="P376" s="265"/>
      <c r="Q376" s="265"/>
      <c r="R376" s="265"/>
      <c r="S376" s="265"/>
      <c r="T376" s="266"/>
      <c r="U376" s="162"/>
      <c r="V376" s="162"/>
      <c r="W376" s="162"/>
      <c r="X376" s="162"/>
      <c r="AT376" s="129" t="s">
        <v>142</v>
      </c>
      <c r="AU376" s="129" t="s">
        <v>77</v>
      </c>
      <c r="AV376" s="14" t="s">
        <v>77</v>
      </c>
      <c r="AW376" s="14" t="s">
        <v>30</v>
      </c>
      <c r="AX376" s="14" t="s">
        <v>68</v>
      </c>
      <c r="AY376" s="129" t="s">
        <v>133</v>
      </c>
    </row>
    <row r="377" spans="1:51" s="15" customFormat="1" ht="12">
      <c r="A377" s="165"/>
      <c r="B377" s="271"/>
      <c r="C377" s="165"/>
      <c r="D377" s="254" t="s">
        <v>142</v>
      </c>
      <c r="E377" s="272" t="s">
        <v>3</v>
      </c>
      <c r="F377" s="273" t="s">
        <v>207</v>
      </c>
      <c r="G377" s="165"/>
      <c r="H377" s="274">
        <v>73.934</v>
      </c>
      <c r="I377" s="138"/>
      <c r="J377" s="165"/>
      <c r="K377" s="165"/>
      <c r="L377" s="271"/>
      <c r="M377" s="275"/>
      <c r="N377" s="276"/>
      <c r="O377" s="276"/>
      <c r="P377" s="276"/>
      <c r="Q377" s="276"/>
      <c r="R377" s="276"/>
      <c r="S377" s="276"/>
      <c r="T377" s="277"/>
      <c r="U377" s="165"/>
      <c r="V377" s="165"/>
      <c r="W377" s="165"/>
      <c r="X377" s="165"/>
      <c r="AT377" s="137" t="s">
        <v>142</v>
      </c>
      <c r="AU377" s="137" t="s">
        <v>77</v>
      </c>
      <c r="AV377" s="15" t="s">
        <v>140</v>
      </c>
      <c r="AW377" s="15" t="s">
        <v>30</v>
      </c>
      <c r="AX377" s="15" t="s">
        <v>73</v>
      </c>
      <c r="AY377" s="137" t="s">
        <v>133</v>
      </c>
    </row>
    <row r="378" spans="1:65" s="2" customFormat="1" ht="14.45" customHeight="1">
      <c r="A378" s="164"/>
      <c r="B378" s="176"/>
      <c r="C378" s="242" t="s">
        <v>461</v>
      </c>
      <c r="D378" s="242" t="s">
        <v>135</v>
      </c>
      <c r="E378" s="243" t="s">
        <v>462</v>
      </c>
      <c r="F378" s="244" t="s">
        <v>463</v>
      </c>
      <c r="G378" s="245" t="s">
        <v>138</v>
      </c>
      <c r="H378" s="246">
        <v>96.115</v>
      </c>
      <c r="I378" s="117"/>
      <c r="J378" s="247">
        <f>ROUND(I378*H378,2)</f>
        <v>0</v>
      </c>
      <c r="K378" s="244" t="s">
        <v>3</v>
      </c>
      <c r="L378" s="176"/>
      <c r="M378" s="248" t="s">
        <v>3</v>
      </c>
      <c r="N378" s="249" t="s">
        <v>39</v>
      </c>
      <c r="O378" s="250"/>
      <c r="P378" s="251">
        <f>O378*H378</f>
        <v>0</v>
      </c>
      <c r="Q378" s="251">
        <v>0</v>
      </c>
      <c r="R378" s="251">
        <f>Q378*H378</f>
        <v>0</v>
      </c>
      <c r="S378" s="251">
        <v>0</v>
      </c>
      <c r="T378" s="252">
        <f>S378*H378</f>
        <v>0</v>
      </c>
      <c r="U378" s="164"/>
      <c r="V378" s="164"/>
      <c r="W378" s="164"/>
      <c r="X378" s="164"/>
      <c r="Y378" s="30"/>
      <c r="Z378" s="30"/>
      <c r="AA378" s="30"/>
      <c r="AB378" s="30"/>
      <c r="AC378" s="30"/>
      <c r="AD378" s="30"/>
      <c r="AE378" s="30"/>
      <c r="AR378" s="122" t="s">
        <v>140</v>
      </c>
      <c r="AT378" s="122" t="s">
        <v>135</v>
      </c>
      <c r="AU378" s="122" t="s">
        <v>77</v>
      </c>
      <c r="AY378" s="18" t="s">
        <v>133</v>
      </c>
      <c r="BE378" s="123">
        <f>IF(N378="základní",J378,0)</f>
        <v>0</v>
      </c>
      <c r="BF378" s="123">
        <f>IF(N378="snížená",J378,0)</f>
        <v>0</v>
      </c>
      <c r="BG378" s="123">
        <f>IF(N378="zákl. přenesená",J378,0)</f>
        <v>0</v>
      </c>
      <c r="BH378" s="123">
        <f>IF(N378="sníž. přenesená",J378,0)</f>
        <v>0</v>
      </c>
      <c r="BI378" s="123">
        <f>IF(N378="nulová",J378,0)</f>
        <v>0</v>
      </c>
      <c r="BJ378" s="18" t="s">
        <v>73</v>
      </c>
      <c r="BK378" s="123">
        <f>ROUND(I378*H378,2)</f>
        <v>0</v>
      </c>
      <c r="BL378" s="18" t="s">
        <v>140</v>
      </c>
      <c r="BM378" s="122" t="s">
        <v>464</v>
      </c>
    </row>
    <row r="379" spans="1:47" s="2" customFormat="1" ht="19.5">
      <c r="A379" s="164"/>
      <c r="B379" s="176"/>
      <c r="C379" s="164"/>
      <c r="D379" s="254" t="s">
        <v>164</v>
      </c>
      <c r="E379" s="164"/>
      <c r="F379" s="267" t="s">
        <v>465</v>
      </c>
      <c r="G379" s="164"/>
      <c r="H379" s="164"/>
      <c r="I379" s="134"/>
      <c r="J379" s="164"/>
      <c r="K379" s="164"/>
      <c r="L379" s="176"/>
      <c r="M379" s="268"/>
      <c r="N379" s="269"/>
      <c r="O379" s="250"/>
      <c r="P379" s="250"/>
      <c r="Q379" s="250"/>
      <c r="R379" s="250"/>
      <c r="S379" s="250"/>
      <c r="T379" s="270"/>
      <c r="U379" s="164"/>
      <c r="V379" s="164"/>
      <c r="W379" s="164"/>
      <c r="X379" s="164"/>
      <c r="Y379" s="30"/>
      <c r="Z379" s="30"/>
      <c r="AA379" s="30"/>
      <c r="AB379" s="30"/>
      <c r="AC379" s="30"/>
      <c r="AD379" s="30"/>
      <c r="AE379" s="30"/>
      <c r="AT379" s="18" t="s">
        <v>164</v>
      </c>
      <c r="AU379" s="18" t="s">
        <v>77</v>
      </c>
    </row>
    <row r="380" spans="1:51" s="13" customFormat="1" ht="12">
      <c r="A380" s="161"/>
      <c r="B380" s="253"/>
      <c r="C380" s="161"/>
      <c r="D380" s="254" t="s">
        <v>142</v>
      </c>
      <c r="E380" s="255" t="s">
        <v>3</v>
      </c>
      <c r="F380" s="256" t="s">
        <v>448</v>
      </c>
      <c r="G380" s="161"/>
      <c r="H380" s="255" t="s">
        <v>3</v>
      </c>
      <c r="I380" s="125"/>
      <c r="J380" s="161"/>
      <c r="K380" s="161"/>
      <c r="L380" s="253"/>
      <c r="M380" s="257"/>
      <c r="N380" s="258"/>
      <c r="O380" s="258"/>
      <c r="P380" s="258"/>
      <c r="Q380" s="258"/>
      <c r="R380" s="258"/>
      <c r="S380" s="258"/>
      <c r="T380" s="259"/>
      <c r="U380" s="161"/>
      <c r="V380" s="161"/>
      <c r="W380" s="161"/>
      <c r="X380" s="161"/>
      <c r="AT380" s="124" t="s">
        <v>142</v>
      </c>
      <c r="AU380" s="124" t="s">
        <v>77</v>
      </c>
      <c r="AV380" s="13" t="s">
        <v>73</v>
      </c>
      <c r="AW380" s="13" t="s">
        <v>30</v>
      </c>
      <c r="AX380" s="13" t="s">
        <v>68</v>
      </c>
      <c r="AY380" s="124" t="s">
        <v>133</v>
      </c>
    </row>
    <row r="381" spans="1:51" s="13" customFormat="1" ht="12">
      <c r="A381" s="161"/>
      <c r="B381" s="253"/>
      <c r="C381" s="161"/>
      <c r="D381" s="254" t="s">
        <v>142</v>
      </c>
      <c r="E381" s="255" t="s">
        <v>3</v>
      </c>
      <c r="F381" s="256" t="s">
        <v>449</v>
      </c>
      <c r="G381" s="161"/>
      <c r="H381" s="255" t="s">
        <v>3</v>
      </c>
      <c r="I381" s="125"/>
      <c r="J381" s="161"/>
      <c r="K381" s="161"/>
      <c r="L381" s="253"/>
      <c r="M381" s="257"/>
      <c r="N381" s="258"/>
      <c r="O381" s="258"/>
      <c r="P381" s="258"/>
      <c r="Q381" s="258"/>
      <c r="R381" s="258"/>
      <c r="S381" s="258"/>
      <c r="T381" s="259"/>
      <c r="U381" s="161"/>
      <c r="V381" s="161"/>
      <c r="W381" s="161"/>
      <c r="X381" s="161"/>
      <c r="AT381" s="124" t="s">
        <v>142</v>
      </c>
      <c r="AU381" s="124" t="s">
        <v>77</v>
      </c>
      <c r="AV381" s="13" t="s">
        <v>73</v>
      </c>
      <c r="AW381" s="13" t="s">
        <v>30</v>
      </c>
      <c r="AX381" s="13" t="s">
        <v>68</v>
      </c>
      <c r="AY381" s="124" t="s">
        <v>133</v>
      </c>
    </row>
    <row r="382" spans="1:51" s="14" customFormat="1" ht="12">
      <c r="A382" s="162"/>
      <c r="B382" s="260"/>
      <c r="C382" s="162"/>
      <c r="D382" s="254" t="s">
        <v>142</v>
      </c>
      <c r="E382" s="261" t="s">
        <v>3</v>
      </c>
      <c r="F382" s="262" t="s">
        <v>450</v>
      </c>
      <c r="G382" s="162"/>
      <c r="H382" s="263">
        <v>40.085</v>
      </c>
      <c r="I382" s="130"/>
      <c r="J382" s="162"/>
      <c r="K382" s="162"/>
      <c r="L382" s="260"/>
      <c r="M382" s="264"/>
      <c r="N382" s="265"/>
      <c r="O382" s="265"/>
      <c r="P382" s="265"/>
      <c r="Q382" s="265"/>
      <c r="R382" s="265"/>
      <c r="S382" s="265"/>
      <c r="T382" s="266"/>
      <c r="U382" s="162"/>
      <c r="V382" s="162"/>
      <c r="W382" s="162"/>
      <c r="X382" s="162"/>
      <c r="AT382" s="129" t="s">
        <v>142</v>
      </c>
      <c r="AU382" s="129" t="s">
        <v>77</v>
      </c>
      <c r="AV382" s="14" t="s">
        <v>77</v>
      </c>
      <c r="AW382" s="14" t="s">
        <v>30</v>
      </c>
      <c r="AX382" s="14" t="s">
        <v>68</v>
      </c>
      <c r="AY382" s="129" t="s">
        <v>133</v>
      </c>
    </row>
    <row r="383" spans="1:51" s="14" customFormat="1" ht="12">
      <c r="A383" s="162"/>
      <c r="B383" s="260"/>
      <c r="C383" s="162"/>
      <c r="D383" s="254" t="s">
        <v>142</v>
      </c>
      <c r="E383" s="261" t="s">
        <v>3</v>
      </c>
      <c r="F383" s="262" t="s">
        <v>451</v>
      </c>
      <c r="G383" s="162"/>
      <c r="H383" s="263">
        <v>33.849</v>
      </c>
      <c r="I383" s="130"/>
      <c r="J383" s="162"/>
      <c r="K383" s="162"/>
      <c r="L383" s="260"/>
      <c r="M383" s="264"/>
      <c r="N383" s="265"/>
      <c r="O383" s="265"/>
      <c r="P383" s="265"/>
      <c r="Q383" s="265"/>
      <c r="R383" s="265"/>
      <c r="S383" s="265"/>
      <c r="T383" s="266"/>
      <c r="U383" s="162"/>
      <c r="V383" s="162"/>
      <c r="W383" s="162"/>
      <c r="X383" s="162"/>
      <c r="AT383" s="129" t="s">
        <v>142</v>
      </c>
      <c r="AU383" s="129" t="s">
        <v>77</v>
      </c>
      <c r="AV383" s="14" t="s">
        <v>77</v>
      </c>
      <c r="AW383" s="14" t="s">
        <v>30</v>
      </c>
      <c r="AX383" s="14" t="s">
        <v>68</v>
      </c>
      <c r="AY383" s="129" t="s">
        <v>133</v>
      </c>
    </row>
    <row r="384" spans="1:51" s="13" customFormat="1" ht="12">
      <c r="A384" s="161"/>
      <c r="B384" s="253"/>
      <c r="C384" s="161"/>
      <c r="D384" s="254" t="s">
        <v>142</v>
      </c>
      <c r="E384" s="255" t="s">
        <v>3</v>
      </c>
      <c r="F384" s="256" t="s">
        <v>466</v>
      </c>
      <c r="G384" s="161"/>
      <c r="H384" s="255" t="s">
        <v>3</v>
      </c>
      <c r="I384" s="125"/>
      <c r="J384" s="161"/>
      <c r="K384" s="161"/>
      <c r="L384" s="253"/>
      <c r="M384" s="257"/>
      <c r="N384" s="258"/>
      <c r="O384" s="258"/>
      <c r="P384" s="258"/>
      <c r="Q384" s="258"/>
      <c r="R384" s="258"/>
      <c r="S384" s="258"/>
      <c r="T384" s="259"/>
      <c r="U384" s="161"/>
      <c r="V384" s="161"/>
      <c r="W384" s="161"/>
      <c r="X384" s="161"/>
      <c r="AT384" s="124" t="s">
        <v>142</v>
      </c>
      <c r="AU384" s="124" t="s">
        <v>77</v>
      </c>
      <c r="AV384" s="13" t="s">
        <v>73</v>
      </c>
      <c r="AW384" s="13" t="s">
        <v>30</v>
      </c>
      <c r="AX384" s="13" t="s">
        <v>68</v>
      </c>
      <c r="AY384" s="124" t="s">
        <v>133</v>
      </c>
    </row>
    <row r="385" spans="1:51" s="13" customFormat="1" ht="12">
      <c r="A385" s="161"/>
      <c r="B385" s="253"/>
      <c r="C385" s="161"/>
      <c r="D385" s="254" t="s">
        <v>142</v>
      </c>
      <c r="E385" s="255" t="s">
        <v>3</v>
      </c>
      <c r="F385" s="256" t="s">
        <v>467</v>
      </c>
      <c r="G385" s="161"/>
      <c r="H385" s="255" t="s">
        <v>3</v>
      </c>
      <c r="I385" s="125"/>
      <c r="J385" s="161"/>
      <c r="K385" s="161"/>
      <c r="L385" s="253"/>
      <c r="M385" s="257"/>
      <c r="N385" s="258"/>
      <c r="O385" s="258"/>
      <c r="P385" s="258"/>
      <c r="Q385" s="258"/>
      <c r="R385" s="258"/>
      <c r="S385" s="258"/>
      <c r="T385" s="259"/>
      <c r="U385" s="161"/>
      <c r="V385" s="161"/>
      <c r="W385" s="161"/>
      <c r="X385" s="161"/>
      <c r="AT385" s="124" t="s">
        <v>142</v>
      </c>
      <c r="AU385" s="124" t="s">
        <v>77</v>
      </c>
      <c r="AV385" s="13" t="s">
        <v>73</v>
      </c>
      <c r="AW385" s="13" t="s">
        <v>30</v>
      </c>
      <c r="AX385" s="13" t="s">
        <v>68</v>
      </c>
      <c r="AY385" s="124" t="s">
        <v>133</v>
      </c>
    </row>
    <row r="386" spans="1:51" s="14" customFormat="1" ht="12">
      <c r="A386" s="162"/>
      <c r="B386" s="260"/>
      <c r="C386" s="162"/>
      <c r="D386" s="254" t="s">
        <v>142</v>
      </c>
      <c r="E386" s="261" t="s">
        <v>3</v>
      </c>
      <c r="F386" s="262" t="s">
        <v>468</v>
      </c>
      <c r="G386" s="162"/>
      <c r="H386" s="263">
        <v>12.026</v>
      </c>
      <c r="I386" s="130"/>
      <c r="J386" s="162"/>
      <c r="K386" s="162"/>
      <c r="L386" s="260"/>
      <c r="M386" s="264"/>
      <c r="N386" s="265"/>
      <c r="O386" s="265"/>
      <c r="P386" s="265"/>
      <c r="Q386" s="265"/>
      <c r="R386" s="265"/>
      <c r="S386" s="265"/>
      <c r="T386" s="266"/>
      <c r="U386" s="162"/>
      <c r="V386" s="162"/>
      <c r="W386" s="162"/>
      <c r="X386" s="162"/>
      <c r="AT386" s="129" t="s">
        <v>142</v>
      </c>
      <c r="AU386" s="129" t="s">
        <v>77</v>
      </c>
      <c r="AV386" s="14" t="s">
        <v>77</v>
      </c>
      <c r="AW386" s="14" t="s">
        <v>30</v>
      </c>
      <c r="AX386" s="14" t="s">
        <v>68</v>
      </c>
      <c r="AY386" s="129" t="s">
        <v>133</v>
      </c>
    </row>
    <row r="387" spans="1:51" s="14" customFormat="1" ht="12">
      <c r="A387" s="162"/>
      <c r="B387" s="260"/>
      <c r="C387" s="162"/>
      <c r="D387" s="254" t="s">
        <v>142</v>
      </c>
      <c r="E387" s="261" t="s">
        <v>3</v>
      </c>
      <c r="F387" s="262" t="s">
        <v>469</v>
      </c>
      <c r="G387" s="162"/>
      <c r="H387" s="263">
        <v>5.327</v>
      </c>
      <c r="I387" s="130"/>
      <c r="J387" s="162"/>
      <c r="K387" s="162"/>
      <c r="L387" s="260"/>
      <c r="M387" s="264"/>
      <c r="N387" s="265"/>
      <c r="O387" s="265"/>
      <c r="P387" s="265"/>
      <c r="Q387" s="265"/>
      <c r="R387" s="265"/>
      <c r="S387" s="265"/>
      <c r="T387" s="266"/>
      <c r="U387" s="162"/>
      <c r="V387" s="162"/>
      <c r="W387" s="162"/>
      <c r="X387" s="162"/>
      <c r="AT387" s="129" t="s">
        <v>142</v>
      </c>
      <c r="AU387" s="129" t="s">
        <v>77</v>
      </c>
      <c r="AV387" s="14" t="s">
        <v>77</v>
      </c>
      <c r="AW387" s="14" t="s">
        <v>30</v>
      </c>
      <c r="AX387" s="14" t="s">
        <v>68</v>
      </c>
      <c r="AY387" s="129" t="s">
        <v>133</v>
      </c>
    </row>
    <row r="388" spans="1:51" s="14" customFormat="1" ht="12">
      <c r="A388" s="162"/>
      <c r="B388" s="260"/>
      <c r="C388" s="162"/>
      <c r="D388" s="254" t="s">
        <v>142</v>
      </c>
      <c r="E388" s="261" t="s">
        <v>3</v>
      </c>
      <c r="F388" s="262" t="s">
        <v>470</v>
      </c>
      <c r="G388" s="162"/>
      <c r="H388" s="263">
        <v>4.828</v>
      </c>
      <c r="I388" s="130"/>
      <c r="J388" s="162"/>
      <c r="K388" s="162"/>
      <c r="L388" s="260"/>
      <c r="M388" s="264"/>
      <c r="N388" s="265"/>
      <c r="O388" s="265"/>
      <c r="P388" s="265"/>
      <c r="Q388" s="265"/>
      <c r="R388" s="265"/>
      <c r="S388" s="265"/>
      <c r="T388" s="266"/>
      <c r="U388" s="162"/>
      <c r="V388" s="162"/>
      <c r="W388" s="162"/>
      <c r="X388" s="162"/>
      <c r="AT388" s="129" t="s">
        <v>142</v>
      </c>
      <c r="AU388" s="129" t="s">
        <v>77</v>
      </c>
      <c r="AV388" s="14" t="s">
        <v>77</v>
      </c>
      <c r="AW388" s="14" t="s">
        <v>30</v>
      </c>
      <c r="AX388" s="14" t="s">
        <v>68</v>
      </c>
      <c r="AY388" s="129" t="s">
        <v>133</v>
      </c>
    </row>
    <row r="389" spans="1:51" s="15" customFormat="1" ht="12">
      <c r="A389" s="165"/>
      <c r="B389" s="271"/>
      <c r="C389" s="165"/>
      <c r="D389" s="254" t="s">
        <v>142</v>
      </c>
      <c r="E389" s="272" t="s">
        <v>3</v>
      </c>
      <c r="F389" s="273" t="s">
        <v>207</v>
      </c>
      <c r="G389" s="165"/>
      <c r="H389" s="274">
        <v>96.115</v>
      </c>
      <c r="I389" s="138"/>
      <c r="J389" s="165"/>
      <c r="K389" s="165"/>
      <c r="L389" s="271"/>
      <c r="M389" s="275"/>
      <c r="N389" s="276"/>
      <c r="O389" s="276"/>
      <c r="P389" s="276"/>
      <c r="Q389" s="276"/>
      <c r="R389" s="276"/>
      <c r="S389" s="276"/>
      <c r="T389" s="277"/>
      <c r="U389" s="165"/>
      <c r="V389" s="165"/>
      <c r="W389" s="165"/>
      <c r="X389" s="165"/>
      <c r="AT389" s="137" t="s">
        <v>142</v>
      </c>
      <c r="AU389" s="137" t="s">
        <v>77</v>
      </c>
      <c r="AV389" s="15" t="s">
        <v>140</v>
      </c>
      <c r="AW389" s="15" t="s">
        <v>30</v>
      </c>
      <c r="AX389" s="15" t="s">
        <v>73</v>
      </c>
      <c r="AY389" s="137" t="s">
        <v>133</v>
      </c>
    </row>
    <row r="390" spans="1:65" s="2" customFormat="1" ht="24.2" customHeight="1">
      <c r="A390" s="164"/>
      <c r="B390" s="176"/>
      <c r="C390" s="242" t="s">
        <v>471</v>
      </c>
      <c r="D390" s="242" t="s">
        <v>135</v>
      </c>
      <c r="E390" s="243" t="s">
        <v>472</v>
      </c>
      <c r="F390" s="244" t="s">
        <v>473</v>
      </c>
      <c r="G390" s="245" t="s">
        <v>138</v>
      </c>
      <c r="H390" s="246">
        <v>110.507</v>
      </c>
      <c r="I390" s="117"/>
      <c r="J390" s="247">
        <f>ROUND(I390*H390,2)</f>
        <v>0</v>
      </c>
      <c r="K390" s="244" t="s">
        <v>3</v>
      </c>
      <c r="L390" s="176"/>
      <c r="M390" s="248" t="s">
        <v>3</v>
      </c>
      <c r="N390" s="249" t="s">
        <v>39</v>
      </c>
      <c r="O390" s="250"/>
      <c r="P390" s="251">
        <f>O390*H390</f>
        <v>0</v>
      </c>
      <c r="Q390" s="251">
        <v>0</v>
      </c>
      <c r="R390" s="251">
        <f>Q390*H390</f>
        <v>0</v>
      </c>
      <c r="S390" s="251">
        <v>0</v>
      </c>
      <c r="T390" s="252">
        <f>S390*H390</f>
        <v>0</v>
      </c>
      <c r="U390" s="164"/>
      <c r="V390" s="164"/>
      <c r="W390" s="164"/>
      <c r="X390" s="164"/>
      <c r="Y390" s="30"/>
      <c r="Z390" s="30"/>
      <c r="AA390" s="30"/>
      <c r="AB390" s="30"/>
      <c r="AC390" s="30"/>
      <c r="AD390" s="30"/>
      <c r="AE390" s="30"/>
      <c r="AR390" s="122" t="s">
        <v>140</v>
      </c>
      <c r="AT390" s="122" t="s">
        <v>135</v>
      </c>
      <c r="AU390" s="122" t="s">
        <v>77</v>
      </c>
      <c r="AY390" s="18" t="s">
        <v>133</v>
      </c>
      <c r="BE390" s="123">
        <f>IF(N390="základní",J390,0)</f>
        <v>0</v>
      </c>
      <c r="BF390" s="123">
        <f>IF(N390="snížená",J390,0)</f>
        <v>0</v>
      </c>
      <c r="BG390" s="123">
        <f>IF(N390="zákl. přenesená",J390,0)</f>
        <v>0</v>
      </c>
      <c r="BH390" s="123">
        <f>IF(N390="sníž. přenesená",J390,0)</f>
        <v>0</v>
      </c>
      <c r="BI390" s="123">
        <f>IF(N390="nulová",J390,0)</f>
        <v>0</v>
      </c>
      <c r="BJ390" s="18" t="s">
        <v>73</v>
      </c>
      <c r="BK390" s="123">
        <f>ROUND(I390*H390,2)</f>
        <v>0</v>
      </c>
      <c r="BL390" s="18" t="s">
        <v>140</v>
      </c>
      <c r="BM390" s="122" t="s">
        <v>474</v>
      </c>
    </row>
    <row r="391" spans="1:51" s="13" customFormat="1" ht="12">
      <c r="A391" s="161"/>
      <c r="B391" s="253"/>
      <c r="C391" s="161"/>
      <c r="D391" s="254" t="s">
        <v>142</v>
      </c>
      <c r="E391" s="255" t="s">
        <v>3</v>
      </c>
      <c r="F391" s="256" t="s">
        <v>360</v>
      </c>
      <c r="G391" s="161"/>
      <c r="H391" s="255" t="s">
        <v>3</v>
      </c>
      <c r="I391" s="125"/>
      <c r="J391" s="161"/>
      <c r="K391" s="161"/>
      <c r="L391" s="253"/>
      <c r="M391" s="257"/>
      <c r="N391" s="258"/>
      <c r="O391" s="258"/>
      <c r="P391" s="258"/>
      <c r="Q391" s="258"/>
      <c r="R391" s="258"/>
      <c r="S391" s="258"/>
      <c r="T391" s="259"/>
      <c r="U391" s="161"/>
      <c r="V391" s="161"/>
      <c r="W391" s="161"/>
      <c r="X391" s="161"/>
      <c r="AT391" s="124" t="s">
        <v>142</v>
      </c>
      <c r="AU391" s="124" t="s">
        <v>77</v>
      </c>
      <c r="AV391" s="13" t="s">
        <v>73</v>
      </c>
      <c r="AW391" s="13" t="s">
        <v>30</v>
      </c>
      <c r="AX391" s="13" t="s">
        <v>68</v>
      </c>
      <c r="AY391" s="124" t="s">
        <v>133</v>
      </c>
    </row>
    <row r="392" spans="1:51" s="13" customFormat="1" ht="12">
      <c r="A392" s="161"/>
      <c r="B392" s="253"/>
      <c r="C392" s="161"/>
      <c r="D392" s="254" t="s">
        <v>142</v>
      </c>
      <c r="E392" s="255" t="s">
        <v>3</v>
      </c>
      <c r="F392" s="256" t="s">
        <v>475</v>
      </c>
      <c r="G392" s="161"/>
      <c r="H392" s="255" t="s">
        <v>3</v>
      </c>
      <c r="I392" s="125"/>
      <c r="J392" s="161"/>
      <c r="K392" s="161"/>
      <c r="L392" s="253"/>
      <c r="M392" s="257"/>
      <c r="N392" s="258"/>
      <c r="O392" s="258"/>
      <c r="P392" s="258"/>
      <c r="Q392" s="258"/>
      <c r="R392" s="258"/>
      <c r="S392" s="258"/>
      <c r="T392" s="259"/>
      <c r="U392" s="161"/>
      <c r="V392" s="161"/>
      <c r="W392" s="161"/>
      <c r="X392" s="161"/>
      <c r="AT392" s="124" t="s">
        <v>142</v>
      </c>
      <c r="AU392" s="124" t="s">
        <v>77</v>
      </c>
      <c r="AV392" s="13" t="s">
        <v>73</v>
      </c>
      <c r="AW392" s="13" t="s">
        <v>30</v>
      </c>
      <c r="AX392" s="13" t="s">
        <v>68</v>
      </c>
      <c r="AY392" s="124" t="s">
        <v>133</v>
      </c>
    </row>
    <row r="393" spans="1:51" s="14" customFormat="1" ht="12">
      <c r="A393" s="162"/>
      <c r="B393" s="260"/>
      <c r="C393" s="162"/>
      <c r="D393" s="254" t="s">
        <v>142</v>
      </c>
      <c r="E393" s="261" t="s">
        <v>3</v>
      </c>
      <c r="F393" s="262" t="s">
        <v>362</v>
      </c>
      <c r="G393" s="162"/>
      <c r="H393" s="263">
        <v>37.394</v>
      </c>
      <c r="I393" s="130"/>
      <c r="J393" s="162"/>
      <c r="K393" s="162"/>
      <c r="L393" s="260"/>
      <c r="M393" s="264"/>
      <c r="N393" s="265"/>
      <c r="O393" s="265"/>
      <c r="P393" s="265"/>
      <c r="Q393" s="265"/>
      <c r="R393" s="265"/>
      <c r="S393" s="265"/>
      <c r="T393" s="266"/>
      <c r="U393" s="162"/>
      <c r="V393" s="162"/>
      <c r="W393" s="162"/>
      <c r="X393" s="162"/>
      <c r="AT393" s="129" t="s">
        <v>142</v>
      </c>
      <c r="AU393" s="129" t="s">
        <v>77</v>
      </c>
      <c r="AV393" s="14" t="s">
        <v>77</v>
      </c>
      <c r="AW393" s="14" t="s">
        <v>30</v>
      </c>
      <c r="AX393" s="14" t="s">
        <v>68</v>
      </c>
      <c r="AY393" s="129" t="s">
        <v>133</v>
      </c>
    </row>
    <row r="394" spans="1:51" s="14" customFormat="1" ht="12">
      <c r="A394" s="162"/>
      <c r="B394" s="260"/>
      <c r="C394" s="162"/>
      <c r="D394" s="254" t="s">
        <v>142</v>
      </c>
      <c r="E394" s="261" t="s">
        <v>3</v>
      </c>
      <c r="F394" s="262" t="s">
        <v>363</v>
      </c>
      <c r="G394" s="162"/>
      <c r="H394" s="263">
        <v>29.649</v>
      </c>
      <c r="I394" s="130"/>
      <c r="J394" s="162"/>
      <c r="K394" s="162"/>
      <c r="L394" s="260"/>
      <c r="M394" s="264"/>
      <c r="N394" s="265"/>
      <c r="O394" s="265"/>
      <c r="P394" s="265"/>
      <c r="Q394" s="265"/>
      <c r="R394" s="265"/>
      <c r="S394" s="265"/>
      <c r="T394" s="266"/>
      <c r="U394" s="162"/>
      <c r="V394" s="162"/>
      <c r="W394" s="162"/>
      <c r="X394" s="162"/>
      <c r="AT394" s="129" t="s">
        <v>142</v>
      </c>
      <c r="AU394" s="129" t="s">
        <v>77</v>
      </c>
      <c r="AV394" s="14" t="s">
        <v>77</v>
      </c>
      <c r="AW394" s="14" t="s">
        <v>30</v>
      </c>
      <c r="AX394" s="14" t="s">
        <v>68</v>
      </c>
      <c r="AY394" s="129" t="s">
        <v>133</v>
      </c>
    </row>
    <row r="395" spans="1:51" s="13" customFormat="1" ht="12">
      <c r="A395" s="161"/>
      <c r="B395" s="253"/>
      <c r="C395" s="161"/>
      <c r="D395" s="254" t="s">
        <v>142</v>
      </c>
      <c r="E395" s="255" t="s">
        <v>3</v>
      </c>
      <c r="F395" s="256" t="s">
        <v>476</v>
      </c>
      <c r="G395" s="161"/>
      <c r="H395" s="255" t="s">
        <v>3</v>
      </c>
      <c r="I395" s="125"/>
      <c r="J395" s="161"/>
      <c r="K395" s="161"/>
      <c r="L395" s="253"/>
      <c r="M395" s="257"/>
      <c r="N395" s="258"/>
      <c r="O395" s="258"/>
      <c r="P395" s="258"/>
      <c r="Q395" s="258"/>
      <c r="R395" s="258"/>
      <c r="S395" s="258"/>
      <c r="T395" s="259"/>
      <c r="U395" s="161"/>
      <c r="V395" s="161"/>
      <c r="W395" s="161"/>
      <c r="X395" s="161"/>
      <c r="AT395" s="124" t="s">
        <v>142</v>
      </c>
      <c r="AU395" s="124" t="s">
        <v>77</v>
      </c>
      <c r="AV395" s="13" t="s">
        <v>73</v>
      </c>
      <c r="AW395" s="13" t="s">
        <v>30</v>
      </c>
      <c r="AX395" s="13" t="s">
        <v>68</v>
      </c>
      <c r="AY395" s="124" t="s">
        <v>133</v>
      </c>
    </row>
    <row r="396" spans="1:51" s="14" customFormat="1" ht="12">
      <c r="A396" s="162"/>
      <c r="B396" s="260"/>
      <c r="C396" s="162"/>
      <c r="D396" s="254" t="s">
        <v>142</v>
      </c>
      <c r="E396" s="261" t="s">
        <v>3</v>
      </c>
      <c r="F396" s="262" t="s">
        <v>365</v>
      </c>
      <c r="G396" s="162"/>
      <c r="H396" s="263">
        <v>20.593</v>
      </c>
      <c r="I396" s="130"/>
      <c r="J396" s="162"/>
      <c r="K396" s="162"/>
      <c r="L396" s="260"/>
      <c r="M396" s="264"/>
      <c r="N396" s="265"/>
      <c r="O396" s="265"/>
      <c r="P396" s="265"/>
      <c r="Q396" s="265"/>
      <c r="R396" s="265"/>
      <c r="S396" s="265"/>
      <c r="T396" s="266"/>
      <c r="U396" s="162"/>
      <c r="V396" s="162"/>
      <c r="W396" s="162"/>
      <c r="X396" s="162"/>
      <c r="AT396" s="129" t="s">
        <v>142</v>
      </c>
      <c r="AU396" s="129" t="s">
        <v>77</v>
      </c>
      <c r="AV396" s="14" t="s">
        <v>77</v>
      </c>
      <c r="AW396" s="14" t="s">
        <v>30</v>
      </c>
      <c r="AX396" s="14" t="s">
        <v>68</v>
      </c>
      <c r="AY396" s="129" t="s">
        <v>133</v>
      </c>
    </row>
    <row r="397" spans="1:51" s="14" customFormat="1" ht="12">
      <c r="A397" s="162"/>
      <c r="B397" s="260"/>
      <c r="C397" s="162"/>
      <c r="D397" s="254" t="s">
        <v>142</v>
      </c>
      <c r="E397" s="261" t="s">
        <v>3</v>
      </c>
      <c r="F397" s="262" t="s">
        <v>366</v>
      </c>
      <c r="G397" s="162"/>
      <c r="H397" s="263">
        <v>22.871</v>
      </c>
      <c r="I397" s="130"/>
      <c r="J397" s="162"/>
      <c r="K397" s="162"/>
      <c r="L397" s="260"/>
      <c r="M397" s="264"/>
      <c r="N397" s="265"/>
      <c r="O397" s="265"/>
      <c r="P397" s="265"/>
      <c r="Q397" s="265"/>
      <c r="R397" s="265"/>
      <c r="S397" s="265"/>
      <c r="T397" s="266"/>
      <c r="U397" s="162"/>
      <c r="V397" s="162"/>
      <c r="W397" s="162"/>
      <c r="X397" s="162"/>
      <c r="AT397" s="129" t="s">
        <v>142</v>
      </c>
      <c r="AU397" s="129" t="s">
        <v>77</v>
      </c>
      <c r="AV397" s="14" t="s">
        <v>77</v>
      </c>
      <c r="AW397" s="14" t="s">
        <v>30</v>
      </c>
      <c r="AX397" s="14" t="s">
        <v>68</v>
      </c>
      <c r="AY397" s="129" t="s">
        <v>133</v>
      </c>
    </row>
    <row r="398" spans="1:51" s="15" customFormat="1" ht="12">
      <c r="A398" s="165"/>
      <c r="B398" s="271"/>
      <c r="C398" s="165"/>
      <c r="D398" s="254" t="s">
        <v>142</v>
      </c>
      <c r="E398" s="272" t="s">
        <v>3</v>
      </c>
      <c r="F398" s="273" t="s">
        <v>207</v>
      </c>
      <c r="G398" s="165"/>
      <c r="H398" s="274">
        <v>110.507</v>
      </c>
      <c r="I398" s="138"/>
      <c r="J398" s="165"/>
      <c r="K398" s="165"/>
      <c r="L398" s="271"/>
      <c r="M398" s="275"/>
      <c r="N398" s="276"/>
      <c r="O398" s="276"/>
      <c r="P398" s="276"/>
      <c r="Q398" s="276"/>
      <c r="R398" s="276"/>
      <c r="S398" s="276"/>
      <c r="T398" s="277"/>
      <c r="U398" s="165"/>
      <c r="V398" s="165"/>
      <c r="W398" s="165"/>
      <c r="X398" s="165"/>
      <c r="AT398" s="137" t="s">
        <v>142</v>
      </c>
      <c r="AU398" s="137" t="s">
        <v>77</v>
      </c>
      <c r="AV398" s="15" t="s">
        <v>140</v>
      </c>
      <c r="AW398" s="15" t="s">
        <v>30</v>
      </c>
      <c r="AX398" s="15" t="s">
        <v>73</v>
      </c>
      <c r="AY398" s="137" t="s">
        <v>133</v>
      </c>
    </row>
    <row r="399" spans="1:65" s="2" customFormat="1" ht="14.45" customHeight="1">
      <c r="A399" s="164"/>
      <c r="B399" s="176"/>
      <c r="C399" s="242" t="s">
        <v>477</v>
      </c>
      <c r="D399" s="242" t="s">
        <v>135</v>
      </c>
      <c r="E399" s="243" t="s">
        <v>478</v>
      </c>
      <c r="F399" s="244" t="s">
        <v>479</v>
      </c>
      <c r="G399" s="245" t="s">
        <v>138</v>
      </c>
      <c r="H399" s="246">
        <v>132.688</v>
      </c>
      <c r="I399" s="117"/>
      <c r="J399" s="247">
        <f>ROUND(I399*H399,2)</f>
        <v>0</v>
      </c>
      <c r="K399" s="244" t="s">
        <v>3</v>
      </c>
      <c r="L399" s="176"/>
      <c r="M399" s="248" t="s">
        <v>3</v>
      </c>
      <c r="N399" s="249" t="s">
        <v>39</v>
      </c>
      <c r="O399" s="250"/>
      <c r="P399" s="251">
        <f>O399*H399</f>
        <v>0</v>
      </c>
      <c r="Q399" s="251">
        <v>0</v>
      </c>
      <c r="R399" s="251">
        <f>Q399*H399</f>
        <v>0</v>
      </c>
      <c r="S399" s="251">
        <v>0</v>
      </c>
      <c r="T399" s="252">
        <f>S399*H399</f>
        <v>0</v>
      </c>
      <c r="U399" s="164"/>
      <c r="V399" s="164"/>
      <c r="W399" s="164"/>
      <c r="X399" s="164"/>
      <c r="Y399" s="30"/>
      <c r="Z399" s="30"/>
      <c r="AA399" s="30"/>
      <c r="AB399" s="30"/>
      <c r="AC399" s="30"/>
      <c r="AD399" s="30"/>
      <c r="AE399" s="30"/>
      <c r="AR399" s="122" t="s">
        <v>140</v>
      </c>
      <c r="AT399" s="122" t="s">
        <v>135</v>
      </c>
      <c r="AU399" s="122" t="s">
        <v>77</v>
      </c>
      <c r="AY399" s="18" t="s">
        <v>133</v>
      </c>
      <c r="BE399" s="123">
        <f>IF(N399="základní",J399,0)</f>
        <v>0</v>
      </c>
      <c r="BF399" s="123">
        <f>IF(N399="snížená",J399,0)</f>
        <v>0</v>
      </c>
      <c r="BG399" s="123">
        <f>IF(N399="zákl. přenesená",J399,0)</f>
        <v>0</v>
      </c>
      <c r="BH399" s="123">
        <f>IF(N399="sníž. přenesená",J399,0)</f>
        <v>0</v>
      </c>
      <c r="BI399" s="123">
        <f>IF(N399="nulová",J399,0)</f>
        <v>0</v>
      </c>
      <c r="BJ399" s="18" t="s">
        <v>73</v>
      </c>
      <c r="BK399" s="123">
        <f>ROUND(I399*H399,2)</f>
        <v>0</v>
      </c>
      <c r="BL399" s="18" t="s">
        <v>140</v>
      </c>
      <c r="BM399" s="122" t="s">
        <v>480</v>
      </c>
    </row>
    <row r="400" spans="1:47" s="2" customFormat="1" ht="19.5">
      <c r="A400" s="164"/>
      <c r="B400" s="176"/>
      <c r="C400" s="164"/>
      <c r="D400" s="254" t="s">
        <v>164</v>
      </c>
      <c r="E400" s="164"/>
      <c r="F400" s="267" t="s">
        <v>481</v>
      </c>
      <c r="G400" s="164"/>
      <c r="H400" s="164"/>
      <c r="I400" s="134"/>
      <c r="J400" s="164"/>
      <c r="K400" s="164"/>
      <c r="L400" s="176"/>
      <c r="M400" s="268"/>
      <c r="N400" s="269"/>
      <c r="O400" s="250"/>
      <c r="P400" s="250"/>
      <c r="Q400" s="250"/>
      <c r="R400" s="250"/>
      <c r="S400" s="250"/>
      <c r="T400" s="270"/>
      <c r="U400" s="164"/>
      <c r="V400" s="164"/>
      <c r="W400" s="164"/>
      <c r="X400" s="164"/>
      <c r="Y400" s="30"/>
      <c r="Z400" s="30"/>
      <c r="AA400" s="30"/>
      <c r="AB400" s="30"/>
      <c r="AC400" s="30"/>
      <c r="AD400" s="30"/>
      <c r="AE400" s="30"/>
      <c r="AT400" s="18" t="s">
        <v>164</v>
      </c>
      <c r="AU400" s="18" t="s">
        <v>77</v>
      </c>
    </row>
    <row r="401" spans="1:51" s="13" customFormat="1" ht="12">
      <c r="A401" s="161"/>
      <c r="B401" s="253"/>
      <c r="C401" s="161"/>
      <c r="D401" s="254" t="s">
        <v>142</v>
      </c>
      <c r="E401" s="255" t="s">
        <v>3</v>
      </c>
      <c r="F401" s="256" t="s">
        <v>360</v>
      </c>
      <c r="G401" s="161"/>
      <c r="H401" s="255" t="s">
        <v>3</v>
      </c>
      <c r="I401" s="125"/>
      <c r="J401" s="161"/>
      <c r="K401" s="161"/>
      <c r="L401" s="253"/>
      <c r="M401" s="257"/>
      <c r="N401" s="258"/>
      <c r="O401" s="258"/>
      <c r="P401" s="258"/>
      <c r="Q401" s="258"/>
      <c r="R401" s="258"/>
      <c r="S401" s="258"/>
      <c r="T401" s="259"/>
      <c r="U401" s="161"/>
      <c r="V401" s="161"/>
      <c r="W401" s="161"/>
      <c r="X401" s="161"/>
      <c r="AT401" s="124" t="s">
        <v>142</v>
      </c>
      <c r="AU401" s="124" t="s">
        <v>77</v>
      </c>
      <c r="AV401" s="13" t="s">
        <v>73</v>
      </c>
      <c r="AW401" s="13" t="s">
        <v>30</v>
      </c>
      <c r="AX401" s="13" t="s">
        <v>68</v>
      </c>
      <c r="AY401" s="124" t="s">
        <v>133</v>
      </c>
    </row>
    <row r="402" spans="1:51" s="13" customFormat="1" ht="12">
      <c r="A402" s="161"/>
      <c r="B402" s="253"/>
      <c r="C402" s="161"/>
      <c r="D402" s="254" t="s">
        <v>142</v>
      </c>
      <c r="E402" s="255" t="s">
        <v>3</v>
      </c>
      <c r="F402" s="256" t="s">
        <v>475</v>
      </c>
      <c r="G402" s="161"/>
      <c r="H402" s="255" t="s">
        <v>3</v>
      </c>
      <c r="I402" s="125"/>
      <c r="J402" s="161"/>
      <c r="K402" s="161"/>
      <c r="L402" s="253"/>
      <c r="M402" s="257"/>
      <c r="N402" s="258"/>
      <c r="O402" s="258"/>
      <c r="P402" s="258"/>
      <c r="Q402" s="258"/>
      <c r="R402" s="258"/>
      <c r="S402" s="258"/>
      <c r="T402" s="259"/>
      <c r="U402" s="161"/>
      <c r="V402" s="161"/>
      <c r="W402" s="161"/>
      <c r="X402" s="161"/>
      <c r="AT402" s="124" t="s">
        <v>142</v>
      </c>
      <c r="AU402" s="124" t="s">
        <v>77</v>
      </c>
      <c r="AV402" s="13" t="s">
        <v>73</v>
      </c>
      <c r="AW402" s="13" t="s">
        <v>30</v>
      </c>
      <c r="AX402" s="13" t="s">
        <v>68</v>
      </c>
      <c r="AY402" s="124" t="s">
        <v>133</v>
      </c>
    </row>
    <row r="403" spans="1:51" s="14" customFormat="1" ht="12">
      <c r="A403" s="162"/>
      <c r="B403" s="260"/>
      <c r="C403" s="162"/>
      <c r="D403" s="254" t="s">
        <v>142</v>
      </c>
      <c r="E403" s="261" t="s">
        <v>3</v>
      </c>
      <c r="F403" s="262" t="s">
        <v>362</v>
      </c>
      <c r="G403" s="162"/>
      <c r="H403" s="263">
        <v>37.394</v>
      </c>
      <c r="I403" s="130"/>
      <c r="J403" s="162"/>
      <c r="K403" s="162"/>
      <c r="L403" s="260"/>
      <c r="M403" s="264"/>
      <c r="N403" s="265"/>
      <c r="O403" s="265"/>
      <c r="P403" s="265"/>
      <c r="Q403" s="265"/>
      <c r="R403" s="265"/>
      <c r="S403" s="265"/>
      <c r="T403" s="266"/>
      <c r="U403" s="162"/>
      <c r="V403" s="162"/>
      <c r="W403" s="162"/>
      <c r="X403" s="162"/>
      <c r="AT403" s="129" t="s">
        <v>142</v>
      </c>
      <c r="AU403" s="129" t="s">
        <v>77</v>
      </c>
      <c r="AV403" s="14" t="s">
        <v>77</v>
      </c>
      <c r="AW403" s="14" t="s">
        <v>30</v>
      </c>
      <c r="AX403" s="14" t="s">
        <v>68</v>
      </c>
      <c r="AY403" s="129" t="s">
        <v>133</v>
      </c>
    </row>
    <row r="404" spans="1:51" s="14" customFormat="1" ht="12">
      <c r="A404" s="162"/>
      <c r="B404" s="260"/>
      <c r="C404" s="162"/>
      <c r="D404" s="254" t="s">
        <v>142</v>
      </c>
      <c r="E404" s="261" t="s">
        <v>3</v>
      </c>
      <c r="F404" s="262" t="s">
        <v>363</v>
      </c>
      <c r="G404" s="162"/>
      <c r="H404" s="263">
        <v>29.649</v>
      </c>
      <c r="I404" s="130"/>
      <c r="J404" s="162"/>
      <c r="K404" s="162"/>
      <c r="L404" s="260"/>
      <c r="M404" s="264"/>
      <c r="N404" s="265"/>
      <c r="O404" s="265"/>
      <c r="P404" s="265"/>
      <c r="Q404" s="265"/>
      <c r="R404" s="265"/>
      <c r="S404" s="265"/>
      <c r="T404" s="266"/>
      <c r="U404" s="162"/>
      <c r="V404" s="162"/>
      <c r="W404" s="162"/>
      <c r="X404" s="162"/>
      <c r="AT404" s="129" t="s">
        <v>142</v>
      </c>
      <c r="AU404" s="129" t="s">
        <v>77</v>
      </c>
      <c r="AV404" s="14" t="s">
        <v>77</v>
      </c>
      <c r="AW404" s="14" t="s">
        <v>30</v>
      </c>
      <c r="AX404" s="14" t="s">
        <v>68</v>
      </c>
      <c r="AY404" s="129" t="s">
        <v>133</v>
      </c>
    </row>
    <row r="405" spans="1:51" s="13" customFormat="1" ht="12">
      <c r="A405" s="161"/>
      <c r="B405" s="253"/>
      <c r="C405" s="161"/>
      <c r="D405" s="254" t="s">
        <v>142</v>
      </c>
      <c r="E405" s="255" t="s">
        <v>3</v>
      </c>
      <c r="F405" s="256" t="s">
        <v>476</v>
      </c>
      <c r="G405" s="161"/>
      <c r="H405" s="255" t="s">
        <v>3</v>
      </c>
      <c r="I405" s="125"/>
      <c r="J405" s="161"/>
      <c r="K405" s="161"/>
      <c r="L405" s="253"/>
      <c r="M405" s="257"/>
      <c r="N405" s="258"/>
      <c r="O405" s="258"/>
      <c r="P405" s="258"/>
      <c r="Q405" s="258"/>
      <c r="R405" s="258"/>
      <c r="S405" s="258"/>
      <c r="T405" s="259"/>
      <c r="U405" s="161"/>
      <c r="V405" s="161"/>
      <c r="W405" s="161"/>
      <c r="X405" s="161"/>
      <c r="AT405" s="124" t="s">
        <v>142</v>
      </c>
      <c r="AU405" s="124" t="s">
        <v>77</v>
      </c>
      <c r="AV405" s="13" t="s">
        <v>73</v>
      </c>
      <c r="AW405" s="13" t="s">
        <v>30</v>
      </c>
      <c r="AX405" s="13" t="s">
        <v>68</v>
      </c>
      <c r="AY405" s="124" t="s">
        <v>133</v>
      </c>
    </row>
    <row r="406" spans="1:51" s="14" customFormat="1" ht="12">
      <c r="A406" s="162"/>
      <c r="B406" s="260"/>
      <c r="C406" s="162"/>
      <c r="D406" s="254" t="s">
        <v>142</v>
      </c>
      <c r="E406" s="261" t="s">
        <v>3</v>
      </c>
      <c r="F406" s="262" t="s">
        <v>365</v>
      </c>
      <c r="G406" s="162"/>
      <c r="H406" s="263">
        <v>20.593</v>
      </c>
      <c r="I406" s="130"/>
      <c r="J406" s="162"/>
      <c r="K406" s="162"/>
      <c r="L406" s="260"/>
      <c r="M406" s="264"/>
      <c r="N406" s="265"/>
      <c r="O406" s="265"/>
      <c r="P406" s="265"/>
      <c r="Q406" s="265"/>
      <c r="R406" s="265"/>
      <c r="S406" s="265"/>
      <c r="T406" s="266"/>
      <c r="U406" s="162"/>
      <c r="V406" s="162"/>
      <c r="W406" s="162"/>
      <c r="X406" s="162"/>
      <c r="AT406" s="129" t="s">
        <v>142</v>
      </c>
      <c r="AU406" s="129" t="s">
        <v>77</v>
      </c>
      <c r="AV406" s="14" t="s">
        <v>77</v>
      </c>
      <c r="AW406" s="14" t="s">
        <v>30</v>
      </c>
      <c r="AX406" s="14" t="s">
        <v>68</v>
      </c>
      <c r="AY406" s="129" t="s">
        <v>133</v>
      </c>
    </row>
    <row r="407" spans="1:51" s="14" customFormat="1" ht="12">
      <c r="A407" s="162"/>
      <c r="B407" s="260"/>
      <c r="C407" s="162"/>
      <c r="D407" s="254" t="s">
        <v>142</v>
      </c>
      <c r="E407" s="261" t="s">
        <v>3</v>
      </c>
      <c r="F407" s="262" t="s">
        <v>366</v>
      </c>
      <c r="G407" s="162"/>
      <c r="H407" s="263">
        <v>22.871</v>
      </c>
      <c r="I407" s="130"/>
      <c r="J407" s="162"/>
      <c r="K407" s="162"/>
      <c r="L407" s="260"/>
      <c r="M407" s="264"/>
      <c r="N407" s="265"/>
      <c r="O407" s="265"/>
      <c r="P407" s="265"/>
      <c r="Q407" s="265"/>
      <c r="R407" s="265"/>
      <c r="S407" s="265"/>
      <c r="T407" s="266"/>
      <c r="U407" s="162"/>
      <c r="V407" s="162"/>
      <c r="W407" s="162"/>
      <c r="X407" s="162"/>
      <c r="AT407" s="129" t="s">
        <v>142</v>
      </c>
      <c r="AU407" s="129" t="s">
        <v>77</v>
      </c>
      <c r="AV407" s="14" t="s">
        <v>77</v>
      </c>
      <c r="AW407" s="14" t="s">
        <v>30</v>
      </c>
      <c r="AX407" s="14" t="s">
        <v>68</v>
      </c>
      <c r="AY407" s="129" t="s">
        <v>133</v>
      </c>
    </row>
    <row r="408" spans="1:51" s="13" customFormat="1" ht="12">
      <c r="A408" s="161"/>
      <c r="B408" s="253"/>
      <c r="C408" s="161"/>
      <c r="D408" s="254" t="s">
        <v>142</v>
      </c>
      <c r="E408" s="255" t="s">
        <v>3</v>
      </c>
      <c r="F408" s="256" t="s">
        <v>466</v>
      </c>
      <c r="G408" s="161"/>
      <c r="H408" s="255" t="s">
        <v>3</v>
      </c>
      <c r="I408" s="125"/>
      <c r="J408" s="161"/>
      <c r="K408" s="161"/>
      <c r="L408" s="253"/>
      <c r="M408" s="257"/>
      <c r="N408" s="258"/>
      <c r="O408" s="258"/>
      <c r="P408" s="258"/>
      <c r="Q408" s="258"/>
      <c r="R408" s="258"/>
      <c r="S408" s="258"/>
      <c r="T408" s="259"/>
      <c r="U408" s="161"/>
      <c r="V408" s="161"/>
      <c r="W408" s="161"/>
      <c r="X408" s="161"/>
      <c r="AT408" s="124" t="s">
        <v>142</v>
      </c>
      <c r="AU408" s="124" t="s">
        <v>77</v>
      </c>
      <c r="AV408" s="13" t="s">
        <v>73</v>
      </c>
      <c r="AW408" s="13" t="s">
        <v>30</v>
      </c>
      <c r="AX408" s="13" t="s">
        <v>68</v>
      </c>
      <c r="AY408" s="124" t="s">
        <v>133</v>
      </c>
    </row>
    <row r="409" spans="1:51" s="13" customFormat="1" ht="12">
      <c r="A409" s="161"/>
      <c r="B409" s="253"/>
      <c r="C409" s="161"/>
      <c r="D409" s="254" t="s">
        <v>142</v>
      </c>
      <c r="E409" s="255" t="s">
        <v>3</v>
      </c>
      <c r="F409" s="256" t="s">
        <v>467</v>
      </c>
      <c r="G409" s="161"/>
      <c r="H409" s="255" t="s">
        <v>3</v>
      </c>
      <c r="I409" s="125"/>
      <c r="J409" s="161"/>
      <c r="K409" s="161"/>
      <c r="L409" s="253"/>
      <c r="M409" s="257"/>
      <c r="N409" s="258"/>
      <c r="O409" s="258"/>
      <c r="P409" s="258"/>
      <c r="Q409" s="258"/>
      <c r="R409" s="258"/>
      <c r="S409" s="258"/>
      <c r="T409" s="259"/>
      <c r="U409" s="161"/>
      <c r="V409" s="161"/>
      <c r="W409" s="161"/>
      <c r="X409" s="161"/>
      <c r="AT409" s="124" t="s">
        <v>142</v>
      </c>
      <c r="AU409" s="124" t="s">
        <v>77</v>
      </c>
      <c r="AV409" s="13" t="s">
        <v>73</v>
      </c>
      <c r="AW409" s="13" t="s">
        <v>30</v>
      </c>
      <c r="AX409" s="13" t="s">
        <v>68</v>
      </c>
      <c r="AY409" s="124" t="s">
        <v>133</v>
      </c>
    </row>
    <row r="410" spans="1:51" s="14" customFormat="1" ht="12">
      <c r="A410" s="162"/>
      <c r="B410" s="260"/>
      <c r="C410" s="162"/>
      <c r="D410" s="254" t="s">
        <v>142</v>
      </c>
      <c r="E410" s="261" t="s">
        <v>3</v>
      </c>
      <c r="F410" s="262" t="s">
        <v>468</v>
      </c>
      <c r="G410" s="162"/>
      <c r="H410" s="263">
        <v>12.026</v>
      </c>
      <c r="I410" s="130"/>
      <c r="J410" s="162"/>
      <c r="K410" s="162"/>
      <c r="L410" s="260"/>
      <c r="M410" s="264"/>
      <c r="N410" s="265"/>
      <c r="O410" s="265"/>
      <c r="P410" s="265"/>
      <c r="Q410" s="265"/>
      <c r="R410" s="265"/>
      <c r="S410" s="265"/>
      <c r="T410" s="266"/>
      <c r="U410" s="162"/>
      <c r="V410" s="162"/>
      <c r="W410" s="162"/>
      <c r="X410" s="162"/>
      <c r="AT410" s="129" t="s">
        <v>142</v>
      </c>
      <c r="AU410" s="129" t="s">
        <v>77</v>
      </c>
      <c r="AV410" s="14" t="s">
        <v>77</v>
      </c>
      <c r="AW410" s="14" t="s">
        <v>30</v>
      </c>
      <c r="AX410" s="14" t="s">
        <v>68</v>
      </c>
      <c r="AY410" s="129" t="s">
        <v>133</v>
      </c>
    </row>
    <row r="411" spans="1:51" s="14" customFormat="1" ht="12">
      <c r="A411" s="162"/>
      <c r="B411" s="260"/>
      <c r="C411" s="162"/>
      <c r="D411" s="254" t="s">
        <v>142</v>
      </c>
      <c r="E411" s="261" t="s">
        <v>3</v>
      </c>
      <c r="F411" s="262" t="s">
        <v>469</v>
      </c>
      <c r="G411" s="162"/>
      <c r="H411" s="263">
        <v>5.327</v>
      </c>
      <c r="I411" s="130"/>
      <c r="J411" s="162"/>
      <c r="K411" s="162"/>
      <c r="L411" s="260"/>
      <c r="M411" s="264"/>
      <c r="N411" s="265"/>
      <c r="O411" s="265"/>
      <c r="P411" s="265"/>
      <c r="Q411" s="265"/>
      <c r="R411" s="265"/>
      <c r="S411" s="265"/>
      <c r="T411" s="266"/>
      <c r="U411" s="162"/>
      <c r="V411" s="162"/>
      <c r="W411" s="162"/>
      <c r="X411" s="162"/>
      <c r="AT411" s="129" t="s">
        <v>142</v>
      </c>
      <c r="AU411" s="129" t="s">
        <v>77</v>
      </c>
      <c r="AV411" s="14" t="s">
        <v>77</v>
      </c>
      <c r="AW411" s="14" t="s">
        <v>30</v>
      </c>
      <c r="AX411" s="14" t="s">
        <v>68</v>
      </c>
      <c r="AY411" s="129" t="s">
        <v>133</v>
      </c>
    </row>
    <row r="412" spans="1:51" s="14" customFormat="1" ht="12">
      <c r="A412" s="162"/>
      <c r="B412" s="260"/>
      <c r="C412" s="162"/>
      <c r="D412" s="254" t="s">
        <v>142</v>
      </c>
      <c r="E412" s="261" t="s">
        <v>3</v>
      </c>
      <c r="F412" s="262" t="s">
        <v>470</v>
      </c>
      <c r="G412" s="162"/>
      <c r="H412" s="263">
        <v>4.828</v>
      </c>
      <c r="I412" s="130"/>
      <c r="J412" s="162"/>
      <c r="K412" s="162"/>
      <c r="L412" s="260"/>
      <c r="M412" s="264"/>
      <c r="N412" s="265"/>
      <c r="O412" s="265"/>
      <c r="P412" s="265"/>
      <c r="Q412" s="265"/>
      <c r="R412" s="265"/>
      <c r="S412" s="265"/>
      <c r="T412" s="266"/>
      <c r="U412" s="162"/>
      <c r="V412" s="162"/>
      <c r="W412" s="162"/>
      <c r="X412" s="162"/>
      <c r="AT412" s="129" t="s">
        <v>142</v>
      </c>
      <c r="AU412" s="129" t="s">
        <v>77</v>
      </c>
      <c r="AV412" s="14" t="s">
        <v>77</v>
      </c>
      <c r="AW412" s="14" t="s">
        <v>30</v>
      </c>
      <c r="AX412" s="14" t="s">
        <v>68</v>
      </c>
      <c r="AY412" s="129" t="s">
        <v>133</v>
      </c>
    </row>
    <row r="413" spans="1:51" s="15" customFormat="1" ht="12">
      <c r="A413" s="165"/>
      <c r="B413" s="271"/>
      <c r="C413" s="165"/>
      <c r="D413" s="254" t="s">
        <v>142</v>
      </c>
      <c r="E413" s="272" t="s">
        <v>3</v>
      </c>
      <c r="F413" s="273" t="s">
        <v>207</v>
      </c>
      <c r="G413" s="165"/>
      <c r="H413" s="274">
        <v>132.688</v>
      </c>
      <c r="I413" s="138"/>
      <c r="J413" s="165"/>
      <c r="K413" s="165"/>
      <c r="L413" s="271"/>
      <c r="M413" s="275"/>
      <c r="N413" s="276"/>
      <c r="O413" s="276"/>
      <c r="P413" s="276"/>
      <c r="Q413" s="276"/>
      <c r="R413" s="276"/>
      <c r="S413" s="276"/>
      <c r="T413" s="277"/>
      <c r="U413" s="165"/>
      <c r="V413" s="165"/>
      <c r="W413" s="165"/>
      <c r="X413" s="165"/>
      <c r="AT413" s="137" t="s">
        <v>142</v>
      </c>
      <c r="AU413" s="137" t="s">
        <v>77</v>
      </c>
      <c r="AV413" s="15" t="s">
        <v>140</v>
      </c>
      <c r="AW413" s="15" t="s">
        <v>30</v>
      </c>
      <c r="AX413" s="15" t="s">
        <v>73</v>
      </c>
      <c r="AY413" s="137" t="s">
        <v>133</v>
      </c>
    </row>
    <row r="414" spans="1:65" s="2" customFormat="1" ht="24.2" customHeight="1">
      <c r="A414" s="164"/>
      <c r="B414" s="176"/>
      <c r="C414" s="242" t="s">
        <v>482</v>
      </c>
      <c r="D414" s="242" t="s">
        <v>135</v>
      </c>
      <c r="E414" s="243" t="s">
        <v>483</v>
      </c>
      <c r="F414" s="244" t="s">
        <v>484</v>
      </c>
      <c r="G414" s="245" t="s">
        <v>138</v>
      </c>
      <c r="H414" s="246">
        <v>19.903</v>
      </c>
      <c r="I414" s="117"/>
      <c r="J414" s="247">
        <f>ROUND(I414*H414,2)</f>
        <v>0</v>
      </c>
      <c r="K414" s="244" t="s">
        <v>3</v>
      </c>
      <c r="L414" s="176"/>
      <c r="M414" s="248" t="s">
        <v>3</v>
      </c>
      <c r="N414" s="249" t="s">
        <v>39</v>
      </c>
      <c r="O414" s="250"/>
      <c r="P414" s="251">
        <f>O414*H414</f>
        <v>0</v>
      </c>
      <c r="Q414" s="251">
        <v>0</v>
      </c>
      <c r="R414" s="251">
        <f>Q414*H414</f>
        <v>0</v>
      </c>
      <c r="S414" s="251">
        <v>0</v>
      </c>
      <c r="T414" s="252">
        <f>S414*H414</f>
        <v>0</v>
      </c>
      <c r="U414" s="164"/>
      <c r="V414" s="164"/>
      <c r="W414" s="164"/>
      <c r="X414" s="164"/>
      <c r="Y414" s="30"/>
      <c r="Z414" s="30"/>
      <c r="AA414" s="30"/>
      <c r="AB414" s="30"/>
      <c r="AC414" s="30"/>
      <c r="AD414" s="30"/>
      <c r="AE414" s="30"/>
      <c r="AR414" s="122" t="s">
        <v>140</v>
      </c>
      <c r="AT414" s="122" t="s">
        <v>135</v>
      </c>
      <c r="AU414" s="122" t="s">
        <v>77</v>
      </c>
      <c r="AY414" s="18" t="s">
        <v>133</v>
      </c>
      <c r="BE414" s="123">
        <f>IF(N414="základní",J414,0)</f>
        <v>0</v>
      </c>
      <c r="BF414" s="123">
        <f>IF(N414="snížená",J414,0)</f>
        <v>0</v>
      </c>
      <c r="BG414" s="123">
        <f>IF(N414="zákl. přenesená",J414,0)</f>
        <v>0</v>
      </c>
      <c r="BH414" s="123">
        <f>IF(N414="sníž. přenesená",J414,0)</f>
        <v>0</v>
      </c>
      <c r="BI414" s="123">
        <f>IF(N414="nulová",J414,0)</f>
        <v>0</v>
      </c>
      <c r="BJ414" s="18" t="s">
        <v>73</v>
      </c>
      <c r="BK414" s="123">
        <f>ROUND(I414*H414,2)</f>
        <v>0</v>
      </c>
      <c r="BL414" s="18" t="s">
        <v>140</v>
      </c>
      <c r="BM414" s="122" t="s">
        <v>485</v>
      </c>
    </row>
    <row r="415" spans="1:51" s="13" customFormat="1" ht="12">
      <c r="A415" s="161"/>
      <c r="B415" s="253"/>
      <c r="C415" s="161"/>
      <c r="D415" s="254" t="s">
        <v>142</v>
      </c>
      <c r="E415" s="255" t="s">
        <v>3</v>
      </c>
      <c r="F415" s="256" t="s">
        <v>486</v>
      </c>
      <c r="G415" s="161"/>
      <c r="H415" s="255" t="s">
        <v>3</v>
      </c>
      <c r="I415" s="125"/>
      <c r="J415" s="161"/>
      <c r="K415" s="161"/>
      <c r="L415" s="253"/>
      <c r="M415" s="257"/>
      <c r="N415" s="258"/>
      <c r="O415" s="258"/>
      <c r="P415" s="258"/>
      <c r="Q415" s="258"/>
      <c r="R415" s="258"/>
      <c r="S415" s="258"/>
      <c r="T415" s="259"/>
      <c r="U415" s="161"/>
      <c r="V415" s="161"/>
      <c r="W415" s="161"/>
      <c r="X415" s="161"/>
      <c r="AT415" s="124" t="s">
        <v>142</v>
      </c>
      <c r="AU415" s="124" t="s">
        <v>77</v>
      </c>
      <c r="AV415" s="13" t="s">
        <v>73</v>
      </c>
      <c r="AW415" s="13" t="s">
        <v>30</v>
      </c>
      <c r="AX415" s="13" t="s">
        <v>68</v>
      </c>
      <c r="AY415" s="124" t="s">
        <v>133</v>
      </c>
    </row>
    <row r="416" spans="1:51" s="13" customFormat="1" ht="12">
      <c r="A416" s="161"/>
      <c r="B416" s="253"/>
      <c r="C416" s="161"/>
      <c r="D416" s="254" t="s">
        <v>142</v>
      </c>
      <c r="E416" s="255" t="s">
        <v>3</v>
      </c>
      <c r="F416" s="256" t="s">
        <v>487</v>
      </c>
      <c r="G416" s="161"/>
      <c r="H416" s="255" t="s">
        <v>3</v>
      </c>
      <c r="I416" s="125"/>
      <c r="J416" s="161"/>
      <c r="K416" s="161"/>
      <c r="L416" s="253"/>
      <c r="M416" s="257"/>
      <c r="N416" s="258"/>
      <c r="O416" s="258"/>
      <c r="P416" s="258"/>
      <c r="Q416" s="258"/>
      <c r="R416" s="258"/>
      <c r="S416" s="258"/>
      <c r="T416" s="259"/>
      <c r="U416" s="161"/>
      <c r="V416" s="161"/>
      <c r="W416" s="161"/>
      <c r="X416" s="161"/>
      <c r="AT416" s="124" t="s">
        <v>142</v>
      </c>
      <c r="AU416" s="124" t="s">
        <v>77</v>
      </c>
      <c r="AV416" s="13" t="s">
        <v>73</v>
      </c>
      <c r="AW416" s="13" t="s">
        <v>30</v>
      </c>
      <c r="AX416" s="13" t="s">
        <v>68</v>
      </c>
      <c r="AY416" s="124" t="s">
        <v>133</v>
      </c>
    </row>
    <row r="417" spans="1:51" s="14" customFormat="1" ht="12">
      <c r="A417" s="162"/>
      <c r="B417" s="260"/>
      <c r="C417" s="162"/>
      <c r="D417" s="254" t="s">
        <v>142</v>
      </c>
      <c r="E417" s="261" t="s">
        <v>3</v>
      </c>
      <c r="F417" s="262" t="s">
        <v>488</v>
      </c>
      <c r="G417" s="162"/>
      <c r="H417" s="263">
        <v>5.609</v>
      </c>
      <c r="I417" s="130"/>
      <c r="J417" s="162"/>
      <c r="K417" s="162"/>
      <c r="L417" s="260"/>
      <c r="M417" s="264"/>
      <c r="N417" s="265"/>
      <c r="O417" s="265"/>
      <c r="P417" s="265"/>
      <c r="Q417" s="265"/>
      <c r="R417" s="265"/>
      <c r="S417" s="265"/>
      <c r="T417" s="266"/>
      <c r="U417" s="162"/>
      <c r="V417" s="162"/>
      <c r="W417" s="162"/>
      <c r="X417" s="162"/>
      <c r="AT417" s="129" t="s">
        <v>142</v>
      </c>
      <c r="AU417" s="129" t="s">
        <v>77</v>
      </c>
      <c r="AV417" s="14" t="s">
        <v>77</v>
      </c>
      <c r="AW417" s="14" t="s">
        <v>30</v>
      </c>
      <c r="AX417" s="14" t="s">
        <v>68</v>
      </c>
      <c r="AY417" s="129" t="s">
        <v>133</v>
      </c>
    </row>
    <row r="418" spans="1:51" s="14" customFormat="1" ht="12">
      <c r="A418" s="162"/>
      <c r="B418" s="260"/>
      <c r="C418" s="162"/>
      <c r="D418" s="254" t="s">
        <v>142</v>
      </c>
      <c r="E418" s="261" t="s">
        <v>3</v>
      </c>
      <c r="F418" s="262" t="s">
        <v>489</v>
      </c>
      <c r="G418" s="162"/>
      <c r="H418" s="263">
        <v>4.447</v>
      </c>
      <c r="I418" s="130"/>
      <c r="J418" s="162"/>
      <c r="K418" s="162"/>
      <c r="L418" s="260"/>
      <c r="M418" s="264"/>
      <c r="N418" s="265"/>
      <c r="O418" s="265"/>
      <c r="P418" s="265"/>
      <c r="Q418" s="265"/>
      <c r="R418" s="265"/>
      <c r="S418" s="265"/>
      <c r="T418" s="266"/>
      <c r="U418" s="162"/>
      <c r="V418" s="162"/>
      <c r="W418" s="162"/>
      <c r="X418" s="162"/>
      <c r="AT418" s="129" t="s">
        <v>142</v>
      </c>
      <c r="AU418" s="129" t="s">
        <v>77</v>
      </c>
      <c r="AV418" s="14" t="s">
        <v>77</v>
      </c>
      <c r="AW418" s="14" t="s">
        <v>30</v>
      </c>
      <c r="AX418" s="14" t="s">
        <v>68</v>
      </c>
      <c r="AY418" s="129" t="s">
        <v>133</v>
      </c>
    </row>
    <row r="419" spans="1:51" s="13" customFormat="1" ht="12">
      <c r="A419" s="161"/>
      <c r="B419" s="253"/>
      <c r="C419" s="161"/>
      <c r="D419" s="254" t="s">
        <v>142</v>
      </c>
      <c r="E419" s="255" t="s">
        <v>3</v>
      </c>
      <c r="F419" s="256" t="s">
        <v>490</v>
      </c>
      <c r="G419" s="161"/>
      <c r="H419" s="255" t="s">
        <v>3</v>
      </c>
      <c r="I419" s="125"/>
      <c r="J419" s="161"/>
      <c r="K419" s="161"/>
      <c r="L419" s="253"/>
      <c r="M419" s="257"/>
      <c r="N419" s="258"/>
      <c r="O419" s="258"/>
      <c r="P419" s="258"/>
      <c r="Q419" s="258"/>
      <c r="R419" s="258"/>
      <c r="S419" s="258"/>
      <c r="T419" s="259"/>
      <c r="U419" s="161"/>
      <c r="V419" s="161"/>
      <c r="W419" s="161"/>
      <c r="X419" s="161"/>
      <c r="AT419" s="124" t="s">
        <v>142</v>
      </c>
      <c r="AU419" s="124" t="s">
        <v>77</v>
      </c>
      <c r="AV419" s="13" t="s">
        <v>73</v>
      </c>
      <c r="AW419" s="13" t="s">
        <v>30</v>
      </c>
      <c r="AX419" s="13" t="s">
        <v>68</v>
      </c>
      <c r="AY419" s="124" t="s">
        <v>133</v>
      </c>
    </row>
    <row r="420" spans="1:51" s="14" customFormat="1" ht="12">
      <c r="A420" s="162"/>
      <c r="B420" s="260"/>
      <c r="C420" s="162"/>
      <c r="D420" s="254" t="s">
        <v>142</v>
      </c>
      <c r="E420" s="261" t="s">
        <v>3</v>
      </c>
      <c r="F420" s="262" t="s">
        <v>491</v>
      </c>
      <c r="G420" s="162"/>
      <c r="H420" s="263">
        <v>3.089</v>
      </c>
      <c r="I420" s="130"/>
      <c r="J420" s="162"/>
      <c r="K420" s="162"/>
      <c r="L420" s="260"/>
      <c r="M420" s="264"/>
      <c r="N420" s="265"/>
      <c r="O420" s="265"/>
      <c r="P420" s="265"/>
      <c r="Q420" s="265"/>
      <c r="R420" s="265"/>
      <c r="S420" s="265"/>
      <c r="T420" s="266"/>
      <c r="U420" s="162"/>
      <c r="V420" s="162"/>
      <c r="W420" s="162"/>
      <c r="X420" s="162"/>
      <c r="AT420" s="129" t="s">
        <v>142</v>
      </c>
      <c r="AU420" s="129" t="s">
        <v>77</v>
      </c>
      <c r="AV420" s="14" t="s">
        <v>77</v>
      </c>
      <c r="AW420" s="14" t="s">
        <v>30</v>
      </c>
      <c r="AX420" s="14" t="s">
        <v>68</v>
      </c>
      <c r="AY420" s="129" t="s">
        <v>133</v>
      </c>
    </row>
    <row r="421" spans="1:51" s="14" customFormat="1" ht="12">
      <c r="A421" s="162"/>
      <c r="B421" s="260"/>
      <c r="C421" s="162"/>
      <c r="D421" s="254" t="s">
        <v>142</v>
      </c>
      <c r="E421" s="261" t="s">
        <v>3</v>
      </c>
      <c r="F421" s="262" t="s">
        <v>492</v>
      </c>
      <c r="G421" s="162"/>
      <c r="H421" s="263">
        <v>3.431</v>
      </c>
      <c r="I421" s="130"/>
      <c r="J421" s="162"/>
      <c r="K421" s="162"/>
      <c r="L421" s="260"/>
      <c r="M421" s="264"/>
      <c r="N421" s="265"/>
      <c r="O421" s="265"/>
      <c r="P421" s="265"/>
      <c r="Q421" s="265"/>
      <c r="R421" s="265"/>
      <c r="S421" s="265"/>
      <c r="T421" s="266"/>
      <c r="U421" s="162"/>
      <c r="V421" s="162"/>
      <c r="W421" s="162"/>
      <c r="X421" s="162"/>
      <c r="AT421" s="129" t="s">
        <v>142</v>
      </c>
      <c r="AU421" s="129" t="s">
        <v>77</v>
      </c>
      <c r="AV421" s="14" t="s">
        <v>77</v>
      </c>
      <c r="AW421" s="14" t="s">
        <v>30</v>
      </c>
      <c r="AX421" s="14" t="s">
        <v>68</v>
      </c>
      <c r="AY421" s="129" t="s">
        <v>133</v>
      </c>
    </row>
    <row r="422" spans="1:51" s="13" customFormat="1" ht="12">
      <c r="A422" s="161"/>
      <c r="B422" s="253"/>
      <c r="C422" s="161"/>
      <c r="D422" s="254" t="s">
        <v>142</v>
      </c>
      <c r="E422" s="255" t="s">
        <v>3</v>
      </c>
      <c r="F422" s="256" t="s">
        <v>493</v>
      </c>
      <c r="G422" s="161"/>
      <c r="H422" s="255" t="s">
        <v>3</v>
      </c>
      <c r="I422" s="125"/>
      <c r="J422" s="161"/>
      <c r="K422" s="161"/>
      <c r="L422" s="253"/>
      <c r="M422" s="257"/>
      <c r="N422" s="258"/>
      <c r="O422" s="258"/>
      <c r="P422" s="258"/>
      <c r="Q422" s="258"/>
      <c r="R422" s="258"/>
      <c r="S422" s="258"/>
      <c r="T422" s="259"/>
      <c r="U422" s="161"/>
      <c r="V422" s="161"/>
      <c r="W422" s="161"/>
      <c r="X422" s="161"/>
      <c r="AT422" s="124" t="s">
        <v>142</v>
      </c>
      <c r="AU422" s="124" t="s">
        <v>77</v>
      </c>
      <c r="AV422" s="13" t="s">
        <v>73</v>
      </c>
      <c r="AW422" s="13" t="s">
        <v>30</v>
      </c>
      <c r="AX422" s="13" t="s">
        <v>68</v>
      </c>
      <c r="AY422" s="124" t="s">
        <v>133</v>
      </c>
    </row>
    <row r="423" spans="1:51" s="13" customFormat="1" ht="12">
      <c r="A423" s="161"/>
      <c r="B423" s="253"/>
      <c r="C423" s="161"/>
      <c r="D423" s="254" t="s">
        <v>142</v>
      </c>
      <c r="E423" s="255" t="s">
        <v>3</v>
      </c>
      <c r="F423" s="256" t="s">
        <v>494</v>
      </c>
      <c r="G423" s="161"/>
      <c r="H423" s="255" t="s">
        <v>3</v>
      </c>
      <c r="I423" s="125"/>
      <c r="J423" s="161"/>
      <c r="K423" s="161"/>
      <c r="L423" s="253"/>
      <c r="M423" s="257"/>
      <c r="N423" s="258"/>
      <c r="O423" s="258"/>
      <c r="P423" s="258"/>
      <c r="Q423" s="258"/>
      <c r="R423" s="258"/>
      <c r="S423" s="258"/>
      <c r="T423" s="259"/>
      <c r="U423" s="161"/>
      <c r="V423" s="161"/>
      <c r="W423" s="161"/>
      <c r="X423" s="161"/>
      <c r="AT423" s="124" t="s">
        <v>142</v>
      </c>
      <c r="AU423" s="124" t="s">
        <v>77</v>
      </c>
      <c r="AV423" s="13" t="s">
        <v>73</v>
      </c>
      <c r="AW423" s="13" t="s">
        <v>30</v>
      </c>
      <c r="AX423" s="13" t="s">
        <v>68</v>
      </c>
      <c r="AY423" s="124" t="s">
        <v>133</v>
      </c>
    </row>
    <row r="424" spans="1:51" s="14" customFormat="1" ht="12">
      <c r="A424" s="162"/>
      <c r="B424" s="260"/>
      <c r="C424" s="162"/>
      <c r="D424" s="254" t="s">
        <v>142</v>
      </c>
      <c r="E424" s="261" t="s">
        <v>3</v>
      </c>
      <c r="F424" s="262" t="s">
        <v>495</v>
      </c>
      <c r="G424" s="162"/>
      <c r="H424" s="263">
        <v>1.804</v>
      </c>
      <c r="I424" s="130"/>
      <c r="J424" s="162"/>
      <c r="K424" s="162"/>
      <c r="L424" s="260"/>
      <c r="M424" s="264"/>
      <c r="N424" s="265"/>
      <c r="O424" s="265"/>
      <c r="P424" s="265"/>
      <c r="Q424" s="265"/>
      <c r="R424" s="265"/>
      <c r="S424" s="265"/>
      <c r="T424" s="266"/>
      <c r="U424" s="162"/>
      <c r="V424" s="162"/>
      <c r="W424" s="162"/>
      <c r="X424" s="162"/>
      <c r="AT424" s="129" t="s">
        <v>142</v>
      </c>
      <c r="AU424" s="129" t="s">
        <v>77</v>
      </c>
      <c r="AV424" s="14" t="s">
        <v>77</v>
      </c>
      <c r="AW424" s="14" t="s">
        <v>30</v>
      </c>
      <c r="AX424" s="14" t="s">
        <v>68</v>
      </c>
      <c r="AY424" s="129" t="s">
        <v>133</v>
      </c>
    </row>
    <row r="425" spans="1:51" s="14" customFormat="1" ht="12">
      <c r="A425" s="162"/>
      <c r="B425" s="260"/>
      <c r="C425" s="162"/>
      <c r="D425" s="254" t="s">
        <v>142</v>
      </c>
      <c r="E425" s="261" t="s">
        <v>3</v>
      </c>
      <c r="F425" s="262" t="s">
        <v>496</v>
      </c>
      <c r="G425" s="162"/>
      <c r="H425" s="263">
        <v>0.799</v>
      </c>
      <c r="I425" s="130"/>
      <c r="J425" s="162"/>
      <c r="K425" s="162"/>
      <c r="L425" s="260"/>
      <c r="M425" s="264"/>
      <c r="N425" s="265"/>
      <c r="O425" s="265"/>
      <c r="P425" s="265"/>
      <c r="Q425" s="265"/>
      <c r="R425" s="265"/>
      <c r="S425" s="265"/>
      <c r="T425" s="266"/>
      <c r="U425" s="162"/>
      <c r="V425" s="162"/>
      <c r="W425" s="162"/>
      <c r="X425" s="162"/>
      <c r="AT425" s="129" t="s">
        <v>142</v>
      </c>
      <c r="AU425" s="129" t="s">
        <v>77</v>
      </c>
      <c r="AV425" s="14" t="s">
        <v>77</v>
      </c>
      <c r="AW425" s="14" t="s">
        <v>30</v>
      </c>
      <c r="AX425" s="14" t="s">
        <v>68</v>
      </c>
      <c r="AY425" s="129" t="s">
        <v>133</v>
      </c>
    </row>
    <row r="426" spans="1:51" s="14" customFormat="1" ht="12">
      <c r="A426" s="162"/>
      <c r="B426" s="260"/>
      <c r="C426" s="162"/>
      <c r="D426" s="254" t="s">
        <v>142</v>
      </c>
      <c r="E426" s="261" t="s">
        <v>3</v>
      </c>
      <c r="F426" s="262" t="s">
        <v>497</v>
      </c>
      <c r="G426" s="162"/>
      <c r="H426" s="263">
        <v>0.724</v>
      </c>
      <c r="I426" s="130"/>
      <c r="J426" s="162"/>
      <c r="K426" s="162"/>
      <c r="L426" s="260"/>
      <c r="M426" s="264"/>
      <c r="N426" s="265"/>
      <c r="O426" s="265"/>
      <c r="P426" s="265"/>
      <c r="Q426" s="265"/>
      <c r="R426" s="265"/>
      <c r="S426" s="265"/>
      <c r="T426" s="266"/>
      <c r="U426" s="162"/>
      <c r="V426" s="162"/>
      <c r="W426" s="162"/>
      <c r="X426" s="162"/>
      <c r="AT426" s="129" t="s">
        <v>142</v>
      </c>
      <c r="AU426" s="129" t="s">
        <v>77</v>
      </c>
      <c r="AV426" s="14" t="s">
        <v>77</v>
      </c>
      <c r="AW426" s="14" t="s">
        <v>30</v>
      </c>
      <c r="AX426" s="14" t="s">
        <v>68</v>
      </c>
      <c r="AY426" s="129" t="s">
        <v>133</v>
      </c>
    </row>
    <row r="427" spans="1:51" s="15" customFormat="1" ht="12">
      <c r="A427" s="165"/>
      <c r="B427" s="271"/>
      <c r="C427" s="165"/>
      <c r="D427" s="254" t="s">
        <v>142</v>
      </c>
      <c r="E427" s="272" t="s">
        <v>3</v>
      </c>
      <c r="F427" s="273" t="s">
        <v>207</v>
      </c>
      <c r="G427" s="165"/>
      <c r="H427" s="274">
        <v>19.903</v>
      </c>
      <c r="I427" s="138"/>
      <c r="J427" s="165"/>
      <c r="K427" s="165"/>
      <c r="L427" s="271"/>
      <c r="M427" s="275"/>
      <c r="N427" s="276"/>
      <c r="O427" s="276"/>
      <c r="P427" s="276"/>
      <c r="Q427" s="276"/>
      <c r="R427" s="276"/>
      <c r="S427" s="276"/>
      <c r="T427" s="277"/>
      <c r="U427" s="165"/>
      <c r="V427" s="165"/>
      <c r="W427" s="165"/>
      <c r="X427" s="165"/>
      <c r="AT427" s="137" t="s">
        <v>142</v>
      </c>
      <c r="AU427" s="137" t="s">
        <v>77</v>
      </c>
      <c r="AV427" s="15" t="s">
        <v>140</v>
      </c>
      <c r="AW427" s="15" t="s">
        <v>30</v>
      </c>
      <c r="AX427" s="15" t="s">
        <v>73</v>
      </c>
      <c r="AY427" s="137" t="s">
        <v>133</v>
      </c>
    </row>
    <row r="428" spans="1:65" s="2" customFormat="1" ht="24.2" customHeight="1">
      <c r="A428" s="164"/>
      <c r="B428" s="176"/>
      <c r="C428" s="242" t="s">
        <v>498</v>
      </c>
      <c r="D428" s="242" t="s">
        <v>135</v>
      </c>
      <c r="E428" s="243" t="s">
        <v>499</v>
      </c>
      <c r="F428" s="244" t="s">
        <v>500</v>
      </c>
      <c r="G428" s="245" t="s">
        <v>172</v>
      </c>
      <c r="H428" s="246">
        <v>360</v>
      </c>
      <c r="I428" s="117"/>
      <c r="J428" s="247">
        <f>ROUND(I428*H428,2)</f>
        <v>0</v>
      </c>
      <c r="K428" s="244" t="s">
        <v>3</v>
      </c>
      <c r="L428" s="176"/>
      <c r="M428" s="248" t="s">
        <v>3</v>
      </c>
      <c r="N428" s="249" t="s">
        <v>39</v>
      </c>
      <c r="O428" s="250"/>
      <c r="P428" s="251">
        <f>O428*H428</f>
        <v>0</v>
      </c>
      <c r="Q428" s="251">
        <v>0</v>
      </c>
      <c r="R428" s="251">
        <f>Q428*H428</f>
        <v>0</v>
      </c>
      <c r="S428" s="251">
        <v>0</v>
      </c>
      <c r="T428" s="252">
        <f>S428*H428</f>
        <v>0</v>
      </c>
      <c r="U428" s="164"/>
      <c r="V428" s="164"/>
      <c r="W428" s="164"/>
      <c r="X428" s="164"/>
      <c r="Y428" s="30"/>
      <c r="Z428" s="30"/>
      <c r="AA428" s="30"/>
      <c r="AB428" s="30"/>
      <c r="AC428" s="30"/>
      <c r="AD428" s="30"/>
      <c r="AE428" s="30"/>
      <c r="AR428" s="122" t="s">
        <v>140</v>
      </c>
      <c r="AT428" s="122" t="s">
        <v>135</v>
      </c>
      <c r="AU428" s="122" t="s">
        <v>77</v>
      </c>
      <c r="AY428" s="18" t="s">
        <v>133</v>
      </c>
      <c r="BE428" s="123">
        <f>IF(N428="základní",J428,0)</f>
        <v>0</v>
      </c>
      <c r="BF428" s="123">
        <f>IF(N428="snížená",J428,0)</f>
        <v>0</v>
      </c>
      <c r="BG428" s="123">
        <f>IF(N428="zákl. přenesená",J428,0)</f>
        <v>0</v>
      </c>
      <c r="BH428" s="123">
        <f>IF(N428="sníž. přenesená",J428,0)</f>
        <v>0</v>
      </c>
      <c r="BI428" s="123">
        <f>IF(N428="nulová",J428,0)</f>
        <v>0</v>
      </c>
      <c r="BJ428" s="18" t="s">
        <v>73</v>
      </c>
      <c r="BK428" s="123">
        <f>ROUND(I428*H428,2)</f>
        <v>0</v>
      </c>
      <c r="BL428" s="18" t="s">
        <v>140</v>
      </c>
      <c r="BM428" s="122" t="s">
        <v>501</v>
      </c>
    </row>
    <row r="429" spans="1:51" s="14" customFormat="1" ht="12">
      <c r="A429" s="162"/>
      <c r="B429" s="260"/>
      <c r="C429" s="162"/>
      <c r="D429" s="254" t="s">
        <v>142</v>
      </c>
      <c r="E429" s="261" t="s">
        <v>3</v>
      </c>
      <c r="F429" s="262" t="s">
        <v>502</v>
      </c>
      <c r="G429" s="162"/>
      <c r="H429" s="263">
        <v>360</v>
      </c>
      <c r="I429" s="130"/>
      <c r="J429" s="162"/>
      <c r="K429" s="162"/>
      <c r="L429" s="260"/>
      <c r="M429" s="264"/>
      <c r="N429" s="265"/>
      <c r="O429" s="265"/>
      <c r="P429" s="265"/>
      <c r="Q429" s="265"/>
      <c r="R429" s="265"/>
      <c r="S429" s="265"/>
      <c r="T429" s="266"/>
      <c r="U429" s="162"/>
      <c r="V429" s="162"/>
      <c r="W429" s="162"/>
      <c r="X429" s="162"/>
      <c r="AT429" s="129" t="s">
        <v>142</v>
      </c>
      <c r="AU429" s="129" t="s">
        <v>77</v>
      </c>
      <c r="AV429" s="14" t="s">
        <v>77</v>
      </c>
      <c r="AW429" s="14" t="s">
        <v>30</v>
      </c>
      <c r="AX429" s="14" t="s">
        <v>73</v>
      </c>
      <c r="AY429" s="129" t="s">
        <v>133</v>
      </c>
    </row>
    <row r="430" spans="1:65" s="2" customFormat="1" ht="14.45" customHeight="1">
      <c r="A430" s="164"/>
      <c r="B430" s="176"/>
      <c r="C430" s="242" t="s">
        <v>503</v>
      </c>
      <c r="D430" s="242" t="s">
        <v>135</v>
      </c>
      <c r="E430" s="243" t="s">
        <v>504</v>
      </c>
      <c r="F430" s="244" t="s">
        <v>505</v>
      </c>
      <c r="G430" s="245" t="s">
        <v>138</v>
      </c>
      <c r="H430" s="246">
        <v>16.576</v>
      </c>
      <c r="I430" s="117"/>
      <c r="J430" s="247">
        <f>ROUND(I430*H430,2)</f>
        <v>0</v>
      </c>
      <c r="K430" s="244" t="s">
        <v>3</v>
      </c>
      <c r="L430" s="176"/>
      <c r="M430" s="248" t="s">
        <v>3</v>
      </c>
      <c r="N430" s="249" t="s">
        <v>39</v>
      </c>
      <c r="O430" s="250"/>
      <c r="P430" s="251">
        <f>O430*H430</f>
        <v>0</v>
      </c>
      <c r="Q430" s="251">
        <v>0</v>
      </c>
      <c r="R430" s="251">
        <f>Q430*H430</f>
        <v>0</v>
      </c>
      <c r="S430" s="251">
        <v>0</v>
      </c>
      <c r="T430" s="252">
        <f>S430*H430</f>
        <v>0</v>
      </c>
      <c r="U430" s="164"/>
      <c r="V430" s="164"/>
      <c r="W430" s="164"/>
      <c r="X430" s="164"/>
      <c r="Y430" s="30"/>
      <c r="Z430" s="30"/>
      <c r="AA430" s="30"/>
      <c r="AB430" s="30"/>
      <c r="AC430" s="30"/>
      <c r="AD430" s="30"/>
      <c r="AE430" s="30"/>
      <c r="AR430" s="122" t="s">
        <v>140</v>
      </c>
      <c r="AT430" s="122" t="s">
        <v>135</v>
      </c>
      <c r="AU430" s="122" t="s">
        <v>77</v>
      </c>
      <c r="AY430" s="18" t="s">
        <v>133</v>
      </c>
      <c r="BE430" s="123">
        <f>IF(N430="základní",J430,0)</f>
        <v>0</v>
      </c>
      <c r="BF430" s="123">
        <f>IF(N430="snížená",J430,0)</f>
        <v>0</v>
      </c>
      <c r="BG430" s="123">
        <f>IF(N430="zákl. přenesená",J430,0)</f>
        <v>0</v>
      </c>
      <c r="BH430" s="123">
        <f>IF(N430="sníž. přenesená",J430,0)</f>
        <v>0</v>
      </c>
      <c r="BI430" s="123">
        <f>IF(N430="nulová",J430,0)</f>
        <v>0</v>
      </c>
      <c r="BJ430" s="18" t="s">
        <v>73</v>
      </c>
      <c r="BK430" s="123">
        <f>ROUND(I430*H430,2)</f>
        <v>0</v>
      </c>
      <c r="BL430" s="18" t="s">
        <v>140</v>
      </c>
      <c r="BM430" s="122" t="s">
        <v>506</v>
      </c>
    </row>
    <row r="431" spans="1:47" s="2" customFormat="1" ht="29.25">
      <c r="A431" s="164"/>
      <c r="B431" s="176"/>
      <c r="C431" s="164"/>
      <c r="D431" s="254" t="s">
        <v>164</v>
      </c>
      <c r="E431" s="164"/>
      <c r="F431" s="267" t="s">
        <v>507</v>
      </c>
      <c r="G431" s="164"/>
      <c r="H431" s="164"/>
      <c r="I431" s="134"/>
      <c r="J431" s="164"/>
      <c r="K431" s="164"/>
      <c r="L431" s="176"/>
      <c r="M431" s="268"/>
      <c r="N431" s="269"/>
      <c r="O431" s="250"/>
      <c r="P431" s="250"/>
      <c r="Q431" s="250"/>
      <c r="R431" s="250"/>
      <c r="S431" s="250"/>
      <c r="T431" s="270"/>
      <c r="U431" s="164"/>
      <c r="V431" s="164"/>
      <c r="W431" s="164"/>
      <c r="X431" s="164"/>
      <c r="Y431" s="30"/>
      <c r="Z431" s="30"/>
      <c r="AA431" s="30"/>
      <c r="AB431" s="30"/>
      <c r="AC431" s="30"/>
      <c r="AD431" s="30"/>
      <c r="AE431" s="30"/>
      <c r="AT431" s="18" t="s">
        <v>164</v>
      </c>
      <c r="AU431" s="18" t="s">
        <v>77</v>
      </c>
    </row>
    <row r="432" spans="1:51" s="13" customFormat="1" ht="12">
      <c r="A432" s="161"/>
      <c r="B432" s="253"/>
      <c r="C432" s="161"/>
      <c r="D432" s="254" t="s">
        <v>142</v>
      </c>
      <c r="E432" s="255" t="s">
        <v>3</v>
      </c>
      <c r="F432" s="256" t="s">
        <v>486</v>
      </c>
      <c r="G432" s="161"/>
      <c r="H432" s="255" t="s">
        <v>3</v>
      </c>
      <c r="I432" s="125"/>
      <c r="J432" s="161"/>
      <c r="K432" s="161"/>
      <c r="L432" s="253"/>
      <c r="M432" s="257"/>
      <c r="N432" s="258"/>
      <c r="O432" s="258"/>
      <c r="P432" s="258"/>
      <c r="Q432" s="258"/>
      <c r="R432" s="258"/>
      <c r="S432" s="258"/>
      <c r="T432" s="259"/>
      <c r="U432" s="161"/>
      <c r="V432" s="161"/>
      <c r="W432" s="161"/>
      <c r="X432" s="161"/>
      <c r="AT432" s="124" t="s">
        <v>142</v>
      </c>
      <c r="AU432" s="124" t="s">
        <v>77</v>
      </c>
      <c r="AV432" s="13" t="s">
        <v>73</v>
      </c>
      <c r="AW432" s="13" t="s">
        <v>30</v>
      </c>
      <c r="AX432" s="13" t="s">
        <v>68</v>
      </c>
      <c r="AY432" s="124" t="s">
        <v>133</v>
      </c>
    </row>
    <row r="433" spans="1:51" s="13" customFormat="1" ht="12">
      <c r="A433" s="161"/>
      <c r="B433" s="253"/>
      <c r="C433" s="161"/>
      <c r="D433" s="254" t="s">
        <v>142</v>
      </c>
      <c r="E433" s="255" t="s">
        <v>3</v>
      </c>
      <c r="F433" s="256" t="s">
        <v>487</v>
      </c>
      <c r="G433" s="161"/>
      <c r="H433" s="255" t="s">
        <v>3</v>
      </c>
      <c r="I433" s="125"/>
      <c r="J433" s="161"/>
      <c r="K433" s="161"/>
      <c r="L433" s="253"/>
      <c r="M433" s="257"/>
      <c r="N433" s="258"/>
      <c r="O433" s="258"/>
      <c r="P433" s="258"/>
      <c r="Q433" s="258"/>
      <c r="R433" s="258"/>
      <c r="S433" s="258"/>
      <c r="T433" s="259"/>
      <c r="U433" s="161"/>
      <c r="V433" s="161"/>
      <c r="W433" s="161"/>
      <c r="X433" s="161"/>
      <c r="AT433" s="124" t="s">
        <v>142</v>
      </c>
      <c r="AU433" s="124" t="s">
        <v>77</v>
      </c>
      <c r="AV433" s="13" t="s">
        <v>73</v>
      </c>
      <c r="AW433" s="13" t="s">
        <v>30</v>
      </c>
      <c r="AX433" s="13" t="s">
        <v>68</v>
      </c>
      <c r="AY433" s="124" t="s">
        <v>133</v>
      </c>
    </row>
    <row r="434" spans="1:51" s="14" customFormat="1" ht="12">
      <c r="A434" s="162"/>
      <c r="B434" s="260"/>
      <c r="C434" s="162"/>
      <c r="D434" s="254" t="s">
        <v>142</v>
      </c>
      <c r="E434" s="261" t="s">
        <v>3</v>
      </c>
      <c r="F434" s="262" t="s">
        <v>488</v>
      </c>
      <c r="G434" s="162"/>
      <c r="H434" s="263">
        <v>5.609</v>
      </c>
      <c r="I434" s="130"/>
      <c r="J434" s="162"/>
      <c r="K434" s="162"/>
      <c r="L434" s="260"/>
      <c r="M434" s="264"/>
      <c r="N434" s="265"/>
      <c r="O434" s="265"/>
      <c r="P434" s="265"/>
      <c r="Q434" s="265"/>
      <c r="R434" s="265"/>
      <c r="S434" s="265"/>
      <c r="T434" s="266"/>
      <c r="U434" s="162"/>
      <c r="V434" s="162"/>
      <c r="W434" s="162"/>
      <c r="X434" s="162"/>
      <c r="AT434" s="129" t="s">
        <v>142</v>
      </c>
      <c r="AU434" s="129" t="s">
        <v>77</v>
      </c>
      <c r="AV434" s="14" t="s">
        <v>77</v>
      </c>
      <c r="AW434" s="14" t="s">
        <v>30</v>
      </c>
      <c r="AX434" s="14" t="s">
        <v>68</v>
      </c>
      <c r="AY434" s="129" t="s">
        <v>133</v>
      </c>
    </row>
    <row r="435" spans="1:51" s="14" customFormat="1" ht="12">
      <c r="A435" s="162"/>
      <c r="B435" s="260"/>
      <c r="C435" s="162"/>
      <c r="D435" s="254" t="s">
        <v>142</v>
      </c>
      <c r="E435" s="261" t="s">
        <v>3</v>
      </c>
      <c r="F435" s="262" t="s">
        <v>489</v>
      </c>
      <c r="G435" s="162"/>
      <c r="H435" s="263">
        <v>4.447</v>
      </c>
      <c r="I435" s="130"/>
      <c r="J435" s="162"/>
      <c r="K435" s="162"/>
      <c r="L435" s="260"/>
      <c r="M435" s="264"/>
      <c r="N435" s="265"/>
      <c r="O435" s="265"/>
      <c r="P435" s="265"/>
      <c r="Q435" s="265"/>
      <c r="R435" s="265"/>
      <c r="S435" s="265"/>
      <c r="T435" s="266"/>
      <c r="U435" s="162"/>
      <c r="V435" s="162"/>
      <c r="W435" s="162"/>
      <c r="X435" s="162"/>
      <c r="AT435" s="129" t="s">
        <v>142</v>
      </c>
      <c r="AU435" s="129" t="s">
        <v>77</v>
      </c>
      <c r="AV435" s="14" t="s">
        <v>77</v>
      </c>
      <c r="AW435" s="14" t="s">
        <v>30</v>
      </c>
      <c r="AX435" s="14" t="s">
        <v>68</v>
      </c>
      <c r="AY435" s="129" t="s">
        <v>133</v>
      </c>
    </row>
    <row r="436" spans="1:51" s="13" customFormat="1" ht="12">
      <c r="A436" s="161"/>
      <c r="B436" s="253"/>
      <c r="C436" s="161"/>
      <c r="D436" s="254" t="s">
        <v>142</v>
      </c>
      <c r="E436" s="255" t="s">
        <v>3</v>
      </c>
      <c r="F436" s="256" t="s">
        <v>490</v>
      </c>
      <c r="G436" s="161"/>
      <c r="H436" s="255" t="s">
        <v>3</v>
      </c>
      <c r="I436" s="125"/>
      <c r="J436" s="161"/>
      <c r="K436" s="161"/>
      <c r="L436" s="253"/>
      <c r="M436" s="257"/>
      <c r="N436" s="258"/>
      <c r="O436" s="258"/>
      <c r="P436" s="258"/>
      <c r="Q436" s="258"/>
      <c r="R436" s="258"/>
      <c r="S436" s="258"/>
      <c r="T436" s="259"/>
      <c r="U436" s="161"/>
      <c r="V436" s="161"/>
      <c r="W436" s="161"/>
      <c r="X436" s="161"/>
      <c r="AT436" s="124" t="s">
        <v>142</v>
      </c>
      <c r="AU436" s="124" t="s">
        <v>77</v>
      </c>
      <c r="AV436" s="13" t="s">
        <v>73</v>
      </c>
      <c r="AW436" s="13" t="s">
        <v>30</v>
      </c>
      <c r="AX436" s="13" t="s">
        <v>68</v>
      </c>
      <c r="AY436" s="124" t="s">
        <v>133</v>
      </c>
    </row>
    <row r="437" spans="1:51" s="14" customFormat="1" ht="12">
      <c r="A437" s="162"/>
      <c r="B437" s="260"/>
      <c r="C437" s="162"/>
      <c r="D437" s="254" t="s">
        <v>142</v>
      </c>
      <c r="E437" s="261" t="s">
        <v>3</v>
      </c>
      <c r="F437" s="262" t="s">
        <v>491</v>
      </c>
      <c r="G437" s="162"/>
      <c r="H437" s="263">
        <v>3.089</v>
      </c>
      <c r="I437" s="130"/>
      <c r="J437" s="162"/>
      <c r="K437" s="162"/>
      <c r="L437" s="260"/>
      <c r="M437" s="264"/>
      <c r="N437" s="265"/>
      <c r="O437" s="265"/>
      <c r="P437" s="265"/>
      <c r="Q437" s="265"/>
      <c r="R437" s="265"/>
      <c r="S437" s="265"/>
      <c r="T437" s="266"/>
      <c r="U437" s="162"/>
      <c r="V437" s="162"/>
      <c r="W437" s="162"/>
      <c r="X437" s="162"/>
      <c r="AT437" s="129" t="s">
        <v>142</v>
      </c>
      <c r="AU437" s="129" t="s">
        <v>77</v>
      </c>
      <c r="AV437" s="14" t="s">
        <v>77</v>
      </c>
      <c r="AW437" s="14" t="s">
        <v>30</v>
      </c>
      <c r="AX437" s="14" t="s">
        <v>68</v>
      </c>
      <c r="AY437" s="129" t="s">
        <v>133</v>
      </c>
    </row>
    <row r="438" spans="1:51" s="14" customFormat="1" ht="12">
      <c r="A438" s="162"/>
      <c r="B438" s="260"/>
      <c r="C438" s="162"/>
      <c r="D438" s="254" t="s">
        <v>142</v>
      </c>
      <c r="E438" s="261" t="s">
        <v>3</v>
      </c>
      <c r="F438" s="262" t="s">
        <v>492</v>
      </c>
      <c r="G438" s="162"/>
      <c r="H438" s="263">
        <v>3.431</v>
      </c>
      <c r="I438" s="130"/>
      <c r="J438" s="162"/>
      <c r="K438" s="162"/>
      <c r="L438" s="260"/>
      <c r="M438" s="264"/>
      <c r="N438" s="265"/>
      <c r="O438" s="265"/>
      <c r="P438" s="265"/>
      <c r="Q438" s="265"/>
      <c r="R438" s="265"/>
      <c r="S438" s="265"/>
      <c r="T438" s="266"/>
      <c r="U438" s="162"/>
      <c r="V438" s="162"/>
      <c r="W438" s="162"/>
      <c r="X438" s="162"/>
      <c r="AT438" s="129" t="s">
        <v>142</v>
      </c>
      <c r="AU438" s="129" t="s">
        <v>77</v>
      </c>
      <c r="AV438" s="14" t="s">
        <v>77</v>
      </c>
      <c r="AW438" s="14" t="s">
        <v>30</v>
      </c>
      <c r="AX438" s="14" t="s">
        <v>68</v>
      </c>
      <c r="AY438" s="129" t="s">
        <v>133</v>
      </c>
    </row>
    <row r="439" spans="1:51" s="15" customFormat="1" ht="12">
      <c r="A439" s="165"/>
      <c r="B439" s="271"/>
      <c r="C439" s="165"/>
      <c r="D439" s="254" t="s">
        <v>142</v>
      </c>
      <c r="E439" s="272" t="s">
        <v>3</v>
      </c>
      <c r="F439" s="273" t="s">
        <v>207</v>
      </c>
      <c r="G439" s="165"/>
      <c r="H439" s="274">
        <v>16.576</v>
      </c>
      <c r="I439" s="138"/>
      <c r="J439" s="165"/>
      <c r="K439" s="165"/>
      <c r="L439" s="271"/>
      <c r="M439" s="275"/>
      <c r="N439" s="276"/>
      <c r="O439" s="276"/>
      <c r="P439" s="276"/>
      <c r="Q439" s="276"/>
      <c r="R439" s="276"/>
      <c r="S439" s="276"/>
      <c r="T439" s="277"/>
      <c r="U439" s="165"/>
      <c r="V439" s="165"/>
      <c r="W439" s="165"/>
      <c r="X439" s="165"/>
      <c r="AT439" s="137" t="s">
        <v>142</v>
      </c>
      <c r="AU439" s="137" t="s">
        <v>77</v>
      </c>
      <c r="AV439" s="15" t="s">
        <v>140</v>
      </c>
      <c r="AW439" s="15" t="s">
        <v>30</v>
      </c>
      <c r="AX439" s="15" t="s">
        <v>73</v>
      </c>
      <c r="AY439" s="137" t="s">
        <v>133</v>
      </c>
    </row>
    <row r="440" spans="1:65" s="2" customFormat="1" ht="14.45" customHeight="1">
      <c r="A440" s="164"/>
      <c r="B440" s="176"/>
      <c r="C440" s="242" t="s">
        <v>508</v>
      </c>
      <c r="D440" s="242" t="s">
        <v>135</v>
      </c>
      <c r="E440" s="243" t="s">
        <v>509</v>
      </c>
      <c r="F440" s="244" t="s">
        <v>510</v>
      </c>
      <c r="G440" s="245" t="s">
        <v>138</v>
      </c>
      <c r="H440" s="246">
        <v>110.507</v>
      </c>
      <c r="I440" s="117"/>
      <c r="J440" s="247">
        <f>ROUND(I440*H440,2)</f>
        <v>0</v>
      </c>
      <c r="K440" s="244" t="s">
        <v>3</v>
      </c>
      <c r="L440" s="176"/>
      <c r="M440" s="248" t="s">
        <v>3</v>
      </c>
      <c r="N440" s="249" t="s">
        <v>39</v>
      </c>
      <c r="O440" s="250"/>
      <c r="P440" s="251">
        <f>O440*H440</f>
        <v>0</v>
      </c>
      <c r="Q440" s="251">
        <v>0</v>
      </c>
      <c r="R440" s="251">
        <f>Q440*H440</f>
        <v>0</v>
      </c>
      <c r="S440" s="251">
        <v>0</v>
      </c>
      <c r="T440" s="252">
        <f>S440*H440</f>
        <v>0</v>
      </c>
      <c r="U440" s="164"/>
      <c r="V440" s="164"/>
      <c r="W440" s="164"/>
      <c r="X440" s="164"/>
      <c r="Y440" s="30"/>
      <c r="Z440" s="30"/>
      <c r="AA440" s="30"/>
      <c r="AB440" s="30"/>
      <c r="AC440" s="30"/>
      <c r="AD440" s="30"/>
      <c r="AE440" s="30"/>
      <c r="AR440" s="122" t="s">
        <v>140</v>
      </c>
      <c r="AT440" s="122" t="s">
        <v>135</v>
      </c>
      <c r="AU440" s="122" t="s">
        <v>77</v>
      </c>
      <c r="AY440" s="18" t="s">
        <v>133</v>
      </c>
      <c r="BE440" s="123">
        <f>IF(N440="základní",J440,0)</f>
        <v>0</v>
      </c>
      <c r="BF440" s="123">
        <f>IF(N440="snížená",J440,0)</f>
        <v>0</v>
      </c>
      <c r="BG440" s="123">
        <f>IF(N440="zákl. přenesená",J440,0)</f>
        <v>0</v>
      </c>
      <c r="BH440" s="123">
        <f>IF(N440="sníž. přenesená",J440,0)</f>
        <v>0</v>
      </c>
      <c r="BI440" s="123">
        <f>IF(N440="nulová",J440,0)</f>
        <v>0</v>
      </c>
      <c r="BJ440" s="18" t="s">
        <v>73</v>
      </c>
      <c r="BK440" s="123">
        <f>ROUND(I440*H440,2)</f>
        <v>0</v>
      </c>
      <c r="BL440" s="18" t="s">
        <v>140</v>
      </c>
      <c r="BM440" s="122" t="s">
        <v>511</v>
      </c>
    </row>
    <row r="441" spans="1:47" s="2" customFormat="1" ht="19.5">
      <c r="A441" s="164"/>
      <c r="B441" s="176"/>
      <c r="C441" s="164"/>
      <c r="D441" s="254" t="s">
        <v>164</v>
      </c>
      <c r="E441" s="164"/>
      <c r="F441" s="267" t="s">
        <v>512</v>
      </c>
      <c r="G441" s="164"/>
      <c r="H441" s="164"/>
      <c r="I441" s="134"/>
      <c r="J441" s="164"/>
      <c r="K441" s="164"/>
      <c r="L441" s="176"/>
      <c r="M441" s="268"/>
      <c r="N441" s="269"/>
      <c r="O441" s="250"/>
      <c r="P441" s="250"/>
      <c r="Q441" s="250"/>
      <c r="R441" s="250"/>
      <c r="S441" s="250"/>
      <c r="T441" s="270"/>
      <c r="U441" s="164"/>
      <c r="V441" s="164"/>
      <c r="W441" s="164"/>
      <c r="X441" s="164"/>
      <c r="Y441" s="30"/>
      <c r="Z441" s="30"/>
      <c r="AA441" s="30"/>
      <c r="AB441" s="30"/>
      <c r="AC441" s="30"/>
      <c r="AD441" s="30"/>
      <c r="AE441" s="30"/>
      <c r="AT441" s="18" t="s">
        <v>164</v>
      </c>
      <c r="AU441" s="18" t="s">
        <v>77</v>
      </c>
    </row>
    <row r="442" spans="1:51" s="13" customFormat="1" ht="12">
      <c r="A442" s="161"/>
      <c r="B442" s="253"/>
      <c r="C442" s="161"/>
      <c r="D442" s="254" t="s">
        <v>142</v>
      </c>
      <c r="E442" s="255" t="s">
        <v>3</v>
      </c>
      <c r="F442" s="256" t="s">
        <v>360</v>
      </c>
      <c r="G442" s="161"/>
      <c r="H442" s="255" t="s">
        <v>3</v>
      </c>
      <c r="I442" s="125"/>
      <c r="J442" s="161"/>
      <c r="K442" s="161"/>
      <c r="L442" s="253"/>
      <c r="M442" s="257"/>
      <c r="N442" s="258"/>
      <c r="O442" s="258"/>
      <c r="P442" s="258"/>
      <c r="Q442" s="258"/>
      <c r="R442" s="258"/>
      <c r="S442" s="258"/>
      <c r="T442" s="259"/>
      <c r="U442" s="161"/>
      <c r="V442" s="161"/>
      <c r="W442" s="161"/>
      <c r="X442" s="161"/>
      <c r="AT442" s="124" t="s">
        <v>142</v>
      </c>
      <c r="AU442" s="124" t="s">
        <v>77</v>
      </c>
      <c r="AV442" s="13" t="s">
        <v>73</v>
      </c>
      <c r="AW442" s="13" t="s">
        <v>30</v>
      </c>
      <c r="AX442" s="13" t="s">
        <v>68</v>
      </c>
      <c r="AY442" s="124" t="s">
        <v>133</v>
      </c>
    </row>
    <row r="443" spans="1:51" s="13" customFormat="1" ht="12">
      <c r="A443" s="161"/>
      <c r="B443" s="253"/>
      <c r="C443" s="161"/>
      <c r="D443" s="254" t="s">
        <v>142</v>
      </c>
      <c r="E443" s="255" t="s">
        <v>3</v>
      </c>
      <c r="F443" s="256" t="s">
        <v>475</v>
      </c>
      <c r="G443" s="161"/>
      <c r="H443" s="255" t="s">
        <v>3</v>
      </c>
      <c r="I443" s="125"/>
      <c r="J443" s="161"/>
      <c r="K443" s="161"/>
      <c r="L443" s="253"/>
      <c r="M443" s="257"/>
      <c r="N443" s="258"/>
      <c r="O443" s="258"/>
      <c r="P443" s="258"/>
      <c r="Q443" s="258"/>
      <c r="R443" s="258"/>
      <c r="S443" s="258"/>
      <c r="T443" s="259"/>
      <c r="U443" s="161"/>
      <c r="V443" s="161"/>
      <c r="W443" s="161"/>
      <c r="X443" s="161"/>
      <c r="AT443" s="124" t="s">
        <v>142</v>
      </c>
      <c r="AU443" s="124" t="s">
        <v>77</v>
      </c>
      <c r="AV443" s="13" t="s">
        <v>73</v>
      </c>
      <c r="AW443" s="13" t="s">
        <v>30</v>
      </c>
      <c r="AX443" s="13" t="s">
        <v>68</v>
      </c>
      <c r="AY443" s="124" t="s">
        <v>133</v>
      </c>
    </row>
    <row r="444" spans="1:51" s="14" customFormat="1" ht="12">
      <c r="A444" s="162"/>
      <c r="B444" s="260"/>
      <c r="C444" s="162"/>
      <c r="D444" s="254" t="s">
        <v>142</v>
      </c>
      <c r="E444" s="261" t="s">
        <v>3</v>
      </c>
      <c r="F444" s="262" t="s">
        <v>362</v>
      </c>
      <c r="G444" s="162"/>
      <c r="H444" s="263">
        <v>37.394</v>
      </c>
      <c r="I444" s="130"/>
      <c r="J444" s="162"/>
      <c r="K444" s="162"/>
      <c r="L444" s="260"/>
      <c r="M444" s="264"/>
      <c r="N444" s="265"/>
      <c r="O444" s="265"/>
      <c r="P444" s="265"/>
      <c r="Q444" s="265"/>
      <c r="R444" s="265"/>
      <c r="S444" s="265"/>
      <c r="T444" s="266"/>
      <c r="U444" s="162"/>
      <c r="V444" s="162"/>
      <c r="W444" s="162"/>
      <c r="X444" s="162"/>
      <c r="AT444" s="129" t="s">
        <v>142</v>
      </c>
      <c r="AU444" s="129" t="s">
        <v>77</v>
      </c>
      <c r="AV444" s="14" t="s">
        <v>77</v>
      </c>
      <c r="AW444" s="14" t="s">
        <v>30</v>
      </c>
      <c r="AX444" s="14" t="s">
        <v>68</v>
      </c>
      <c r="AY444" s="129" t="s">
        <v>133</v>
      </c>
    </row>
    <row r="445" spans="1:51" s="14" customFormat="1" ht="12">
      <c r="A445" s="162"/>
      <c r="B445" s="260"/>
      <c r="C445" s="162"/>
      <c r="D445" s="254" t="s">
        <v>142</v>
      </c>
      <c r="E445" s="261" t="s">
        <v>3</v>
      </c>
      <c r="F445" s="262" t="s">
        <v>363</v>
      </c>
      <c r="G445" s="162"/>
      <c r="H445" s="263">
        <v>29.649</v>
      </c>
      <c r="I445" s="130"/>
      <c r="J445" s="162"/>
      <c r="K445" s="162"/>
      <c r="L445" s="260"/>
      <c r="M445" s="264"/>
      <c r="N445" s="265"/>
      <c r="O445" s="265"/>
      <c r="P445" s="265"/>
      <c r="Q445" s="265"/>
      <c r="R445" s="265"/>
      <c r="S445" s="265"/>
      <c r="T445" s="266"/>
      <c r="U445" s="162"/>
      <c r="V445" s="162"/>
      <c r="W445" s="162"/>
      <c r="X445" s="162"/>
      <c r="AT445" s="129" t="s">
        <v>142</v>
      </c>
      <c r="AU445" s="129" t="s">
        <v>77</v>
      </c>
      <c r="AV445" s="14" t="s">
        <v>77</v>
      </c>
      <c r="AW445" s="14" t="s">
        <v>30</v>
      </c>
      <c r="AX445" s="14" t="s">
        <v>68</v>
      </c>
      <c r="AY445" s="129" t="s">
        <v>133</v>
      </c>
    </row>
    <row r="446" spans="1:51" s="13" customFormat="1" ht="12">
      <c r="A446" s="161"/>
      <c r="B446" s="253"/>
      <c r="C446" s="161"/>
      <c r="D446" s="254" t="s">
        <v>142</v>
      </c>
      <c r="E446" s="255" t="s">
        <v>3</v>
      </c>
      <c r="F446" s="256" t="s">
        <v>476</v>
      </c>
      <c r="G446" s="161"/>
      <c r="H446" s="255" t="s">
        <v>3</v>
      </c>
      <c r="I446" s="125"/>
      <c r="J446" s="161"/>
      <c r="K446" s="161"/>
      <c r="L446" s="253"/>
      <c r="M446" s="257"/>
      <c r="N446" s="258"/>
      <c r="O446" s="258"/>
      <c r="P446" s="258"/>
      <c r="Q446" s="258"/>
      <c r="R446" s="258"/>
      <c r="S446" s="258"/>
      <c r="T446" s="259"/>
      <c r="U446" s="161"/>
      <c r="V446" s="161"/>
      <c r="W446" s="161"/>
      <c r="X446" s="161"/>
      <c r="AT446" s="124" t="s">
        <v>142</v>
      </c>
      <c r="AU446" s="124" t="s">
        <v>77</v>
      </c>
      <c r="AV446" s="13" t="s">
        <v>73</v>
      </c>
      <c r="AW446" s="13" t="s">
        <v>30</v>
      </c>
      <c r="AX446" s="13" t="s">
        <v>68</v>
      </c>
      <c r="AY446" s="124" t="s">
        <v>133</v>
      </c>
    </row>
    <row r="447" spans="1:51" s="14" customFormat="1" ht="12">
      <c r="A447" s="162"/>
      <c r="B447" s="260"/>
      <c r="C447" s="162"/>
      <c r="D447" s="254" t="s">
        <v>142</v>
      </c>
      <c r="E447" s="261" t="s">
        <v>3</v>
      </c>
      <c r="F447" s="262" t="s">
        <v>365</v>
      </c>
      <c r="G447" s="162"/>
      <c r="H447" s="263">
        <v>20.593</v>
      </c>
      <c r="I447" s="130"/>
      <c r="J447" s="162"/>
      <c r="K447" s="162"/>
      <c r="L447" s="260"/>
      <c r="M447" s="264"/>
      <c r="N447" s="265"/>
      <c r="O447" s="265"/>
      <c r="P447" s="265"/>
      <c r="Q447" s="265"/>
      <c r="R447" s="265"/>
      <c r="S447" s="265"/>
      <c r="T447" s="266"/>
      <c r="U447" s="162"/>
      <c r="V447" s="162"/>
      <c r="W447" s="162"/>
      <c r="X447" s="162"/>
      <c r="AT447" s="129" t="s">
        <v>142</v>
      </c>
      <c r="AU447" s="129" t="s">
        <v>77</v>
      </c>
      <c r="AV447" s="14" t="s">
        <v>77</v>
      </c>
      <c r="AW447" s="14" t="s">
        <v>30</v>
      </c>
      <c r="AX447" s="14" t="s">
        <v>68</v>
      </c>
      <c r="AY447" s="129" t="s">
        <v>133</v>
      </c>
    </row>
    <row r="448" spans="1:51" s="14" customFormat="1" ht="12">
      <c r="A448" s="162"/>
      <c r="B448" s="260"/>
      <c r="C448" s="162"/>
      <c r="D448" s="254" t="s">
        <v>142</v>
      </c>
      <c r="E448" s="261" t="s">
        <v>3</v>
      </c>
      <c r="F448" s="262" t="s">
        <v>366</v>
      </c>
      <c r="G448" s="162"/>
      <c r="H448" s="263">
        <v>22.871</v>
      </c>
      <c r="I448" s="130"/>
      <c r="J448" s="162"/>
      <c r="K448" s="162"/>
      <c r="L448" s="260"/>
      <c r="M448" s="264"/>
      <c r="N448" s="265"/>
      <c r="O448" s="265"/>
      <c r="P448" s="265"/>
      <c r="Q448" s="265"/>
      <c r="R448" s="265"/>
      <c r="S448" s="265"/>
      <c r="T448" s="266"/>
      <c r="U448" s="162"/>
      <c r="V448" s="162"/>
      <c r="W448" s="162"/>
      <c r="X448" s="162"/>
      <c r="AT448" s="129" t="s">
        <v>142</v>
      </c>
      <c r="AU448" s="129" t="s">
        <v>77</v>
      </c>
      <c r="AV448" s="14" t="s">
        <v>77</v>
      </c>
      <c r="AW448" s="14" t="s">
        <v>30</v>
      </c>
      <c r="AX448" s="14" t="s">
        <v>68</v>
      </c>
      <c r="AY448" s="129" t="s">
        <v>133</v>
      </c>
    </row>
    <row r="449" spans="1:51" s="15" customFormat="1" ht="12">
      <c r="A449" s="165"/>
      <c r="B449" s="271"/>
      <c r="C449" s="165"/>
      <c r="D449" s="254" t="s">
        <v>142</v>
      </c>
      <c r="E449" s="272" t="s">
        <v>3</v>
      </c>
      <c r="F449" s="273" t="s">
        <v>207</v>
      </c>
      <c r="G449" s="165"/>
      <c r="H449" s="274">
        <v>110.507</v>
      </c>
      <c r="I449" s="138"/>
      <c r="J449" s="165"/>
      <c r="K449" s="165"/>
      <c r="L449" s="271"/>
      <c r="M449" s="275"/>
      <c r="N449" s="276"/>
      <c r="O449" s="276"/>
      <c r="P449" s="276"/>
      <c r="Q449" s="276"/>
      <c r="R449" s="276"/>
      <c r="S449" s="276"/>
      <c r="T449" s="277"/>
      <c r="U449" s="165"/>
      <c r="V449" s="165"/>
      <c r="W449" s="165"/>
      <c r="X449" s="165"/>
      <c r="AT449" s="137" t="s">
        <v>142</v>
      </c>
      <c r="AU449" s="137" t="s">
        <v>77</v>
      </c>
      <c r="AV449" s="15" t="s">
        <v>140</v>
      </c>
      <c r="AW449" s="15" t="s">
        <v>30</v>
      </c>
      <c r="AX449" s="15" t="s">
        <v>73</v>
      </c>
      <c r="AY449" s="137" t="s">
        <v>133</v>
      </c>
    </row>
    <row r="450" spans="1:65" s="2" customFormat="1" ht="37.9" customHeight="1">
      <c r="A450" s="164"/>
      <c r="B450" s="176"/>
      <c r="C450" s="242" t="s">
        <v>513</v>
      </c>
      <c r="D450" s="242" t="s">
        <v>135</v>
      </c>
      <c r="E450" s="243" t="s">
        <v>514</v>
      </c>
      <c r="F450" s="244" t="s">
        <v>515</v>
      </c>
      <c r="G450" s="245" t="s">
        <v>235</v>
      </c>
      <c r="H450" s="246">
        <v>1</v>
      </c>
      <c r="I450" s="117"/>
      <c r="J450" s="247">
        <f>ROUND(I450*H450,2)</f>
        <v>0</v>
      </c>
      <c r="K450" s="244" t="s">
        <v>3</v>
      </c>
      <c r="L450" s="176"/>
      <c r="M450" s="248" t="s">
        <v>3</v>
      </c>
      <c r="N450" s="249" t="s">
        <v>39</v>
      </c>
      <c r="O450" s="250"/>
      <c r="P450" s="251">
        <f>O450*H450</f>
        <v>0</v>
      </c>
      <c r="Q450" s="251">
        <v>0</v>
      </c>
      <c r="R450" s="251">
        <f>Q450*H450</f>
        <v>0</v>
      </c>
      <c r="S450" s="251">
        <v>0</v>
      </c>
      <c r="T450" s="252">
        <f>S450*H450</f>
        <v>0</v>
      </c>
      <c r="U450" s="164"/>
      <c r="V450" s="164"/>
      <c r="W450" s="164"/>
      <c r="X450" s="164"/>
      <c r="Y450" s="30"/>
      <c r="Z450" s="30"/>
      <c r="AA450" s="30"/>
      <c r="AB450" s="30"/>
      <c r="AC450" s="30"/>
      <c r="AD450" s="30"/>
      <c r="AE450" s="30"/>
      <c r="AR450" s="122" t="s">
        <v>140</v>
      </c>
      <c r="AT450" s="122" t="s">
        <v>135</v>
      </c>
      <c r="AU450" s="122" t="s">
        <v>77</v>
      </c>
      <c r="AY450" s="18" t="s">
        <v>133</v>
      </c>
      <c r="BE450" s="123">
        <f>IF(N450="základní",J450,0)</f>
        <v>0</v>
      </c>
      <c r="BF450" s="123">
        <f>IF(N450="snížená",J450,0)</f>
        <v>0</v>
      </c>
      <c r="BG450" s="123">
        <f>IF(N450="zákl. přenesená",J450,0)</f>
        <v>0</v>
      </c>
      <c r="BH450" s="123">
        <f>IF(N450="sníž. přenesená",J450,0)</f>
        <v>0</v>
      </c>
      <c r="BI450" s="123">
        <f>IF(N450="nulová",J450,0)</f>
        <v>0</v>
      </c>
      <c r="BJ450" s="18" t="s">
        <v>73</v>
      </c>
      <c r="BK450" s="123">
        <f>ROUND(I450*H450,2)</f>
        <v>0</v>
      </c>
      <c r="BL450" s="18" t="s">
        <v>140</v>
      </c>
      <c r="BM450" s="122" t="s">
        <v>516</v>
      </c>
    </row>
    <row r="451" spans="1:47" s="2" customFormat="1" ht="19.5">
      <c r="A451" s="164"/>
      <c r="B451" s="176"/>
      <c r="C451" s="164"/>
      <c r="D451" s="254" t="s">
        <v>164</v>
      </c>
      <c r="E451" s="164"/>
      <c r="F451" s="267" t="s">
        <v>517</v>
      </c>
      <c r="G451" s="164"/>
      <c r="H451" s="164"/>
      <c r="I451" s="134"/>
      <c r="J451" s="164"/>
      <c r="K451" s="164"/>
      <c r="L451" s="176"/>
      <c r="M451" s="268"/>
      <c r="N451" s="269"/>
      <c r="O451" s="250"/>
      <c r="P451" s="250"/>
      <c r="Q451" s="250"/>
      <c r="R451" s="250"/>
      <c r="S451" s="250"/>
      <c r="T451" s="270"/>
      <c r="U451" s="164"/>
      <c r="V451" s="164"/>
      <c r="W451" s="164"/>
      <c r="X451" s="164"/>
      <c r="Y451" s="30"/>
      <c r="Z451" s="30"/>
      <c r="AA451" s="30"/>
      <c r="AB451" s="30"/>
      <c r="AC451" s="30"/>
      <c r="AD451" s="30"/>
      <c r="AE451" s="30"/>
      <c r="AT451" s="18" t="s">
        <v>164</v>
      </c>
      <c r="AU451" s="18" t="s">
        <v>77</v>
      </c>
    </row>
    <row r="452" spans="1:65" s="2" customFormat="1" ht="14.45" customHeight="1">
      <c r="A452" s="164"/>
      <c r="B452" s="176"/>
      <c r="C452" s="242" t="s">
        <v>518</v>
      </c>
      <c r="D452" s="242" t="s">
        <v>135</v>
      </c>
      <c r="E452" s="243" t="s">
        <v>519</v>
      </c>
      <c r="F452" s="244" t="s">
        <v>520</v>
      </c>
      <c r="G452" s="245" t="s">
        <v>138</v>
      </c>
      <c r="H452" s="246">
        <v>3147.317</v>
      </c>
      <c r="I452" s="117"/>
      <c r="J452" s="247">
        <f>ROUND(I452*H452,2)</f>
        <v>0</v>
      </c>
      <c r="K452" s="244" t="s">
        <v>139</v>
      </c>
      <c r="L452" s="176"/>
      <c r="M452" s="248" t="s">
        <v>3</v>
      </c>
      <c r="N452" s="249" t="s">
        <v>39</v>
      </c>
      <c r="O452" s="250"/>
      <c r="P452" s="251">
        <f>O452*H452</f>
        <v>0</v>
      </c>
      <c r="Q452" s="251">
        <v>0</v>
      </c>
      <c r="R452" s="251">
        <f>Q452*H452</f>
        <v>0</v>
      </c>
      <c r="S452" s="251">
        <v>0</v>
      </c>
      <c r="T452" s="252">
        <f>S452*H452</f>
        <v>0</v>
      </c>
      <c r="U452" s="164"/>
      <c r="V452" s="164"/>
      <c r="W452" s="164"/>
      <c r="X452" s="164"/>
      <c r="Y452" s="30"/>
      <c r="Z452" s="30"/>
      <c r="AA452" s="30"/>
      <c r="AB452" s="30"/>
      <c r="AC452" s="30"/>
      <c r="AD452" s="30"/>
      <c r="AE452" s="30"/>
      <c r="AR452" s="122" t="s">
        <v>140</v>
      </c>
      <c r="AT452" s="122" t="s">
        <v>135</v>
      </c>
      <c r="AU452" s="122" t="s">
        <v>77</v>
      </c>
      <c r="AY452" s="18" t="s">
        <v>133</v>
      </c>
      <c r="BE452" s="123">
        <f>IF(N452="základní",J452,0)</f>
        <v>0</v>
      </c>
      <c r="BF452" s="123">
        <f>IF(N452="snížená",J452,0)</f>
        <v>0</v>
      </c>
      <c r="BG452" s="123">
        <f>IF(N452="zákl. přenesená",J452,0)</f>
        <v>0</v>
      </c>
      <c r="BH452" s="123">
        <f>IF(N452="sníž. přenesená",J452,0)</f>
        <v>0</v>
      </c>
      <c r="BI452" s="123">
        <f>IF(N452="nulová",J452,0)</f>
        <v>0</v>
      </c>
      <c r="BJ452" s="18" t="s">
        <v>73</v>
      </c>
      <c r="BK452" s="123">
        <f>ROUND(I452*H452,2)</f>
        <v>0</v>
      </c>
      <c r="BL452" s="18" t="s">
        <v>140</v>
      </c>
      <c r="BM452" s="122" t="s">
        <v>521</v>
      </c>
    </row>
    <row r="453" spans="1:47" s="2" customFormat="1" ht="19.5">
      <c r="A453" s="164"/>
      <c r="B453" s="176"/>
      <c r="C453" s="164"/>
      <c r="D453" s="254" t="s">
        <v>164</v>
      </c>
      <c r="E453" s="164"/>
      <c r="F453" s="267" t="s">
        <v>522</v>
      </c>
      <c r="G453" s="164"/>
      <c r="H453" s="164"/>
      <c r="I453" s="134"/>
      <c r="J453" s="164"/>
      <c r="K453" s="164"/>
      <c r="L453" s="176"/>
      <c r="M453" s="268"/>
      <c r="N453" s="269"/>
      <c r="O453" s="250"/>
      <c r="P453" s="250"/>
      <c r="Q453" s="250"/>
      <c r="R453" s="250"/>
      <c r="S453" s="250"/>
      <c r="T453" s="270"/>
      <c r="U453" s="164"/>
      <c r="V453" s="164"/>
      <c r="W453" s="164"/>
      <c r="X453" s="164"/>
      <c r="Y453" s="30"/>
      <c r="Z453" s="30"/>
      <c r="AA453" s="30"/>
      <c r="AB453" s="30"/>
      <c r="AC453" s="30"/>
      <c r="AD453" s="30"/>
      <c r="AE453" s="30"/>
      <c r="AT453" s="18" t="s">
        <v>164</v>
      </c>
      <c r="AU453" s="18" t="s">
        <v>77</v>
      </c>
    </row>
    <row r="454" spans="1:51" s="13" customFormat="1" ht="12">
      <c r="A454" s="161"/>
      <c r="B454" s="253"/>
      <c r="C454" s="161"/>
      <c r="D454" s="254" t="s">
        <v>142</v>
      </c>
      <c r="E454" s="255" t="s">
        <v>3</v>
      </c>
      <c r="F454" s="256" t="s">
        <v>371</v>
      </c>
      <c r="G454" s="161"/>
      <c r="H454" s="255" t="s">
        <v>3</v>
      </c>
      <c r="I454" s="125"/>
      <c r="J454" s="161"/>
      <c r="K454" s="161"/>
      <c r="L454" s="253"/>
      <c r="M454" s="257"/>
      <c r="N454" s="258"/>
      <c r="O454" s="258"/>
      <c r="P454" s="258"/>
      <c r="Q454" s="258"/>
      <c r="R454" s="258"/>
      <c r="S454" s="258"/>
      <c r="T454" s="259"/>
      <c r="U454" s="161"/>
      <c r="V454" s="161"/>
      <c r="W454" s="161"/>
      <c r="X454" s="161"/>
      <c r="AT454" s="124" t="s">
        <v>142</v>
      </c>
      <c r="AU454" s="124" t="s">
        <v>77</v>
      </c>
      <c r="AV454" s="13" t="s">
        <v>73</v>
      </c>
      <c r="AW454" s="13" t="s">
        <v>30</v>
      </c>
      <c r="AX454" s="13" t="s">
        <v>68</v>
      </c>
      <c r="AY454" s="124" t="s">
        <v>133</v>
      </c>
    </row>
    <row r="455" spans="1:51" s="13" customFormat="1" ht="12">
      <c r="A455" s="161"/>
      <c r="B455" s="253"/>
      <c r="C455" s="161"/>
      <c r="D455" s="254" t="s">
        <v>142</v>
      </c>
      <c r="E455" s="255" t="s">
        <v>3</v>
      </c>
      <c r="F455" s="256" t="s">
        <v>372</v>
      </c>
      <c r="G455" s="161"/>
      <c r="H455" s="255" t="s">
        <v>3</v>
      </c>
      <c r="I455" s="125"/>
      <c r="J455" s="161"/>
      <c r="K455" s="161"/>
      <c r="L455" s="253"/>
      <c r="M455" s="257"/>
      <c r="N455" s="258"/>
      <c r="O455" s="258"/>
      <c r="P455" s="258"/>
      <c r="Q455" s="258"/>
      <c r="R455" s="258"/>
      <c r="S455" s="258"/>
      <c r="T455" s="259"/>
      <c r="U455" s="161"/>
      <c r="V455" s="161"/>
      <c r="W455" s="161"/>
      <c r="X455" s="161"/>
      <c r="AT455" s="124" t="s">
        <v>142</v>
      </c>
      <c r="AU455" s="124" t="s">
        <v>77</v>
      </c>
      <c r="AV455" s="13" t="s">
        <v>73</v>
      </c>
      <c r="AW455" s="13" t="s">
        <v>30</v>
      </c>
      <c r="AX455" s="13" t="s">
        <v>68</v>
      </c>
      <c r="AY455" s="124" t="s">
        <v>133</v>
      </c>
    </row>
    <row r="456" spans="1:51" s="14" customFormat="1" ht="12">
      <c r="A456" s="162"/>
      <c r="B456" s="260"/>
      <c r="C456" s="162"/>
      <c r="D456" s="254" t="s">
        <v>142</v>
      </c>
      <c r="E456" s="261" t="s">
        <v>3</v>
      </c>
      <c r="F456" s="262" t="s">
        <v>373</v>
      </c>
      <c r="G456" s="162"/>
      <c r="H456" s="263">
        <v>716.53</v>
      </c>
      <c r="I456" s="130"/>
      <c r="J456" s="162"/>
      <c r="K456" s="162"/>
      <c r="L456" s="260"/>
      <c r="M456" s="264"/>
      <c r="N456" s="265"/>
      <c r="O456" s="265"/>
      <c r="P456" s="265"/>
      <c r="Q456" s="265"/>
      <c r="R456" s="265"/>
      <c r="S456" s="265"/>
      <c r="T456" s="266"/>
      <c r="U456" s="162"/>
      <c r="V456" s="162"/>
      <c r="W456" s="162"/>
      <c r="X456" s="162"/>
      <c r="AT456" s="129" t="s">
        <v>142</v>
      </c>
      <c r="AU456" s="129" t="s">
        <v>77</v>
      </c>
      <c r="AV456" s="14" t="s">
        <v>77</v>
      </c>
      <c r="AW456" s="14" t="s">
        <v>30</v>
      </c>
      <c r="AX456" s="14" t="s">
        <v>68</v>
      </c>
      <c r="AY456" s="129" t="s">
        <v>133</v>
      </c>
    </row>
    <row r="457" spans="1:51" s="14" customFormat="1" ht="12">
      <c r="A457" s="162"/>
      <c r="B457" s="260"/>
      <c r="C457" s="162"/>
      <c r="D457" s="254" t="s">
        <v>142</v>
      </c>
      <c r="E457" s="261" t="s">
        <v>3</v>
      </c>
      <c r="F457" s="262" t="s">
        <v>374</v>
      </c>
      <c r="G457" s="162"/>
      <c r="H457" s="263">
        <v>186.386</v>
      </c>
      <c r="I457" s="130"/>
      <c r="J457" s="162"/>
      <c r="K457" s="162"/>
      <c r="L457" s="260"/>
      <c r="M457" s="264"/>
      <c r="N457" s="265"/>
      <c r="O457" s="265"/>
      <c r="P457" s="265"/>
      <c r="Q457" s="265"/>
      <c r="R457" s="265"/>
      <c r="S457" s="265"/>
      <c r="T457" s="266"/>
      <c r="U457" s="162"/>
      <c r="V457" s="162"/>
      <c r="W457" s="162"/>
      <c r="X457" s="162"/>
      <c r="AT457" s="129" t="s">
        <v>142</v>
      </c>
      <c r="AU457" s="129" t="s">
        <v>77</v>
      </c>
      <c r="AV457" s="14" t="s">
        <v>77</v>
      </c>
      <c r="AW457" s="14" t="s">
        <v>30</v>
      </c>
      <c r="AX457" s="14" t="s">
        <v>68</v>
      </c>
      <c r="AY457" s="129" t="s">
        <v>133</v>
      </c>
    </row>
    <row r="458" spans="1:51" s="14" customFormat="1" ht="12">
      <c r="A458" s="162"/>
      <c r="B458" s="260"/>
      <c r="C458" s="162"/>
      <c r="D458" s="254" t="s">
        <v>142</v>
      </c>
      <c r="E458" s="261" t="s">
        <v>3</v>
      </c>
      <c r="F458" s="262" t="s">
        <v>375</v>
      </c>
      <c r="G458" s="162"/>
      <c r="H458" s="263">
        <v>652.908</v>
      </c>
      <c r="I458" s="130"/>
      <c r="J458" s="162"/>
      <c r="K458" s="162"/>
      <c r="L458" s="260"/>
      <c r="M458" s="264"/>
      <c r="N458" s="265"/>
      <c r="O458" s="265"/>
      <c r="P458" s="265"/>
      <c r="Q458" s="265"/>
      <c r="R458" s="265"/>
      <c r="S458" s="265"/>
      <c r="T458" s="266"/>
      <c r="U458" s="162"/>
      <c r="V458" s="162"/>
      <c r="W458" s="162"/>
      <c r="X458" s="162"/>
      <c r="AT458" s="129" t="s">
        <v>142</v>
      </c>
      <c r="AU458" s="129" t="s">
        <v>77</v>
      </c>
      <c r="AV458" s="14" t="s">
        <v>77</v>
      </c>
      <c r="AW458" s="14" t="s">
        <v>30</v>
      </c>
      <c r="AX458" s="14" t="s">
        <v>68</v>
      </c>
      <c r="AY458" s="129" t="s">
        <v>133</v>
      </c>
    </row>
    <row r="459" spans="1:51" s="13" customFormat="1" ht="12">
      <c r="A459" s="161"/>
      <c r="B459" s="253"/>
      <c r="C459" s="161"/>
      <c r="D459" s="254" t="s">
        <v>142</v>
      </c>
      <c r="E459" s="255" t="s">
        <v>3</v>
      </c>
      <c r="F459" s="256" t="s">
        <v>436</v>
      </c>
      <c r="G459" s="161"/>
      <c r="H459" s="255" t="s">
        <v>3</v>
      </c>
      <c r="I459" s="125"/>
      <c r="J459" s="161"/>
      <c r="K459" s="161"/>
      <c r="L459" s="253"/>
      <c r="M459" s="257"/>
      <c r="N459" s="258"/>
      <c r="O459" s="258"/>
      <c r="P459" s="258"/>
      <c r="Q459" s="258"/>
      <c r="R459" s="258"/>
      <c r="S459" s="258"/>
      <c r="T459" s="259"/>
      <c r="U459" s="161"/>
      <c r="V459" s="161"/>
      <c r="W459" s="161"/>
      <c r="X459" s="161"/>
      <c r="AT459" s="124" t="s">
        <v>142</v>
      </c>
      <c r="AU459" s="124" t="s">
        <v>77</v>
      </c>
      <c r="AV459" s="13" t="s">
        <v>73</v>
      </c>
      <c r="AW459" s="13" t="s">
        <v>30</v>
      </c>
      <c r="AX459" s="13" t="s">
        <v>68</v>
      </c>
      <c r="AY459" s="124" t="s">
        <v>133</v>
      </c>
    </row>
    <row r="460" spans="1:51" s="14" customFormat="1" ht="12">
      <c r="A460" s="162"/>
      <c r="B460" s="260"/>
      <c r="C460" s="162"/>
      <c r="D460" s="254" t="s">
        <v>142</v>
      </c>
      <c r="E460" s="261" t="s">
        <v>3</v>
      </c>
      <c r="F460" s="262" t="s">
        <v>377</v>
      </c>
      <c r="G460" s="162"/>
      <c r="H460" s="263">
        <v>630.262</v>
      </c>
      <c r="I460" s="130"/>
      <c r="J460" s="162"/>
      <c r="K460" s="162"/>
      <c r="L460" s="260"/>
      <c r="M460" s="264"/>
      <c r="N460" s="265"/>
      <c r="O460" s="265"/>
      <c r="P460" s="265"/>
      <c r="Q460" s="265"/>
      <c r="R460" s="265"/>
      <c r="S460" s="265"/>
      <c r="T460" s="266"/>
      <c r="U460" s="162"/>
      <c r="V460" s="162"/>
      <c r="W460" s="162"/>
      <c r="X460" s="162"/>
      <c r="AT460" s="129" t="s">
        <v>142</v>
      </c>
      <c r="AU460" s="129" t="s">
        <v>77</v>
      </c>
      <c r="AV460" s="14" t="s">
        <v>77</v>
      </c>
      <c r="AW460" s="14" t="s">
        <v>30</v>
      </c>
      <c r="AX460" s="14" t="s">
        <v>68</v>
      </c>
      <c r="AY460" s="129" t="s">
        <v>133</v>
      </c>
    </row>
    <row r="461" spans="1:51" s="14" customFormat="1" ht="12">
      <c r="A461" s="162"/>
      <c r="B461" s="260"/>
      <c r="C461" s="162"/>
      <c r="D461" s="254" t="s">
        <v>142</v>
      </c>
      <c r="E461" s="261" t="s">
        <v>3</v>
      </c>
      <c r="F461" s="262" t="s">
        <v>378</v>
      </c>
      <c r="G461" s="162"/>
      <c r="H461" s="263">
        <v>388.766</v>
      </c>
      <c r="I461" s="130"/>
      <c r="J461" s="162"/>
      <c r="K461" s="162"/>
      <c r="L461" s="260"/>
      <c r="M461" s="264"/>
      <c r="N461" s="265"/>
      <c r="O461" s="265"/>
      <c r="P461" s="265"/>
      <c r="Q461" s="265"/>
      <c r="R461" s="265"/>
      <c r="S461" s="265"/>
      <c r="T461" s="266"/>
      <c r="U461" s="162"/>
      <c r="V461" s="162"/>
      <c r="W461" s="162"/>
      <c r="X461" s="162"/>
      <c r="AT461" s="129" t="s">
        <v>142</v>
      </c>
      <c r="AU461" s="129" t="s">
        <v>77</v>
      </c>
      <c r="AV461" s="14" t="s">
        <v>77</v>
      </c>
      <c r="AW461" s="14" t="s">
        <v>30</v>
      </c>
      <c r="AX461" s="14" t="s">
        <v>68</v>
      </c>
      <c r="AY461" s="129" t="s">
        <v>133</v>
      </c>
    </row>
    <row r="462" spans="1:51" s="14" customFormat="1" ht="12">
      <c r="A462" s="162"/>
      <c r="B462" s="260"/>
      <c r="C462" s="162"/>
      <c r="D462" s="254" t="s">
        <v>142</v>
      </c>
      <c r="E462" s="261" t="s">
        <v>3</v>
      </c>
      <c r="F462" s="262" t="s">
        <v>379</v>
      </c>
      <c r="G462" s="162"/>
      <c r="H462" s="263">
        <v>203.702</v>
      </c>
      <c r="I462" s="130"/>
      <c r="J462" s="162"/>
      <c r="K462" s="162"/>
      <c r="L462" s="260"/>
      <c r="M462" s="264"/>
      <c r="N462" s="265"/>
      <c r="O462" s="265"/>
      <c r="P462" s="265"/>
      <c r="Q462" s="265"/>
      <c r="R462" s="265"/>
      <c r="S462" s="265"/>
      <c r="T462" s="266"/>
      <c r="U462" s="162"/>
      <c r="V462" s="162"/>
      <c r="W462" s="162"/>
      <c r="X462" s="162"/>
      <c r="AT462" s="129" t="s">
        <v>142</v>
      </c>
      <c r="AU462" s="129" t="s">
        <v>77</v>
      </c>
      <c r="AV462" s="14" t="s">
        <v>77</v>
      </c>
      <c r="AW462" s="14" t="s">
        <v>30</v>
      </c>
      <c r="AX462" s="14" t="s">
        <v>68</v>
      </c>
      <c r="AY462" s="129" t="s">
        <v>133</v>
      </c>
    </row>
    <row r="463" spans="1:51" s="16" customFormat="1" ht="12">
      <c r="A463" s="166"/>
      <c r="B463" s="278"/>
      <c r="C463" s="166"/>
      <c r="D463" s="254" t="s">
        <v>142</v>
      </c>
      <c r="E463" s="279" t="s">
        <v>3</v>
      </c>
      <c r="F463" s="280" t="s">
        <v>523</v>
      </c>
      <c r="G463" s="166"/>
      <c r="H463" s="281">
        <v>2778.554</v>
      </c>
      <c r="I463" s="143"/>
      <c r="J463" s="166"/>
      <c r="K463" s="166"/>
      <c r="L463" s="278"/>
      <c r="M463" s="282"/>
      <c r="N463" s="283"/>
      <c r="O463" s="283"/>
      <c r="P463" s="283"/>
      <c r="Q463" s="283"/>
      <c r="R463" s="283"/>
      <c r="S463" s="283"/>
      <c r="T463" s="284"/>
      <c r="U463" s="166"/>
      <c r="V463" s="166"/>
      <c r="W463" s="166"/>
      <c r="X463" s="166"/>
      <c r="AT463" s="142" t="s">
        <v>142</v>
      </c>
      <c r="AU463" s="142" t="s">
        <v>77</v>
      </c>
      <c r="AV463" s="16" t="s">
        <v>152</v>
      </c>
      <c r="AW463" s="16" t="s">
        <v>30</v>
      </c>
      <c r="AX463" s="16" t="s">
        <v>68</v>
      </c>
      <c r="AY463" s="142" t="s">
        <v>133</v>
      </c>
    </row>
    <row r="464" spans="1:51" s="13" customFormat="1" ht="12">
      <c r="A464" s="161"/>
      <c r="B464" s="253"/>
      <c r="C464" s="161"/>
      <c r="D464" s="254" t="s">
        <v>142</v>
      </c>
      <c r="E464" s="255" t="s">
        <v>3</v>
      </c>
      <c r="F464" s="256" t="s">
        <v>443</v>
      </c>
      <c r="G464" s="161"/>
      <c r="H464" s="255" t="s">
        <v>3</v>
      </c>
      <c r="I464" s="125"/>
      <c r="J464" s="161"/>
      <c r="K464" s="161"/>
      <c r="L464" s="253"/>
      <c r="M464" s="257"/>
      <c r="N464" s="258"/>
      <c r="O464" s="258"/>
      <c r="P464" s="258"/>
      <c r="Q464" s="258"/>
      <c r="R464" s="258"/>
      <c r="S464" s="258"/>
      <c r="T464" s="259"/>
      <c r="U464" s="161"/>
      <c r="V464" s="161"/>
      <c r="W464" s="161"/>
      <c r="X464" s="161"/>
      <c r="AT464" s="124" t="s">
        <v>142</v>
      </c>
      <c r="AU464" s="124" t="s">
        <v>77</v>
      </c>
      <c r="AV464" s="13" t="s">
        <v>73</v>
      </c>
      <c r="AW464" s="13" t="s">
        <v>30</v>
      </c>
      <c r="AX464" s="13" t="s">
        <v>68</v>
      </c>
      <c r="AY464" s="124" t="s">
        <v>133</v>
      </c>
    </row>
    <row r="465" spans="1:51" s="13" customFormat="1" ht="12">
      <c r="A465" s="161"/>
      <c r="B465" s="253"/>
      <c r="C465" s="161"/>
      <c r="D465" s="254" t="s">
        <v>142</v>
      </c>
      <c r="E465" s="255" t="s">
        <v>3</v>
      </c>
      <c r="F465" s="256" t="s">
        <v>409</v>
      </c>
      <c r="G465" s="161"/>
      <c r="H465" s="255" t="s">
        <v>3</v>
      </c>
      <c r="I465" s="125"/>
      <c r="J465" s="161"/>
      <c r="K465" s="161"/>
      <c r="L465" s="253"/>
      <c r="M465" s="257"/>
      <c r="N465" s="258"/>
      <c r="O465" s="258"/>
      <c r="P465" s="258"/>
      <c r="Q465" s="258"/>
      <c r="R465" s="258"/>
      <c r="S465" s="258"/>
      <c r="T465" s="259"/>
      <c r="U465" s="161"/>
      <c r="V465" s="161"/>
      <c r="W465" s="161"/>
      <c r="X465" s="161"/>
      <c r="AT465" s="124" t="s">
        <v>142</v>
      </c>
      <c r="AU465" s="124" t="s">
        <v>77</v>
      </c>
      <c r="AV465" s="13" t="s">
        <v>73</v>
      </c>
      <c r="AW465" s="13" t="s">
        <v>30</v>
      </c>
      <c r="AX465" s="13" t="s">
        <v>68</v>
      </c>
      <c r="AY465" s="124" t="s">
        <v>133</v>
      </c>
    </row>
    <row r="466" spans="1:51" s="14" customFormat="1" ht="12">
      <c r="A466" s="162"/>
      <c r="B466" s="260"/>
      <c r="C466" s="162"/>
      <c r="D466" s="254" t="s">
        <v>142</v>
      </c>
      <c r="E466" s="261" t="s">
        <v>3</v>
      </c>
      <c r="F466" s="262" t="s">
        <v>410</v>
      </c>
      <c r="G466" s="162"/>
      <c r="H466" s="263">
        <v>98.633</v>
      </c>
      <c r="I466" s="130"/>
      <c r="J466" s="162"/>
      <c r="K466" s="162"/>
      <c r="L466" s="260"/>
      <c r="M466" s="264"/>
      <c r="N466" s="265"/>
      <c r="O466" s="265"/>
      <c r="P466" s="265"/>
      <c r="Q466" s="265"/>
      <c r="R466" s="265"/>
      <c r="S466" s="265"/>
      <c r="T466" s="266"/>
      <c r="U466" s="162"/>
      <c r="V466" s="162"/>
      <c r="W466" s="162"/>
      <c r="X466" s="162"/>
      <c r="AT466" s="129" t="s">
        <v>142</v>
      </c>
      <c r="AU466" s="129" t="s">
        <v>77</v>
      </c>
      <c r="AV466" s="14" t="s">
        <v>77</v>
      </c>
      <c r="AW466" s="14" t="s">
        <v>30</v>
      </c>
      <c r="AX466" s="14" t="s">
        <v>68</v>
      </c>
      <c r="AY466" s="129" t="s">
        <v>133</v>
      </c>
    </row>
    <row r="467" spans="1:51" s="13" customFormat="1" ht="12">
      <c r="A467" s="161"/>
      <c r="B467" s="253"/>
      <c r="C467" s="161"/>
      <c r="D467" s="254" t="s">
        <v>142</v>
      </c>
      <c r="E467" s="255" t="s">
        <v>3</v>
      </c>
      <c r="F467" s="256" t="s">
        <v>431</v>
      </c>
      <c r="G467" s="161"/>
      <c r="H467" s="255" t="s">
        <v>3</v>
      </c>
      <c r="I467" s="125"/>
      <c r="J467" s="161"/>
      <c r="K467" s="161"/>
      <c r="L467" s="253"/>
      <c r="M467" s="257"/>
      <c r="N467" s="258"/>
      <c r="O467" s="258"/>
      <c r="P467" s="258"/>
      <c r="Q467" s="258"/>
      <c r="R467" s="258"/>
      <c r="S467" s="258"/>
      <c r="T467" s="259"/>
      <c r="U467" s="161"/>
      <c r="V467" s="161"/>
      <c r="W467" s="161"/>
      <c r="X467" s="161"/>
      <c r="AT467" s="124" t="s">
        <v>142</v>
      </c>
      <c r="AU467" s="124" t="s">
        <v>77</v>
      </c>
      <c r="AV467" s="13" t="s">
        <v>73</v>
      </c>
      <c r="AW467" s="13" t="s">
        <v>30</v>
      </c>
      <c r="AX467" s="13" t="s">
        <v>68</v>
      </c>
      <c r="AY467" s="124" t="s">
        <v>133</v>
      </c>
    </row>
    <row r="468" spans="1:51" s="14" customFormat="1" ht="12">
      <c r="A468" s="162"/>
      <c r="B468" s="260"/>
      <c r="C468" s="162"/>
      <c r="D468" s="254" t="s">
        <v>142</v>
      </c>
      <c r="E468" s="261" t="s">
        <v>3</v>
      </c>
      <c r="F468" s="262" t="s">
        <v>412</v>
      </c>
      <c r="G468" s="162"/>
      <c r="H468" s="263">
        <v>85.689</v>
      </c>
      <c r="I468" s="130"/>
      <c r="J468" s="162"/>
      <c r="K468" s="162"/>
      <c r="L468" s="260"/>
      <c r="M468" s="264"/>
      <c r="N468" s="265"/>
      <c r="O468" s="265"/>
      <c r="P468" s="265"/>
      <c r="Q468" s="265"/>
      <c r="R468" s="265"/>
      <c r="S468" s="265"/>
      <c r="T468" s="266"/>
      <c r="U468" s="162"/>
      <c r="V468" s="162"/>
      <c r="W468" s="162"/>
      <c r="X468" s="162"/>
      <c r="AT468" s="129" t="s">
        <v>142</v>
      </c>
      <c r="AU468" s="129" t="s">
        <v>77</v>
      </c>
      <c r="AV468" s="14" t="s">
        <v>77</v>
      </c>
      <c r="AW468" s="14" t="s">
        <v>30</v>
      </c>
      <c r="AX468" s="14" t="s">
        <v>68</v>
      </c>
      <c r="AY468" s="129" t="s">
        <v>133</v>
      </c>
    </row>
    <row r="469" spans="1:51" s="13" customFormat="1" ht="12">
      <c r="A469" s="161"/>
      <c r="B469" s="253"/>
      <c r="C469" s="161"/>
      <c r="D469" s="254" t="s">
        <v>142</v>
      </c>
      <c r="E469" s="255" t="s">
        <v>3</v>
      </c>
      <c r="F469" s="256" t="s">
        <v>449</v>
      </c>
      <c r="G469" s="161"/>
      <c r="H469" s="255" t="s">
        <v>3</v>
      </c>
      <c r="I469" s="125"/>
      <c r="J469" s="161"/>
      <c r="K469" s="161"/>
      <c r="L469" s="253"/>
      <c r="M469" s="257"/>
      <c r="N469" s="258"/>
      <c r="O469" s="258"/>
      <c r="P469" s="258"/>
      <c r="Q469" s="258"/>
      <c r="R469" s="258"/>
      <c r="S469" s="258"/>
      <c r="T469" s="259"/>
      <c r="U469" s="161"/>
      <c r="V469" s="161"/>
      <c r="W469" s="161"/>
      <c r="X469" s="161"/>
      <c r="AT469" s="124" t="s">
        <v>142</v>
      </c>
      <c r="AU469" s="124" t="s">
        <v>77</v>
      </c>
      <c r="AV469" s="13" t="s">
        <v>73</v>
      </c>
      <c r="AW469" s="13" t="s">
        <v>30</v>
      </c>
      <c r="AX469" s="13" t="s">
        <v>68</v>
      </c>
      <c r="AY469" s="124" t="s">
        <v>133</v>
      </c>
    </row>
    <row r="470" spans="1:51" s="14" customFormat="1" ht="12">
      <c r="A470" s="162"/>
      <c r="B470" s="260"/>
      <c r="C470" s="162"/>
      <c r="D470" s="254" t="s">
        <v>142</v>
      </c>
      <c r="E470" s="261" t="s">
        <v>3</v>
      </c>
      <c r="F470" s="262" t="s">
        <v>450</v>
      </c>
      <c r="G470" s="162"/>
      <c r="H470" s="263">
        <v>40.085</v>
      </c>
      <c r="I470" s="130"/>
      <c r="J470" s="162"/>
      <c r="K470" s="162"/>
      <c r="L470" s="260"/>
      <c r="M470" s="264"/>
      <c r="N470" s="265"/>
      <c r="O470" s="265"/>
      <c r="P470" s="265"/>
      <c r="Q470" s="265"/>
      <c r="R470" s="265"/>
      <c r="S470" s="265"/>
      <c r="T470" s="266"/>
      <c r="U470" s="162"/>
      <c r="V470" s="162"/>
      <c r="W470" s="162"/>
      <c r="X470" s="162"/>
      <c r="AT470" s="129" t="s">
        <v>142</v>
      </c>
      <c r="AU470" s="129" t="s">
        <v>77</v>
      </c>
      <c r="AV470" s="14" t="s">
        <v>77</v>
      </c>
      <c r="AW470" s="14" t="s">
        <v>30</v>
      </c>
      <c r="AX470" s="14" t="s">
        <v>68</v>
      </c>
      <c r="AY470" s="129" t="s">
        <v>133</v>
      </c>
    </row>
    <row r="471" spans="1:51" s="14" customFormat="1" ht="12">
      <c r="A471" s="162"/>
      <c r="B471" s="260"/>
      <c r="C471" s="162"/>
      <c r="D471" s="254" t="s">
        <v>142</v>
      </c>
      <c r="E471" s="261" t="s">
        <v>3</v>
      </c>
      <c r="F471" s="262" t="s">
        <v>451</v>
      </c>
      <c r="G471" s="162"/>
      <c r="H471" s="263">
        <v>33.849</v>
      </c>
      <c r="I471" s="130"/>
      <c r="J471" s="162"/>
      <c r="K471" s="162"/>
      <c r="L471" s="260"/>
      <c r="M471" s="264"/>
      <c r="N471" s="265"/>
      <c r="O471" s="265"/>
      <c r="P471" s="265"/>
      <c r="Q471" s="265"/>
      <c r="R471" s="265"/>
      <c r="S471" s="265"/>
      <c r="T471" s="266"/>
      <c r="U471" s="162"/>
      <c r="V471" s="162"/>
      <c r="W471" s="162"/>
      <c r="X471" s="162"/>
      <c r="AT471" s="129" t="s">
        <v>142</v>
      </c>
      <c r="AU471" s="129" t="s">
        <v>77</v>
      </c>
      <c r="AV471" s="14" t="s">
        <v>77</v>
      </c>
      <c r="AW471" s="14" t="s">
        <v>30</v>
      </c>
      <c r="AX471" s="14" t="s">
        <v>68</v>
      </c>
      <c r="AY471" s="129" t="s">
        <v>133</v>
      </c>
    </row>
    <row r="472" spans="1:51" s="13" customFormat="1" ht="12">
      <c r="A472" s="161"/>
      <c r="B472" s="253"/>
      <c r="C472" s="161"/>
      <c r="D472" s="254" t="s">
        <v>142</v>
      </c>
      <c r="E472" s="255" t="s">
        <v>3</v>
      </c>
      <c r="F472" s="256" t="s">
        <v>475</v>
      </c>
      <c r="G472" s="161"/>
      <c r="H472" s="255" t="s">
        <v>3</v>
      </c>
      <c r="I472" s="125"/>
      <c r="J472" s="161"/>
      <c r="K472" s="161"/>
      <c r="L472" s="253"/>
      <c r="M472" s="257"/>
      <c r="N472" s="258"/>
      <c r="O472" s="258"/>
      <c r="P472" s="258"/>
      <c r="Q472" s="258"/>
      <c r="R472" s="258"/>
      <c r="S472" s="258"/>
      <c r="T472" s="259"/>
      <c r="U472" s="161"/>
      <c r="V472" s="161"/>
      <c r="W472" s="161"/>
      <c r="X472" s="161"/>
      <c r="AT472" s="124" t="s">
        <v>142</v>
      </c>
      <c r="AU472" s="124" t="s">
        <v>77</v>
      </c>
      <c r="AV472" s="13" t="s">
        <v>73</v>
      </c>
      <c r="AW472" s="13" t="s">
        <v>30</v>
      </c>
      <c r="AX472" s="13" t="s">
        <v>68</v>
      </c>
      <c r="AY472" s="124" t="s">
        <v>133</v>
      </c>
    </row>
    <row r="473" spans="1:51" s="14" customFormat="1" ht="12">
      <c r="A473" s="162"/>
      <c r="B473" s="260"/>
      <c r="C473" s="162"/>
      <c r="D473" s="254" t="s">
        <v>142</v>
      </c>
      <c r="E473" s="261" t="s">
        <v>3</v>
      </c>
      <c r="F473" s="262" t="s">
        <v>362</v>
      </c>
      <c r="G473" s="162"/>
      <c r="H473" s="263">
        <v>37.394</v>
      </c>
      <c r="I473" s="130"/>
      <c r="J473" s="162"/>
      <c r="K473" s="162"/>
      <c r="L473" s="260"/>
      <c r="M473" s="264"/>
      <c r="N473" s="265"/>
      <c r="O473" s="265"/>
      <c r="P473" s="265"/>
      <c r="Q473" s="265"/>
      <c r="R473" s="265"/>
      <c r="S473" s="265"/>
      <c r="T473" s="266"/>
      <c r="U473" s="162"/>
      <c r="V473" s="162"/>
      <c r="W473" s="162"/>
      <c r="X473" s="162"/>
      <c r="AT473" s="129" t="s">
        <v>142</v>
      </c>
      <c r="AU473" s="129" t="s">
        <v>77</v>
      </c>
      <c r="AV473" s="14" t="s">
        <v>77</v>
      </c>
      <c r="AW473" s="14" t="s">
        <v>30</v>
      </c>
      <c r="AX473" s="14" t="s">
        <v>68</v>
      </c>
      <c r="AY473" s="129" t="s">
        <v>133</v>
      </c>
    </row>
    <row r="474" spans="1:51" s="14" customFormat="1" ht="12">
      <c r="A474" s="162"/>
      <c r="B474" s="260"/>
      <c r="C474" s="162"/>
      <c r="D474" s="254" t="s">
        <v>142</v>
      </c>
      <c r="E474" s="261" t="s">
        <v>3</v>
      </c>
      <c r="F474" s="262" t="s">
        <v>363</v>
      </c>
      <c r="G474" s="162"/>
      <c r="H474" s="263">
        <v>29.649</v>
      </c>
      <c r="I474" s="130"/>
      <c r="J474" s="162"/>
      <c r="K474" s="162"/>
      <c r="L474" s="260"/>
      <c r="M474" s="264"/>
      <c r="N474" s="265"/>
      <c r="O474" s="265"/>
      <c r="P474" s="265"/>
      <c r="Q474" s="265"/>
      <c r="R474" s="265"/>
      <c r="S474" s="265"/>
      <c r="T474" s="266"/>
      <c r="U474" s="162"/>
      <c r="V474" s="162"/>
      <c r="W474" s="162"/>
      <c r="X474" s="162"/>
      <c r="AT474" s="129" t="s">
        <v>142</v>
      </c>
      <c r="AU474" s="129" t="s">
        <v>77</v>
      </c>
      <c r="AV474" s="14" t="s">
        <v>77</v>
      </c>
      <c r="AW474" s="14" t="s">
        <v>30</v>
      </c>
      <c r="AX474" s="14" t="s">
        <v>68</v>
      </c>
      <c r="AY474" s="129" t="s">
        <v>133</v>
      </c>
    </row>
    <row r="475" spans="1:51" s="13" customFormat="1" ht="12">
      <c r="A475" s="161"/>
      <c r="B475" s="253"/>
      <c r="C475" s="161"/>
      <c r="D475" s="254" t="s">
        <v>142</v>
      </c>
      <c r="E475" s="255" t="s">
        <v>3</v>
      </c>
      <c r="F475" s="256" t="s">
        <v>476</v>
      </c>
      <c r="G475" s="161"/>
      <c r="H475" s="255" t="s">
        <v>3</v>
      </c>
      <c r="I475" s="125"/>
      <c r="J475" s="161"/>
      <c r="K475" s="161"/>
      <c r="L475" s="253"/>
      <c r="M475" s="257"/>
      <c r="N475" s="258"/>
      <c r="O475" s="258"/>
      <c r="P475" s="258"/>
      <c r="Q475" s="258"/>
      <c r="R475" s="258"/>
      <c r="S475" s="258"/>
      <c r="T475" s="259"/>
      <c r="U475" s="161"/>
      <c r="V475" s="161"/>
      <c r="W475" s="161"/>
      <c r="X475" s="161"/>
      <c r="AT475" s="124" t="s">
        <v>142</v>
      </c>
      <c r="AU475" s="124" t="s">
        <v>77</v>
      </c>
      <c r="AV475" s="13" t="s">
        <v>73</v>
      </c>
      <c r="AW475" s="13" t="s">
        <v>30</v>
      </c>
      <c r="AX475" s="13" t="s">
        <v>68</v>
      </c>
      <c r="AY475" s="124" t="s">
        <v>133</v>
      </c>
    </row>
    <row r="476" spans="1:51" s="14" customFormat="1" ht="12">
      <c r="A476" s="162"/>
      <c r="B476" s="260"/>
      <c r="C476" s="162"/>
      <c r="D476" s="254" t="s">
        <v>142</v>
      </c>
      <c r="E476" s="261" t="s">
        <v>3</v>
      </c>
      <c r="F476" s="262" t="s">
        <v>365</v>
      </c>
      <c r="G476" s="162"/>
      <c r="H476" s="263">
        <v>20.593</v>
      </c>
      <c r="I476" s="130"/>
      <c r="J476" s="162"/>
      <c r="K476" s="162"/>
      <c r="L476" s="260"/>
      <c r="M476" s="264"/>
      <c r="N476" s="265"/>
      <c r="O476" s="265"/>
      <c r="P476" s="265"/>
      <c r="Q476" s="265"/>
      <c r="R476" s="265"/>
      <c r="S476" s="265"/>
      <c r="T476" s="266"/>
      <c r="U476" s="162"/>
      <c r="V476" s="162"/>
      <c r="W476" s="162"/>
      <c r="X476" s="162"/>
      <c r="AT476" s="129" t="s">
        <v>142</v>
      </c>
      <c r="AU476" s="129" t="s">
        <v>77</v>
      </c>
      <c r="AV476" s="14" t="s">
        <v>77</v>
      </c>
      <c r="AW476" s="14" t="s">
        <v>30</v>
      </c>
      <c r="AX476" s="14" t="s">
        <v>68</v>
      </c>
      <c r="AY476" s="129" t="s">
        <v>133</v>
      </c>
    </row>
    <row r="477" spans="1:51" s="14" customFormat="1" ht="12">
      <c r="A477" s="162"/>
      <c r="B477" s="260"/>
      <c r="C477" s="162"/>
      <c r="D477" s="254" t="s">
        <v>142</v>
      </c>
      <c r="E477" s="261" t="s">
        <v>3</v>
      </c>
      <c r="F477" s="262" t="s">
        <v>366</v>
      </c>
      <c r="G477" s="162"/>
      <c r="H477" s="263">
        <v>22.871</v>
      </c>
      <c r="I477" s="130"/>
      <c r="J477" s="162"/>
      <c r="K477" s="162"/>
      <c r="L477" s="260"/>
      <c r="M477" s="264"/>
      <c r="N477" s="265"/>
      <c r="O477" s="265"/>
      <c r="P477" s="265"/>
      <c r="Q477" s="265"/>
      <c r="R477" s="265"/>
      <c r="S477" s="265"/>
      <c r="T477" s="266"/>
      <c r="U477" s="162"/>
      <c r="V477" s="162"/>
      <c r="W477" s="162"/>
      <c r="X477" s="162"/>
      <c r="AT477" s="129" t="s">
        <v>142</v>
      </c>
      <c r="AU477" s="129" t="s">
        <v>77</v>
      </c>
      <c r="AV477" s="14" t="s">
        <v>77</v>
      </c>
      <c r="AW477" s="14" t="s">
        <v>30</v>
      </c>
      <c r="AX477" s="14" t="s">
        <v>68</v>
      </c>
      <c r="AY477" s="129" t="s">
        <v>133</v>
      </c>
    </row>
    <row r="478" spans="1:51" s="15" customFormat="1" ht="12">
      <c r="A478" s="165"/>
      <c r="B478" s="271"/>
      <c r="C478" s="165"/>
      <c r="D478" s="254" t="s">
        <v>142</v>
      </c>
      <c r="E478" s="272" t="s">
        <v>3</v>
      </c>
      <c r="F478" s="273" t="s">
        <v>207</v>
      </c>
      <c r="G478" s="165"/>
      <c r="H478" s="274">
        <v>3147.317</v>
      </c>
      <c r="I478" s="138"/>
      <c r="J478" s="165"/>
      <c r="K478" s="165"/>
      <c r="L478" s="271"/>
      <c r="M478" s="275"/>
      <c r="N478" s="276"/>
      <c r="O478" s="276"/>
      <c r="P478" s="276"/>
      <c r="Q478" s="276"/>
      <c r="R478" s="276"/>
      <c r="S478" s="276"/>
      <c r="T478" s="277"/>
      <c r="U478" s="165"/>
      <c r="V478" s="165"/>
      <c r="W478" s="165"/>
      <c r="X478" s="165"/>
      <c r="AT478" s="137" t="s">
        <v>142</v>
      </c>
      <c r="AU478" s="137" t="s">
        <v>77</v>
      </c>
      <c r="AV478" s="15" t="s">
        <v>140</v>
      </c>
      <c r="AW478" s="15" t="s">
        <v>30</v>
      </c>
      <c r="AX478" s="15" t="s">
        <v>73</v>
      </c>
      <c r="AY478" s="137" t="s">
        <v>133</v>
      </c>
    </row>
    <row r="479" spans="1:65" s="2" customFormat="1" ht="14.45" customHeight="1">
      <c r="A479" s="164"/>
      <c r="B479" s="176"/>
      <c r="C479" s="242" t="s">
        <v>524</v>
      </c>
      <c r="D479" s="242" t="s">
        <v>135</v>
      </c>
      <c r="E479" s="243" t="s">
        <v>525</v>
      </c>
      <c r="F479" s="244" t="s">
        <v>526</v>
      </c>
      <c r="G479" s="245" t="s">
        <v>527</v>
      </c>
      <c r="H479" s="246">
        <v>15</v>
      </c>
      <c r="I479" s="117"/>
      <c r="J479" s="247">
        <f>ROUND(I479*H479,2)</f>
        <v>0</v>
      </c>
      <c r="K479" s="244" t="s">
        <v>3</v>
      </c>
      <c r="L479" s="176"/>
      <c r="M479" s="248" t="s">
        <v>3</v>
      </c>
      <c r="N479" s="249" t="s">
        <v>39</v>
      </c>
      <c r="O479" s="250"/>
      <c r="P479" s="251">
        <f>O479*H479</f>
        <v>0</v>
      </c>
      <c r="Q479" s="251">
        <v>0</v>
      </c>
      <c r="R479" s="251">
        <f>Q479*H479</f>
        <v>0</v>
      </c>
      <c r="S479" s="251">
        <v>0</v>
      </c>
      <c r="T479" s="252">
        <f>S479*H479</f>
        <v>0</v>
      </c>
      <c r="U479" s="164"/>
      <c r="V479" s="164"/>
      <c r="W479" s="164"/>
      <c r="X479" s="164"/>
      <c r="Y479" s="30"/>
      <c r="Z479" s="30"/>
      <c r="AA479" s="30"/>
      <c r="AB479" s="30"/>
      <c r="AC479" s="30"/>
      <c r="AD479" s="30"/>
      <c r="AE479" s="30"/>
      <c r="AR479" s="122" t="s">
        <v>140</v>
      </c>
      <c r="AT479" s="122" t="s">
        <v>135</v>
      </c>
      <c r="AU479" s="122" t="s">
        <v>77</v>
      </c>
      <c r="AY479" s="18" t="s">
        <v>133</v>
      </c>
      <c r="BE479" s="123">
        <f>IF(N479="základní",J479,0)</f>
        <v>0</v>
      </c>
      <c r="BF479" s="123">
        <f>IF(N479="snížená",J479,0)</f>
        <v>0</v>
      </c>
      <c r="BG479" s="123">
        <f>IF(N479="zákl. přenesená",J479,0)</f>
        <v>0</v>
      </c>
      <c r="BH479" s="123">
        <f>IF(N479="sníž. přenesená",J479,0)</f>
        <v>0</v>
      </c>
      <c r="BI479" s="123">
        <f>IF(N479="nulová",J479,0)</f>
        <v>0</v>
      </c>
      <c r="BJ479" s="18" t="s">
        <v>73</v>
      </c>
      <c r="BK479" s="123">
        <f>ROUND(I479*H479,2)</f>
        <v>0</v>
      </c>
      <c r="BL479" s="18" t="s">
        <v>140</v>
      </c>
      <c r="BM479" s="122" t="s">
        <v>528</v>
      </c>
    </row>
    <row r="480" spans="1:65" s="2" customFormat="1" ht="14.45" customHeight="1">
      <c r="A480" s="164"/>
      <c r="B480" s="176"/>
      <c r="C480" s="242" t="s">
        <v>529</v>
      </c>
      <c r="D480" s="242" t="s">
        <v>135</v>
      </c>
      <c r="E480" s="243" t="s">
        <v>530</v>
      </c>
      <c r="F480" s="244" t="s">
        <v>531</v>
      </c>
      <c r="G480" s="245" t="s">
        <v>527</v>
      </c>
      <c r="H480" s="246">
        <v>15</v>
      </c>
      <c r="I480" s="117"/>
      <c r="J480" s="247">
        <f>ROUND(I480*H480,2)</f>
        <v>0</v>
      </c>
      <c r="K480" s="244" t="s">
        <v>3</v>
      </c>
      <c r="L480" s="176"/>
      <c r="M480" s="248" t="s">
        <v>3</v>
      </c>
      <c r="N480" s="249" t="s">
        <v>39</v>
      </c>
      <c r="O480" s="250"/>
      <c r="P480" s="251">
        <f>O480*H480</f>
        <v>0</v>
      </c>
      <c r="Q480" s="251">
        <v>0</v>
      </c>
      <c r="R480" s="251">
        <f>Q480*H480</f>
        <v>0</v>
      </c>
      <c r="S480" s="251">
        <v>0</v>
      </c>
      <c r="T480" s="252">
        <f>S480*H480</f>
        <v>0</v>
      </c>
      <c r="U480" s="164"/>
      <c r="V480" s="164"/>
      <c r="W480" s="164"/>
      <c r="X480" s="164"/>
      <c r="Y480" s="30"/>
      <c r="Z480" s="30"/>
      <c r="AA480" s="30"/>
      <c r="AB480" s="30"/>
      <c r="AC480" s="30"/>
      <c r="AD480" s="30"/>
      <c r="AE480" s="30"/>
      <c r="AR480" s="122" t="s">
        <v>140</v>
      </c>
      <c r="AT480" s="122" t="s">
        <v>135</v>
      </c>
      <c r="AU480" s="122" t="s">
        <v>77</v>
      </c>
      <c r="AY480" s="18" t="s">
        <v>133</v>
      </c>
      <c r="BE480" s="123">
        <f>IF(N480="základní",J480,0)</f>
        <v>0</v>
      </c>
      <c r="BF480" s="123">
        <f>IF(N480="snížená",J480,0)</f>
        <v>0</v>
      </c>
      <c r="BG480" s="123">
        <f>IF(N480="zákl. přenesená",J480,0)</f>
        <v>0</v>
      </c>
      <c r="BH480" s="123">
        <f>IF(N480="sníž. přenesená",J480,0)</f>
        <v>0</v>
      </c>
      <c r="BI480" s="123">
        <f>IF(N480="nulová",J480,0)</f>
        <v>0</v>
      </c>
      <c r="BJ480" s="18" t="s">
        <v>73</v>
      </c>
      <c r="BK480" s="123">
        <f>ROUND(I480*H480,2)</f>
        <v>0</v>
      </c>
      <c r="BL480" s="18" t="s">
        <v>140</v>
      </c>
      <c r="BM480" s="122" t="s">
        <v>532</v>
      </c>
    </row>
    <row r="481" spans="1:65" s="2" customFormat="1" ht="14.45" customHeight="1">
      <c r="A481" s="164"/>
      <c r="B481" s="176"/>
      <c r="C481" s="242" t="s">
        <v>533</v>
      </c>
      <c r="D481" s="242" t="s">
        <v>135</v>
      </c>
      <c r="E481" s="243" t="s">
        <v>534</v>
      </c>
      <c r="F481" s="244" t="s">
        <v>535</v>
      </c>
      <c r="G481" s="245" t="s">
        <v>527</v>
      </c>
      <c r="H481" s="246">
        <v>35</v>
      </c>
      <c r="I481" s="117"/>
      <c r="J481" s="247">
        <f>ROUND(I481*H481,2)</f>
        <v>0</v>
      </c>
      <c r="K481" s="244" t="s">
        <v>3</v>
      </c>
      <c r="L481" s="176"/>
      <c r="M481" s="248" t="s">
        <v>3</v>
      </c>
      <c r="N481" s="249" t="s">
        <v>39</v>
      </c>
      <c r="O481" s="250"/>
      <c r="P481" s="251">
        <f>O481*H481</f>
        <v>0</v>
      </c>
      <c r="Q481" s="251">
        <v>0</v>
      </c>
      <c r="R481" s="251">
        <f>Q481*H481</f>
        <v>0</v>
      </c>
      <c r="S481" s="251">
        <v>0</v>
      </c>
      <c r="T481" s="252">
        <f>S481*H481</f>
        <v>0</v>
      </c>
      <c r="U481" s="164"/>
      <c r="V481" s="164"/>
      <c r="W481" s="164"/>
      <c r="X481" s="164"/>
      <c r="Y481" s="30"/>
      <c r="Z481" s="30"/>
      <c r="AA481" s="30"/>
      <c r="AB481" s="30"/>
      <c r="AC481" s="30"/>
      <c r="AD481" s="30"/>
      <c r="AE481" s="30"/>
      <c r="AR481" s="122" t="s">
        <v>140</v>
      </c>
      <c r="AT481" s="122" t="s">
        <v>135</v>
      </c>
      <c r="AU481" s="122" t="s">
        <v>77</v>
      </c>
      <c r="AY481" s="18" t="s">
        <v>133</v>
      </c>
      <c r="BE481" s="123">
        <f>IF(N481="základní",J481,0)</f>
        <v>0</v>
      </c>
      <c r="BF481" s="123">
        <f>IF(N481="snížená",J481,0)</f>
        <v>0</v>
      </c>
      <c r="BG481" s="123">
        <f>IF(N481="zákl. přenesená",J481,0)</f>
        <v>0</v>
      </c>
      <c r="BH481" s="123">
        <f>IF(N481="sníž. přenesená",J481,0)</f>
        <v>0</v>
      </c>
      <c r="BI481" s="123">
        <f>IF(N481="nulová",J481,0)</f>
        <v>0</v>
      </c>
      <c r="BJ481" s="18" t="s">
        <v>73</v>
      </c>
      <c r="BK481" s="123">
        <f>ROUND(I481*H481,2)</f>
        <v>0</v>
      </c>
      <c r="BL481" s="18" t="s">
        <v>140</v>
      </c>
      <c r="BM481" s="122" t="s">
        <v>536</v>
      </c>
    </row>
    <row r="482" spans="1:47" s="2" customFormat="1" ht="39">
      <c r="A482" s="164"/>
      <c r="B482" s="176"/>
      <c r="C482" s="164"/>
      <c r="D482" s="254" t="s">
        <v>164</v>
      </c>
      <c r="E482" s="164"/>
      <c r="F482" s="267" t="s">
        <v>537</v>
      </c>
      <c r="G482" s="164"/>
      <c r="H482" s="164"/>
      <c r="I482" s="134"/>
      <c r="J482" s="164"/>
      <c r="K482" s="164"/>
      <c r="L482" s="176"/>
      <c r="M482" s="268"/>
      <c r="N482" s="269"/>
      <c r="O482" s="250"/>
      <c r="P482" s="250"/>
      <c r="Q482" s="250"/>
      <c r="R482" s="250"/>
      <c r="S482" s="250"/>
      <c r="T482" s="270"/>
      <c r="U482" s="164"/>
      <c r="V482" s="164"/>
      <c r="W482" s="164"/>
      <c r="X482" s="164"/>
      <c r="Y482" s="30"/>
      <c r="Z482" s="30"/>
      <c r="AA482" s="30"/>
      <c r="AB482" s="30"/>
      <c r="AC482" s="30"/>
      <c r="AD482" s="30"/>
      <c r="AE482" s="30"/>
      <c r="AT482" s="18" t="s">
        <v>164</v>
      </c>
      <c r="AU482" s="18" t="s">
        <v>77</v>
      </c>
    </row>
    <row r="483" spans="1:51" s="14" customFormat="1" ht="12">
      <c r="A483" s="162"/>
      <c r="B483" s="260"/>
      <c r="C483" s="162"/>
      <c r="D483" s="254" t="s">
        <v>142</v>
      </c>
      <c r="E483" s="261" t="s">
        <v>3</v>
      </c>
      <c r="F483" s="262" t="s">
        <v>538</v>
      </c>
      <c r="G483" s="162"/>
      <c r="H483" s="263">
        <v>17</v>
      </c>
      <c r="I483" s="130"/>
      <c r="J483" s="162"/>
      <c r="K483" s="162"/>
      <c r="L483" s="260"/>
      <c r="M483" s="264"/>
      <c r="N483" s="265"/>
      <c r="O483" s="265"/>
      <c r="P483" s="265"/>
      <c r="Q483" s="265"/>
      <c r="R483" s="265"/>
      <c r="S483" s="265"/>
      <c r="T483" s="266"/>
      <c r="U483" s="162"/>
      <c r="V483" s="162"/>
      <c r="W483" s="162"/>
      <c r="X483" s="162"/>
      <c r="AT483" s="129" t="s">
        <v>142</v>
      </c>
      <c r="AU483" s="129" t="s">
        <v>77</v>
      </c>
      <c r="AV483" s="14" t="s">
        <v>77</v>
      </c>
      <c r="AW483" s="14" t="s">
        <v>30</v>
      </c>
      <c r="AX483" s="14" t="s">
        <v>68</v>
      </c>
      <c r="AY483" s="129" t="s">
        <v>133</v>
      </c>
    </row>
    <row r="484" spans="1:51" s="14" customFormat="1" ht="12">
      <c r="A484" s="162"/>
      <c r="B484" s="260"/>
      <c r="C484" s="162"/>
      <c r="D484" s="254" t="s">
        <v>142</v>
      </c>
      <c r="E484" s="261" t="s">
        <v>3</v>
      </c>
      <c r="F484" s="262" t="s">
        <v>539</v>
      </c>
      <c r="G484" s="162"/>
      <c r="H484" s="263">
        <v>18</v>
      </c>
      <c r="I484" s="130"/>
      <c r="J484" s="162"/>
      <c r="K484" s="162"/>
      <c r="L484" s="260"/>
      <c r="M484" s="264"/>
      <c r="N484" s="265"/>
      <c r="O484" s="265"/>
      <c r="P484" s="265"/>
      <c r="Q484" s="265"/>
      <c r="R484" s="265"/>
      <c r="S484" s="265"/>
      <c r="T484" s="266"/>
      <c r="U484" s="162"/>
      <c r="V484" s="162"/>
      <c r="W484" s="162"/>
      <c r="X484" s="162"/>
      <c r="AT484" s="129" t="s">
        <v>142</v>
      </c>
      <c r="AU484" s="129" t="s">
        <v>77</v>
      </c>
      <c r="AV484" s="14" t="s">
        <v>77</v>
      </c>
      <c r="AW484" s="14" t="s">
        <v>30</v>
      </c>
      <c r="AX484" s="14" t="s">
        <v>68</v>
      </c>
      <c r="AY484" s="129" t="s">
        <v>133</v>
      </c>
    </row>
    <row r="485" spans="1:51" s="15" customFormat="1" ht="12">
      <c r="A485" s="165"/>
      <c r="B485" s="271"/>
      <c r="C485" s="165"/>
      <c r="D485" s="254" t="s">
        <v>142</v>
      </c>
      <c r="E485" s="272" t="s">
        <v>3</v>
      </c>
      <c r="F485" s="273" t="s">
        <v>207</v>
      </c>
      <c r="G485" s="165"/>
      <c r="H485" s="274">
        <v>35</v>
      </c>
      <c r="I485" s="138"/>
      <c r="J485" s="165"/>
      <c r="K485" s="165"/>
      <c r="L485" s="271"/>
      <c r="M485" s="275"/>
      <c r="N485" s="276"/>
      <c r="O485" s="276"/>
      <c r="P485" s="276"/>
      <c r="Q485" s="276"/>
      <c r="R485" s="276"/>
      <c r="S485" s="276"/>
      <c r="T485" s="277"/>
      <c r="U485" s="165"/>
      <c r="V485" s="165"/>
      <c r="W485" s="165"/>
      <c r="X485" s="165"/>
      <c r="AT485" s="137" t="s">
        <v>142</v>
      </c>
      <c r="AU485" s="137" t="s">
        <v>77</v>
      </c>
      <c r="AV485" s="15" t="s">
        <v>140</v>
      </c>
      <c r="AW485" s="15" t="s">
        <v>30</v>
      </c>
      <c r="AX485" s="15" t="s">
        <v>73</v>
      </c>
      <c r="AY485" s="137" t="s">
        <v>133</v>
      </c>
    </row>
    <row r="486" spans="1:65" s="2" customFormat="1" ht="14.45" customHeight="1">
      <c r="A486" s="164"/>
      <c r="B486" s="176"/>
      <c r="C486" s="242" t="s">
        <v>540</v>
      </c>
      <c r="D486" s="242" t="s">
        <v>135</v>
      </c>
      <c r="E486" s="243" t="s">
        <v>541</v>
      </c>
      <c r="F486" s="244" t="s">
        <v>542</v>
      </c>
      <c r="G486" s="245" t="s">
        <v>527</v>
      </c>
      <c r="H486" s="246">
        <v>17</v>
      </c>
      <c r="I486" s="117"/>
      <c r="J486" s="247">
        <f>ROUND(I486*H486,2)</f>
        <v>0</v>
      </c>
      <c r="K486" s="244" t="s">
        <v>3</v>
      </c>
      <c r="L486" s="176"/>
      <c r="M486" s="248" t="s">
        <v>3</v>
      </c>
      <c r="N486" s="249" t="s">
        <v>39</v>
      </c>
      <c r="O486" s="250"/>
      <c r="P486" s="251">
        <f>O486*H486</f>
        <v>0</v>
      </c>
      <c r="Q486" s="251">
        <v>0</v>
      </c>
      <c r="R486" s="251">
        <f>Q486*H486</f>
        <v>0</v>
      </c>
      <c r="S486" s="251">
        <v>0</v>
      </c>
      <c r="T486" s="252">
        <f>S486*H486</f>
        <v>0</v>
      </c>
      <c r="U486" s="164"/>
      <c r="V486" s="164"/>
      <c r="W486" s="164"/>
      <c r="X486" s="164"/>
      <c r="Y486" s="30"/>
      <c r="Z486" s="30"/>
      <c r="AA486" s="30"/>
      <c r="AB486" s="30"/>
      <c r="AC486" s="30"/>
      <c r="AD486" s="30"/>
      <c r="AE486" s="30"/>
      <c r="AR486" s="122" t="s">
        <v>140</v>
      </c>
      <c r="AT486" s="122" t="s">
        <v>135</v>
      </c>
      <c r="AU486" s="122" t="s">
        <v>77</v>
      </c>
      <c r="AY486" s="18" t="s">
        <v>133</v>
      </c>
      <c r="BE486" s="123">
        <f>IF(N486="základní",J486,0)</f>
        <v>0</v>
      </c>
      <c r="BF486" s="123">
        <f>IF(N486="snížená",J486,0)</f>
        <v>0</v>
      </c>
      <c r="BG486" s="123">
        <f>IF(N486="zákl. přenesená",J486,0)</f>
        <v>0</v>
      </c>
      <c r="BH486" s="123">
        <f>IF(N486="sníž. přenesená",J486,0)</f>
        <v>0</v>
      </c>
      <c r="BI486" s="123">
        <f>IF(N486="nulová",J486,0)</f>
        <v>0</v>
      </c>
      <c r="BJ486" s="18" t="s">
        <v>73</v>
      </c>
      <c r="BK486" s="123">
        <f>ROUND(I486*H486,2)</f>
        <v>0</v>
      </c>
      <c r="BL486" s="18" t="s">
        <v>140</v>
      </c>
      <c r="BM486" s="122" t="s">
        <v>543</v>
      </c>
    </row>
    <row r="487" spans="1:65" s="2" customFormat="1" ht="14.45" customHeight="1">
      <c r="A487" s="164"/>
      <c r="B487" s="176"/>
      <c r="C487" s="242" t="s">
        <v>544</v>
      </c>
      <c r="D487" s="242" t="s">
        <v>135</v>
      </c>
      <c r="E487" s="243" t="s">
        <v>545</v>
      </c>
      <c r="F487" s="244" t="s">
        <v>546</v>
      </c>
      <c r="G487" s="245" t="s">
        <v>527</v>
      </c>
      <c r="H487" s="246">
        <v>180</v>
      </c>
      <c r="I487" s="117"/>
      <c r="J487" s="247">
        <f>ROUND(I487*H487,2)</f>
        <v>0</v>
      </c>
      <c r="K487" s="244" t="s">
        <v>3</v>
      </c>
      <c r="L487" s="176"/>
      <c r="M487" s="248" t="s">
        <v>3</v>
      </c>
      <c r="N487" s="249" t="s">
        <v>39</v>
      </c>
      <c r="O487" s="250"/>
      <c r="P487" s="251">
        <f>O487*H487</f>
        <v>0</v>
      </c>
      <c r="Q487" s="251">
        <v>0</v>
      </c>
      <c r="R487" s="251">
        <f>Q487*H487</f>
        <v>0</v>
      </c>
      <c r="S487" s="251">
        <v>0</v>
      </c>
      <c r="T487" s="252">
        <f>S487*H487</f>
        <v>0</v>
      </c>
      <c r="U487" s="164"/>
      <c r="V487" s="164"/>
      <c r="W487" s="164"/>
      <c r="X487" s="164"/>
      <c r="Y487" s="30"/>
      <c r="Z487" s="30"/>
      <c r="AA487" s="30"/>
      <c r="AB487" s="30"/>
      <c r="AC487" s="30"/>
      <c r="AD487" s="30"/>
      <c r="AE487" s="30"/>
      <c r="AR487" s="122" t="s">
        <v>140</v>
      </c>
      <c r="AT487" s="122" t="s">
        <v>135</v>
      </c>
      <c r="AU487" s="122" t="s">
        <v>77</v>
      </c>
      <c r="AY487" s="18" t="s">
        <v>133</v>
      </c>
      <c r="BE487" s="123">
        <f>IF(N487="základní",J487,0)</f>
        <v>0</v>
      </c>
      <c r="BF487" s="123">
        <f>IF(N487="snížená",J487,0)</f>
        <v>0</v>
      </c>
      <c r="BG487" s="123">
        <f>IF(N487="zákl. přenesená",J487,0)</f>
        <v>0</v>
      </c>
      <c r="BH487" s="123">
        <f>IF(N487="sníž. přenesená",J487,0)</f>
        <v>0</v>
      </c>
      <c r="BI487" s="123">
        <f>IF(N487="nulová",J487,0)</f>
        <v>0</v>
      </c>
      <c r="BJ487" s="18" t="s">
        <v>73</v>
      </c>
      <c r="BK487" s="123">
        <f>ROUND(I487*H487,2)</f>
        <v>0</v>
      </c>
      <c r="BL487" s="18" t="s">
        <v>140</v>
      </c>
      <c r="BM487" s="122" t="s">
        <v>547</v>
      </c>
    </row>
    <row r="488" spans="1:47" s="2" customFormat="1" ht="19.5">
      <c r="A488" s="164"/>
      <c r="B488" s="176"/>
      <c r="C488" s="164"/>
      <c r="D488" s="254" t="s">
        <v>164</v>
      </c>
      <c r="E488" s="164"/>
      <c r="F488" s="267" t="s">
        <v>548</v>
      </c>
      <c r="G488" s="164"/>
      <c r="H488" s="164"/>
      <c r="I488" s="134"/>
      <c r="J488" s="164"/>
      <c r="K488" s="164"/>
      <c r="L488" s="176"/>
      <c r="M488" s="268"/>
      <c r="N488" s="269"/>
      <c r="O488" s="250"/>
      <c r="P488" s="250"/>
      <c r="Q488" s="250"/>
      <c r="R488" s="250"/>
      <c r="S488" s="250"/>
      <c r="T488" s="270"/>
      <c r="U488" s="164"/>
      <c r="V488" s="164"/>
      <c r="W488" s="164"/>
      <c r="X488" s="164"/>
      <c r="Y488" s="30"/>
      <c r="Z488" s="30"/>
      <c r="AA488" s="30"/>
      <c r="AB488" s="30"/>
      <c r="AC488" s="30"/>
      <c r="AD488" s="30"/>
      <c r="AE488" s="30"/>
      <c r="AT488" s="18" t="s">
        <v>164</v>
      </c>
      <c r="AU488" s="18" t="s">
        <v>77</v>
      </c>
    </row>
    <row r="489" spans="1:65" s="2" customFormat="1" ht="14.45" customHeight="1">
      <c r="A489" s="164"/>
      <c r="B489" s="176"/>
      <c r="C489" s="242" t="s">
        <v>549</v>
      </c>
      <c r="D489" s="242" t="s">
        <v>135</v>
      </c>
      <c r="E489" s="243" t="s">
        <v>550</v>
      </c>
      <c r="F489" s="244" t="s">
        <v>551</v>
      </c>
      <c r="G489" s="245" t="s">
        <v>527</v>
      </c>
      <c r="H489" s="246">
        <v>6</v>
      </c>
      <c r="I489" s="117"/>
      <c r="J489" s="247">
        <f aca="true" t="shared" si="0" ref="J489:J496">ROUND(I489*H489,2)</f>
        <v>0</v>
      </c>
      <c r="K489" s="244" t="s">
        <v>3</v>
      </c>
      <c r="L489" s="176"/>
      <c r="M489" s="248" t="s">
        <v>3</v>
      </c>
      <c r="N489" s="249" t="s">
        <v>39</v>
      </c>
      <c r="O489" s="250"/>
      <c r="P489" s="251">
        <f aca="true" t="shared" si="1" ref="P489:P496">O489*H489</f>
        <v>0</v>
      </c>
      <c r="Q489" s="251">
        <v>0</v>
      </c>
      <c r="R489" s="251">
        <f aca="true" t="shared" si="2" ref="R489:R496">Q489*H489</f>
        <v>0</v>
      </c>
      <c r="S489" s="251">
        <v>0</v>
      </c>
      <c r="T489" s="252">
        <f aca="true" t="shared" si="3" ref="T489:T496">S489*H489</f>
        <v>0</v>
      </c>
      <c r="U489" s="164"/>
      <c r="V489" s="164"/>
      <c r="W489" s="164"/>
      <c r="X489" s="164"/>
      <c r="Y489" s="30"/>
      <c r="Z489" s="30"/>
      <c r="AA489" s="30"/>
      <c r="AB489" s="30"/>
      <c r="AC489" s="30"/>
      <c r="AD489" s="30"/>
      <c r="AE489" s="30"/>
      <c r="AR489" s="122" t="s">
        <v>140</v>
      </c>
      <c r="AT489" s="122" t="s">
        <v>135</v>
      </c>
      <c r="AU489" s="122" t="s">
        <v>77</v>
      </c>
      <c r="AY489" s="18" t="s">
        <v>133</v>
      </c>
      <c r="BE489" s="123">
        <f aca="true" t="shared" si="4" ref="BE489:BE496">IF(N489="základní",J489,0)</f>
        <v>0</v>
      </c>
      <c r="BF489" s="123">
        <f aca="true" t="shared" si="5" ref="BF489:BF496">IF(N489="snížená",J489,0)</f>
        <v>0</v>
      </c>
      <c r="BG489" s="123">
        <f aca="true" t="shared" si="6" ref="BG489:BG496">IF(N489="zákl. přenesená",J489,0)</f>
        <v>0</v>
      </c>
      <c r="BH489" s="123">
        <f aca="true" t="shared" si="7" ref="BH489:BH496">IF(N489="sníž. přenesená",J489,0)</f>
        <v>0</v>
      </c>
      <c r="BI489" s="123">
        <f aca="true" t="shared" si="8" ref="BI489:BI496">IF(N489="nulová",J489,0)</f>
        <v>0</v>
      </c>
      <c r="BJ489" s="18" t="s">
        <v>73</v>
      </c>
      <c r="BK489" s="123">
        <f aca="true" t="shared" si="9" ref="BK489:BK496">ROUND(I489*H489,2)</f>
        <v>0</v>
      </c>
      <c r="BL489" s="18" t="s">
        <v>140</v>
      </c>
      <c r="BM489" s="122" t="s">
        <v>552</v>
      </c>
    </row>
    <row r="490" spans="1:65" s="2" customFormat="1" ht="14.45" customHeight="1">
      <c r="A490" s="164"/>
      <c r="B490" s="176"/>
      <c r="C490" s="242" t="s">
        <v>553</v>
      </c>
      <c r="D490" s="242" t="s">
        <v>135</v>
      </c>
      <c r="E490" s="243" t="s">
        <v>554</v>
      </c>
      <c r="F490" s="244" t="s">
        <v>555</v>
      </c>
      <c r="G490" s="245" t="s">
        <v>527</v>
      </c>
      <c r="H490" s="246">
        <v>2</v>
      </c>
      <c r="I490" s="117"/>
      <c r="J490" s="247">
        <f t="shared" si="0"/>
        <v>0</v>
      </c>
      <c r="K490" s="244" t="s">
        <v>3</v>
      </c>
      <c r="L490" s="176"/>
      <c r="M490" s="248" t="s">
        <v>3</v>
      </c>
      <c r="N490" s="249" t="s">
        <v>39</v>
      </c>
      <c r="O490" s="250"/>
      <c r="P490" s="251">
        <f t="shared" si="1"/>
        <v>0</v>
      </c>
      <c r="Q490" s="251">
        <v>0</v>
      </c>
      <c r="R490" s="251">
        <f t="shared" si="2"/>
        <v>0</v>
      </c>
      <c r="S490" s="251">
        <v>0</v>
      </c>
      <c r="T490" s="252">
        <f t="shared" si="3"/>
        <v>0</v>
      </c>
      <c r="U490" s="164"/>
      <c r="V490" s="164"/>
      <c r="W490" s="164"/>
      <c r="X490" s="164"/>
      <c r="Y490" s="30"/>
      <c r="Z490" s="30"/>
      <c r="AA490" s="30"/>
      <c r="AB490" s="30"/>
      <c r="AC490" s="30"/>
      <c r="AD490" s="30"/>
      <c r="AE490" s="30"/>
      <c r="AR490" s="122" t="s">
        <v>140</v>
      </c>
      <c r="AT490" s="122" t="s">
        <v>135</v>
      </c>
      <c r="AU490" s="122" t="s">
        <v>77</v>
      </c>
      <c r="AY490" s="18" t="s">
        <v>133</v>
      </c>
      <c r="BE490" s="123">
        <f t="shared" si="4"/>
        <v>0</v>
      </c>
      <c r="BF490" s="123">
        <f t="shared" si="5"/>
        <v>0</v>
      </c>
      <c r="BG490" s="123">
        <f t="shared" si="6"/>
        <v>0</v>
      </c>
      <c r="BH490" s="123">
        <f t="shared" si="7"/>
        <v>0</v>
      </c>
      <c r="BI490" s="123">
        <f t="shared" si="8"/>
        <v>0</v>
      </c>
      <c r="BJ490" s="18" t="s">
        <v>73</v>
      </c>
      <c r="BK490" s="123">
        <f t="shared" si="9"/>
        <v>0</v>
      </c>
      <c r="BL490" s="18" t="s">
        <v>140</v>
      </c>
      <c r="BM490" s="122" t="s">
        <v>556</v>
      </c>
    </row>
    <row r="491" spans="1:65" s="2" customFormat="1" ht="14.45" customHeight="1">
      <c r="A491" s="164"/>
      <c r="B491" s="176"/>
      <c r="C491" s="242" t="s">
        <v>557</v>
      </c>
      <c r="D491" s="242" t="s">
        <v>135</v>
      </c>
      <c r="E491" s="243" t="s">
        <v>558</v>
      </c>
      <c r="F491" s="244" t="s">
        <v>559</v>
      </c>
      <c r="G491" s="245" t="s">
        <v>527</v>
      </c>
      <c r="H491" s="246">
        <v>2</v>
      </c>
      <c r="I491" s="117"/>
      <c r="J491" s="247">
        <f t="shared" si="0"/>
        <v>0</v>
      </c>
      <c r="K491" s="244" t="s">
        <v>3</v>
      </c>
      <c r="L491" s="176"/>
      <c r="M491" s="248" t="s">
        <v>3</v>
      </c>
      <c r="N491" s="249" t="s">
        <v>39</v>
      </c>
      <c r="O491" s="250"/>
      <c r="P491" s="251">
        <f t="shared" si="1"/>
        <v>0</v>
      </c>
      <c r="Q491" s="251">
        <v>0</v>
      </c>
      <c r="R491" s="251">
        <f t="shared" si="2"/>
        <v>0</v>
      </c>
      <c r="S491" s="251">
        <v>0</v>
      </c>
      <c r="T491" s="252">
        <f t="shared" si="3"/>
        <v>0</v>
      </c>
      <c r="U491" s="164"/>
      <c r="V491" s="164"/>
      <c r="W491" s="164"/>
      <c r="X491" s="164"/>
      <c r="Y491" s="30"/>
      <c r="Z491" s="30"/>
      <c r="AA491" s="30"/>
      <c r="AB491" s="30"/>
      <c r="AC491" s="30"/>
      <c r="AD491" s="30"/>
      <c r="AE491" s="30"/>
      <c r="AR491" s="122" t="s">
        <v>140</v>
      </c>
      <c r="AT491" s="122" t="s">
        <v>135</v>
      </c>
      <c r="AU491" s="122" t="s">
        <v>77</v>
      </c>
      <c r="AY491" s="18" t="s">
        <v>133</v>
      </c>
      <c r="BE491" s="123">
        <f t="shared" si="4"/>
        <v>0</v>
      </c>
      <c r="BF491" s="123">
        <f t="shared" si="5"/>
        <v>0</v>
      </c>
      <c r="BG491" s="123">
        <f t="shared" si="6"/>
        <v>0</v>
      </c>
      <c r="BH491" s="123">
        <f t="shared" si="7"/>
        <v>0</v>
      </c>
      <c r="BI491" s="123">
        <f t="shared" si="8"/>
        <v>0</v>
      </c>
      <c r="BJ491" s="18" t="s">
        <v>73</v>
      </c>
      <c r="BK491" s="123">
        <f t="shared" si="9"/>
        <v>0</v>
      </c>
      <c r="BL491" s="18" t="s">
        <v>140</v>
      </c>
      <c r="BM491" s="122" t="s">
        <v>560</v>
      </c>
    </row>
    <row r="492" spans="1:65" s="2" customFormat="1" ht="14.45" customHeight="1">
      <c r="A492" s="164"/>
      <c r="B492" s="176"/>
      <c r="C492" s="242" t="s">
        <v>561</v>
      </c>
      <c r="D492" s="242" t="s">
        <v>135</v>
      </c>
      <c r="E492" s="243" t="s">
        <v>562</v>
      </c>
      <c r="F492" s="244" t="s">
        <v>563</v>
      </c>
      <c r="G492" s="245" t="s">
        <v>527</v>
      </c>
      <c r="H492" s="246">
        <v>4</v>
      </c>
      <c r="I492" s="117"/>
      <c r="J492" s="247">
        <f t="shared" si="0"/>
        <v>0</v>
      </c>
      <c r="K492" s="244" t="s">
        <v>3</v>
      </c>
      <c r="L492" s="176"/>
      <c r="M492" s="248" t="s">
        <v>3</v>
      </c>
      <c r="N492" s="249" t="s">
        <v>39</v>
      </c>
      <c r="O492" s="250"/>
      <c r="P492" s="251">
        <f t="shared" si="1"/>
        <v>0</v>
      </c>
      <c r="Q492" s="251">
        <v>0</v>
      </c>
      <c r="R492" s="251">
        <f t="shared" si="2"/>
        <v>0</v>
      </c>
      <c r="S492" s="251">
        <v>0</v>
      </c>
      <c r="T492" s="252">
        <f t="shared" si="3"/>
        <v>0</v>
      </c>
      <c r="U492" s="164"/>
      <c r="V492" s="164"/>
      <c r="W492" s="164"/>
      <c r="X492" s="164"/>
      <c r="Y492" s="30"/>
      <c r="Z492" s="30"/>
      <c r="AA492" s="30"/>
      <c r="AB492" s="30"/>
      <c r="AC492" s="30"/>
      <c r="AD492" s="30"/>
      <c r="AE492" s="30"/>
      <c r="AR492" s="122" t="s">
        <v>140</v>
      </c>
      <c r="AT492" s="122" t="s">
        <v>135</v>
      </c>
      <c r="AU492" s="122" t="s">
        <v>77</v>
      </c>
      <c r="AY492" s="18" t="s">
        <v>133</v>
      </c>
      <c r="BE492" s="123">
        <f t="shared" si="4"/>
        <v>0</v>
      </c>
      <c r="BF492" s="123">
        <f t="shared" si="5"/>
        <v>0</v>
      </c>
      <c r="BG492" s="123">
        <f t="shared" si="6"/>
        <v>0</v>
      </c>
      <c r="BH492" s="123">
        <f t="shared" si="7"/>
        <v>0</v>
      </c>
      <c r="BI492" s="123">
        <f t="shared" si="8"/>
        <v>0</v>
      </c>
      <c r="BJ492" s="18" t="s">
        <v>73</v>
      </c>
      <c r="BK492" s="123">
        <f t="shared" si="9"/>
        <v>0</v>
      </c>
      <c r="BL492" s="18" t="s">
        <v>140</v>
      </c>
      <c r="BM492" s="122" t="s">
        <v>564</v>
      </c>
    </row>
    <row r="493" spans="1:65" s="2" customFormat="1" ht="14.45" customHeight="1">
      <c r="A493" s="164"/>
      <c r="B493" s="176"/>
      <c r="C493" s="242" t="s">
        <v>565</v>
      </c>
      <c r="D493" s="242" t="s">
        <v>135</v>
      </c>
      <c r="E493" s="243" t="s">
        <v>566</v>
      </c>
      <c r="F493" s="244" t="s">
        <v>567</v>
      </c>
      <c r="G493" s="245" t="s">
        <v>172</v>
      </c>
      <c r="H493" s="246">
        <v>160</v>
      </c>
      <c r="I493" s="117"/>
      <c r="J493" s="247">
        <f t="shared" si="0"/>
        <v>0</v>
      </c>
      <c r="K493" s="244" t="s">
        <v>3</v>
      </c>
      <c r="L493" s="176"/>
      <c r="M493" s="248" t="s">
        <v>3</v>
      </c>
      <c r="N493" s="249" t="s">
        <v>39</v>
      </c>
      <c r="O493" s="250"/>
      <c r="P493" s="251">
        <f t="shared" si="1"/>
        <v>0</v>
      </c>
      <c r="Q493" s="251">
        <v>0</v>
      </c>
      <c r="R493" s="251">
        <f t="shared" si="2"/>
        <v>0</v>
      </c>
      <c r="S493" s="251">
        <v>0</v>
      </c>
      <c r="T493" s="252">
        <f t="shared" si="3"/>
        <v>0</v>
      </c>
      <c r="U493" s="164"/>
      <c r="V493" s="164"/>
      <c r="W493" s="164"/>
      <c r="X493" s="164"/>
      <c r="Y493" s="30"/>
      <c r="Z493" s="30"/>
      <c r="AA493" s="30"/>
      <c r="AB493" s="30"/>
      <c r="AC493" s="30"/>
      <c r="AD493" s="30"/>
      <c r="AE493" s="30"/>
      <c r="AR493" s="122" t="s">
        <v>140</v>
      </c>
      <c r="AT493" s="122" t="s">
        <v>135</v>
      </c>
      <c r="AU493" s="122" t="s">
        <v>77</v>
      </c>
      <c r="AY493" s="18" t="s">
        <v>133</v>
      </c>
      <c r="BE493" s="123">
        <f t="shared" si="4"/>
        <v>0</v>
      </c>
      <c r="BF493" s="123">
        <f t="shared" si="5"/>
        <v>0</v>
      </c>
      <c r="BG493" s="123">
        <f t="shared" si="6"/>
        <v>0</v>
      </c>
      <c r="BH493" s="123">
        <f t="shared" si="7"/>
        <v>0</v>
      </c>
      <c r="BI493" s="123">
        <f t="shared" si="8"/>
        <v>0</v>
      </c>
      <c r="BJ493" s="18" t="s">
        <v>73</v>
      </c>
      <c r="BK493" s="123">
        <f t="shared" si="9"/>
        <v>0</v>
      </c>
      <c r="BL493" s="18" t="s">
        <v>140</v>
      </c>
      <c r="BM493" s="122" t="s">
        <v>568</v>
      </c>
    </row>
    <row r="494" spans="1:65" s="2" customFormat="1" ht="14.45" customHeight="1">
      <c r="A494" s="164"/>
      <c r="B494" s="176"/>
      <c r="C494" s="242" t="s">
        <v>569</v>
      </c>
      <c r="D494" s="242" t="s">
        <v>135</v>
      </c>
      <c r="E494" s="243" t="s">
        <v>570</v>
      </c>
      <c r="F494" s="244" t="s">
        <v>571</v>
      </c>
      <c r="G494" s="245" t="s">
        <v>172</v>
      </c>
      <c r="H494" s="246">
        <v>1</v>
      </c>
      <c r="I494" s="117"/>
      <c r="J494" s="247">
        <f t="shared" si="0"/>
        <v>0</v>
      </c>
      <c r="K494" s="244" t="s">
        <v>3</v>
      </c>
      <c r="L494" s="176"/>
      <c r="M494" s="248" t="s">
        <v>3</v>
      </c>
      <c r="N494" s="249" t="s">
        <v>39</v>
      </c>
      <c r="O494" s="250"/>
      <c r="P494" s="251">
        <f t="shared" si="1"/>
        <v>0</v>
      </c>
      <c r="Q494" s="251">
        <v>0</v>
      </c>
      <c r="R494" s="251">
        <f t="shared" si="2"/>
        <v>0</v>
      </c>
      <c r="S494" s="251">
        <v>0</v>
      </c>
      <c r="T494" s="252">
        <f t="shared" si="3"/>
        <v>0</v>
      </c>
      <c r="U494" s="164"/>
      <c r="V494" s="164"/>
      <c r="W494" s="164"/>
      <c r="X494" s="164"/>
      <c r="Y494" s="30"/>
      <c r="Z494" s="30"/>
      <c r="AA494" s="30"/>
      <c r="AB494" s="30"/>
      <c r="AC494" s="30"/>
      <c r="AD494" s="30"/>
      <c r="AE494" s="30"/>
      <c r="AR494" s="122" t="s">
        <v>140</v>
      </c>
      <c r="AT494" s="122" t="s">
        <v>135</v>
      </c>
      <c r="AU494" s="122" t="s">
        <v>77</v>
      </c>
      <c r="AY494" s="18" t="s">
        <v>133</v>
      </c>
      <c r="BE494" s="123">
        <f t="shared" si="4"/>
        <v>0</v>
      </c>
      <c r="BF494" s="123">
        <f t="shared" si="5"/>
        <v>0</v>
      </c>
      <c r="BG494" s="123">
        <f t="shared" si="6"/>
        <v>0</v>
      </c>
      <c r="BH494" s="123">
        <f t="shared" si="7"/>
        <v>0</v>
      </c>
      <c r="BI494" s="123">
        <f t="shared" si="8"/>
        <v>0</v>
      </c>
      <c r="BJ494" s="18" t="s">
        <v>73</v>
      </c>
      <c r="BK494" s="123">
        <f t="shared" si="9"/>
        <v>0</v>
      </c>
      <c r="BL494" s="18" t="s">
        <v>140</v>
      </c>
      <c r="BM494" s="122" t="s">
        <v>572</v>
      </c>
    </row>
    <row r="495" spans="1:65" s="2" customFormat="1" ht="14.45" customHeight="1">
      <c r="A495" s="164"/>
      <c r="B495" s="176"/>
      <c r="C495" s="242" t="s">
        <v>573</v>
      </c>
      <c r="D495" s="242" t="s">
        <v>135</v>
      </c>
      <c r="E495" s="243" t="s">
        <v>574</v>
      </c>
      <c r="F495" s="244" t="s">
        <v>575</v>
      </c>
      <c r="G495" s="245" t="s">
        <v>172</v>
      </c>
      <c r="H495" s="246">
        <v>1</v>
      </c>
      <c r="I495" s="117"/>
      <c r="J495" s="247">
        <f t="shared" si="0"/>
        <v>0</v>
      </c>
      <c r="K495" s="244" t="s">
        <v>3</v>
      </c>
      <c r="L495" s="176"/>
      <c r="M495" s="248" t="s">
        <v>3</v>
      </c>
      <c r="N495" s="249" t="s">
        <v>39</v>
      </c>
      <c r="O495" s="250"/>
      <c r="P495" s="251">
        <f t="shared" si="1"/>
        <v>0</v>
      </c>
      <c r="Q495" s="251">
        <v>0</v>
      </c>
      <c r="R495" s="251">
        <f t="shared" si="2"/>
        <v>0</v>
      </c>
      <c r="S495" s="251">
        <v>0</v>
      </c>
      <c r="T495" s="252">
        <f t="shared" si="3"/>
        <v>0</v>
      </c>
      <c r="U495" s="164"/>
      <c r="V495" s="164"/>
      <c r="W495" s="164"/>
      <c r="X495" s="164"/>
      <c r="Y495" s="30"/>
      <c r="Z495" s="30"/>
      <c r="AA495" s="30"/>
      <c r="AB495" s="30"/>
      <c r="AC495" s="30"/>
      <c r="AD495" s="30"/>
      <c r="AE495" s="30"/>
      <c r="AR495" s="122" t="s">
        <v>140</v>
      </c>
      <c r="AT495" s="122" t="s">
        <v>135</v>
      </c>
      <c r="AU495" s="122" t="s">
        <v>77</v>
      </c>
      <c r="AY495" s="18" t="s">
        <v>133</v>
      </c>
      <c r="BE495" s="123">
        <f t="shared" si="4"/>
        <v>0</v>
      </c>
      <c r="BF495" s="123">
        <f t="shared" si="5"/>
        <v>0</v>
      </c>
      <c r="BG495" s="123">
        <f t="shared" si="6"/>
        <v>0</v>
      </c>
      <c r="BH495" s="123">
        <f t="shared" si="7"/>
        <v>0</v>
      </c>
      <c r="BI495" s="123">
        <f t="shared" si="8"/>
        <v>0</v>
      </c>
      <c r="BJ495" s="18" t="s">
        <v>73</v>
      </c>
      <c r="BK495" s="123">
        <f t="shared" si="9"/>
        <v>0</v>
      </c>
      <c r="BL495" s="18" t="s">
        <v>140</v>
      </c>
      <c r="BM495" s="122" t="s">
        <v>576</v>
      </c>
    </row>
    <row r="496" spans="1:65" s="2" customFormat="1" ht="24.2" customHeight="1">
      <c r="A496" s="164"/>
      <c r="B496" s="176"/>
      <c r="C496" s="242" t="s">
        <v>577</v>
      </c>
      <c r="D496" s="242" t="s">
        <v>135</v>
      </c>
      <c r="E496" s="243" t="s">
        <v>578</v>
      </c>
      <c r="F496" s="244" t="s">
        <v>579</v>
      </c>
      <c r="G496" s="245" t="s">
        <v>138</v>
      </c>
      <c r="H496" s="246">
        <v>508.763</v>
      </c>
      <c r="I496" s="117"/>
      <c r="J496" s="247">
        <f t="shared" si="0"/>
        <v>0</v>
      </c>
      <c r="K496" s="244" t="s">
        <v>3</v>
      </c>
      <c r="L496" s="176"/>
      <c r="M496" s="248" t="s">
        <v>3</v>
      </c>
      <c r="N496" s="249" t="s">
        <v>39</v>
      </c>
      <c r="O496" s="250"/>
      <c r="P496" s="251">
        <f t="shared" si="1"/>
        <v>0</v>
      </c>
      <c r="Q496" s="251">
        <v>0</v>
      </c>
      <c r="R496" s="251">
        <f t="shared" si="2"/>
        <v>0</v>
      </c>
      <c r="S496" s="251">
        <v>0</v>
      </c>
      <c r="T496" s="252">
        <f t="shared" si="3"/>
        <v>0</v>
      </c>
      <c r="U496" s="164"/>
      <c r="V496" s="164"/>
      <c r="W496" s="164"/>
      <c r="X496" s="164"/>
      <c r="Y496" s="30"/>
      <c r="Z496" s="30"/>
      <c r="AA496" s="30"/>
      <c r="AB496" s="30"/>
      <c r="AC496" s="30"/>
      <c r="AD496" s="30"/>
      <c r="AE496" s="30"/>
      <c r="AR496" s="122" t="s">
        <v>195</v>
      </c>
      <c r="AT496" s="122" t="s">
        <v>135</v>
      </c>
      <c r="AU496" s="122" t="s">
        <v>77</v>
      </c>
      <c r="AY496" s="18" t="s">
        <v>133</v>
      </c>
      <c r="BE496" s="123">
        <f t="shared" si="4"/>
        <v>0</v>
      </c>
      <c r="BF496" s="123">
        <f t="shared" si="5"/>
        <v>0</v>
      </c>
      <c r="BG496" s="123">
        <f t="shared" si="6"/>
        <v>0</v>
      </c>
      <c r="BH496" s="123">
        <f t="shared" si="7"/>
        <v>0</v>
      </c>
      <c r="BI496" s="123">
        <f t="shared" si="8"/>
        <v>0</v>
      </c>
      <c r="BJ496" s="18" t="s">
        <v>73</v>
      </c>
      <c r="BK496" s="123">
        <f t="shared" si="9"/>
        <v>0</v>
      </c>
      <c r="BL496" s="18" t="s">
        <v>195</v>
      </c>
      <c r="BM496" s="122" t="s">
        <v>580</v>
      </c>
    </row>
    <row r="497" spans="1:51" s="13" customFormat="1" ht="12">
      <c r="A497" s="161"/>
      <c r="B497" s="253"/>
      <c r="C497" s="161"/>
      <c r="D497" s="254" t="s">
        <v>142</v>
      </c>
      <c r="E497" s="255" t="s">
        <v>3</v>
      </c>
      <c r="F497" s="256" t="s">
        <v>581</v>
      </c>
      <c r="G497" s="161"/>
      <c r="H497" s="255" t="s">
        <v>3</v>
      </c>
      <c r="I497" s="125"/>
      <c r="J497" s="161"/>
      <c r="K497" s="161"/>
      <c r="L497" s="253"/>
      <c r="M497" s="257"/>
      <c r="N497" s="258"/>
      <c r="O497" s="258"/>
      <c r="P497" s="258"/>
      <c r="Q497" s="258"/>
      <c r="R497" s="258"/>
      <c r="S497" s="258"/>
      <c r="T497" s="259"/>
      <c r="U497" s="161"/>
      <c r="V497" s="161"/>
      <c r="W497" s="161"/>
      <c r="X497" s="161"/>
      <c r="AT497" s="124" t="s">
        <v>142</v>
      </c>
      <c r="AU497" s="124" t="s">
        <v>77</v>
      </c>
      <c r="AV497" s="13" t="s">
        <v>73</v>
      </c>
      <c r="AW497" s="13" t="s">
        <v>30</v>
      </c>
      <c r="AX497" s="13" t="s">
        <v>68</v>
      </c>
      <c r="AY497" s="124" t="s">
        <v>133</v>
      </c>
    </row>
    <row r="498" spans="1:51" s="13" customFormat="1" ht="12">
      <c r="A498" s="161"/>
      <c r="B498" s="253"/>
      <c r="C498" s="161"/>
      <c r="D498" s="254" t="s">
        <v>142</v>
      </c>
      <c r="E498" s="255" t="s">
        <v>3</v>
      </c>
      <c r="F498" s="256" t="s">
        <v>582</v>
      </c>
      <c r="G498" s="161"/>
      <c r="H498" s="255" t="s">
        <v>3</v>
      </c>
      <c r="I498" s="125"/>
      <c r="J498" s="161"/>
      <c r="K498" s="161"/>
      <c r="L498" s="253"/>
      <c r="M498" s="257"/>
      <c r="N498" s="258"/>
      <c r="O498" s="258"/>
      <c r="P498" s="258"/>
      <c r="Q498" s="258"/>
      <c r="R498" s="258"/>
      <c r="S498" s="258"/>
      <c r="T498" s="259"/>
      <c r="U498" s="161"/>
      <c r="V498" s="161"/>
      <c r="W498" s="161"/>
      <c r="X498" s="161"/>
      <c r="AT498" s="124" t="s">
        <v>142</v>
      </c>
      <c r="AU498" s="124" t="s">
        <v>77</v>
      </c>
      <c r="AV498" s="13" t="s">
        <v>73</v>
      </c>
      <c r="AW498" s="13" t="s">
        <v>30</v>
      </c>
      <c r="AX498" s="13" t="s">
        <v>68</v>
      </c>
      <c r="AY498" s="124" t="s">
        <v>133</v>
      </c>
    </row>
    <row r="499" spans="1:51" s="14" customFormat="1" ht="12">
      <c r="A499" s="162"/>
      <c r="B499" s="260"/>
      <c r="C499" s="162"/>
      <c r="D499" s="254" t="s">
        <v>142</v>
      </c>
      <c r="E499" s="261" t="s">
        <v>3</v>
      </c>
      <c r="F499" s="262" t="s">
        <v>583</v>
      </c>
      <c r="G499" s="162"/>
      <c r="H499" s="263">
        <v>63.468</v>
      </c>
      <c r="I499" s="130"/>
      <c r="J499" s="162"/>
      <c r="K499" s="162"/>
      <c r="L499" s="260"/>
      <c r="M499" s="264"/>
      <c r="N499" s="265"/>
      <c r="O499" s="265"/>
      <c r="P499" s="265"/>
      <c r="Q499" s="265"/>
      <c r="R499" s="265"/>
      <c r="S499" s="265"/>
      <c r="T499" s="266"/>
      <c r="U499" s="162"/>
      <c r="V499" s="162"/>
      <c r="W499" s="162"/>
      <c r="X499" s="162"/>
      <c r="AT499" s="129" t="s">
        <v>142</v>
      </c>
      <c r="AU499" s="129" t="s">
        <v>77</v>
      </c>
      <c r="AV499" s="14" t="s">
        <v>77</v>
      </c>
      <c r="AW499" s="14" t="s">
        <v>30</v>
      </c>
      <c r="AX499" s="14" t="s">
        <v>68</v>
      </c>
      <c r="AY499" s="129" t="s">
        <v>133</v>
      </c>
    </row>
    <row r="500" spans="1:51" s="14" customFormat="1" ht="12">
      <c r="A500" s="162"/>
      <c r="B500" s="260"/>
      <c r="C500" s="162"/>
      <c r="D500" s="254" t="s">
        <v>142</v>
      </c>
      <c r="E500" s="261" t="s">
        <v>3</v>
      </c>
      <c r="F500" s="262" t="s">
        <v>584</v>
      </c>
      <c r="G500" s="162"/>
      <c r="H500" s="263">
        <v>60.72</v>
      </c>
      <c r="I500" s="130"/>
      <c r="J500" s="162"/>
      <c r="K500" s="162"/>
      <c r="L500" s="260"/>
      <c r="M500" s="264"/>
      <c r="N500" s="265"/>
      <c r="O500" s="265"/>
      <c r="P500" s="265"/>
      <c r="Q500" s="265"/>
      <c r="R500" s="265"/>
      <c r="S500" s="265"/>
      <c r="T500" s="266"/>
      <c r="U500" s="162"/>
      <c r="V500" s="162"/>
      <c r="W500" s="162"/>
      <c r="X500" s="162"/>
      <c r="AT500" s="129" t="s">
        <v>142</v>
      </c>
      <c r="AU500" s="129" t="s">
        <v>77</v>
      </c>
      <c r="AV500" s="14" t="s">
        <v>77</v>
      </c>
      <c r="AW500" s="14" t="s">
        <v>30</v>
      </c>
      <c r="AX500" s="14" t="s">
        <v>68</v>
      </c>
      <c r="AY500" s="129" t="s">
        <v>133</v>
      </c>
    </row>
    <row r="501" spans="1:51" s="14" customFormat="1" ht="12">
      <c r="A501" s="162"/>
      <c r="B501" s="260"/>
      <c r="C501" s="162"/>
      <c r="D501" s="254" t="s">
        <v>142</v>
      </c>
      <c r="E501" s="261" t="s">
        <v>3</v>
      </c>
      <c r="F501" s="262" t="s">
        <v>585</v>
      </c>
      <c r="G501" s="162"/>
      <c r="H501" s="263">
        <v>59.432</v>
      </c>
      <c r="I501" s="130"/>
      <c r="J501" s="162"/>
      <c r="K501" s="162"/>
      <c r="L501" s="260"/>
      <c r="M501" s="264"/>
      <c r="N501" s="265"/>
      <c r="O501" s="265"/>
      <c r="P501" s="265"/>
      <c r="Q501" s="265"/>
      <c r="R501" s="265"/>
      <c r="S501" s="265"/>
      <c r="T501" s="266"/>
      <c r="U501" s="162"/>
      <c r="V501" s="162"/>
      <c r="W501" s="162"/>
      <c r="X501" s="162"/>
      <c r="AT501" s="129" t="s">
        <v>142</v>
      </c>
      <c r="AU501" s="129" t="s">
        <v>77</v>
      </c>
      <c r="AV501" s="14" t="s">
        <v>77</v>
      </c>
      <c r="AW501" s="14" t="s">
        <v>30</v>
      </c>
      <c r="AX501" s="14" t="s">
        <v>68</v>
      </c>
      <c r="AY501" s="129" t="s">
        <v>133</v>
      </c>
    </row>
    <row r="502" spans="1:51" s="14" customFormat="1" ht="12">
      <c r="A502" s="162"/>
      <c r="B502" s="260"/>
      <c r="C502" s="162"/>
      <c r="D502" s="254" t="s">
        <v>142</v>
      </c>
      <c r="E502" s="261" t="s">
        <v>3</v>
      </c>
      <c r="F502" s="262" t="s">
        <v>586</v>
      </c>
      <c r="G502" s="162"/>
      <c r="H502" s="263">
        <v>12.88</v>
      </c>
      <c r="I502" s="130"/>
      <c r="J502" s="162"/>
      <c r="K502" s="162"/>
      <c r="L502" s="260"/>
      <c r="M502" s="264"/>
      <c r="N502" s="265"/>
      <c r="O502" s="265"/>
      <c r="P502" s="265"/>
      <c r="Q502" s="265"/>
      <c r="R502" s="265"/>
      <c r="S502" s="265"/>
      <c r="T502" s="266"/>
      <c r="U502" s="162"/>
      <c r="V502" s="162"/>
      <c r="W502" s="162"/>
      <c r="X502" s="162"/>
      <c r="AT502" s="129" t="s">
        <v>142</v>
      </c>
      <c r="AU502" s="129" t="s">
        <v>77</v>
      </c>
      <c r="AV502" s="14" t="s">
        <v>77</v>
      </c>
      <c r="AW502" s="14" t="s">
        <v>30</v>
      </c>
      <c r="AX502" s="14" t="s">
        <v>68</v>
      </c>
      <c r="AY502" s="129" t="s">
        <v>133</v>
      </c>
    </row>
    <row r="503" spans="1:51" s="14" customFormat="1" ht="12">
      <c r="A503" s="162"/>
      <c r="B503" s="260"/>
      <c r="C503" s="162"/>
      <c r="D503" s="254" t="s">
        <v>142</v>
      </c>
      <c r="E503" s="261" t="s">
        <v>3</v>
      </c>
      <c r="F503" s="262" t="s">
        <v>587</v>
      </c>
      <c r="G503" s="162"/>
      <c r="H503" s="263">
        <v>12.73</v>
      </c>
      <c r="I503" s="130"/>
      <c r="J503" s="162"/>
      <c r="K503" s="162"/>
      <c r="L503" s="260"/>
      <c r="M503" s="264"/>
      <c r="N503" s="265"/>
      <c r="O503" s="265"/>
      <c r="P503" s="265"/>
      <c r="Q503" s="265"/>
      <c r="R503" s="265"/>
      <c r="S503" s="265"/>
      <c r="T503" s="266"/>
      <c r="U503" s="162"/>
      <c r="V503" s="162"/>
      <c r="W503" s="162"/>
      <c r="X503" s="162"/>
      <c r="AT503" s="129" t="s">
        <v>142</v>
      </c>
      <c r="AU503" s="129" t="s">
        <v>77</v>
      </c>
      <c r="AV503" s="14" t="s">
        <v>77</v>
      </c>
      <c r="AW503" s="14" t="s">
        <v>30</v>
      </c>
      <c r="AX503" s="14" t="s">
        <v>68</v>
      </c>
      <c r="AY503" s="129" t="s">
        <v>133</v>
      </c>
    </row>
    <row r="504" spans="1:51" s="14" customFormat="1" ht="12">
      <c r="A504" s="162"/>
      <c r="B504" s="260"/>
      <c r="C504" s="162"/>
      <c r="D504" s="254" t="s">
        <v>142</v>
      </c>
      <c r="E504" s="261" t="s">
        <v>3</v>
      </c>
      <c r="F504" s="262" t="s">
        <v>588</v>
      </c>
      <c r="G504" s="162"/>
      <c r="H504" s="263">
        <v>12.88</v>
      </c>
      <c r="I504" s="130"/>
      <c r="J504" s="162"/>
      <c r="K504" s="162"/>
      <c r="L504" s="260"/>
      <c r="M504" s="264"/>
      <c r="N504" s="265"/>
      <c r="O504" s="265"/>
      <c r="P504" s="265"/>
      <c r="Q504" s="265"/>
      <c r="R504" s="265"/>
      <c r="S504" s="265"/>
      <c r="T504" s="266"/>
      <c r="U504" s="162"/>
      <c r="V504" s="162"/>
      <c r="W504" s="162"/>
      <c r="X504" s="162"/>
      <c r="AT504" s="129" t="s">
        <v>142</v>
      </c>
      <c r="AU504" s="129" t="s">
        <v>77</v>
      </c>
      <c r="AV504" s="14" t="s">
        <v>77</v>
      </c>
      <c r="AW504" s="14" t="s">
        <v>30</v>
      </c>
      <c r="AX504" s="14" t="s">
        <v>68</v>
      </c>
      <c r="AY504" s="129" t="s">
        <v>133</v>
      </c>
    </row>
    <row r="505" spans="1:51" s="14" customFormat="1" ht="12">
      <c r="A505" s="162"/>
      <c r="B505" s="260"/>
      <c r="C505" s="162"/>
      <c r="D505" s="254" t="s">
        <v>142</v>
      </c>
      <c r="E505" s="261" t="s">
        <v>3</v>
      </c>
      <c r="F505" s="262" t="s">
        <v>589</v>
      </c>
      <c r="G505" s="162"/>
      <c r="H505" s="263">
        <v>53.397</v>
      </c>
      <c r="I505" s="130"/>
      <c r="J505" s="162"/>
      <c r="K505" s="162"/>
      <c r="L505" s="260"/>
      <c r="M505" s="264"/>
      <c r="N505" s="265"/>
      <c r="O505" s="265"/>
      <c r="P505" s="265"/>
      <c r="Q505" s="265"/>
      <c r="R505" s="265"/>
      <c r="S505" s="265"/>
      <c r="T505" s="266"/>
      <c r="U505" s="162"/>
      <c r="V505" s="162"/>
      <c r="W505" s="162"/>
      <c r="X505" s="162"/>
      <c r="AT505" s="129" t="s">
        <v>142</v>
      </c>
      <c r="AU505" s="129" t="s">
        <v>77</v>
      </c>
      <c r="AV505" s="14" t="s">
        <v>77</v>
      </c>
      <c r="AW505" s="14" t="s">
        <v>30</v>
      </c>
      <c r="AX505" s="14" t="s">
        <v>68</v>
      </c>
      <c r="AY505" s="129" t="s">
        <v>133</v>
      </c>
    </row>
    <row r="506" spans="1:51" s="14" customFormat="1" ht="12">
      <c r="A506" s="162"/>
      <c r="B506" s="260"/>
      <c r="C506" s="162"/>
      <c r="D506" s="254" t="s">
        <v>142</v>
      </c>
      <c r="E506" s="261" t="s">
        <v>3</v>
      </c>
      <c r="F506" s="262" t="s">
        <v>590</v>
      </c>
      <c r="G506" s="162"/>
      <c r="H506" s="263">
        <v>12.88</v>
      </c>
      <c r="I506" s="130"/>
      <c r="J506" s="162"/>
      <c r="K506" s="162"/>
      <c r="L506" s="260"/>
      <c r="M506" s="264"/>
      <c r="N506" s="265"/>
      <c r="O506" s="265"/>
      <c r="P506" s="265"/>
      <c r="Q506" s="265"/>
      <c r="R506" s="265"/>
      <c r="S506" s="265"/>
      <c r="T506" s="266"/>
      <c r="U506" s="162"/>
      <c r="V506" s="162"/>
      <c r="W506" s="162"/>
      <c r="X506" s="162"/>
      <c r="AT506" s="129" t="s">
        <v>142</v>
      </c>
      <c r="AU506" s="129" t="s">
        <v>77</v>
      </c>
      <c r="AV506" s="14" t="s">
        <v>77</v>
      </c>
      <c r="AW506" s="14" t="s">
        <v>30</v>
      </c>
      <c r="AX506" s="14" t="s">
        <v>68</v>
      </c>
      <c r="AY506" s="129" t="s">
        <v>133</v>
      </c>
    </row>
    <row r="507" spans="1:51" s="14" customFormat="1" ht="12">
      <c r="A507" s="162"/>
      <c r="B507" s="260"/>
      <c r="C507" s="162"/>
      <c r="D507" s="254" t="s">
        <v>142</v>
      </c>
      <c r="E507" s="261" t="s">
        <v>3</v>
      </c>
      <c r="F507" s="262" t="s">
        <v>591</v>
      </c>
      <c r="G507" s="162"/>
      <c r="H507" s="263">
        <v>12.73</v>
      </c>
      <c r="I507" s="130"/>
      <c r="J507" s="162"/>
      <c r="K507" s="162"/>
      <c r="L507" s="260"/>
      <c r="M507" s="264"/>
      <c r="N507" s="265"/>
      <c r="O507" s="265"/>
      <c r="P507" s="265"/>
      <c r="Q507" s="265"/>
      <c r="R507" s="265"/>
      <c r="S507" s="265"/>
      <c r="T507" s="266"/>
      <c r="U507" s="162"/>
      <c r="V507" s="162"/>
      <c r="W507" s="162"/>
      <c r="X507" s="162"/>
      <c r="AT507" s="129" t="s">
        <v>142</v>
      </c>
      <c r="AU507" s="129" t="s">
        <v>77</v>
      </c>
      <c r="AV507" s="14" t="s">
        <v>77</v>
      </c>
      <c r="AW507" s="14" t="s">
        <v>30</v>
      </c>
      <c r="AX507" s="14" t="s">
        <v>68</v>
      </c>
      <c r="AY507" s="129" t="s">
        <v>133</v>
      </c>
    </row>
    <row r="508" spans="1:51" s="14" customFormat="1" ht="12">
      <c r="A508" s="162"/>
      <c r="B508" s="260"/>
      <c r="C508" s="162"/>
      <c r="D508" s="254" t="s">
        <v>142</v>
      </c>
      <c r="E508" s="261" t="s">
        <v>3</v>
      </c>
      <c r="F508" s="262" t="s">
        <v>592</v>
      </c>
      <c r="G508" s="162"/>
      <c r="H508" s="263">
        <v>12.88</v>
      </c>
      <c r="I508" s="130"/>
      <c r="J508" s="162"/>
      <c r="K508" s="162"/>
      <c r="L508" s="260"/>
      <c r="M508" s="264"/>
      <c r="N508" s="265"/>
      <c r="O508" s="265"/>
      <c r="P508" s="265"/>
      <c r="Q508" s="265"/>
      <c r="R508" s="265"/>
      <c r="S508" s="265"/>
      <c r="T508" s="266"/>
      <c r="U508" s="162"/>
      <c r="V508" s="162"/>
      <c r="W508" s="162"/>
      <c r="X508" s="162"/>
      <c r="AT508" s="129" t="s">
        <v>142</v>
      </c>
      <c r="AU508" s="129" t="s">
        <v>77</v>
      </c>
      <c r="AV508" s="14" t="s">
        <v>77</v>
      </c>
      <c r="AW508" s="14" t="s">
        <v>30</v>
      </c>
      <c r="AX508" s="14" t="s">
        <v>68</v>
      </c>
      <c r="AY508" s="129" t="s">
        <v>133</v>
      </c>
    </row>
    <row r="509" spans="1:51" s="14" customFormat="1" ht="12">
      <c r="A509" s="162"/>
      <c r="B509" s="260"/>
      <c r="C509" s="162"/>
      <c r="D509" s="254" t="s">
        <v>142</v>
      </c>
      <c r="E509" s="261" t="s">
        <v>3</v>
      </c>
      <c r="F509" s="262" t="s">
        <v>593</v>
      </c>
      <c r="G509" s="162"/>
      <c r="H509" s="263">
        <v>18.952</v>
      </c>
      <c r="I509" s="130"/>
      <c r="J509" s="162"/>
      <c r="K509" s="162"/>
      <c r="L509" s="260"/>
      <c r="M509" s="264"/>
      <c r="N509" s="265"/>
      <c r="O509" s="265"/>
      <c r="P509" s="265"/>
      <c r="Q509" s="265"/>
      <c r="R509" s="265"/>
      <c r="S509" s="265"/>
      <c r="T509" s="266"/>
      <c r="U509" s="162"/>
      <c r="V509" s="162"/>
      <c r="W509" s="162"/>
      <c r="X509" s="162"/>
      <c r="AT509" s="129" t="s">
        <v>142</v>
      </c>
      <c r="AU509" s="129" t="s">
        <v>77</v>
      </c>
      <c r="AV509" s="14" t="s">
        <v>77</v>
      </c>
      <c r="AW509" s="14" t="s">
        <v>30</v>
      </c>
      <c r="AX509" s="14" t="s">
        <v>68</v>
      </c>
      <c r="AY509" s="129" t="s">
        <v>133</v>
      </c>
    </row>
    <row r="510" spans="1:51" s="14" customFormat="1" ht="12">
      <c r="A510" s="162"/>
      <c r="B510" s="260"/>
      <c r="C510" s="162"/>
      <c r="D510" s="254" t="s">
        <v>142</v>
      </c>
      <c r="E510" s="261" t="s">
        <v>3</v>
      </c>
      <c r="F510" s="262" t="s">
        <v>594</v>
      </c>
      <c r="G510" s="162"/>
      <c r="H510" s="263">
        <v>41.952</v>
      </c>
      <c r="I510" s="130"/>
      <c r="J510" s="162"/>
      <c r="K510" s="162"/>
      <c r="L510" s="260"/>
      <c r="M510" s="264"/>
      <c r="N510" s="265"/>
      <c r="O510" s="265"/>
      <c r="P510" s="265"/>
      <c r="Q510" s="265"/>
      <c r="R510" s="265"/>
      <c r="S510" s="265"/>
      <c r="T510" s="266"/>
      <c r="U510" s="162"/>
      <c r="V510" s="162"/>
      <c r="W510" s="162"/>
      <c r="X510" s="162"/>
      <c r="AT510" s="129" t="s">
        <v>142</v>
      </c>
      <c r="AU510" s="129" t="s">
        <v>77</v>
      </c>
      <c r="AV510" s="14" t="s">
        <v>77</v>
      </c>
      <c r="AW510" s="14" t="s">
        <v>30</v>
      </c>
      <c r="AX510" s="14" t="s">
        <v>68</v>
      </c>
      <c r="AY510" s="129" t="s">
        <v>133</v>
      </c>
    </row>
    <row r="511" spans="1:51" s="14" customFormat="1" ht="12">
      <c r="A511" s="162"/>
      <c r="B511" s="260"/>
      <c r="C511" s="162"/>
      <c r="D511" s="254" t="s">
        <v>142</v>
      </c>
      <c r="E511" s="261" t="s">
        <v>3</v>
      </c>
      <c r="F511" s="262" t="s">
        <v>595</v>
      </c>
      <c r="G511" s="162"/>
      <c r="H511" s="263">
        <v>75.375</v>
      </c>
      <c r="I511" s="130"/>
      <c r="J511" s="162"/>
      <c r="K511" s="162"/>
      <c r="L511" s="260"/>
      <c r="M511" s="264"/>
      <c r="N511" s="265"/>
      <c r="O511" s="265"/>
      <c r="P511" s="265"/>
      <c r="Q511" s="265"/>
      <c r="R511" s="265"/>
      <c r="S511" s="265"/>
      <c r="T511" s="266"/>
      <c r="U511" s="162"/>
      <c r="V511" s="162"/>
      <c r="W511" s="162"/>
      <c r="X511" s="162"/>
      <c r="AT511" s="129" t="s">
        <v>142</v>
      </c>
      <c r="AU511" s="129" t="s">
        <v>77</v>
      </c>
      <c r="AV511" s="14" t="s">
        <v>77</v>
      </c>
      <c r="AW511" s="14" t="s">
        <v>30</v>
      </c>
      <c r="AX511" s="14" t="s">
        <v>68</v>
      </c>
      <c r="AY511" s="129" t="s">
        <v>133</v>
      </c>
    </row>
    <row r="512" spans="1:51" s="13" customFormat="1" ht="12">
      <c r="A512" s="161"/>
      <c r="B512" s="253"/>
      <c r="C512" s="161"/>
      <c r="D512" s="254" t="s">
        <v>142</v>
      </c>
      <c r="E512" s="255" t="s">
        <v>3</v>
      </c>
      <c r="F512" s="256" t="s">
        <v>596</v>
      </c>
      <c r="G512" s="161"/>
      <c r="H512" s="255" t="s">
        <v>3</v>
      </c>
      <c r="I512" s="125"/>
      <c r="J512" s="161"/>
      <c r="K512" s="161"/>
      <c r="L512" s="253"/>
      <c r="M512" s="257"/>
      <c r="N512" s="258"/>
      <c r="O512" s="258"/>
      <c r="P512" s="258"/>
      <c r="Q512" s="258"/>
      <c r="R512" s="258"/>
      <c r="S512" s="258"/>
      <c r="T512" s="259"/>
      <c r="U512" s="161"/>
      <c r="V512" s="161"/>
      <c r="W512" s="161"/>
      <c r="X512" s="161"/>
      <c r="AT512" s="124" t="s">
        <v>142</v>
      </c>
      <c r="AU512" s="124" t="s">
        <v>77</v>
      </c>
      <c r="AV512" s="13" t="s">
        <v>73</v>
      </c>
      <c r="AW512" s="13" t="s">
        <v>30</v>
      </c>
      <c r="AX512" s="13" t="s">
        <v>68</v>
      </c>
      <c r="AY512" s="124" t="s">
        <v>133</v>
      </c>
    </row>
    <row r="513" spans="1:51" s="13" customFormat="1" ht="12">
      <c r="A513" s="161"/>
      <c r="B513" s="253"/>
      <c r="C513" s="161"/>
      <c r="D513" s="254" t="s">
        <v>142</v>
      </c>
      <c r="E513" s="255" t="s">
        <v>3</v>
      </c>
      <c r="F513" s="256" t="s">
        <v>597</v>
      </c>
      <c r="G513" s="161"/>
      <c r="H513" s="255" t="s">
        <v>3</v>
      </c>
      <c r="I513" s="125"/>
      <c r="J513" s="161"/>
      <c r="K513" s="161"/>
      <c r="L513" s="253"/>
      <c r="M513" s="257"/>
      <c r="N513" s="258"/>
      <c r="O513" s="258"/>
      <c r="P513" s="258"/>
      <c r="Q513" s="258"/>
      <c r="R513" s="258"/>
      <c r="S513" s="258"/>
      <c r="T513" s="259"/>
      <c r="U513" s="161"/>
      <c r="V513" s="161"/>
      <c r="W513" s="161"/>
      <c r="X513" s="161"/>
      <c r="AT513" s="124" t="s">
        <v>142</v>
      </c>
      <c r="AU513" s="124" t="s">
        <v>77</v>
      </c>
      <c r="AV513" s="13" t="s">
        <v>73</v>
      </c>
      <c r="AW513" s="13" t="s">
        <v>30</v>
      </c>
      <c r="AX513" s="13" t="s">
        <v>68</v>
      </c>
      <c r="AY513" s="124" t="s">
        <v>133</v>
      </c>
    </row>
    <row r="514" spans="1:51" s="14" customFormat="1" ht="12">
      <c r="A514" s="162"/>
      <c r="B514" s="260"/>
      <c r="C514" s="162"/>
      <c r="D514" s="254" t="s">
        <v>142</v>
      </c>
      <c r="E514" s="261" t="s">
        <v>3</v>
      </c>
      <c r="F514" s="262" t="s">
        <v>598</v>
      </c>
      <c r="G514" s="162"/>
      <c r="H514" s="263">
        <v>58.487</v>
      </c>
      <c r="I514" s="130"/>
      <c r="J514" s="162"/>
      <c r="K514" s="162"/>
      <c r="L514" s="260"/>
      <c r="M514" s="264"/>
      <c r="N514" s="265"/>
      <c r="O514" s="265"/>
      <c r="P514" s="265"/>
      <c r="Q514" s="265"/>
      <c r="R514" s="265"/>
      <c r="S514" s="265"/>
      <c r="T514" s="266"/>
      <c r="U514" s="162"/>
      <c r="V514" s="162"/>
      <c r="W514" s="162"/>
      <c r="X514" s="162"/>
      <c r="AT514" s="129" t="s">
        <v>142</v>
      </c>
      <c r="AU514" s="129" t="s">
        <v>77</v>
      </c>
      <c r="AV514" s="14" t="s">
        <v>77</v>
      </c>
      <c r="AW514" s="14" t="s">
        <v>30</v>
      </c>
      <c r="AX514" s="14" t="s">
        <v>68</v>
      </c>
      <c r="AY514" s="129" t="s">
        <v>133</v>
      </c>
    </row>
    <row r="515" spans="1:51" s="15" customFormat="1" ht="12">
      <c r="A515" s="165"/>
      <c r="B515" s="271"/>
      <c r="C515" s="165"/>
      <c r="D515" s="254" t="s">
        <v>142</v>
      </c>
      <c r="E515" s="272" t="s">
        <v>3</v>
      </c>
      <c r="F515" s="273" t="s">
        <v>207</v>
      </c>
      <c r="G515" s="165"/>
      <c r="H515" s="274">
        <v>508.763</v>
      </c>
      <c r="I515" s="138"/>
      <c r="J515" s="165"/>
      <c r="K515" s="165"/>
      <c r="L515" s="271"/>
      <c r="M515" s="275"/>
      <c r="N515" s="276"/>
      <c r="O515" s="276"/>
      <c r="P515" s="276"/>
      <c r="Q515" s="276"/>
      <c r="R515" s="276"/>
      <c r="S515" s="276"/>
      <c r="T515" s="277"/>
      <c r="U515" s="165"/>
      <c r="V515" s="165"/>
      <c r="W515" s="165"/>
      <c r="X515" s="165"/>
      <c r="AT515" s="137" t="s">
        <v>142</v>
      </c>
      <c r="AU515" s="137" t="s">
        <v>77</v>
      </c>
      <c r="AV515" s="15" t="s">
        <v>140</v>
      </c>
      <c r="AW515" s="15" t="s">
        <v>30</v>
      </c>
      <c r="AX515" s="15" t="s">
        <v>73</v>
      </c>
      <c r="AY515" s="137" t="s">
        <v>133</v>
      </c>
    </row>
    <row r="516" spans="1:65" s="2" customFormat="1" ht="24.2" customHeight="1">
      <c r="A516" s="164"/>
      <c r="B516" s="176"/>
      <c r="C516" s="242" t="s">
        <v>599</v>
      </c>
      <c r="D516" s="242" t="s">
        <v>135</v>
      </c>
      <c r="E516" s="243" t="s">
        <v>600</v>
      </c>
      <c r="F516" s="244" t="s">
        <v>601</v>
      </c>
      <c r="G516" s="245" t="s">
        <v>138</v>
      </c>
      <c r="H516" s="246">
        <v>116.485</v>
      </c>
      <c r="I516" s="117"/>
      <c r="J516" s="247">
        <f>ROUND(I516*H516,2)</f>
        <v>0</v>
      </c>
      <c r="K516" s="244" t="s">
        <v>3</v>
      </c>
      <c r="L516" s="176"/>
      <c r="M516" s="248" t="s">
        <v>3</v>
      </c>
      <c r="N516" s="249" t="s">
        <v>39</v>
      </c>
      <c r="O516" s="250"/>
      <c r="P516" s="251">
        <f>O516*H516</f>
        <v>0</v>
      </c>
      <c r="Q516" s="251">
        <v>0</v>
      </c>
      <c r="R516" s="251">
        <f>Q516*H516</f>
        <v>0</v>
      </c>
      <c r="S516" s="251">
        <v>0</v>
      </c>
      <c r="T516" s="252">
        <f>S516*H516</f>
        <v>0</v>
      </c>
      <c r="U516" s="164"/>
      <c r="V516" s="164"/>
      <c r="W516" s="164"/>
      <c r="X516" s="164"/>
      <c r="Y516" s="30"/>
      <c r="Z516" s="30"/>
      <c r="AA516" s="30"/>
      <c r="AB516" s="30"/>
      <c r="AC516" s="30"/>
      <c r="AD516" s="30"/>
      <c r="AE516" s="30"/>
      <c r="AR516" s="122" t="s">
        <v>195</v>
      </c>
      <c r="AT516" s="122" t="s">
        <v>135</v>
      </c>
      <c r="AU516" s="122" t="s">
        <v>77</v>
      </c>
      <c r="AY516" s="18" t="s">
        <v>133</v>
      </c>
      <c r="BE516" s="123">
        <f>IF(N516="základní",J516,0)</f>
        <v>0</v>
      </c>
      <c r="BF516" s="123">
        <f>IF(N516="snížená",J516,0)</f>
        <v>0</v>
      </c>
      <c r="BG516" s="123">
        <f>IF(N516="zákl. přenesená",J516,0)</f>
        <v>0</v>
      </c>
      <c r="BH516" s="123">
        <f>IF(N516="sníž. přenesená",J516,0)</f>
        <v>0</v>
      </c>
      <c r="BI516" s="123">
        <f>IF(N516="nulová",J516,0)</f>
        <v>0</v>
      </c>
      <c r="BJ516" s="18" t="s">
        <v>73</v>
      </c>
      <c r="BK516" s="123">
        <f>ROUND(I516*H516,2)</f>
        <v>0</v>
      </c>
      <c r="BL516" s="18" t="s">
        <v>195</v>
      </c>
      <c r="BM516" s="122" t="s">
        <v>602</v>
      </c>
    </row>
    <row r="517" spans="1:47" s="2" customFormat="1" ht="19.5">
      <c r="A517" s="164"/>
      <c r="B517" s="176"/>
      <c r="C517" s="164"/>
      <c r="D517" s="254" t="s">
        <v>164</v>
      </c>
      <c r="E517" s="164"/>
      <c r="F517" s="267" t="s">
        <v>603</v>
      </c>
      <c r="G517" s="164"/>
      <c r="H517" s="164"/>
      <c r="I517" s="134"/>
      <c r="J517" s="164"/>
      <c r="K517" s="164"/>
      <c r="L517" s="176"/>
      <c r="M517" s="268"/>
      <c r="N517" s="269"/>
      <c r="O517" s="250"/>
      <c r="P517" s="250"/>
      <c r="Q517" s="250"/>
      <c r="R517" s="250"/>
      <c r="S517" s="250"/>
      <c r="T517" s="270"/>
      <c r="U517" s="164"/>
      <c r="V517" s="164"/>
      <c r="W517" s="164"/>
      <c r="X517" s="164"/>
      <c r="Y517" s="30"/>
      <c r="Z517" s="30"/>
      <c r="AA517" s="30"/>
      <c r="AB517" s="30"/>
      <c r="AC517" s="30"/>
      <c r="AD517" s="30"/>
      <c r="AE517" s="30"/>
      <c r="AT517" s="18" t="s">
        <v>164</v>
      </c>
      <c r="AU517" s="18" t="s">
        <v>77</v>
      </c>
    </row>
    <row r="518" spans="1:51" s="13" customFormat="1" ht="12">
      <c r="A518" s="161"/>
      <c r="B518" s="253"/>
      <c r="C518" s="161"/>
      <c r="D518" s="254" t="s">
        <v>142</v>
      </c>
      <c r="E518" s="255" t="s">
        <v>3</v>
      </c>
      <c r="F518" s="256" t="s">
        <v>604</v>
      </c>
      <c r="G518" s="161"/>
      <c r="H518" s="255" t="s">
        <v>3</v>
      </c>
      <c r="I518" s="125"/>
      <c r="J518" s="161"/>
      <c r="K518" s="161"/>
      <c r="L518" s="253"/>
      <c r="M518" s="257"/>
      <c r="N518" s="258"/>
      <c r="O518" s="258"/>
      <c r="P518" s="258"/>
      <c r="Q518" s="258"/>
      <c r="R518" s="258"/>
      <c r="S518" s="258"/>
      <c r="T518" s="259"/>
      <c r="U518" s="161"/>
      <c r="V518" s="161"/>
      <c r="W518" s="161"/>
      <c r="X518" s="161"/>
      <c r="AT518" s="124" t="s">
        <v>142</v>
      </c>
      <c r="AU518" s="124" t="s">
        <v>77</v>
      </c>
      <c r="AV518" s="13" t="s">
        <v>73</v>
      </c>
      <c r="AW518" s="13" t="s">
        <v>30</v>
      </c>
      <c r="AX518" s="13" t="s">
        <v>68</v>
      </c>
      <c r="AY518" s="124" t="s">
        <v>133</v>
      </c>
    </row>
    <row r="519" spans="1:51" s="14" customFormat="1" ht="12">
      <c r="A519" s="162"/>
      <c r="B519" s="260"/>
      <c r="C519" s="162"/>
      <c r="D519" s="254" t="s">
        <v>142</v>
      </c>
      <c r="E519" s="261" t="s">
        <v>3</v>
      </c>
      <c r="F519" s="262" t="s">
        <v>605</v>
      </c>
      <c r="G519" s="162"/>
      <c r="H519" s="263">
        <v>70.847</v>
      </c>
      <c r="I519" s="130"/>
      <c r="J519" s="162"/>
      <c r="K519" s="162"/>
      <c r="L519" s="260"/>
      <c r="M519" s="264"/>
      <c r="N519" s="265"/>
      <c r="O519" s="265"/>
      <c r="P519" s="265"/>
      <c r="Q519" s="265"/>
      <c r="R519" s="265"/>
      <c r="S519" s="265"/>
      <c r="T519" s="266"/>
      <c r="U519" s="162"/>
      <c r="V519" s="162"/>
      <c r="W519" s="162"/>
      <c r="X519" s="162"/>
      <c r="AT519" s="129" t="s">
        <v>142</v>
      </c>
      <c r="AU519" s="129" t="s">
        <v>77</v>
      </c>
      <c r="AV519" s="14" t="s">
        <v>77</v>
      </c>
      <c r="AW519" s="14" t="s">
        <v>30</v>
      </c>
      <c r="AX519" s="14" t="s">
        <v>68</v>
      </c>
      <c r="AY519" s="129" t="s">
        <v>133</v>
      </c>
    </row>
    <row r="520" spans="1:51" s="14" customFormat="1" ht="12">
      <c r="A520" s="162"/>
      <c r="B520" s="260"/>
      <c r="C520" s="162"/>
      <c r="D520" s="254" t="s">
        <v>142</v>
      </c>
      <c r="E520" s="261" t="s">
        <v>3</v>
      </c>
      <c r="F520" s="262" t="s">
        <v>606</v>
      </c>
      <c r="G520" s="162"/>
      <c r="H520" s="263">
        <v>25.323</v>
      </c>
      <c r="I520" s="130"/>
      <c r="J520" s="162"/>
      <c r="K520" s="162"/>
      <c r="L520" s="260"/>
      <c r="M520" s="264"/>
      <c r="N520" s="265"/>
      <c r="O520" s="265"/>
      <c r="P520" s="265"/>
      <c r="Q520" s="265"/>
      <c r="R520" s="265"/>
      <c r="S520" s="265"/>
      <c r="T520" s="266"/>
      <c r="U520" s="162"/>
      <c r="V520" s="162"/>
      <c r="W520" s="162"/>
      <c r="X520" s="162"/>
      <c r="AT520" s="129" t="s">
        <v>142</v>
      </c>
      <c r="AU520" s="129" t="s">
        <v>77</v>
      </c>
      <c r="AV520" s="14" t="s">
        <v>77</v>
      </c>
      <c r="AW520" s="14" t="s">
        <v>30</v>
      </c>
      <c r="AX520" s="14" t="s">
        <v>68</v>
      </c>
      <c r="AY520" s="129" t="s">
        <v>133</v>
      </c>
    </row>
    <row r="521" spans="1:51" s="14" customFormat="1" ht="12">
      <c r="A521" s="162"/>
      <c r="B521" s="260"/>
      <c r="C521" s="162"/>
      <c r="D521" s="254" t="s">
        <v>142</v>
      </c>
      <c r="E521" s="261" t="s">
        <v>3</v>
      </c>
      <c r="F521" s="262" t="s">
        <v>607</v>
      </c>
      <c r="G521" s="162"/>
      <c r="H521" s="263">
        <v>5.915</v>
      </c>
      <c r="I521" s="130"/>
      <c r="J521" s="162"/>
      <c r="K521" s="162"/>
      <c r="L521" s="260"/>
      <c r="M521" s="264"/>
      <c r="N521" s="265"/>
      <c r="O521" s="265"/>
      <c r="P521" s="265"/>
      <c r="Q521" s="265"/>
      <c r="R521" s="265"/>
      <c r="S521" s="265"/>
      <c r="T521" s="266"/>
      <c r="U521" s="162"/>
      <c r="V521" s="162"/>
      <c r="W521" s="162"/>
      <c r="X521" s="162"/>
      <c r="AT521" s="129" t="s">
        <v>142</v>
      </c>
      <c r="AU521" s="129" t="s">
        <v>77</v>
      </c>
      <c r="AV521" s="14" t="s">
        <v>77</v>
      </c>
      <c r="AW521" s="14" t="s">
        <v>30</v>
      </c>
      <c r="AX521" s="14" t="s">
        <v>68</v>
      </c>
      <c r="AY521" s="129" t="s">
        <v>133</v>
      </c>
    </row>
    <row r="522" spans="1:51" s="13" customFormat="1" ht="12">
      <c r="A522" s="161"/>
      <c r="B522" s="253"/>
      <c r="C522" s="161"/>
      <c r="D522" s="254" t="s">
        <v>142</v>
      </c>
      <c r="E522" s="255" t="s">
        <v>3</v>
      </c>
      <c r="F522" s="256" t="s">
        <v>608</v>
      </c>
      <c r="G522" s="161"/>
      <c r="H522" s="255" t="s">
        <v>3</v>
      </c>
      <c r="I522" s="125"/>
      <c r="J522" s="161"/>
      <c r="K522" s="161"/>
      <c r="L522" s="253"/>
      <c r="M522" s="257"/>
      <c r="N522" s="258"/>
      <c r="O522" s="258"/>
      <c r="P522" s="258"/>
      <c r="Q522" s="258"/>
      <c r="R522" s="258"/>
      <c r="S522" s="258"/>
      <c r="T522" s="259"/>
      <c r="U522" s="161"/>
      <c r="V522" s="161"/>
      <c r="W522" s="161"/>
      <c r="X522" s="161"/>
      <c r="AT522" s="124" t="s">
        <v>142</v>
      </c>
      <c r="AU522" s="124" t="s">
        <v>77</v>
      </c>
      <c r="AV522" s="13" t="s">
        <v>73</v>
      </c>
      <c r="AW522" s="13" t="s">
        <v>30</v>
      </c>
      <c r="AX522" s="13" t="s">
        <v>68</v>
      </c>
      <c r="AY522" s="124" t="s">
        <v>133</v>
      </c>
    </row>
    <row r="523" spans="1:51" s="14" customFormat="1" ht="12">
      <c r="A523" s="162"/>
      <c r="B523" s="260"/>
      <c r="C523" s="162"/>
      <c r="D523" s="254" t="s">
        <v>142</v>
      </c>
      <c r="E523" s="261" t="s">
        <v>3</v>
      </c>
      <c r="F523" s="262" t="s">
        <v>609</v>
      </c>
      <c r="G523" s="162"/>
      <c r="H523" s="263">
        <v>13</v>
      </c>
      <c r="I523" s="130"/>
      <c r="J523" s="162"/>
      <c r="K523" s="162"/>
      <c r="L523" s="260"/>
      <c r="M523" s="264"/>
      <c r="N523" s="265"/>
      <c r="O523" s="265"/>
      <c r="P523" s="265"/>
      <c r="Q523" s="265"/>
      <c r="R523" s="265"/>
      <c r="S523" s="265"/>
      <c r="T523" s="266"/>
      <c r="U523" s="162"/>
      <c r="V523" s="162"/>
      <c r="W523" s="162"/>
      <c r="X523" s="162"/>
      <c r="AT523" s="129" t="s">
        <v>142</v>
      </c>
      <c r="AU523" s="129" t="s">
        <v>77</v>
      </c>
      <c r="AV523" s="14" t="s">
        <v>77</v>
      </c>
      <c r="AW523" s="14" t="s">
        <v>30</v>
      </c>
      <c r="AX523" s="14" t="s">
        <v>68</v>
      </c>
      <c r="AY523" s="129" t="s">
        <v>133</v>
      </c>
    </row>
    <row r="524" spans="1:51" s="14" customFormat="1" ht="12">
      <c r="A524" s="162"/>
      <c r="B524" s="260"/>
      <c r="C524" s="162"/>
      <c r="D524" s="254" t="s">
        <v>142</v>
      </c>
      <c r="E524" s="261" t="s">
        <v>3</v>
      </c>
      <c r="F524" s="262" t="s">
        <v>610</v>
      </c>
      <c r="G524" s="162"/>
      <c r="H524" s="263">
        <v>1.4</v>
      </c>
      <c r="I524" s="130"/>
      <c r="J524" s="162"/>
      <c r="K524" s="162"/>
      <c r="L524" s="260"/>
      <c r="M524" s="264"/>
      <c r="N524" s="265"/>
      <c r="O524" s="265"/>
      <c r="P524" s="265"/>
      <c r="Q524" s="265"/>
      <c r="R524" s="265"/>
      <c r="S524" s="265"/>
      <c r="T524" s="266"/>
      <c r="U524" s="162"/>
      <c r="V524" s="162"/>
      <c r="W524" s="162"/>
      <c r="X524" s="162"/>
      <c r="AT524" s="129" t="s">
        <v>142</v>
      </c>
      <c r="AU524" s="129" t="s">
        <v>77</v>
      </c>
      <c r="AV524" s="14" t="s">
        <v>77</v>
      </c>
      <c r="AW524" s="14" t="s">
        <v>30</v>
      </c>
      <c r="AX524" s="14" t="s">
        <v>68</v>
      </c>
      <c r="AY524" s="129" t="s">
        <v>133</v>
      </c>
    </row>
    <row r="525" spans="1:51" s="15" customFormat="1" ht="12">
      <c r="A525" s="165"/>
      <c r="B525" s="271"/>
      <c r="C525" s="165"/>
      <c r="D525" s="254" t="s">
        <v>142</v>
      </c>
      <c r="E525" s="272" t="s">
        <v>3</v>
      </c>
      <c r="F525" s="273" t="s">
        <v>207</v>
      </c>
      <c r="G525" s="165"/>
      <c r="H525" s="274">
        <v>116.485</v>
      </c>
      <c r="I525" s="138"/>
      <c r="J525" s="165"/>
      <c r="K525" s="165"/>
      <c r="L525" s="271"/>
      <c r="M525" s="275"/>
      <c r="N525" s="276"/>
      <c r="O525" s="276"/>
      <c r="P525" s="276"/>
      <c r="Q525" s="276"/>
      <c r="R525" s="276"/>
      <c r="S525" s="276"/>
      <c r="T525" s="277"/>
      <c r="U525" s="165"/>
      <c r="V525" s="165"/>
      <c r="W525" s="165"/>
      <c r="X525" s="165"/>
      <c r="AT525" s="137" t="s">
        <v>142</v>
      </c>
      <c r="AU525" s="137" t="s">
        <v>77</v>
      </c>
      <c r="AV525" s="15" t="s">
        <v>140</v>
      </c>
      <c r="AW525" s="15" t="s">
        <v>30</v>
      </c>
      <c r="AX525" s="15" t="s">
        <v>73</v>
      </c>
      <c r="AY525" s="137" t="s">
        <v>133</v>
      </c>
    </row>
    <row r="526" spans="1:65" s="2" customFormat="1" ht="37.9" customHeight="1">
      <c r="A526" s="164"/>
      <c r="B526" s="176"/>
      <c r="C526" s="242" t="s">
        <v>611</v>
      </c>
      <c r="D526" s="242" t="s">
        <v>135</v>
      </c>
      <c r="E526" s="243" t="s">
        <v>612</v>
      </c>
      <c r="F526" s="244" t="s">
        <v>613</v>
      </c>
      <c r="G526" s="245" t="s">
        <v>138</v>
      </c>
      <c r="H526" s="246">
        <v>23.29</v>
      </c>
      <c r="I526" s="117"/>
      <c r="J526" s="247">
        <f>ROUND(I526*H526,2)</f>
        <v>0</v>
      </c>
      <c r="K526" s="244" t="s">
        <v>3</v>
      </c>
      <c r="L526" s="176"/>
      <c r="M526" s="248" t="s">
        <v>3</v>
      </c>
      <c r="N526" s="249" t="s">
        <v>39</v>
      </c>
      <c r="O526" s="250"/>
      <c r="P526" s="251">
        <f>O526*H526</f>
        <v>0</v>
      </c>
      <c r="Q526" s="251">
        <v>0</v>
      </c>
      <c r="R526" s="251">
        <f>Q526*H526</f>
        <v>0</v>
      </c>
      <c r="S526" s="251">
        <v>0</v>
      </c>
      <c r="T526" s="252">
        <f>S526*H526</f>
        <v>0</v>
      </c>
      <c r="U526" s="164"/>
      <c r="V526" s="164"/>
      <c r="W526" s="164"/>
      <c r="X526" s="164"/>
      <c r="Y526" s="30"/>
      <c r="Z526" s="30"/>
      <c r="AA526" s="30"/>
      <c r="AB526" s="30"/>
      <c r="AC526" s="30"/>
      <c r="AD526" s="30"/>
      <c r="AE526" s="30"/>
      <c r="AR526" s="122" t="s">
        <v>195</v>
      </c>
      <c r="AT526" s="122" t="s">
        <v>135</v>
      </c>
      <c r="AU526" s="122" t="s">
        <v>77</v>
      </c>
      <c r="AY526" s="18" t="s">
        <v>133</v>
      </c>
      <c r="BE526" s="123">
        <f>IF(N526="základní",J526,0)</f>
        <v>0</v>
      </c>
      <c r="BF526" s="123">
        <f>IF(N526="snížená",J526,0)</f>
        <v>0</v>
      </c>
      <c r="BG526" s="123">
        <f>IF(N526="zákl. přenesená",J526,0)</f>
        <v>0</v>
      </c>
      <c r="BH526" s="123">
        <f>IF(N526="sníž. přenesená",J526,0)</f>
        <v>0</v>
      </c>
      <c r="BI526" s="123">
        <f>IF(N526="nulová",J526,0)</f>
        <v>0</v>
      </c>
      <c r="BJ526" s="18" t="s">
        <v>73</v>
      </c>
      <c r="BK526" s="123">
        <f>ROUND(I526*H526,2)</f>
        <v>0</v>
      </c>
      <c r="BL526" s="18" t="s">
        <v>195</v>
      </c>
      <c r="BM526" s="122" t="s">
        <v>614</v>
      </c>
    </row>
    <row r="527" spans="1:47" s="2" customFormat="1" ht="19.5">
      <c r="A527" s="164"/>
      <c r="B527" s="176"/>
      <c r="C527" s="164"/>
      <c r="D527" s="254" t="s">
        <v>164</v>
      </c>
      <c r="E527" s="164"/>
      <c r="F527" s="267" t="s">
        <v>603</v>
      </c>
      <c r="G527" s="164"/>
      <c r="H527" s="164"/>
      <c r="I527" s="134"/>
      <c r="J527" s="164"/>
      <c r="K527" s="164"/>
      <c r="L527" s="176"/>
      <c r="M527" s="268"/>
      <c r="N527" s="269"/>
      <c r="O527" s="250"/>
      <c r="P527" s="250"/>
      <c r="Q527" s="250"/>
      <c r="R527" s="250"/>
      <c r="S527" s="250"/>
      <c r="T527" s="270"/>
      <c r="U527" s="164"/>
      <c r="V527" s="164"/>
      <c r="W527" s="164"/>
      <c r="X527" s="164"/>
      <c r="Y527" s="30"/>
      <c r="Z527" s="30"/>
      <c r="AA527" s="30"/>
      <c r="AB527" s="30"/>
      <c r="AC527" s="30"/>
      <c r="AD527" s="30"/>
      <c r="AE527" s="30"/>
      <c r="AT527" s="18" t="s">
        <v>164</v>
      </c>
      <c r="AU527" s="18" t="s">
        <v>77</v>
      </c>
    </row>
    <row r="528" spans="1:51" s="13" customFormat="1" ht="12">
      <c r="A528" s="161"/>
      <c r="B528" s="253"/>
      <c r="C528" s="161"/>
      <c r="D528" s="254" t="s">
        <v>142</v>
      </c>
      <c r="E528" s="255" t="s">
        <v>3</v>
      </c>
      <c r="F528" s="256" t="s">
        <v>615</v>
      </c>
      <c r="G528" s="161"/>
      <c r="H528" s="255" t="s">
        <v>3</v>
      </c>
      <c r="I528" s="125"/>
      <c r="J528" s="161"/>
      <c r="K528" s="161"/>
      <c r="L528" s="253"/>
      <c r="M528" s="257"/>
      <c r="N528" s="258"/>
      <c r="O528" s="258"/>
      <c r="P528" s="258"/>
      <c r="Q528" s="258"/>
      <c r="R528" s="258"/>
      <c r="S528" s="258"/>
      <c r="T528" s="259"/>
      <c r="U528" s="161"/>
      <c r="V528" s="161"/>
      <c r="W528" s="161"/>
      <c r="X528" s="161"/>
      <c r="AT528" s="124" t="s">
        <v>142</v>
      </c>
      <c r="AU528" s="124" t="s">
        <v>77</v>
      </c>
      <c r="AV528" s="13" t="s">
        <v>73</v>
      </c>
      <c r="AW528" s="13" t="s">
        <v>30</v>
      </c>
      <c r="AX528" s="13" t="s">
        <v>68</v>
      </c>
      <c r="AY528" s="124" t="s">
        <v>133</v>
      </c>
    </row>
    <row r="529" spans="1:51" s="14" customFormat="1" ht="12">
      <c r="A529" s="162"/>
      <c r="B529" s="260"/>
      <c r="C529" s="162"/>
      <c r="D529" s="254" t="s">
        <v>142</v>
      </c>
      <c r="E529" s="261" t="s">
        <v>3</v>
      </c>
      <c r="F529" s="262" t="s">
        <v>616</v>
      </c>
      <c r="G529" s="162"/>
      <c r="H529" s="263">
        <v>14.169</v>
      </c>
      <c r="I529" s="130"/>
      <c r="J529" s="162"/>
      <c r="K529" s="162"/>
      <c r="L529" s="260"/>
      <c r="M529" s="264"/>
      <c r="N529" s="265"/>
      <c r="O529" s="265"/>
      <c r="P529" s="265"/>
      <c r="Q529" s="265"/>
      <c r="R529" s="265"/>
      <c r="S529" s="265"/>
      <c r="T529" s="266"/>
      <c r="U529" s="162"/>
      <c r="V529" s="162"/>
      <c r="W529" s="162"/>
      <c r="X529" s="162"/>
      <c r="AT529" s="129" t="s">
        <v>142</v>
      </c>
      <c r="AU529" s="129" t="s">
        <v>77</v>
      </c>
      <c r="AV529" s="14" t="s">
        <v>77</v>
      </c>
      <c r="AW529" s="14" t="s">
        <v>30</v>
      </c>
      <c r="AX529" s="14" t="s">
        <v>68</v>
      </c>
      <c r="AY529" s="129" t="s">
        <v>133</v>
      </c>
    </row>
    <row r="530" spans="1:51" s="14" customFormat="1" ht="12">
      <c r="A530" s="162"/>
      <c r="B530" s="260"/>
      <c r="C530" s="162"/>
      <c r="D530" s="254" t="s">
        <v>142</v>
      </c>
      <c r="E530" s="261" t="s">
        <v>3</v>
      </c>
      <c r="F530" s="262" t="s">
        <v>617</v>
      </c>
      <c r="G530" s="162"/>
      <c r="H530" s="263">
        <v>5.065</v>
      </c>
      <c r="I530" s="130"/>
      <c r="J530" s="162"/>
      <c r="K530" s="162"/>
      <c r="L530" s="260"/>
      <c r="M530" s="264"/>
      <c r="N530" s="265"/>
      <c r="O530" s="265"/>
      <c r="P530" s="265"/>
      <c r="Q530" s="265"/>
      <c r="R530" s="265"/>
      <c r="S530" s="265"/>
      <c r="T530" s="266"/>
      <c r="U530" s="162"/>
      <c r="V530" s="162"/>
      <c r="W530" s="162"/>
      <c r="X530" s="162"/>
      <c r="AT530" s="129" t="s">
        <v>142</v>
      </c>
      <c r="AU530" s="129" t="s">
        <v>77</v>
      </c>
      <c r="AV530" s="14" t="s">
        <v>77</v>
      </c>
      <c r="AW530" s="14" t="s">
        <v>30</v>
      </c>
      <c r="AX530" s="14" t="s">
        <v>68</v>
      </c>
      <c r="AY530" s="129" t="s">
        <v>133</v>
      </c>
    </row>
    <row r="531" spans="1:51" s="14" customFormat="1" ht="12">
      <c r="A531" s="162"/>
      <c r="B531" s="260"/>
      <c r="C531" s="162"/>
      <c r="D531" s="254" t="s">
        <v>142</v>
      </c>
      <c r="E531" s="261" t="s">
        <v>3</v>
      </c>
      <c r="F531" s="262" t="s">
        <v>618</v>
      </c>
      <c r="G531" s="162"/>
      <c r="H531" s="263">
        <v>1.176</v>
      </c>
      <c r="I531" s="130"/>
      <c r="J531" s="162"/>
      <c r="K531" s="162"/>
      <c r="L531" s="260"/>
      <c r="M531" s="264"/>
      <c r="N531" s="265"/>
      <c r="O531" s="265"/>
      <c r="P531" s="265"/>
      <c r="Q531" s="265"/>
      <c r="R531" s="265"/>
      <c r="S531" s="265"/>
      <c r="T531" s="266"/>
      <c r="U531" s="162"/>
      <c r="V531" s="162"/>
      <c r="W531" s="162"/>
      <c r="X531" s="162"/>
      <c r="AT531" s="129" t="s">
        <v>142</v>
      </c>
      <c r="AU531" s="129" t="s">
        <v>77</v>
      </c>
      <c r="AV531" s="14" t="s">
        <v>77</v>
      </c>
      <c r="AW531" s="14" t="s">
        <v>30</v>
      </c>
      <c r="AX531" s="14" t="s">
        <v>68</v>
      </c>
      <c r="AY531" s="129" t="s">
        <v>133</v>
      </c>
    </row>
    <row r="532" spans="1:51" s="14" customFormat="1" ht="12">
      <c r="A532" s="162"/>
      <c r="B532" s="260"/>
      <c r="C532" s="162"/>
      <c r="D532" s="254" t="s">
        <v>142</v>
      </c>
      <c r="E532" s="261" t="s">
        <v>3</v>
      </c>
      <c r="F532" s="262" t="s">
        <v>619</v>
      </c>
      <c r="G532" s="162"/>
      <c r="H532" s="263">
        <v>2.6</v>
      </c>
      <c r="I532" s="130"/>
      <c r="J532" s="162"/>
      <c r="K532" s="162"/>
      <c r="L532" s="260"/>
      <c r="M532" s="264"/>
      <c r="N532" s="265"/>
      <c r="O532" s="265"/>
      <c r="P532" s="265"/>
      <c r="Q532" s="265"/>
      <c r="R532" s="265"/>
      <c r="S532" s="265"/>
      <c r="T532" s="266"/>
      <c r="U532" s="162"/>
      <c r="V532" s="162"/>
      <c r="W532" s="162"/>
      <c r="X532" s="162"/>
      <c r="AT532" s="129" t="s">
        <v>142</v>
      </c>
      <c r="AU532" s="129" t="s">
        <v>77</v>
      </c>
      <c r="AV532" s="14" t="s">
        <v>77</v>
      </c>
      <c r="AW532" s="14" t="s">
        <v>30</v>
      </c>
      <c r="AX532" s="14" t="s">
        <v>68</v>
      </c>
      <c r="AY532" s="129" t="s">
        <v>133</v>
      </c>
    </row>
    <row r="533" spans="1:51" s="14" customFormat="1" ht="12">
      <c r="A533" s="162"/>
      <c r="B533" s="260"/>
      <c r="C533" s="162"/>
      <c r="D533" s="254" t="s">
        <v>142</v>
      </c>
      <c r="E533" s="261" t="s">
        <v>3</v>
      </c>
      <c r="F533" s="262" t="s">
        <v>620</v>
      </c>
      <c r="G533" s="162"/>
      <c r="H533" s="263">
        <v>0.28</v>
      </c>
      <c r="I533" s="130"/>
      <c r="J533" s="162"/>
      <c r="K533" s="162"/>
      <c r="L533" s="260"/>
      <c r="M533" s="264"/>
      <c r="N533" s="265"/>
      <c r="O533" s="265"/>
      <c r="P533" s="265"/>
      <c r="Q533" s="265"/>
      <c r="R533" s="265"/>
      <c r="S533" s="265"/>
      <c r="T533" s="266"/>
      <c r="U533" s="162"/>
      <c r="V533" s="162"/>
      <c r="W533" s="162"/>
      <c r="X533" s="162"/>
      <c r="AT533" s="129" t="s">
        <v>142</v>
      </c>
      <c r="AU533" s="129" t="s">
        <v>77</v>
      </c>
      <c r="AV533" s="14" t="s">
        <v>77</v>
      </c>
      <c r="AW533" s="14" t="s">
        <v>30</v>
      </c>
      <c r="AX533" s="14" t="s">
        <v>68</v>
      </c>
      <c r="AY533" s="129" t="s">
        <v>133</v>
      </c>
    </row>
    <row r="534" spans="1:51" s="15" customFormat="1" ht="12">
      <c r="A534" s="165"/>
      <c r="B534" s="271"/>
      <c r="C534" s="165"/>
      <c r="D534" s="254" t="s">
        <v>142</v>
      </c>
      <c r="E534" s="272" t="s">
        <v>3</v>
      </c>
      <c r="F534" s="273" t="s">
        <v>207</v>
      </c>
      <c r="G534" s="165"/>
      <c r="H534" s="274">
        <v>23.29</v>
      </c>
      <c r="I534" s="138"/>
      <c r="J534" s="165"/>
      <c r="K534" s="165"/>
      <c r="L534" s="271"/>
      <c r="M534" s="275"/>
      <c r="N534" s="276"/>
      <c r="O534" s="276"/>
      <c r="P534" s="276"/>
      <c r="Q534" s="276"/>
      <c r="R534" s="276"/>
      <c r="S534" s="276"/>
      <c r="T534" s="277"/>
      <c r="U534" s="165"/>
      <c r="V534" s="165"/>
      <c r="W534" s="165"/>
      <c r="X534" s="165"/>
      <c r="AT534" s="137" t="s">
        <v>142</v>
      </c>
      <c r="AU534" s="137" t="s">
        <v>77</v>
      </c>
      <c r="AV534" s="15" t="s">
        <v>140</v>
      </c>
      <c r="AW534" s="15" t="s">
        <v>30</v>
      </c>
      <c r="AX534" s="15" t="s">
        <v>73</v>
      </c>
      <c r="AY534" s="137" t="s">
        <v>133</v>
      </c>
    </row>
    <row r="535" spans="1:65" s="2" customFormat="1" ht="24.2" customHeight="1">
      <c r="A535" s="164"/>
      <c r="B535" s="176"/>
      <c r="C535" s="242" t="s">
        <v>621</v>
      </c>
      <c r="D535" s="242" t="s">
        <v>135</v>
      </c>
      <c r="E535" s="243" t="s">
        <v>622</v>
      </c>
      <c r="F535" s="244" t="s">
        <v>623</v>
      </c>
      <c r="G535" s="245" t="s">
        <v>138</v>
      </c>
      <c r="H535" s="246">
        <v>10.2</v>
      </c>
      <c r="I535" s="117"/>
      <c r="J535" s="247">
        <f>ROUND(I535*H535,2)</f>
        <v>0</v>
      </c>
      <c r="K535" s="244" t="s">
        <v>3</v>
      </c>
      <c r="L535" s="176"/>
      <c r="M535" s="248" t="s">
        <v>3</v>
      </c>
      <c r="N535" s="249" t="s">
        <v>39</v>
      </c>
      <c r="O535" s="250"/>
      <c r="P535" s="251">
        <f>O535*H535</f>
        <v>0</v>
      </c>
      <c r="Q535" s="251">
        <v>0</v>
      </c>
      <c r="R535" s="251">
        <f>Q535*H535</f>
        <v>0</v>
      </c>
      <c r="S535" s="251">
        <v>0</v>
      </c>
      <c r="T535" s="252">
        <f>S535*H535</f>
        <v>0</v>
      </c>
      <c r="U535" s="164"/>
      <c r="V535" s="164"/>
      <c r="W535" s="164"/>
      <c r="X535" s="164"/>
      <c r="Y535" s="30"/>
      <c r="Z535" s="30"/>
      <c r="AA535" s="30"/>
      <c r="AB535" s="30"/>
      <c r="AC535" s="30"/>
      <c r="AD535" s="30"/>
      <c r="AE535" s="30"/>
      <c r="AR535" s="122" t="s">
        <v>195</v>
      </c>
      <c r="AT535" s="122" t="s">
        <v>135</v>
      </c>
      <c r="AU535" s="122" t="s">
        <v>77</v>
      </c>
      <c r="AY535" s="18" t="s">
        <v>133</v>
      </c>
      <c r="BE535" s="123">
        <f>IF(N535="základní",J535,0)</f>
        <v>0</v>
      </c>
      <c r="BF535" s="123">
        <f>IF(N535="snížená",J535,0)</f>
        <v>0</v>
      </c>
      <c r="BG535" s="123">
        <f>IF(N535="zákl. přenesená",J535,0)</f>
        <v>0</v>
      </c>
      <c r="BH535" s="123">
        <f>IF(N535="sníž. přenesená",J535,0)</f>
        <v>0</v>
      </c>
      <c r="BI535" s="123">
        <f>IF(N535="nulová",J535,0)</f>
        <v>0</v>
      </c>
      <c r="BJ535" s="18" t="s">
        <v>73</v>
      </c>
      <c r="BK535" s="123">
        <f>ROUND(I535*H535,2)</f>
        <v>0</v>
      </c>
      <c r="BL535" s="18" t="s">
        <v>195</v>
      </c>
      <c r="BM535" s="122" t="s">
        <v>624</v>
      </c>
    </row>
    <row r="536" spans="1:51" s="14" customFormat="1" ht="12">
      <c r="A536" s="162"/>
      <c r="B536" s="260"/>
      <c r="C536" s="162"/>
      <c r="D536" s="254" t="s">
        <v>142</v>
      </c>
      <c r="E536" s="261" t="s">
        <v>3</v>
      </c>
      <c r="F536" s="262" t="s">
        <v>625</v>
      </c>
      <c r="G536" s="162"/>
      <c r="H536" s="263">
        <v>1.8</v>
      </c>
      <c r="I536" s="130"/>
      <c r="J536" s="162"/>
      <c r="K536" s="162"/>
      <c r="L536" s="260"/>
      <c r="M536" s="264"/>
      <c r="N536" s="265"/>
      <c r="O536" s="265"/>
      <c r="P536" s="265"/>
      <c r="Q536" s="265"/>
      <c r="R536" s="265"/>
      <c r="S536" s="265"/>
      <c r="T536" s="266"/>
      <c r="U536" s="162"/>
      <c r="V536" s="162"/>
      <c r="W536" s="162"/>
      <c r="X536" s="162"/>
      <c r="AT536" s="129" t="s">
        <v>142</v>
      </c>
      <c r="AU536" s="129" t="s">
        <v>77</v>
      </c>
      <c r="AV536" s="14" t="s">
        <v>77</v>
      </c>
      <c r="AW536" s="14" t="s">
        <v>30</v>
      </c>
      <c r="AX536" s="14" t="s">
        <v>68</v>
      </c>
      <c r="AY536" s="129" t="s">
        <v>133</v>
      </c>
    </row>
    <row r="537" spans="1:51" s="14" customFormat="1" ht="12">
      <c r="A537" s="162"/>
      <c r="B537" s="260"/>
      <c r="C537" s="162"/>
      <c r="D537" s="254" t="s">
        <v>142</v>
      </c>
      <c r="E537" s="261" t="s">
        <v>3</v>
      </c>
      <c r="F537" s="262" t="s">
        <v>626</v>
      </c>
      <c r="G537" s="162"/>
      <c r="H537" s="263">
        <v>8.4</v>
      </c>
      <c r="I537" s="130"/>
      <c r="J537" s="162"/>
      <c r="K537" s="162"/>
      <c r="L537" s="260"/>
      <c r="M537" s="264"/>
      <c r="N537" s="265"/>
      <c r="O537" s="265"/>
      <c r="P537" s="265"/>
      <c r="Q537" s="265"/>
      <c r="R537" s="265"/>
      <c r="S537" s="265"/>
      <c r="T537" s="266"/>
      <c r="U537" s="162"/>
      <c r="V537" s="162"/>
      <c r="W537" s="162"/>
      <c r="X537" s="162"/>
      <c r="AT537" s="129" t="s">
        <v>142</v>
      </c>
      <c r="AU537" s="129" t="s">
        <v>77</v>
      </c>
      <c r="AV537" s="14" t="s">
        <v>77</v>
      </c>
      <c r="AW537" s="14" t="s">
        <v>30</v>
      </c>
      <c r="AX537" s="14" t="s">
        <v>68</v>
      </c>
      <c r="AY537" s="129" t="s">
        <v>133</v>
      </c>
    </row>
    <row r="538" spans="1:51" s="15" customFormat="1" ht="12">
      <c r="A538" s="165"/>
      <c r="B538" s="271"/>
      <c r="C538" s="165"/>
      <c r="D538" s="254" t="s">
        <v>142</v>
      </c>
      <c r="E538" s="272" t="s">
        <v>3</v>
      </c>
      <c r="F538" s="273" t="s">
        <v>207</v>
      </c>
      <c r="G538" s="165"/>
      <c r="H538" s="274">
        <v>10.2</v>
      </c>
      <c r="I538" s="138"/>
      <c r="J538" s="165"/>
      <c r="K538" s="165"/>
      <c r="L538" s="271"/>
      <c r="M538" s="275"/>
      <c r="N538" s="276"/>
      <c r="O538" s="276"/>
      <c r="P538" s="276"/>
      <c r="Q538" s="276"/>
      <c r="R538" s="276"/>
      <c r="S538" s="276"/>
      <c r="T538" s="277"/>
      <c r="U538" s="165"/>
      <c r="V538" s="165"/>
      <c r="W538" s="165"/>
      <c r="X538" s="165"/>
      <c r="AT538" s="137" t="s">
        <v>142</v>
      </c>
      <c r="AU538" s="137" t="s">
        <v>77</v>
      </c>
      <c r="AV538" s="15" t="s">
        <v>140</v>
      </c>
      <c r="AW538" s="15" t="s">
        <v>30</v>
      </c>
      <c r="AX538" s="15" t="s">
        <v>73</v>
      </c>
      <c r="AY538" s="137" t="s">
        <v>133</v>
      </c>
    </row>
    <row r="539" spans="1:65" s="2" customFormat="1" ht="14.45" customHeight="1">
      <c r="A539" s="164"/>
      <c r="B539" s="176"/>
      <c r="C539" s="242" t="s">
        <v>627</v>
      </c>
      <c r="D539" s="242" t="s">
        <v>135</v>
      </c>
      <c r="E539" s="243" t="s">
        <v>628</v>
      </c>
      <c r="F539" s="244" t="s">
        <v>629</v>
      </c>
      <c r="G539" s="245" t="s">
        <v>138</v>
      </c>
      <c r="H539" s="246">
        <v>1834.723</v>
      </c>
      <c r="I539" s="117"/>
      <c r="J539" s="247">
        <f>ROUND(I539*H539,2)</f>
        <v>0</v>
      </c>
      <c r="K539" s="244" t="s">
        <v>3</v>
      </c>
      <c r="L539" s="176"/>
      <c r="M539" s="248" t="s">
        <v>3</v>
      </c>
      <c r="N539" s="249" t="s">
        <v>39</v>
      </c>
      <c r="O539" s="250"/>
      <c r="P539" s="251">
        <f>O539*H539</f>
        <v>0</v>
      </c>
      <c r="Q539" s="251">
        <v>0</v>
      </c>
      <c r="R539" s="251">
        <f>Q539*H539</f>
        <v>0</v>
      </c>
      <c r="S539" s="251">
        <v>0</v>
      </c>
      <c r="T539" s="252">
        <f>S539*H539</f>
        <v>0</v>
      </c>
      <c r="U539" s="164"/>
      <c r="V539" s="164"/>
      <c r="W539" s="164"/>
      <c r="X539" s="164"/>
      <c r="Y539" s="30"/>
      <c r="Z539" s="30"/>
      <c r="AA539" s="30"/>
      <c r="AB539" s="30"/>
      <c r="AC539" s="30"/>
      <c r="AD539" s="30"/>
      <c r="AE539" s="30"/>
      <c r="AR539" s="122" t="s">
        <v>195</v>
      </c>
      <c r="AT539" s="122" t="s">
        <v>135</v>
      </c>
      <c r="AU539" s="122" t="s">
        <v>77</v>
      </c>
      <c r="AY539" s="18" t="s">
        <v>133</v>
      </c>
      <c r="BE539" s="123">
        <f>IF(N539="základní",J539,0)</f>
        <v>0</v>
      </c>
      <c r="BF539" s="123">
        <f>IF(N539="snížená",J539,0)</f>
        <v>0</v>
      </c>
      <c r="BG539" s="123">
        <f>IF(N539="zákl. přenesená",J539,0)</f>
        <v>0</v>
      </c>
      <c r="BH539" s="123">
        <f>IF(N539="sníž. přenesená",J539,0)</f>
        <v>0</v>
      </c>
      <c r="BI539" s="123">
        <f>IF(N539="nulová",J539,0)</f>
        <v>0</v>
      </c>
      <c r="BJ539" s="18" t="s">
        <v>73</v>
      </c>
      <c r="BK539" s="123">
        <f>ROUND(I539*H539,2)</f>
        <v>0</v>
      </c>
      <c r="BL539" s="18" t="s">
        <v>195</v>
      </c>
      <c r="BM539" s="122" t="s">
        <v>630</v>
      </c>
    </row>
    <row r="540" spans="1:51" s="13" customFormat="1" ht="12">
      <c r="A540" s="161"/>
      <c r="B540" s="253"/>
      <c r="C540" s="161"/>
      <c r="D540" s="254" t="s">
        <v>142</v>
      </c>
      <c r="E540" s="255" t="s">
        <v>3</v>
      </c>
      <c r="F540" s="256" t="s">
        <v>631</v>
      </c>
      <c r="G540" s="161"/>
      <c r="H540" s="255" t="s">
        <v>3</v>
      </c>
      <c r="I540" s="125"/>
      <c r="J540" s="161"/>
      <c r="K540" s="161"/>
      <c r="L540" s="253"/>
      <c r="M540" s="257"/>
      <c r="N540" s="258"/>
      <c r="O540" s="258"/>
      <c r="P540" s="258"/>
      <c r="Q540" s="258"/>
      <c r="R540" s="258"/>
      <c r="S540" s="258"/>
      <c r="T540" s="259"/>
      <c r="U540" s="161"/>
      <c r="V540" s="161"/>
      <c r="W540" s="161"/>
      <c r="X540" s="161"/>
      <c r="AT540" s="124" t="s">
        <v>142</v>
      </c>
      <c r="AU540" s="124" t="s">
        <v>77</v>
      </c>
      <c r="AV540" s="13" t="s">
        <v>73</v>
      </c>
      <c r="AW540" s="13" t="s">
        <v>30</v>
      </c>
      <c r="AX540" s="13" t="s">
        <v>68</v>
      </c>
      <c r="AY540" s="124" t="s">
        <v>133</v>
      </c>
    </row>
    <row r="541" spans="1:51" s="14" customFormat="1" ht="12">
      <c r="A541" s="162"/>
      <c r="B541" s="260"/>
      <c r="C541" s="162"/>
      <c r="D541" s="254" t="s">
        <v>142</v>
      </c>
      <c r="E541" s="261" t="s">
        <v>3</v>
      </c>
      <c r="F541" s="262" t="s">
        <v>632</v>
      </c>
      <c r="G541" s="162"/>
      <c r="H541" s="263">
        <v>253.872</v>
      </c>
      <c r="I541" s="130"/>
      <c r="J541" s="162"/>
      <c r="K541" s="162"/>
      <c r="L541" s="260"/>
      <c r="M541" s="264"/>
      <c r="N541" s="265"/>
      <c r="O541" s="265"/>
      <c r="P541" s="265"/>
      <c r="Q541" s="265"/>
      <c r="R541" s="265"/>
      <c r="S541" s="265"/>
      <c r="T541" s="266"/>
      <c r="U541" s="162"/>
      <c r="V541" s="162"/>
      <c r="W541" s="162"/>
      <c r="X541" s="162"/>
      <c r="AT541" s="129" t="s">
        <v>142</v>
      </c>
      <c r="AU541" s="129" t="s">
        <v>77</v>
      </c>
      <c r="AV541" s="14" t="s">
        <v>77</v>
      </c>
      <c r="AW541" s="14" t="s">
        <v>30</v>
      </c>
      <c r="AX541" s="14" t="s">
        <v>68</v>
      </c>
      <c r="AY541" s="129" t="s">
        <v>133</v>
      </c>
    </row>
    <row r="542" spans="1:51" s="14" customFormat="1" ht="12">
      <c r="A542" s="162"/>
      <c r="B542" s="260"/>
      <c r="C542" s="162"/>
      <c r="D542" s="254" t="s">
        <v>142</v>
      </c>
      <c r="E542" s="261" t="s">
        <v>3</v>
      </c>
      <c r="F542" s="262" t="s">
        <v>633</v>
      </c>
      <c r="G542" s="162"/>
      <c r="H542" s="263">
        <v>237.6</v>
      </c>
      <c r="I542" s="130"/>
      <c r="J542" s="162"/>
      <c r="K542" s="162"/>
      <c r="L542" s="260"/>
      <c r="M542" s="264"/>
      <c r="N542" s="265"/>
      <c r="O542" s="265"/>
      <c r="P542" s="265"/>
      <c r="Q542" s="265"/>
      <c r="R542" s="265"/>
      <c r="S542" s="265"/>
      <c r="T542" s="266"/>
      <c r="U542" s="162"/>
      <c r="V542" s="162"/>
      <c r="W542" s="162"/>
      <c r="X542" s="162"/>
      <c r="AT542" s="129" t="s">
        <v>142</v>
      </c>
      <c r="AU542" s="129" t="s">
        <v>77</v>
      </c>
      <c r="AV542" s="14" t="s">
        <v>77</v>
      </c>
      <c r="AW542" s="14" t="s">
        <v>30</v>
      </c>
      <c r="AX542" s="14" t="s">
        <v>68</v>
      </c>
      <c r="AY542" s="129" t="s">
        <v>133</v>
      </c>
    </row>
    <row r="543" spans="1:51" s="14" customFormat="1" ht="12">
      <c r="A543" s="162"/>
      <c r="B543" s="260"/>
      <c r="C543" s="162"/>
      <c r="D543" s="254" t="s">
        <v>142</v>
      </c>
      <c r="E543" s="261" t="s">
        <v>3</v>
      </c>
      <c r="F543" s="262" t="s">
        <v>634</v>
      </c>
      <c r="G543" s="162"/>
      <c r="H543" s="263">
        <v>232.56</v>
      </c>
      <c r="I543" s="130"/>
      <c r="J543" s="162"/>
      <c r="K543" s="162"/>
      <c r="L543" s="260"/>
      <c r="M543" s="264"/>
      <c r="N543" s="265"/>
      <c r="O543" s="265"/>
      <c r="P543" s="265"/>
      <c r="Q543" s="265"/>
      <c r="R543" s="265"/>
      <c r="S543" s="265"/>
      <c r="T543" s="266"/>
      <c r="U543" s="162"/>
      <c r="V543" s="162"/>
      <c r="W543" s="162"/>
      <c r="X543" s="162"/>
      <c r="AT543" s="129" t="s">
        <v>142</v>
      </c>
      <c r="AU543" s="129" t="s">
        <v>77</v>
      </c>
      <c r="AV543" s="14" t="s">
        <v>77</v>
      </c>
      <c r="AW543" s="14" t="s">
        <v>30</v>
      </c>
      <c r="AX543" s="14" t="s">
        <v>68</v>
      </c>
      <c r="AY543" s="129" t="s">
        <v>133</v>
      </c>
    </row>
    <row r="544" spans="1:51" s="14" customFormat="1" ht="12">
      <c r="A544" s="162"/>
      <c r="B544" s="260"/>
      <c r="C544" s="162"/>
      <c r="D544" s="254" t="s">
        <v>142</v>
      </c>
      <c r="E544" s="261" t="s">
        <v>3</v>
      </c>
      <c r="F544" s="262" t="s">
        <v>635</v>
      </c>
      <c r="G544" s="162"/>
      <c r="H544" s="263">
        <v>50.4</v>
      </c>
      <c r="I544" s="130"/>
      <c r="J544" s="162"/>
      <c r="K544" s="162"/>
      <c r="L544" s="260"/>
      <c r="M544" s="264"/>
      <c r="N544" s="265"/>
      <c r="O544" s="265"/>
      <c r="P544" s="265"/>
      <c r="Q544" s="265"/>
      <c r="R544" s="265"/>
      <c r="S544" s="265"/>
      <c r="T544" s="266"/>
      <c r="U544" s="162"/>
      <c r="V544" s="162"/>
      <c r="W544" s="162"/>
      <c r="X544" s="162"/>
      <c r="AT544" s="129" t="s">
        <v>142</v>
      </c>
      <c r="AU544" s="129" t="s">
        <v>77</v>
      </c>
      <c r="AV544" s="14" t="s">
        <v>77</v>
      </c>
      <c r="AW544" s="14" t="s">
        <v>30</v>
      </c>
      <c r="AX544" s="14" t="s">
        <v>68</v>
      </c>
      <c r="AY544" s="129" t="s">
        <v>133</v>
      </c>
    </row>
    <row r="545" spans="1:51" s="14" customFormat="1" ht="12">
      <c r="A545" s="162"/>
      <c r="B545" s="260"/>
      <c r="C545" s="162"/>
      <c r="D545" s="254" t="s">
        <v>142</v>
      </c>
      <c r="E545" s="261" t="s">
        <v>3</v>
      </c>
      <c r="F545" s="262" t="s">
        <v>636</v>
      </c>
      <c r="G545" s="162"/>
      <c r="H545" s="263">
        <v>50.92</v>
      </c>
      <c r="I545" s="130"/>
      <c r="J545" s="162"/>
      <c r="K545" s="162"/>
      <c r="L545" s="260"/>
      <c r="M545" s="264"/>
      <c r="N545" s="265"/>
      <c r="O545" s="265"/>
      <c r="P545" s="265"/>
      <c r="Q545" s="265"/>
      <c r="R545" s="265"/>
      <c r="S545" s="265"/>
      <c r="T545" s="266"/>
      <c r="U545" s="162"/>
      <c r="V545" s="162"/>
      <c r="W545" s="162"/>
      <c r="X545" s="162"/>
      <c r="AT545" s="129" t="s">
        <v>142</v>
      </c>
      <c r="AU545" s="129" t="s">
        <v>77</v>
      </c>
      <c r="AV545" s="14" t="s">
        <v>77</v>
      </c>
      <c r="AW545" s="14" t="s">
        <v>30</v>
      </c>
      <c r="AX545" s="14" t="s">
        <v>68</v>
      </c>
      <c r="AY545" s="129" t="s">
        <v>133</v>
      </c>
    </row>
    <row r="546" spans="1:51" s="14" customFormat="1" ht="12">
      <c r="A546" s="162"/>
      <c r="B546" s="260"/>
      <c r="C546" s="162"/>
      <c r="D546" s="254" t="s">
        <v>142</v>
      </c>
      <c r="E546" s="261" t="s">
        <v>3</v>
      </c>
      <c r="F546" s="262" t="s">
        <v>637</v>
      </c>
      <c r="G546" s="162"/>
      <c r="H546" s="263">
        <v>50.4</v>
      </c>
      <c r="I546" s="130"/>
      <c r="J546" s="162"/>
      <c r="K546" s="162"/>
      <c r="L546" s="260"/>
      <c r="M546" s="264"/>
      <c r="N546" s="265"/>
      <c r="O546" s="265"/>
      <c r="P546" s="265"/>
      <c r="Q546" s="265"/>
      <c r="R546" s="265"/>
      <c r="S546" s="265"/>
      <c r="T546" s="266"/>
      <c r="U546" s="162"/>
      <c r="V546" s="162"/>
      <c r="W546" s="162"/>
      <c r="X546" s="162"/>
      <c r="AT546" s="129" t="s">
        <v>142</v>
      </c>
      <c r="AU546" s="129" t="s">
        <v>77</v>
      </c>
      <c r="AV546" s="14" t="s">
        <v>77</v>
      </c>
      <c r="AW546" s="14" t="s">
        <v>30</v>
      </c>
      <c r="AX546" s="14" t="s">
        <v>68</v>
      </c>
      <c r="AY546" s="129" t="s">
        <v>133</v>
      </c>
    </row>
    <row r="547" spans="1:51" s="14" customFormat="1" ht="12">
      <c r="A547" s="162"/>
      <c r="B547" s="260"/>
      <c r="C547" s="162"/>
      <c r="D547" s="254" t="s">
        <v>142</v>
      </c>
      <c r="E547" s="261" t="s">
        <v>3</v>
      </c>
      <c r="F547" s="262" t="s">
        <v>638</v>
      </c>
      <c r="G547" s="162"/>
      <c r="H547" s="263">
        <v>208.944</v>
      </c>
      <c r="I547" s="130"/>
      <c r="J547" s="162"/>
      <c r="K547" s="162"/>
      <c r="L547" s="260"/>
      <c r="M547" s="264"/>
      <c r="N547" s="265"/>
      <c r="O547" s="265"/>
      <c r="P547" s="265"/>
      <c r="Q547" s="265"/>
      <c r="R547" s="265"/>
      <c r="S547" s="265"/>
      <c r="T547" s="266"/>
      <c r="U547" s="162"/>
      <c r="V547" s="162"/>
      <c r="W547" s="162"/>
      <c r="X547" s="162"/>
      <c r="AT547" s="129" t="s">
        <v>142</v>
      </c>
      <c r="AU547" s="129" t="s">
        <v>77</v>
      </c>
      <c r="AV547" s="14" t="s">
        <v>77</v>
      </c>
      <c r="AW547" s="14" t="s">
        <v>30</v>
      </c>
      <c r="AX547" s="14" t="s">
        <v>68</v>
      </c>
      <c r="AY547" s="129" t="s">
        <v>133</v>
      </c>
    </row>
    <row r="548" spans="1:51" s="14" customFormat="1" ht="12">
      <c r="A548" s="162"/>
      <c r="B548" s="260"/>
      <c r="C548" s="162"/>
      <c r="D548" s="254" t="s">
        <v>142</v>
      </c>
      <c r="E548" s="261" t="s">
        <v>3</v>
      </c>
      <c r="F548" s="262" t="s">
        <v>639</v>
      </c>
      <c r="G548" s="162"/>
      <c r="H548" s="263">
        <v>50.4</v>
      </c>
      <c r="I548" s="130"/>
      <c r="J548" s="162"/>
      <c r="K548" s="162"/>
      <c r="L548" s="260"/>
      <c r="M548" s="264"/>
      <c r="N548" s="265"/>
      <c r="O548" s="265"/>
      <c r="P548" s="265"/>
      <c r="Q548" s="265"/>
      <c r="R548" s="265"/>
      <c r="S548" s="265"/>
      <c r="T548" s="266"/>
      <c r="U548" s="162"/>
      <c r="V548" s="162"/>
      <c r="W548" s="162"/>
      <c r="X548" s="162"/>
      <c r="AT548" s="129" t="s">
        <v>142</v>
      </c>
      <c r="AU548" s="129" t="s">
        <v>77</v>
      </c>
      <c r="AV548" s="14" t="s">
        <v>77</v>
      </c>
      <c r="AW548" s="14" t="s">
        <v>30</v>
      </c>
      <c r="AX548" s="14" t="s">
        <v>68</v>
      </c>
      <c r="AY548" s="129" t="s">
        <v>133</v>
      </c>
    </row>
    <row r="549" spans="1:51" s="14" customFormat="1" ht="12">
      <c r="A549" s="162"/>
      <c r="B549" s="260"/>
      <c r="C549" s="162"/>
      <c r="D549" s="254" t="s">
        <v>142</v>
      </c>
      <c r="E549" s="261" t="s">
        <v>3</v>
      </c>
      <c r="F549" s="262" t="s">
        <v>640</v>
      </c>
      <c r="G549" s="162"/>
      <c r="H549" s="263">
        <v>50.92</v>
      </c>
      <c r="I549" s="130"/>
      <c r="J549" s="162"/>
      <c r="K549" s="162"/>
      <c r="L549" s="260"/>
      <c r="M549" s="264"/>
      <c r="N549" s="265"/>
      <c r="O549" s="265"/>
      <c r="P549" s="265"/>
      <c r="Q549" s="265"/>
      <c r="R549" s="265"/>
      <c r="S549" s="265"/>
      <c r="T549" s="266"/>
      <c r="U549" s="162"/>
      <c r="V549" s="162"/>
      <c r="W549" s="162"/>
      <c r="X549" s="162"/>
      <c r="AT549" s="129" t="s">
        <v>142</v>
      </c>
      <c r="AU549" s="129" t="s">
        <v>77</v>
      </c>
      <c r="AV549" s="14" t="s">
        <v>77</v>
      </c>
      <c r="AW549" s="14" t="s">
        <v>30</v>
      </c>
      <c r="AX549" s="14" t="s">
        <v>68</v>
      </c>
      <c r="AY549" s="129" t="s">
        <v>133</v>
      </c>
    </row>
    <row r="550" spans="1:51" s="14" customFormat="1" ht="12">
      <c r="A550" s="162"/>
      <c r="B550" s="260"/>
      <c r="C550" s="162"/>
      <c r="D550" s="254" t="s">
        <v>142</v>
      </c>
      <c r="E550" s="261" t="s">
        <v>3</v>
      </c>
      <c r="F550" s="262" t="s">
        <v>641</v>
      </c>
      <c r="G550" s="162"/>
      <c r="H550" s="263">
        <v>50.4</v>
      </c>
      <c r="I550" s="130"/>
      <c r="J550" s="162"/>
      <c r="K550" s="162"/>
      <c r="L550" s="260"/>
      <c r="M550" s="264"/>
      <c r="N550" s="265"/>
      <c r="O550" s="265"/>
      <c r="P550" s="265"/>
      <c r="Q550" s="265"/>
      <c r="R550" s="265"/>
      <c r="S550" s="265"/>
      <c r="T550" s="266"/>
      <c r="U550" s="162"/>
      <c r="V550" s="162"/>
      <c r="W550" s="162"/>
      <c r="X550" s="162"/>
      <c r="AT550" s="129" t="s">
        <v>142</v>
      </c>
      <c r="AU550" s="129" t="s">
        <v>77</v>
      </c>
      <c r="AV550" s="14" t="s">
        <v>77</v>
      </c>
      <c r="AW550" s="14" t="s">
        <v>30</v>
      </c>
      <c r="AX550" s="14" t="s">
        <v>68</v>
      </c>
      <c r="AY550" s="129" t="s">
        <v>133</v>
      </c>
    </row>
    <row r="551" spans="1:51" s="14" customFormat="1" ht="12">
      <c r="A551" s="162"/>
      <c r="B551" s="260"/>
      <c r="C551" s="162"/>
      <c r="D551" s="254" t="s">
        <v>142</v>
      </c>
      <c r="E551" s="261" t="s">
        <v>3</v>
      </c>
      <c r="F551" s="262" t="s">
        <v>642</v>
      </c>
      <c r="G551" s="162"/>
      <c r="H551" s="263">
        <v>74.16</v>
      </c>
      <c r="I551" s="130"/>
      <c r="J551" s="162"/>
      <c r="K551" s="162"/>
      <c r="L551" s="260"/>
      <c r="M551" s="264"/>
      <c r="N551" s="265"/>
      <c r="O551" s="265"/>
      <c r="P551" s="265"/>
      <c r="Q551" s="265"/>
      <c r="R551" s="265"/>
      <c r="S551" s="265"/>
      <c r="T551" s="266"/>
      <c r="U551" s="162"/>
      <c r="V551" s="162"/>
      <c r="W551" s="162"/>
      <c r="X551" s="162"/>
      <c r="AT551" s="129" t="s">
        <v>142</v>
      </c>
      <c r="AU551" s="129" t="s">
        <v>77</v>
      </c>
      <c r="AV551" s="14" t="s">
        <v>77</v>
      </c>
      <c r="AW551" s="14" t="s">
        <v>30</v>
      </c>
      <c r="AX551" s="14" t="s">
        <v>68</v>
      </c>
      <c r="AY551" s="129" t="s">
        <v>133</v>
      </c>
    </row>
    <row r="552" spans="1:51" s="14" customFormat="1" ht="12">
      <c r="A552" s="162"/>
      <c r="B552" s="260"/>
      <c r="C552" s="162"/>
      <c r="D552" s="254" t="s">
        <v>142</v>
      </c>
      <c r="E552" s="261" t="s">
        <v>3</v>
      </c>
      <c r="F552" s="262" t="s">
        <v>643</v>
      </c>
      <c r="G552" s="162"/>
      <c r="H552" s="263">
        <v>164.16</v>
      </c>
      <c r="I552" s="130"/>
      <c r="J552" s="162"/>
      <c r="K552" s="162"/>
      <c r="L552" s="260"/>
      <c r="M552" s="264"/>
      <c r="N552" s="265"/>
      <c r="O552" s="265"/>
      <c r="P552" s="265"/>
      <c r="Q552" s="265"/>
      <c r="R552" s="265"/>
      <c r="S552" s="265"/>
      <c r="T552" s="266"/>
      <c r="U552" s="162"/>
      <c r="V552" s="162"/>
      <c r="W552" s="162"/>
      <c r="X552" s="162"/>
      <c r="AT552" s="129" t="s">
        <v>142</v>
      </c>
      <c r="AU552" s="129" t="s">
        <v>77</v>
      </c>
      <c r="AV552" s="14" t="s">
        <v>77</v>
      </c>
      <c r="AW552" s="14" t="s">
        <v>30</v>
      </c>
      <c r="AX552" s="14" t="s">
        <v>68</v>
      </c>
      <c r="AY552" s="129" t="s">
        <v>133</v>
      </c>
    </row>
    <row r="553" spans="1:51" s="14" customFormat="1" ht="12">
      <c r="A553" s="162"/>
      <c r="B553" s="260"/>
      <c r="C553" s="162"/>
      <c r="D553" s="254" t="s">
        <v>142</v>
      </c>
      <c r="E553" s="261" t="s">
        <v>3</v>
      </c>
      <c r="F553" s="262" t="s">
        <v>644</v>
      </c>
      <c r="G553" s="162"/>
      <c r="H553" s="263">
        <v>301.5</v>
      </c>
      <c r="I553" s="130"/>
      <c r="J553" s="162"/>
      <c r="K553" s="162"/>
      <c r="L553" s="260"/>
      <c r="M553" s="264"/>
      <c r="N553" s="265"/>
      <c r="O553" s="265"/>
      <c r="P553" s="265"/>
      <c r="Q553" s="265"/>
      <c r="R553" s="265"/>
      <c r="S553" s="265"/>
      <c r="T553" s="266"/>
      <c r="U553" s="162"/>
      <c r="V553" s="162"/>
      <c r="W553" s="162"/>
      <c r="X553" s="162"/>
      <c r="AT553" s="129" t="s">
        <v>142</v>
      </c>
      <c r="AU553" s="129" t="s">
        <v>77</v>
      </c>
      <c r="AV553" s="14" t="s">
        <v>77</v>
      </c>
      <c r="AW553" s="14" t="s">
        <v>30</v>
      </c>
      <c r="AX553" s="14" t="s">
        <v>68</v>
      </c>
      <c r="AY553" s="129" t="s">
        <v>133</v>
      </c>
    </row>
    <row r="554" spans="1:51" s="13" customFormat="1" ht="12">
      <c r="A554" s="161"/>
      <c r="B554" s="253"/>
      <c r="C554" s="161"/>
      <c r="D554" s="254" t="s">
        <v>142</v>
      </c>
      <c r="E554" s="255" t="s">
        <v>3</v>
      </c>
      <c r="F554" s="256" t="s">
        <v>645</v>
      </c>
      <c r="G554" s="161"/>
      <c r="H554" s="255" t="s">
        <v>3</v>
      </c>
      <c r="I554" s="125"/>
      <c r="J554" s="161"/>
      <c r="K554" s="161"/>
      <c r="L554" s="253"/>
      <c r="M554" s="257"/>
      <c r="N554" s="258"/>
      <c r="O554" s="258"/>
      <c r="P554" s="258"/>
      <c r="Q554" s="258"/>
      <c r="R554" s="258"/>
      <c r="S554" s="258"/>
      <c r="T554" s="259"/>
      <c r="U554" s="161"/>
      <c r="V554" s="161"/>
      <c r="W554" s="161"/>
      <c r="X554" s="161"/>
      <c r="AT554" s="124" t="s">
        <v>142</v>
      </c>
      <c r="AU554" s="124" t="s">
        <v>77</v>
      </c>
      <c r="AV554" s="13" t="s">
        <v>73</v>
      </c>
      <c r="AW554" s="13" t="s">
        <v>30</v>
      </c>
      <c r="AX554" s="13" t="s">
        <v>68</v>
      </c>
      <c r="AY554" s="124" t="s">
        <v>133</v>
      </c>
    </row>
    <row r="555" spans="1:51" s="14" customFormat="1" ht="12">
      <c r="A555" s="162"/>
      <c r="B555" s="260"/>
      <c r="C555" s="162"/>
      <c r="D555" s="254" t="s">
        <v>142</v>
      </c>
      <c r="E555" s="261" t="s">
        <v>3</v>
      </c>
      <c r="F555" s="262" t="s">
        <v>646</v>
      </c>
      <c r="G555" s="162"/>
      <c r="H555" s="263">
        <v>58.487</v>
      </c>
      <c r="I555" s="130"/>
      <c r="J555" s="162"/>
      <c r="K555" s="162"/>
      <c r="L555" s="260"/>
      <c r="M555" s="264"/>
      <c r="N555" s="265"/>
      <c r="O555" s="265"/>
      <c r="P555" s="265"/>
      <c r="Q555" s="265"/>
      <c r="R555" s="265"/>
      <c r="S555" s="265"/>
      <c r="T555" s="266"/>
      <c r="U555" s="162"/>
      <c r="V555" s="162"/>
      <c r="W555" s="162"/>
      <c r="X555" s="162"/>
      <c r="AT555" s="129" t="s">
        <v>142</v>
      </c>
      <c r="AU555" s="129" t="s">
        <v>77</v>
      </c>
      <c r="AV555" s="14" t="s">
        <v>77</v>
      </c>
      <c r="AW555" s="14" t="s">
        <v>30</v>
      </c>
      <c r="AX555" s="14" t="s">
        <v>68</v>
      </c>
      <c r="AY555" s="129" t="s">
        <v>133</v>
      </c>
    </row>
    <row r="556" spans="1:51" s="15" customFormat="1" ht="12">
      <c r="A556" s="165"/>
      <c r="B556" s="271"/>
      <c r="C556" s="165"/>
      <c r="D556" s="254" t="s">
        <v>142</v>
      </c>
      <c r="E556" s="272" t="s">
        <v>3</v>
      </c>
      <c r="F556" s="273" t="s">
        <v>207</v>
      </c>
      <c r="G556" s="165"/>
      <c r="H556" s="274">
        <v>1834.723</v>
      </c>
      <c r="I556" s="138"/>
      <c r="J556" s="165"/>
      <c r="K556" s="165"/>
      <c r="L556" s="271"/>
      <c r="M556" s="275"/>
      <c r="N556" s="276"/>
      <c r="O556" s="276"/>
      <c r="P556" s="276"/>
      <c r="Q556" s="276"/>
      <c r="R556" s="276"/>
      <c r="S556" s="276"/>
      <c r="T556" s="277"/>
      <c r="U556" s="165"/>
      <c r="V556" s="165"/>
      <c r="W556" s="165"/>
      <c r="X556" s="165"/>
      <c r="AT556" s="137" t="s">
        <v>142</v>
      </c>
      <c r="AU556" s="137" t="s">
        <v>77</v>
      </c>
      <c r="AV556" s="15" t="s">
        <v>140</v>
      </c>
      <c r="AW556" s="15" t="s">
        <v>30</v>
      </c>
      <c r="AX556" s="15" t="s">
        <v>73</v>
      </c>
      <c r="AY556" s="137" t="s">
        <v>133</v>
      </c>
    </row>
    <row r="557" spans="1:65" s="2" customFormat="1" ht="14.45" customHeight="1">
      <c r="A557" s="164"/>
      <c r="B557" s="176"/>
      <c r="C557" s="242" t="s">
        <v>647</v>
      </c>
      <c r="D557" s="242" t="s">
        <v>135</v>
      </c>
      <c r="E557" s="243" t="s">
        <v>648</v>
      </c>
      <c r="F557" s="244" t="s">
        <v>649</v>
      </c>
      <c r="G557" s="245" t="s">
        <v>138</v>
      </c>
      <c r="H557" s="246">
        <v>2309.866</v>
      </c>
      <c r="I557" s="117"/>
      <c r="J557" s="247">
        <f>ROUND(I557*H557,2)</f>
        <v>0</v>
      </c>
      <c r="K557" s="244" t="s">
        <v>3</v>
      </c>
      <c r="L557" s="176"/>
      <c r="M557" s="248" t="s">
        <v>3</v>
      </c>
      <c r="N557" s="249" t="s">
        <v>39</v>
      </c>
      <c r="O557" s="250"/>
      <c r="P557" s="251">
        <f>O557*H557</f>
        <v>0</v>
      </c>
      <c r="Q557" s="251">
        <v>0</v>
      </c>
      <c r="R557" s="251">
        <f>Q557*H557</f>
        <v>0</v>
      </c>
      <c r="S557" s="251">
        <v>0</v>
      </c>
      <c r="T557" s="252">
        <f>S557*H557</f>
        <v>0</v>
      </c>
      <c r="U557" s="164"/>
      <c r="V557" s="164"/>
      <c r="W557" s="164"/>
      <c r="X557" s="164"/>
      <c r="Y557" s="30"/>
      <c r="Z557" s="30"/>
      <c r="AA557" s="30"/>
      <c r="AB557" s="30"/>
      <c r="AC557" s="30"/>
      <c r="AD557" s="30"/>
      <c r="AE557" s="30"/>
      <c r="AR557" s="122" t="s">
        <v>140</v>
      </c>
      <c r="AT557" s="122" t="s">
        <v>135</v>
      </c>
      <c r="AU557" s="122" t="s">
        <v>77</v>
      </c>
      <c r="AY557" s="18" t="s">
        <v>133</v>
      </c>
      <c r="BE557" s="123">
        <f>IF(N557="základní",J557,0)</f>
        <v>0</v>
      </c>
      <c r="BF557" s="123">
        <f>IF(N557="snížená",J557,0)</f>
        <v>0</v>
      </c>
      <c r="BG557" s="123">
        <f>IF(N557="zákl. přenesená",J557,0)</f>
        <v>0</v>
      </c>
      <c r="BH557" s="123">
        <f>IF(N557="sníž. přenesená",J557,0)</f>
        <v>0</v>
      </c>
      <c r="BI557" s="123">
        <f>IF(N557="nulová",J557,0)</f>
        <v>0</v>
      </c>
      <c r="BJ557" s="18" t="s">
        <v>73</v>
      </c>
      <c r="BK557" s="123">
        <f>ROUND(I557*H557,2)</f>
        <v>0</v>
      </c>
      <c r="BL557" s="18" t="s">
        <v>140</v>
      </c>
      <c r="BM557" s="122" t="s">
        <v>650</v>
      </c>
    </row>
    <row r="558" spans="1:51" s="13" customFormat="1" ht="12">
      <c r="A558" s="161"/>
      <c r="B558" s="253"/>
      <c r="C558" s="161"/>
      <c r="D558" s="254" t="s">
        <v>142</v>
      </c>
      <c r="E558" s="255" t="s">
        <v>3</v>
      </c>
      <c r="F558" s="256" t="s">
        <v>651</v>
      </c>
      <c r="G558" s="161"/>
      <c r="H558" s="255" t="s">
        <v>3</v>
      </c>
      <c r="I558" s="125"/>
      <c r="J558" s="161"/>
      <c r="K558" s="161"/>
      <c r="L558" s="253"/>
      <c r="M558" s="257"/>
      <c r="N558" s="258"/>
      <c r="O558" s="258"/>
      <c r="P558" s="258"/>
      <c r="Q558" s="258"/>
      <c r="R558" s="258"/>
      <c r="S558" s="258"/>
      <c r="T558" s="259"/>
      <c r="U558" s="161"/>
      <c r="V558" s="161"/>
      <c r="W558" s="161"/>
      <c r="X558" s="161"/>
      <c r="AT558" s="124" t="s">
        <v>142</v>
      </c>
      <c r="AU558" s="124" t="s">
        <v>77</v>
      </c>
      <c r="AV558" s="13" t="s">
        <v>73</v>
      </c>
      <c r="AW558" s="13" t="s">
        <v>30</v>
      </c>
      <c r="AX558" s="13" t="s">
        <v>68</v>
      </c>
      <c r="AY558" s="124" t="s">
        <v>133</v>
      </c>
    </row>
    <row r="559" spans="1:51" s="14" customFormat="1" ht="12">
      <c r="A559" s="162"/>
      <c r="B559" s="260"/>
      <c r="C559" s="162"/>
      <c r="D559" s="254" t="s">
        <v>142</v>
      </c>
      <c r="E559" s="261" t="s">
        <v>3</v>
      </c>
      <c r="F559" s="262" t="s">
        <v>652</v>
      </c>
      <c r="G559" s="162"/>
      <c r="H559" s="263">
        <v>317.34</v>
      </c>
      <c r="I559" s="130"/>
      <c r="J559" s="162"/>
      <c r="K559" s="162"/>
      <c r="L559" s="260"/>
      <c r="M559" s="264"/>
      <c r="N559" s="265"/>
      <c r="O559" s="265"/>
      <c r="P559" s="265"/>
      <c r="Q559" s="265"/>
      <c r="R559" s="265"/>
      <c r="S559" s="265"/>
      <c r="T559" s="266"/>
      <c r="U559" s="162"/>
      <c r="V559" s="162"/>
      <c r="W559" s="162"/>
      <c r="X559" s="162"/>
      <c r="AT559" s="129" t="s">
        <v>142</v>
      </c>
      <c r="AU559" s="129" t="s">
        <v>77</v>
      </c>
      <c r="AV559" s="14" t="s">
        <v>77</v>
      </c>
      <c r="AW559" s="14" t="s">
        <v>30</v>
      </c>
      <c r="AX559" s="14" t="s">
        <v>68</v>
      </c>
      <c r="AY559" s="129" t="s">
        <v>133</v>
      </c>
    </row>
    <row r="560" spans="1:51" s="14" customFormat="1" ht="12">
      <c r="A560" s="162"/>
      <c r="B560" s="260"/>
      <c r="C560" s="162"/>
      <c r="D560" s="254" t="s">
        <v>142</v>
      </c>
      <c r="E560" s="261" t="s">
        <v>3</v>
      </c>
      <c r="F560" s="262" t="s">
        <v>653</v>
      </c>
      <c r="G560" s="162"/>
      <c r="H560" s="263">
        <v>303.6</v>
      </c>
      <c r="I560" s="130"/>
      <c r="J560" s="162"/>
      <c r="K560" s="162"/>
      <c r="L560" s="260"/>
      <c r="M560" s="264"/>
      <c r="N560" s="265"/>
      <c r="O560" s="265"/>
      <c r="P560" s="265"/>
      <c r="Q560" s="265"/>
      <c r="R560" s="265"/>
      <c r="S560" s="265"/>
      <c r="T560" s="266"/>
      <c r="U560" s="162"/>
      <c r="V560" s="162"/>
      <c r="W560" s="162"/>
      <c r="X560" s="162"/>
      <c r="AT560" s="129" t="s">
        <v>142</v>
      </c>
      <c r="AU560" s="129" t="s">
        <v>77</v>
      </c>
      <c r="AV560" s="14" t="s">
        <v>77</v>
      </c>
      <c r="AW560" s="14" t="s">
        <v>30</v>
      </c>
      <c r="AX560" s="14" t="s">
        <v>68</v>
      </c>
      <c r="AY560" s="129" t="s">
        <v>133</v>
      </c>
    </row>
    <row r="561" spans="1:51" s="14" customFormat="1" ht="12">
      <c r="A561" s="162"/>
      <c r="B561" s="260"/>
      <c r="C561" s="162"/>
      <c r="D561" s="254" t="s">
        <v>142</v>
      </c>
      <c r="E561" s="261" t="s">
        <v>3</v>
      </c>
      <c r="F561" s="262" t="s">
        <v>654</v>
      </c>
      <c r="G561" s="162"/>
      <c r="H561" s="263">
        <v>297.16</v>
      </c>
      <c r="I561" s="130"/>
      <c r="J561" s="162"/>
      <c r="K561" s="162"/>
      <c r="L561" s="260"/>
      <c r="M561" s="264"/>
      <c r="N561" s="265"/>
      <c r="O561" s="265"/>
      <c r="P561" s="265"/>
      <c r="Q561" s="265"/>
      <c r="R561" s="265"/>
      <c r="S561" s="265"/>
      <c r="T561" s="266"/>
      <c r="U561" s="162"/>
      <c r="V561" s="162"/>
      <c r="W561" s="162"/>
      <c r="X561" s="162"/>
      <c r="AT561" s="129" t="s">
        <v>142</v>
      </c>
      <c r="AU561" s="129" t="s">
        <v>77</v>
      </c>
      <c r="AV561" s="14" t="s">
        <v>77</v>
      </c>
      <c r="AW561" s="14" t="s">
        <v>30</v>
      </c>
      <c r="AX561" s="14" t="s">
        <v>68</v>
      </c>
      <c r="AY561" s="129" t="s">
        <v>133</v>
      </c>
    </row>
    <row r="562" spans="1:51" s="14" customFormat="1" ht="12">
      <c r="A562" s="162"/>
      <c r="B562" s="260"/>
      <c r="C562" s="162"/>
      <c r="D562" s="254" t="s">
        <v>142</v>
      </c>
      <c r="E562" s="261" t="s">
        <v>3</v>
      </c>
      <c r="F562" s="262" t="s">
        <v>655</v>
      </c>
      <c r="G562" s="162"/>
      <c r="H562" s="263">
        <v>64.4</v>
      </c>
      <c r="I562" s="130"/>
      <c r="J562" s="162"/>
      <c r="K562" s="162"/>
      <c r="L562" s="260"/>
      <c r="M562" s="264"/>
      <c r="N562" s="265"/>
      <c r="O562" s="265"/>
      <c r="P562" s="265"/>
      <c r="Q562" s="265"/>
      <c r="R562" s="265"/>
      <c r="S562" s="265"/>
      <c r="T562" s="266"/>
      <c r="U562" s="162"/>
      <c r="V562" s="162"/>
      <c r="W562" s="162"/>
      <c r="X562" s="162"/>
      <c r="AT562" s="129" t="s">
        <v>142</v>
      </c>
      <c r="AU562" s="129" t="s">
        <v>77</v>
      </c>
      <c r="AV562" s="14" t="s">
        <v>77</v>
      </c>
      <c r="AW562" s="14" t="s">
        <v>30</v>
      </c>
      <c r="AX562" s="14" t="s">
        <v>68</v>
      </c>
      <c r="AY562" s="129" t="s">
        <v>133</v>
      </c>
    </row>
    <row r="563" spans="1:51" s="14" customFormat="1" ht="12">
      <c r="A563" s="162"/>
      <c r="B563" s="260"/>
      <c r="C563" s="162"/>
      <c r="D563" s="254" t="s">
        <v>142</v>
      </c>
      <c r="E563" s="261" t="s">
        <v>3</v>
      </c>
      <c r="F563" s="262" t="s">
        <v>656</v>
      </c>
      <c r="G563" s="162"/>
      <c r="H563" s="263">
        <v>63.65</v>
      </c>
      <c r="I563" s="130"/>
      <c r="J563" s="162"/>
      <c r="K563" s="162"/>
      <c r="L563" s="260"/>
      <c r="M563" s="264"/>
      <c r="N563" s="265"/>
      <c r="O563" s="265"/>
      <c r="P563" s="265"/>
      <c r="Q563" s="265"/>
      <c r="R563" s="265"/>
      <c r="S563" s="265"/>
      <c r="T563" s="266"/>
      <c r="U563" s="162"/>
      <c r="V563" s="162"/>
      <c r="W563" s="162"/>
      <c r="X563" s="162"/>
      <c r="AT563" s="129" t="s">
        <v>142</v>
      </c>
      <c r="AU563" s="129" t="s">
        <v>77</v>
      </c>
      <c r="AV563" s="14" t="s">
        <v>77</v>
      </c>
      <c r="AW563" s="14" t="s">
        <v>30</v>
      </c>
      <c r="AX563" s="14" t="s">
        <v>68</v>
      </c>
      <c r="AY563" s="129" t="s">
        <v>133</v>
      </c>
    </row>
    <row r="564" spans="1:51" s="14" customFormat="1" ht="12">
      <c r="A564" s="162"/>
      <c r="B564" s="260"/>
      <c r="C564" s="162"/>
      <c r="D564" s="254" t="s">
        <v>142</v>
      </c>
      <c r="E564" s="261" t="s">
        <v>3</v>
      </c>
      <c r="F564" s="262" t="s">
        <v>657</v>
      </c>
      <c r="G564" s="162"/>
      <c r="H564" s="263">
        <v>64.4</v>
      </c>
      <c r="I564" s="130"/>
      <c r="J564" s="162"/>
      <c r="K564" s="162"/>
      <c r="L564" s="260"/>
      <c r="M564" s="264"/>
      <c r="N564" s="265"/>
      <c r="O564" s="265"/>
      <c r="P564" s="265"/>
      <c r="Q564" s="265"/>
      <c r="R564" s="265"/>
      <c r="S564" s="265"/>
      <c r="T564" s="266"/>
      <c r="U564" s="162"/>
      <c r="V564" s="162"/>
      <c r="W564" s="162"/>
      <c r="X564" s="162"/>
      <c r="AT564" s="129" t="s">
        <v>142</v>
      </c>
      <c r="AU564" s="129" t="s">
        <v>77</v>
      </c>
      <c r="AV564" s="14" t="s">
        <v>77</v>
      </c>
      <c r="AW564" s="14" t="s">
        <v>30</v>
      </c>
      <c r="AX564" s="14" t="s">
        <v>68</v>
      </c>
      <c r="AY564" s="129" t="s">
        <v>133</v>
      </c>
    </row>
    <row r="565" spans="1:51" s="14" customFormat="1" ht="12">
      <c r="A565" s="162"/>
      <c r="B565" s="260"/>
      <c r="C565" s="162"/>
      <c r="D565" s="254" t="s">
        <v>142</v>
      </c>
      <c r="E565" s="261" t="s">
        <v>3</v>
      </c>
      <c r="F565" s="262" t="s">
        <v>658</v>
      </c>
      <c r="G565" s="162"/>
      <c r="H565" s="263">
        <v>266.984</v>
      </c>
      <c r="I565" s="130"/>
      <c r="J565" s="162"/>
      <c r="K565" s="162"/>
      <c r="L565" s="260"/>
      <c r="M565" s="264"/>
      <c r="N565" s="265"/>
      <c r="O565" s="265"/>
      <c r="P565" s="265"/>
      <c r="Q565" s="265"/>
      <c r="R565" s="265"/>
      <c r="S565" s="265"/>
      <c r="T565" s="266"/>
      <c r="U565" s="162"/>
      <c r="V565" s="162"/>
      <c r="W565" s="162"/>
      <c r="X565" s="162"/>
      <c r="AT565" s="129" t="s">
        <v>142</v>
      </c>
      <c r="AU565" s="129" t="s">
        <v>77</v>
      </c>
      <c r="AV565" s="14" t="s">
        <v>77</v>
      </c>
      <c r="AW565" s="14" t="s">
        <v>30</v>
      </c>
      <c r="AX565" s="14" t="s">
        <v>68</v>
      </c>
      <c r="AY565" s="129" t="s">
        <v>133</v>
      </c>
    </row>
    <row r="566" spans="1:51" s="14" customFormat="1" ht="12">
      <c r="A566" s="162"/>
      <c r="B566" s="260"/>
      <c r="C566" s="162"/>
      <c r="D566" s="254" t="s">
        <v>142</v>
      </c>
      <c r="E566" s="261" t="s">
        <v>3</v>
      </c>
      <c r="F566" s="262" t="s">
        <v>659</v>
      </c>
      <c r="G566" s="162"/>
      <c r="H566" s="263">
        <v>64.4</v>
      </c>
      <c r="I566" s="130"/>
      <c r="J566" s="162"/>
      <c r="K566" s="162"/>
      <c r="L566" s="260"/>
      <c r="M566" s="264"/>
      <c r="N566" s="265"/>
      <c r="O566" s="265"/>
      <c r="P566" s="265"/>
      <c r="Q566" s="265"/>
      <c r="R566" s="265"/>
      <c r="S566" s="265"/>
      <c r="T566" s="266"/>
      <c r="U566" s="162"/>
      <c r="V566" s="162"/>
      <c r="W566" s="162"/>
      <c r="X566" s="162"/>
      <c r="AT566" s="129" t="s">
        <v>142</v>
      </c>
      <c r="AU566" s="129" t="s">
        <v>77</v>
      </c>
      <c r="AV566" s="14" t="s">
        <v>77</v>
      </c>
      <c r="AW566" s="14" t="s">
        <v>30</v>
      </c>
      <c r="AX566" s="14" t="s">
        <v>68</v>
      </c>
      <c r="AY566" s="129" t="s">
        <v>133</v>
      </c>
    </row>
    <row r="567" spans="1:51" s="14" customFormat="1" ht="12">
      <c r="A567" s="162"/>
      <c r="B567" s="260"/>
      <c r="C567" s="162"/>
      <c r="D567" s="254" t="s">
        <v>142</v>
      </c>
      <c r="E567" s="261" t="s">
        <v>3</v>
      </c>
      <c r="F567" s="262" t="s">
        <v>660</v>
      </c>
      <c r="G567" s="162"/>
      <c r="H567" s="263">
        <v>63.65</v>
      </c>
      <c r="I567" s="130"/>
      <c r="J567" s="162"/>
      <c r="K567" s="162"/>
      <c r="L567" s="260"/>
      <c r="M567" s="264"/>
      <c r="N567" s="265"/>
      <c r="O567" s="265"/>
      <c r="P567" s="265"/>
      <c r="Q567" s="265"/>
      <c r="R567" s="265"/>
      <c r="S567" s="265"/>
      <c r="T567" s="266"/>
      <c r="U567" s="162"/>
      <c r="V567" s="162"/>
      <c r="W567" s="162"/>
      <c r="X567" s="162"/>
      <c r="AT567" s="129" t="s">
        <v>142</v>
      </c>
      <c r="AU567" s="129" t="s">
        <v>77</v>
      </c>
      <c r="AV567" s="14" t="s">
        <v>77</v>
      </c>
      <c r="AW567" s="14" t="s">
        <v>30</v>
      </c>
      <c r="AX567" s="14" t="s">
        <v>68</v>
      </c>
      <c r="AY567" s="129" t="s">
        <v>133</v>
      </c>
    </row>
    <row r="568" spans="1:51" s="14" customFormat="1" ht="12">
      <c r="A568" s="162"/>
      <c r="B568" s="260"/>
      <c r="C568" s="162"/>
      <c r="D568" s="254" t="s">
        <v>142</v>
      </c>
      <c r="E568" s="261" t="s">
        <v>3</v>
      </c>
      <c r="F568" s="262" t="s">
        <v>661</v>
      </c>
      <c r="G568" s="162"/>
      <c r="H568" s="263">
        <v>64.4</v>
      </c>
      <c r="I568" s="130"/>
      <c r="J568" s="162"/>
      <c r="K568" s="162"/>
      <c r="L568" s="260"/>
      <c r="M568" s="264"/>
      <c r="N568" s="265"/>
      <c r="O568" s="265"/>
      <c r="P568" s="265"/>
      <c r="Q568" s="265"/>
      <c r="R568" s="265"/>
      <c r="S568" s="265"/>
      <c r="T568" s="266"/>
      <c r="U568" s="162"/>
      <c r="V568" s="162"/>
      <c r="W568" s="162"/>
      <c r="X568" s="162"/>
      <c r="AT568" s="129" t="s">
        <v>142</v>
      </c>
      <c r="AU568" s="129" t="s">
        <v>77</v>
      </c>
      <c r="AV568" s="14" t="s">
        <v>77</v>
      </c>
      <c r="AW568" s="14" t="s">
        <v>30</v>
      </c>
      <c r="AX568" s="14" t="s">
        <v>68</v>
      </c>
      <c r="AY568" s="129" t="s">
        <v>133</v>
      </c>
    </row>
    <row r="569" spans="1:51" s="14" customFormat="1" ht="12">
      <c r="A569" s="162"/>
      <c r="B569" s="260"/>
      <c r="C569" s="162"/>
      <c r="D569" s="254" t="s">
        <v>142</v>
      </c>
      <c r="E569" s="261" t="s">
        <v>3</v>
      </c>
      <c r="F569" s="262" t="s">
        <v>662</v>
      </c>
      <c r="G569" s="162"/>
      <c r="H569" s="263">
        <v>94.76</v>
      </c>
      <c r="I569" s="130"/>
      <c r="J569" s="162"/>
      <c r="K569" s="162"/>
      <c r="L569" s="260"/>
      <c r="M569" s="264"/>
      <c r="N569" s="265"/>
      <c r="O569" s="265"/>
      <c r="P569" s="265"/>
      <c r="Q569" s="265"/>
      <c r="R569" s="265"/>
      <c r="S569" s="265"/>
      <c r="T569" s="266"/>
      <c r="U569" s="162"/>
      <c r="V569" s="162"/>
      <c r="W569" s="162"/>
      <c r="X569" s="162"/>
      <c r="AT569" s="129" t="s">
        <v>142</v>
      </c>
      <c r="AU569" s="129" t="s">
        <v>77</v>
      </c>
      <c r="AV569" s="14" t="s">
        <v>77</v>
      </c>
      <c r="AW569" s="14" t="s">
        <v>30</v>
      </c>
      <c r="AX569" s="14" t="s">
        <v>68</v>
      </c>
      <c r="AY569" s="129" t="s">
        <v>133</v>
      </c>
    </row>
    <row r="570" spans="1:51" s="14" customFormat="1" ht="12">
      <c r="A570" s="162"/>
      <c r="B570" s="260"/>
      <c r="C570" s="162"/>
      <c r="D570" s="254" t="s">
        <v>142</v>
      </c>
      <c r="E570" s="261" t="s">
        <v>3</v>
      </c>
      <c r="F570" s="262" t="s">
        <v>663</v>
      </c>
      <c r="G570" s="162"/>
      <c r="H570" s="263">
        <v>209.76</v>
      </c>
      <c r="I570" s="130"/>
      <c r="J570" s="162"/>
      <c r="K570" s="162"/>
      <c r="L570" s="260"/>
      <c r="M570" s="264"/>
      <c r="N570" s="265"/>
      <c r="O570" s="265"/>
      <c r="P570" s="265"/>
      <c r="Q570" s="265"/>
      <c r="R570" s="265"/>
      <c r="S570" s="265"/>
      <c r="T570" s="266"/>
      <c r="U570" s="162"/>
      <c r="V570" s="162"/>
      <c r="W570" s="162"/>
      <c r="X570" s="162"/>
      <c r="AT570" s="129" t="s">
        <v>142</v>
      </c>
      <c r="AU570" s="129" t="s">
        <v>77</v>
      </c>
      <c r="AV570" s="14" t="s">
        <v>77</v>
      </c>
      <c r="AW570" s="14" t="s">
        <v>30</v>
      </c>
      <c r="AX570" s="14" t="s">
        <v>68</v>
      </c>
      <c r="AY570" s="129" t="s">
        <v>133</v>
      </c>
    </row>
    <row r="571" spans="1:51" s="14" customFormat="1" ht="12">
      <c r="A571" s="162"/>
      <c r="B571" s="260"/>
      <c r="C571" s="162"/>
      <c r="D571" s="254" t="s">
        <v>142</v>
      </c>
      <c r="E571" s="261" t="s">
        <v>3</v>
      </c>
      <c r="F571" s="262" t="s">
        <v>664</v>
      </c>
      <c r="G571" s="162"/>
      <c r="H571" s="263">
        <v>376.875</v>
      </c>
      <c r="I571" s="130"/>
      <c r="J571" s="162"/>
      <c r="K571" s="162"/>
      <c r="L571" s="260"/>
      <c r="M571" s="264"/>
      <c r="N571" s="265"/>
      <c r="O571" s="265"/>
      <c r="P571" s="265"/>
      <c r="Q571" s="265"/>
      <c r="R571" s="265"/>
      <c r="S571" s="265"/>
      <c r="T571" s="266"/>
      <c r="U571" s="162"/>
      <c r="V571" s="162"/>
      <c r="W571" s="162"/>
      <c r="X571" s="162"/>
      <c r="AT571" s="129" t="s">
        <v>142</v>
      </c>
      <c r="AU571" s="129" t="s">
        <v>77</v>
      </c>
      <c r="AV571" s="14" t="s">
        <v>77</v>
      </c>
      <c r="AW571" s="14" t="s">
        <v>30</v>
      </c>
      <c r="AX571" s="14" t="s">
        <v>68</v>
      </c>
      <c r="AY571" s="129" t="s">
        <v>133</v>
      </c>
    </row>
    <row r="572" spans="1:51" s="16" customFormat="1" ht="12">
      <c r="A572" s="166"/>
      <c r="B572" s="278"/>
      <c r="C572" s="166"/>
      <c r="D572" s="254" t="s">
        <v>142</v>
      </c>
      <c r="E572" s="279" t="s">
        <v>3</v>
      </c>
      <c r="F572" s="280" t="s">
        <v>523</v>
      </c>
      <c r="G572" s="166"/>
      <c r="H572" s="281">
        <v>2251.379</v>
      </c>
      <c r="I572" s="143"/>
      <c r="J572" s="166"/>
      <c r="K572" s="166"/>
      <c r="L572" s="278"/>
      <c r="M572" s="282"/>
      <c r="N572" s="283"/>
      <c r="O572" s="283"/>
      <c r="P572" s="283"/>
      <c r="Q572" s="283"/>
      <c r="R572" s="283"/>
      <c r="S572" s="283"/>
      <c r="T572" s="284"/>
      <c r="U572" s="166"/>
      <c r="V572" s="166"/>
      <c r="W572" s="166"/>
      <c r="X572" s="166"/>
      <c r="AT572" s="142" t="s">
        <v>142</v>
      </c>
      <c r="AU572" s="142" t="s">
        <v>77</v>
      </c>
      <c r="AV572" s="16" t="s">
        <v>152</v>
      </c>
      <c r="AW572" s="16" t="s">
        <v>30</v>
      </c>
      <c r="AX572" s="16" t="s">
        <v>68</v>
      </c>
      <c r="AY572" s="142" t="s">
        <v>133</v>
      </c>
    </row>
    <row r="573" spans="1:51" s="13" customFormat="1" ht="12">
      <c r="A573" s="161"/>
      <c r="B573" s="253"/>
      <c r="C573" s="161"/>
      <c r="D573" s="254" t="s">
        <v>142</v>
      </c>
      <c r="E573" s="255" t="s">
        <v>3</v>
      </c>
      <c r="F573" s="256" t="s">
        <v>665</v>
      </c>
      <c r="G573" s="161"/>
      <c r="H573" s="255" t="s">
        <v>3</v>
      </c>
      <c r="I573" s="125"/>
      <c r="J573" s="161"/>
      <c r="K573" s="161"/>
      <c r="L573" s="253"/>
      <c r="M573" s="257"/>
      <c r="N573" s="258"/>
      <c r="O573" s="258"/>
      <c r="P573" s="258"/>
      <c r="Q573" s="258"/>
      <c r="R573" s="258"/>
      <c r="S573" s="258"/>
      <c r="T573" s="259"/>
      <c r="U573" s="161"/>
      <c r="V573" s="161"/>
      <c r="W573" s="161"/>
      <c r="X573" s="161"/>
      <c r="AT573" s="124" t="s">
        <v>142</v>
      </c>
      <c r="AU573" s="124" t="s">
        <v>77</v>
      </c>
      <c r="AV573" s="13" t="s">
        <v>73</v>
      </c>
      <c r="AW573" s="13" t="s">
        <v>30</v>
      </c>
      <c r="AX573" s="13" t="s">
        <v>68</v>
      </c>
      <c r="AY573" s="124" t="s">
        <v>133</v>
      </c>
    </row>
    <row r="574" spans="1:51" s="14" customFormat="1" ht="12">
      <c r="A574" s="162"/>
      <c r="B574" s="260"/>
      <c r="C574" s="162"/>
      <c r="D574" s="254" t="s">
        <v>142</v>
      </c>
      <c r="E574" s="261" t="s">
        <v>3</v>
      </c>
      <c r="F574" s="262" t="s">
        <v>598</v>
      </c>
      <c r="G574" s="162"/>
      <c r="H574" s="263">
        <v>58.487</v>
      </c>
      <c r="I574" s="130"/>
      <c r="J574" s="162"/>
      <c r="K574" s="162"/>
      <c r="L574" s="260"/>
      <c r="M574" s="264"/>
      <c r="N574" s="265"/>
      <c r="O574" s="265"/>
      <c r="P574" s="265"/>
      <c r="Q574" s="265"/>
      <c r="R574" s="265"/>
      <c r="S574" s="265"/>
      <c r="T574" s="266"/>
      <c r="U574" s="162"/>
      <c r="V574" s="162"/>
      <c r="W574" s="162"/>
      <c r="X574" s="162"/>
      <c r="AT574" s="129" t="s">
        <v>142</v>
      </c>
      <c r="AU574" s="129" t="s">
        <v>77</v>
      </c>
      <c r="AV574" s="14" t="s">
        <v>77</v>
      </c>
      <c r="AW574" s="14" t="s">
        <v>30</v>
      </c>
      <c r="AX574" s="14" t="s">
        <v>68</v>
      </c>
      <c r="AY574" s="129" t="s">
        <v>133</v>
      </c>
    </row>
    <row r="575" spans="1:51" s="15" customFormat="1" ht="12">
      <c r="A575" s="165"/>
      <c r="B575" s="271"/>
      <c r="C575" s="165"/>
      <c r="D575" s="254" t="s">
        <v>142</v>
      </c>
      <c r="E575" s="272" t="s">
        <v>3</v>
      </c>
      <c r="F575" s="273" t="s">
        <v>207</v>
      </c>
      <c r="G575" s="165"/>
      <c r="H575" s="274">
        <v>2309.866</v>
      </c>
      <c r="I575" s="138"/>
      <c r="J575" s="165"/>
      <c r="K575" s="165"/>
      <c r="L575" s="271"/>
      <c r="M575" s="275"/>
      <c r="N575" s="276"/>
      <c r="O575" s="276"/>
      <c r="P575" s="276"/>
      <c r="Q575" s="276"/>
      <c r="R575" s="276"/>
      <c r="S575" s="276"/>
      <c r="T575" s="277"/>
      <c r="U575" s="165"/>
      <c r="V575" s="165"/>
      <c r="W575" s="165"/>
      <c r="X575" s="165"/>
      <c r="AT575" s="137" t="s">
        <v>142</v>
      </c>
      <c r="AU575" s="137" t="s">
        <v>77</v>
      </c>
      <c r="AV575" s="15" t="s">
        <v>140</v>
      </c>
      <c r="AW575" s="15" t="s">
        <v>30</v>
      </c>
      <c r="AX575" s="15" t="s">
        <v>73</v>
      </c>
      <c r="AY575" s="137" t="s">
        <v>133</v>
      </c>
    </row>
    <row r="576" spans="1:65" s="2" customFormat="1" ht="24.2" customHeight="1">
      <c r="A576" s="164"/>
      <c r="B576" s="176"/>
      <c r="C576" s="242" t="s">
        <v>666</v>
      </c>
      <c r="D576" s="242" t="s">
        <v>135</v>
      </c>
      <c r="E576" s="243" t="s">
        <v>667</v>
      </c>
      <c r="F576" s="244" t="s">
        <v>668</v>
      </c>
      <c r="G576" s="245" t="s">
        <v>138</v>
      </c>
      <c r="H576" s="246">
        <v>2251.379</v>
      </c>
      <c r="I576" s="117"/>
      <c r="J576" s="247">
        <f>ROUND(I576*H576,2)</f>
        <v>0</v>
      </c>
      <c r="K576" s="244" t="s">
        <v>3</v>
      </c>
      <c r="L576" s="176"/>
      <c r="M576" s="248" t="s">
        <v>3</v>
      </c>
      <c r="N576" s="249" t="s">
        <v>39</v>
      </c>
      <c r="O576" s="250"/>
      <c r="P576" s="251">
        <f>O576*H576</f>
        <v>0</v>
      </c>
      <c r="Q576" s="251">
        <v>0</v>
      </c>
      <c r="R576" s="251">
        <f>Q576*H576</f>
        <v>0</v>
      </c>
      <c r="S576" s="251">
        <v>0</v>
      </c>
      <c r="T576" s="252">
        <f>S576*H576</f>
        <v>0</v>
      </c>
      <c r="U576" s="164"/>
      <c r="V576" s="164"/>
      <c r="W576" s="164"/>
      <c r="X576" s="164"/>
      <c r="Y576" s="30"/>
      <c r="Z576" s="30"/>
      <c r="AA576" s="30"/>
      <c r="AB576" s="30"/>
      <c r="AC576" s="30"/>
      <c r="AD576" s="30"/>
      <c r="AE576" s="30"/>
      <c r="AR576" s="122" t="s">
        <v>195</v>
      </c>
      <c r="AT576" s="122" t="s">
        <v>135</v>
      </c>
      <c r="AU576" s="122" t="s">
        <v>77</v>
      </c>
      <c r="AY576" s="18" t="s">
        <v>133</v>
      </c>
      <c r="BE576" s="123">
        <f>IF(N576="základní",J576,0)</f>
        <v>0</v>
      </c>
      <c r="BF576" s="123">
        <f>IF(N576="snížená",J576,0)</f>
        <v>0</v>
      </c>
      <c r="BG576" s="123">
        <f>IF(N576="zákl. přenesená",J576,0)</f>
        <v>0</v>
      </c>
      <c r="BH576" s="123">
        <f>IF(N576="sníž. přenesená",J576,0)</f>
        <v>0</v>
      </c>
      <c r="BI576" s="123">
        <f>IF(N576="nulová",J576,0)</f>
        <v>0</v>
      </c>
      <c r="BJ576" s="18" t="s">
        <v>73</v>
      </c>
      <c r="BK576" s="123">
        <f>ROUND(I576*H576,2)</f>
        <v>0</v>
      </c>
      <c r="BL576" s="18" t="s">
        <v>195</v>
      </c>
      <c r="BM576" s="122" t="s">
        <v>669</v>
      </c>
    </row>
    <row r="577" spans="1:51" s="13" customFormat="1" ht="12">
      <c r="A577" s="161"/>
      <c r="B577" s="253"/>
      <c r="C577" s="161"/>
      <c r="D577" s="254" t="s">
        <v>142</v>
      </c>
      <c r="E577" s="255" t="s">
        <v>3</v>
      </c>
      <c r="F577" s="256" t="s">
        <v>651</v>
      </c>
      <c r="G577" s="161"/>
      <c r="H577" s="255" t="s">
        <v>3</v>
      </c>
      <c r="I577" s="125"/>
      <c r="J577" s="161"/>
      <c r="K577" s="161"/>
      <c r="L577" s="253"/>
      <c r="M577" s="257"/>
      <c r="N577" s="258"/>
      <c r="O577" s="258"/>
      <c r="P577" s="258"/>
      <c r="Q577" s="258"/>
      <c r="R577" s="258"/>
      <c r="S577" s="258"/>
      <c r="T577" s="259"/>
      <c r="U577" s="161"/>
      <c r="V577" s="161"/>
      <c r="W577" s="161"/>
      <c r="X577" s="161"/>
      <c r="AT577" s="124" t="s">
        <v>142</v>
      </c>
      <c r="AU577" s="124" t="s">
        <v>77</v>
      </c>
      <c r="AV577" s="13" t="s">
        <v>73</v>
      </c>
      <c r="AW577" s="13" t="s">
        <v>30</v>
      </c>
      <c r="AX577" s="13" t="s">
        <v>68</v>
      </c>
      <c r="AY577" s="124" t="s">
        <v>133</v>
      </c>
    </row>
    <row r="578" spans="1:51" s="14" customFormat="1" ht="12">
      <c r="A578" s="162"/>
      <c r="B578" s="260"/>
      <c r="C578" s="162"/>
      <c r="D578" s="254" t="s">
        <v>142</v>
      </c>
      <c r="E578" s="261" t="s">
        <v>3</v>
      </c>
      <c r="F578" s="262" t="s">
        <v>652</v>
      </c>
      <c r="G578" s="162"/>
      <c r="H578" s="263">
        <v>317.34</v>
      </c>
      <c r="I578" s="130"/>
      <c r="J578" s="162"/>
      <c r="K578" s="162"/>
      <c r="L578" s="260"/>
      <c r="M578" s="264"/>
      <c r="N578" s="265"/>
      <c r="O578" s="265"/>
      <c r="P578" s="265"/>
      <c r="Q578" s="265"/>
      <c r="R578" s="265"/>
      <c r="S578" s="265"/>
      <c r="T578" s="266"/>
      <c r="U578" s="162"/>
      <c r="V578" s="162"/>
      <c r="W578" s="162"/>
      <c r="X578" s="162"/>
      <c r="AT578" s="129" t="s">
        <v>142</v>
      </c>
      <c r="AU578" s="129" t="s">
        <v>77</v>
      </c>
      <c r="AV578" s="14" t="s">
        <v>77</v>
      </c>
      <c r="AW578" s="14" t="s">
        <v>30</v>
      </c>
      <c r="AX578" s="14" t="s">
        <v>68</v>
      </c>
      <c r="AY578" s="129" t="s">
        <v>133</v>
      </c>
    </row>
    <row r="579" spans="1:51" s="14" customFormat="1" ht="12">
      <c r="A579" s="162"/>
      <c r="B579" s="260"/>
      <c r="C579" s="162"/>
      <c r="D579" s="254" t="s">
        <v>142</v>
      </c>
      <c r="E579" s="261" t="s">
        <v>3</v>
      </c>
      <c r="F579" s="262" t="s">
        <v>653</v>
      </c>
      <c r="G579" s="162"/>
      <c r="H579" s="263">
        <v>303.6</v>
      </c>
      <c r="I579" s="130"/>
      <c r="J579" s="162"/>
      <c r="K579" s="162"/>
      <c r="L579" s="260"/>
      <c r="M579" s="264"/>
      <c r="N579" s="265"/>
      <c r="O579" s="265"/>
      <c r="P579" s="265"/>
      <c r="Q579" s="265"/>
      <c r="R579" s="265"/>
      <c r="S579" s="265"/>
      <c r="T579" s="266"/>
      <c r="U579" s="162"/>
      <c r="V579" s="162"/>
      <c r="W579" s="162"/>
      <c r="X579" s="162"/>
      <c r="AT579" s="129" t="s">
        <v>142</v>
      </c>
      <c r="AU579" s="129" t="s">
        <v>77</v>
      </c>
      <c r="AV579" s="14" t="s">
        <v>77</v>
      </c>
      <c r="AW579" s="14" t="s">
        <v>30</v>
      </c>
      <c r="AX579" s="14" t="s">
        <v>68</v>
      </c>
      <c r="AY579" s="129" t="s">
        <v>133</v>
      </c>
    </row>
    <row r="580" spans="1:51" s="14" customFormat="1" ht="12">
      <c r="A580" s="162"/>
      <c r="B580" s="260"/>
      <c r="C580" s="162"/>
      <c r="D580" s="254" t="s">
        <v>142</v>
      </c>
      <c r="E580" s="261" t="s">
        <v>3</v>
      </c>
      <c r="F580" s="262" t="s">
        <v>654</v>
      </c>
      <c r="G580" s="162"/>
      <c r="H580" s="263">
        <v>297.16</v>
      </c>
      <c r="I580" s="130"/>
      <c r="J580" s="162"/>
      <c r="K580" s="162"/>
      <c r="L580" s="260"/>
      <c r="M580" s="264"/>
      <c r="N580" s="265"/>
      <c r="O580" s="265"/>
      <c r="P580" s="265"/>
      <c r="Q580" s="265"/>
      <c r="R580" s="265"/>
      <c r="S580" s="265"/>
      <c r="T580" s="266"/>
      <c r="U580" s="162"/>
      <c r="V580" s="162"/>
      <c r="W580" s="162"/>
      <c r="X580" s="162"/>
      <c r="AT580" s="129" t="s">
        <v>142</v>
      </c>
      <c r="AU580" s="129" t="s">
        <v>77</v>
      </c>
      <c r="AV580" s="14" t="s">
        <v>77</v>
      </c>
      <c r="AW580" s="14" t="s">
        <v>30</v>
      </c>
      <c r="AX580" s="14" t="s">
        <v>68</v>
      </c>
      <c r="AY580" s="129" t="s">
        <v>133</v>
      </c>
    </row>
    <row r="581" spans="1:51" s="14" customFormat="1" ht="12">
      <c r="A581" s="162"/>
      <c r="B581" s="260"/>
      <c r="C581" s="162"/>
      <c r="D581" s="254" t="s">
        <v>142</v>
      </c>
      <c r="E581" s="261" t="s">
        <v>3</v>
      </c>
      <c r="F581" s="262" t="s">
        <v>655</v>
      </c>
      <c r="G581" s="162"/>
      <c r="H581" s="263">
        <v>64.4</v>
      </c>
      <c r="I581" s="130"/>
      <c r="J581" s="162"/>
      <c r="K581" s="162"/>
      <c r="L581" s="260"/>
      <c r="M581" s="264"/>
      <c r="N581" s="265"/>
      <c r="O581" s="265"/>
      <c r="P581" s="265"/>
      <c r="Q581" s="265"/>
      <c r="R581" s="265"/>
      <c r="S581" s="265"/>
      <c r="T581" s="266"/>
      <c r="U581" s="162"/>
      <c r="V581" s="162"/>
      <c r="W581" s="162"/>
      <c r="X581" s="162"/>
      <c r="AT581" s="129" t="s">
        <v>142</v>
      </c>
      <c r="AU581" s="129" t="s">
        <v>77</v>
      </c>
      <c r="AV581" s="14" t="s">
        <v>77</v>
      </c>
      <c r="AW581" s="14" t="s">
        <v>30</v>
      </c>
      <c r="AX581" s="14" t="s">
        <v>68</v>
      </c>
      <c r="AY581" s="129" t="s">
        <v>133</v>
      </c>
    </row>
    <row r="582" spans="1:51" s="14" customFormat="1" ht="12">
      <c r="A582" s="162"/>
      <c r="B582" s="260"/>
      <c r="C582" s="162"/>
      <c r="D582" s="254" t="s">
        <v>142</v>
      </c>
      <c r="E582" s="261" t="s">
        <v>3</v>
      </c>
      <c r="F582" s="262" t="s">
        <v>656</v>
      </c>
      <c r="G582" s="162"/>
      <c r="H582" s="263">
        <v>63.65</v>
      </c>
      <c r="I582" s="130"/>
      <c r="J582" s="162"/>
      <c r="K582" s="162"/>
      <c r="L582" s="260"/>
      <c r="M582" s="264"/>
      <c r="N582" s="265"/>
      <c r="O582" s="265"/>
      <c r="P582" s="265"/>
      <c r="Q582" s="265"/>
      <c r="R582" s="265"/>
      <c r="S582" s="265"/>
      <c r="T582" s="266"/>
      <c r="U582" s="162"/>
      <c r="V582" s="162"/>
      <c r="W582" s="162"/>
      <c r="X582" s="162"/>
      <c r="AT582" s="129" t="s">
        <v>142</v>
      </c>
      <c r="AU582" s="129" t="s">
        <v>77</v>
      </c>
      <c r="AV582" s="14" t="s">
        <v>77</v>
      </c>
      <c r="AW582" s="14" t="s">
        <v>30</v>
      </c>
      <c r="AX582" s="14" t="s">
        <v>68</v>
      </c>
      <c r="AY582" s="129" t="s">
        <v>133</v>
      </c>
    </row>
    <row r="583" spans="1:51" s="14" customFormat="1" ht="12">
      <c r="A583" s="162"/>
      <c r="B583" s="260"/>
      <c r="C583" s="162"/>
      <c r="D583" s="254" t="s">
        <v>142</v>
      </c>
      <c r="E583" s="261" t="s">
        <v>3</v>
      </c>
      <c r="F583" s="262" t="s">
        <v>657</v>
      </c>
      <c r="G583" s="162"/>
      <c r="H583" s="263">
        <v>64.4</v>
      </c>
      <c r="I583" s="130"/>
      <c r="J583" s="162"/>
      <c r="K583" s="162"/>
      <c r="L583" s="260"/>
      <c r="M583" s="264"/>
      <c r="N583" s="265"/>
      <c r="O583" s="265"/>
      <c r="P583" s="265"/>
      <c r="Q583" s="265"/>
      <c r="R583" s="265"/>
      <c r="S583" s="265"/>
      <c r="T583" s="266"/>
      <c r="U583" s="162"/>
      <c r="V583" s="162"/>
      <c r="W583" s="162"/>
      <c r="X583" s="162"/>
      <c r="AT583" s="129" t="s">
        <v>142</v>
      </c>
      <c r="AU583" s="129" t="s">
        <v>77</v>
      </c>
      <c r="AV583" s="14" t="s">
        <v>77</v>
      </c>
      <c r="AW583" s="14" t="s">
        <v>30</v>
      </c>
      <c r="AX583" s="14" t="s">
        <v>68</v>
      </c>
      <c r="AY583" s="129" t="s">
        <v>133</v>
      </c>
    </row>
    <row r="584" spans="1:51" s="14" customFormat="1" ht="12">
      <c r="A584" s="162"/>
      <c r="B584" s="260"/>
      <c r="C584" s="162"/>
      <c r="D584" s="254" t="s">
        <v>142</v>
      </c>
      <c r="E584" s="261" t="s">
        <v>3</v>
      </c>
      <c r="F584" s="262" t="s">
        <v>658</v>
      </c>
      <c r="G584" s="162"/>
      <c r="H584" s="263">
        <v>266.984</v>
      </c>
      <c r="I584" s="130"/>
      <c r="J584" s="162"/>
      <c r="K584" s="162"/>
      <c r="L584" s="260"/>
      <c r="M584" s="264"/>
      <c r="N584" s="265"/>
      <c r="O584" s="265"/>
      <c r="P584" s="265"/>
      <c r="Q584" s="265"/>
      <c r="R584" s="265"/>
      <c r="S584" s="265"/>
      <c r="T584" s="266"/>
      <c r="U584" s="162"/>
      <c r="V584" s="162"/>
      <c r="W584" s="162"/>
      <c r="X584" s="162"/>
      <c r="AT584" s="129" t="s">
        <v>142</v>
      </c>
      <c r="AU584" s="129" t="s">
        <v>77</v>
      </c>
      <c r="AV584" s="14" t="s">
        <v>77</v>
      </c>
      <c r="AW584" s="14" t="s">
        <v>30</v>
      </c>
      <c r="AX584" s="14" t="s">
        <v>68</v>
      </c>
      <c r="AY584" s="129" t="s">
        <v>133</v>
      </c>
    </row>
    <row r="585" spans="1:51" s="14" customFormat="1" ht="12">
      <c r="A585" s="162"/>
      <c r="B585" s="260"/>
      <c r="C585" s="162"/>
      <c r="D585" s="254" t="s">
        <v>142</v>
      </c>
      <c r="E585" s="261" t="s">
        <v>3</v>
      </c>
      <c r="F585" s="262" t="s">
        <v>659</v>
      </c>
      <c r="G585" s="162"/>
      <c r="H585" s="263">
        <v>64.4</v>
      </c>
      <c r="I585" s="130"/>
      <c r="J585" s="162"/>
      <c r="K585" s="162"/>
      <c r="L585" s="260"/>
      <c r="M585" s="264"/>
      <c r="N585" s="265"/>
      <c r="O585" s="265"/>
      <c r="P585" s="265"/>
      <c r="Q585" s="265"/>
      <c r="R585" s="265"/>
      <c r="S585" s="265"/>
      <c r="T585" s="266"/>
      <c r="U585" s="162"/>
      <c r="V585" s="162"/>
      <c r="W585" s="162"/>
      <c r="X585" s="162"/>
      <c r="AT585" s="129" t="s">
        <v>142</v>
      </c>
      <c r="AU585" s="129" t="s">
        <v>77</v>
      </c>
      <c r="AV585" s="14" t="s">
        <v>77</v>
      </c>
      <c r="AW585" s="14" t="s">
        <v>30</v>
      </c>
      <c r="AX585" s="14" t="s">
        <v>68</v>
      </c>
      <c r="AY585" s="129" t="s">
        <v>133</v>
      </c>
    </row>
    <row r="586" spans="1:51" s="14" customFormat="1" ht="12">
      <c r="A586" s="162"/>
      <c r="B586" s="260"/>
      <c r="C586" s="162"/>
      <c r="D586" s="254" t="s">
        <v>142</v>
      </c>
      <c r="E586" s="261" t="s">
        <v>3</v>
      </c>
      <c r="F586" s="262" t="s">
        <v>660</v>
      </c>
      <c r="G586" s="162"/>
      <c r="H586" s="263">
        <v>63.65</v>
      </c>
      <c r="I586" s="130"/>
      <c r="J586" s="162"/>
      <c r="K586" s="162"/>
      <c r="L586" s="260"/>
      <c r="M586" s="264"/>
      <c r="N586" s="265"/>
      <c r="O586" s="265"/>
      <c r="P586" s="265"/>
      <c r="Q586" s="265"/>
      <c r="R586" s="265"/>
      <c r="S586" s="265"/>
      <c r="T586" s="266"/>
      <c r="U586" s="162"/>
      <c r="V586" s="162"/>
      <c r="W586" s="162"/>
      <c r="X586" s="162"/>
      <c r="AT586" s="129" t="s">
        <v>142</v>
      </c>
      <c r="AU586" s="129" t="s">
        <v>77</v>
      </c>
      <c r="AV586" s="14" t="s">
        <v>77</v>
      </c>
      <c r="AW586" s="14" t="s">
        <v>30</v>
      </c>
      <c r="AX586" s="14" t="s">
        <v>68</v>
      </c>
      <c r="AY586" s="129" t="s">
        <v>133</v>
      </c>
    </row>
    <row r="587" spans="1:51" s="14" customFormat="1" ht="12">
      <c r="A587" s="162"/>
      <c r="B587" s="260"/>
      <c r="C587" s="162"/>
      <c r="D587" s="254" t="s">
        <v>142</v>
      </c>
      <c r="E587" s="261" t="s">
        <v>3</v>
      </c>
      <c r="F587" s="262" t="s">
        <v>661</v>
      </c>
      <c r="G587" s="162"/>
      <c r="H587" s="263">
        <v>64.4</v>
      </c>
      <c r="I587" s="130"/>
      <c r="J587" s="162"/>
      <c r="K587" s="162"/>
      <c r="L587" s="260"/>
      <c r="M587" s="264"/>
      <c r="N587" s="265"/>
      <c r="O587" s="265"/>
      <c r="P587" s="265"/>
      <c r="Q587" s="265"/>
      <c r="R587" s="265"/>
      <c r="S587" s="265"/>
      <c r="T587" s="266"/>
      <c r="U587" s="162"/>
      <c r="V587" s="162"/>
      <c r="W587" s="162"/>
      <c r="X587" s="162"/>
      <c r="AT587" s="129" t="s">
        <v>142</v>
      </c>
      <c r="AU587" s="129" t="s">
        <v>77</v>
      </c>
      <c r="AV587" s="14" t="s">
        <v>77</v>
      </c>
      <c r="AW587" s="14" t="s">
        <v>30</v>
      </c>
      <c r="AX587" s="14" t="s">
        <v>68</v>
      </c>
      <c r="AY587" s="129" t="s">
        <v>133</v>
      </c>
    </row>
    <row r="588" spans="1:51" s="14" customFormat="1" ht="12">
      <c r="A588" s="162"/>
      <c r="B588" s="260"/>
      <c r="C588" s="162"/>
      <c r="D588" s="254" t="s">
        <v>142</v>
      </c>
      <c r="E588" s="261" t="s">
        <v>3</v>
      </c>
      <c r="F588" s="262" t="s">
        <v>662</v>
      </c>
      <c r="G588" s="162"/>
      <c r="H588" s="263">
        <v>94.76</v>
      </c>
      <c r="I588" s="130"/>
      <c r="J588" s="162"/>
      <c r="K588" s="162"/>
      <c r="L588" s="260"/>
      <c r="M588" s="264"/>
      <c r="N588" s="265"/>
      <c r="O588" s="265"/>
      <c r="P588" s="265"/>
      <c r="Q588" s="265"/>
      <c r="R588" s="265"/>
      <c r="S588" s="265"/>
      <c r="T588" s="266"/>
      <c r="U588" s="162"/>
      <c r="V588" s="162"/>
      <c r="W588" s="162"/>
      <c r="X588" s="162"/>
      <c r="AT588" s="129" t="s">
        <v>142</v>
      </c>
      <c r="AU588" s="129" t="s">
        <v>77</v>
      </c>
      <c r="AV588" s="14" t="s">
        <v>77</v>
      </c>
      <c r="AW588" s="14" t="s">
        <v>30</v>
      </c>
      <c r="AX588" s="14" t="s">
        <v>68</v>
      </c>
      <c r="AY588" s="129" t="s">
        <v>133</v>
      </c>
    </row>
    <row r="589" spans="1:51" s="14" customFormat="1" ht="12">
      <c r="A589" s="162"/>
      <c r="B589" s="260"/>
      <c r="C589" s="162"/>
      <c r="D589" s="254" t="s">
        <v>142</v>
      </c>
      <c r="E589" s="261" t="s">
        <v>3</v>
      </c>
      <c r="F589" s="262" t="s">
        <v>663</v>
      </c>
      <c r="G589" s="162"/>
      <c r="H589" s="263">
        <v>209.76</v>
      </c>
      <c r="I589" s="130"/>
      <c r="J589" s="162"/>
      <c r="K589" s="162"/>
      <c r="L589" s="260"/>
      <c r="M589" s="264"/>
      <c r="N589" s="265"/>
      <c r="O589" s="265"/>
      <c r="P589" s="265"/>
      <c r="Q589" s="265"/>
      <c r="R589" s="265"/>
      <c r="S589" s="265"/>
      <c r="T589" s="266"/>
      <c r="U589" s="162"/>
      <c r="V589" s="162"/>
      <c r="W589" s="162"/>
      <c r="X589" s="162"/>
      <c r="AT589" s="129" t="s">
        <v>142</v>
      </c>
      <c r="AU589" s="129" t="s">
        <v>77</v>
      </c>
      <c r="AV589" s="14" t="s">
        <v>77</v>
      </c>
      <c r="AW589" s="14" t="s">
        <v>30</v>
      </c>
      <c r="AX589" s="14" t="s">
        <v>68</v>
      </c>
      <c r="AY589" s="129" t="s">
        <v>133</v>
      </c>
    </row>
    <row r="590" spans="1:51" s="14" customFormat="1" ht="12">
      <c r="A590" s="162"/>
      <c r="B590" s="260"/>
      <c r="C590" s="162"/>
      <c r="D590" s="254" t="s">
        <v>142</v>
      </c>
      <c r="E590" s="261" t="s">
        <v>3</v>
      </c>
      <c r="F590" s="262" t="s">
        <v>664</v>
      </c>
      <c r="G590" s="162"/>
      <c r="H590" s="263">
        <v>376.875</v>
      </c>
      <c r="I590" s="130"/>
      <c r="J590" s="162"/>
      <c r="K590" s="162"/>
      <c r="L590" s="260"/>
      <c r="M590" s="264"/>
      <c r="N590" s="265"/>
      <c r="O590" s="265"/>
      <c r="P590" s="265"/>
      <c r="Q590" s="265"/>
      <c r="R590" s="265"/>
      <c r="S590" s="265"/>
      <c r="T590" s="266"/>
      <c r="U590" s="162"/>
      <c r="V590" s="162"/>
      <c r="W590" s="162"/>
      <c r="X590" s="162"/>
      <c r="AT590" s="129" t="s">
        <v>142</v>
      </c>
      <c r="AU590" s="129" t="s">
        <v>77</v>
      </c>
      <c r="AV590" s="14" t="s">
        <v>77</v>
      </c>
      <c r="AW590" s="14" t="s">
        <v>30</v>
      </c>
      <c r="AX590" s="14" t="s">
        <v>68</v>
      </c>
      <c r="AY590" s="129" t="s">
        <v>133</v>
      </c>
    </row>
    <row r="591" spans="1:51" s="15" customFormat="1" ht="12">
      <c r="A591" s="165"/>
      <c r="B591" s="271"/>
      <c r="C591" s="165"/>
      <c r="D591" s="254" t="s">
        <v>142</v>
      </c>
      <c r="E591" s="272" t="s">
        <v>3</v>
      </c>
      <c r="F591" s="273" t="s">
        <v>207</v>
      </c>
      <c r="G591" s="165"/>
      <c r="H591" s="274">
        <v>2251.379</v>
      </c>
      <c r="I591" s="138"/>
      <c r="J591" s="165"/>
      <c r="K591" s="165"/>
      <c r="L591" s="271"/>
      <c r="M591" s="275"/>
      <c r="N591" s="276"/>
      <c r="O591" s="276"/>
      <c r="P591" s="276"/>
      <c r="Q591" s="276"/>
      <c r="R591" s="276"/>
      <c r="S591" s="276"/>
      <c r="T591" s="277"/>
      <c r="U591" s="165"/>
      <c r="V591" s="165"/>
      <c r="W591" s="165"/>
      <c r="X591" s="165"/>
      <c r="AT591" s="137" t="s">
        <v>142</v>
      </c>
      <c r="AU591" s="137" t="s">
        <v>77</v>
      </c>
      <c r="AV591" s="15" t="s">
        <v>140</v>
      </c>
      <c r="AW591" s="15" t="s">
        <v>30</v>
      </c>
      <c r="AX591" s="15" t="s">
        <v>73</v>
      </c>
      <c r="AY591" s="137" t="s">
        <v>133</v>
      </c>
    </row>
    <row r="592" spans="1:65" s="2" customFormat="1" ht="24.2" customHeight="1">
      <c r="A592" s="164"/>
      <c r="B592" s="176"/>
      <c r="C592" s="242" t="s">
        <v>670</v>
      </c>
      <c r="D592" s="242" t="s">
        <v>135</v>
      </c>
      <c r="E592" s="243" t="s">
        <v>671</v>
      </c>
      <c r="F592" s="244" t="s">
        <v>672</v>
      </c>
      <c r="G592" s="245" t="s">
        <v>138</v>
      </c>
      <c r="H592" s="246">
        <v>1994.149</v>
      </c>
      <c r="I592" s="117"/>
      <c r="J592" s="247">
        <f>ROUND(I592*H592,2)</f>
        <v>0</v>
      </c>
      <c r="K592" s="244" t="s">
        <v>3</v>
      </c>
      <c r="L592" s="176"/>
      <c r="M592" s="248" t="s">
        <v>3</v>
      </c>
      <c r="N592" s="249" t="s">
        <v>39</v>
      </c>
      <c r="O592" s="250"/>
      <c r="P592" s="251">
        <f>O592*H592</f>
        <v>0</v>
      </c>
      <c r="Q592" s="251">
        <v>0</v>
      </c>
      <c r="R592" s="251">
        <f>Q592*H592</f>
        <v>0</v>
      </c>
      <c r="S592" s="251">
        <v>0</v>
      </c>
      <c r="T592" s="252">
        <f>S592*H592</f>
        <v>0</v>
      </c>
      <c r="U592" s="164"/>
      <c r="V592" s="164"/>
      <c r="W592" s="164"/>
      <c r="X592" s="164"/>
      <c r="Y592" s="30"/>
      <c r="Z592" s="30"/>
      <c r="AA592" s="30"/>
      <c r="AB592" s="30"/>
      <c r="AC592" s="30"/>
      <c r="AD592" s="30"/>
      <c r="AE592" s="30"/>
      <c r="AR592" s="122" t="s">
        <v>195</v>
      </c>
      <c r="AT592" s="122" t="s">
        <v>135</v>
      </c>
      <c r="AU592" s="122" t="s">
        <v>77</v>
      </c>
      <c r="AY592" s="18" t="s">
        <v>133</v>
      </c>
      <c r="BE592" s="123">
        <f>IF(N592="základní",J592,0)</f>
        <v>0</v>
      </c>
      <c r="BF592" s="123">
        <f>IF(N592="snížená",J592,0)</f>
        <v>0</v>
      </c>
      <c r="BG592" s="123">
        <f>IF(N592="zákl. přenesená",J592,0)</f>
        <v>0</v>
      </c>
      <c r="BH592" s="123">
        <f>IF(N592="sníž. přenesená",J592,0)</f>
        <v>0</v>
      </c>
      <c r="BI592" s="123">
        <f>IF(N592="nulová",J592,0)</f>
        <v>0</v>
      </c>
      <c r="BJ592" s="18" t="s">
        <v>73</v>
      </c>
      <c r="BK592" s="123">
        <f>ROUND(I592*H592,2)</f>
        <v>0</v>
      </c>
      <c r="BL592" s="18" t="s">
        <v>195</v>
      </c>
      <c r="BM592" s="122" t="s">
        <v>673</v>
      </c>
    </row>
    <row r="593" spans="1:47" s="2" customFormat="1" ht="29.25">
      <c r="A593" s="164"/>
      <c r="B593" s="176"/>
      <c r="C593" s="164"/>
      <c r="D593" s="254" t="s">
        <v>164</v>
      </c>
      <c r="E593" s="164"/>
      <c r="F593" s="267" t="s">
        <v>674</v>
      </c>
      <c r="G593" s="164"/>
      <c r="H593" s="164"/>
      <c r="I593" s="134"/>
      <c r="J593" s="164"/>
      <c r="K593" s="164"/>
      <c r="L593" s="176"/>
      <c r="M593" s="268"/>
      <c r="N593" s="269"/>
      <c r="O593" s="250"/>
      <c r="P593" s="250"/>
      <c r="Q593" s="250"/>
      <c r="R593" s="250"/>
      <c r="S593" s="250"/>
      <c r="T593" s="270"/>
      <c r="U593" s="164"/>
      <c r="V593" s="164"/>
      <c r="W593" s="164"/>
      <c r="X593" s="164"/>
      <c r="Y593" s="30"/>
      <c r="Z593" s="30"/>
      <c r="AA593" s="30"/>
      <c r="AB593" s="30"/>
      <c r="AC593" s="30"/>
      <c r="AD593" s="30"/>
      <c r="AE593" s="30"/>
      <c r="AT593" s="18" t="s">
        <v>164</v>
      </c>
      <c r="AU593" s="18" t="s">
        <v>77</v>
      </c>
    </row>
    <row r="594" spans="1:51" s="13" customFormat="1" ht="12">
      <c r="A594" s="161"/>
      <c r="B594" s="253"/>
      <c r="C594" s="161"/>
      <c r="D594" s="254" t="s">
        <v>142</v>
      </c>
      <c r="E594" s="255" t="s">
        <v>3</v>
      </c>
      <c r="F594" s="256" t="s">
        <v>651</v>
      </c>
      <c r="G594" s="161"/>
      <c r="H594" s="255" t="s">
        <v>3</v>
      </c>
      <c r="I594" s="125"/>
      <c r="J594" s="161"/>
      <c r="K594" s="161"/>
      <c r="L594" s="253"/>
      <c r="M594" s="257"/>
      <c r="N594" s="258"/>
      <c r="O594" s="258"/>
      <c r="P594" s="258"/>
      <c r="Q594" s="258"/>
      <c r="R594" s="258"/>
      <c r="S594" s="258"/>
      <c r="T594" s="259"/>
      <c r="U594" s="161"/>
      <c r="V594" s="161"/>
      <c r="W594" s="161"/>
      <c r="X594" s="161"/>
      <c r="AT594" s="124" t="s">
        <v>142</v>
      </c>
      <c r="AU594" s="124" t="s">
        <v>77</v>
      </c>
      <c r="AV594" s="13" t="s">
        <v>73</v>
      </c>
      <c r="AW594" s="13" t="s">
        <v>30</v>
      </c>
      <c r="AX594" s="13" t="s">
        <v>68</v>
      </c>
      <c r="AY594" s="124" t="s">
        <v>133</v>
      </c>
    </row>
    <row r="595" spans="1:51" s="14" customFormat="1" ht="12">
      <c r="A595" s="162"/>
      <c r="B595" s="260"/>
      <c r="C595" s="162"/>
      <c r="D595" s="254" t="s">
        <v>142</v>
      </c>
      <c r="E595" s="261" t="s">
        <v>3</v>
      </c>
      <c r="F595" s="262" t="s">
        <v>652</v>
      </c>
      <c r="G595" s="162"/>
      <c r="H595" s="263">
        <v>317.34</v>
      </c>
      <c r="I595" s="130"/>
      <c r="J595" s="162"/>
      <c r="K595" s="162"/>
      <c r="L595" s="260"/>
      <c r="M595" s="264"/>
      <c r="N595" s="265"/>
      <c r="O595" s="265"/>
      <c r="P595" s="265"/>
      <c r="Q595" s="265"/>
      <c r="R595" s="265"/>
      <c r="S595" s="265"/>
      <c r="T595" s="266"/>
      <c r="U595" s="162"/>
      <c r="V595" s="162"/>
      <c r="W595" s="162"/>
      <c r="X595" s="162"/>
      <c r="AT595" s="129" t="s">
        <v>142</v>
      </c>
      <c r="AU595" s="129" t="s">
        <v>77</v>
      </c>
      <c r="AV595" s="14" t="s">
        <v>77</v>
      </c>
      <c r="AW595" s="14" t="s">
        <v>30</v>
      </c>
      <c r="AX595" s="14" t="s">
        <v>68</v>
      </c>
      <c r="AY595" s="129" t="s">
        <v>133</v>
      </c>
    </row>
    <row r="596" spans="1:51" s="14" customFormat="1" ht="12">
      <c r="A596" s="162"/>
      <c r="B596" s="260"/>
      <c r="C596" s="162"/>
      <c r="D596" s="254" t="s">
        <v>142</v>
      </c>
      <c r="E596" s="261" t="s">
        <v>3</v>
      </c>
      <c r="F596" s="262" t="s">
        <v>653</v>
      </c>
      <c r="G596" s="162"/>
      <c r="H596" s="263">
        <v>303.6</v>
      </c>
      <c r="I596" s="130"/>
      <c r="J596" s="162"/>
      <c r="K596" s="162"/>
      <c r="L596" s="260"/>
      <c r="M596" s="264"/>
      <c r="N596" s="265"/>
      <c r="O596" s="265"/>
      <c r="P596" s="265"/>
      <c r="Q596" s="265"/>
      <c r="R596" s="265"/>
      <c r="S596" s="265"/>
      <c r="T596" s="266"/>
      <c r="U596" s="162"/>
      <c r="V596" s="162"/>
      <c r="W596" s="162"/>
      <c r="X596" s="162"/>
      <c r="AT596" s="129" t="s">
        <v>142</v>
      </c>
      <c r="AU596" s="129" t="s">
        <v>77</v>
      </c>
      <c r="AV596" s="14" t="s">
        <v>77</v>
      </c>
      <c r="AW596" s="14" t="s">
        <v>30</v>
      </c>
      <c r="AX596" s="14" t="s">
        <v>68</v>
      </c>
      <c r="AY596" s="129" t="s">
        <v>133</v>
      </c>
    </row>
    <row r="597" spans="1:51" s="14" customFormat="1" ht="12">
      <c r="A597" s="162"/>
      <c r="B597" s="260"/>
      <c r="C597" s="162"/>
      <c r="D597" s="254" t="s">
        <v>142</v>
      </c>
      <c r="E597" s="261" t="s">
        <v>3</v>
      </c>
      <c r="F597" s="262" t="s">
        <v>654</v>
      </c>
      <c r="G597" s="162"/>
      <c r="H597" s="263">
        <v>297.16</v>
      </c>
      <c r="I597" s="130"/>
      <c r="J597" s="162"/>
      <c r="K597" s="162"/>
      <c r="L597" s="260"/>
      <c r="M597" s="264"/>
      <c r="N597" s="265"/>
      <c r="O597" s="265"/>
      <c r="P597" s="265"/>
      <c r="Q597" s="265"/>
      <c r="R597" s="265"/>
      <c r="S597" s="265"/>
      <c r="T597" s="266"/>
      <c r="U597" s="162"/>
      <c r="V597" s="162"/>
      <c r="W597" s="162"/>
      <c r="X597" s="162"/>
      <c r="AT597" s="129" t="s">
        <v>142</v>
      </c>
      <c r="AU597" s="129" t="s">
        <v>77</v>
      </c>
      <c r="AV597" s="14" t="s">
        <v>77</v>
      </c>
      <c r="AW597" s="14" t="s">
        <v>30</v>
      </c>
      <c r="AX597" s="14" t="s">
        <v>68</v>
      </c>
      <c r="AY597" s="129" t="s">
        <v>133</v>
      </c>
    </row>
    <row r="598" spans="1:51" s="14" customFormat="1" ht="12">
      <c r="A598" s="162"/>
      <c r="B598" s="260"/>
      <c r="C598" s="162"/>
      <c r="D598" s="254" t="s">
        <v>142</v>
      </c>
      <c r="E598" s="261" t="s">
        <v>3</v>
      </c>
      <c r="F598" s="262" t="s">
        <v>655</v>
      </c>
      <c r="G598" s="162"/>
      <c r="H598" s="263">
        <v>64.4</v>
      </c>
      <c r="I598" s="130"/>
      <c r="J598" s="162"/>
      <c r="K598" s="162"/>
      <c r="L598" s="260"/>
      <c r="M598" s="264"/>
      <c r="N598" s="265"/>
      <c r="O598" s="265"/>
      <c r="P598" s="265"/>
      <c r="Q598" s="265"/>
      <c r="R598" s="265"/>
      <c r="S598" s="265"/>
      <c r="T598" s="266"/>
      <c r="U598" s="162"/>
      <c r="V598" s="162"/>
      <c r="W598" s="162"/>
      <c r="X598" s="162"/>
      <c r="AT598" s="129" t="s">
        <v>142</v>
      </c>
      <c r="AU598" s="129" t="s">
        <v>77</v>
      </c>
      <c r="AV598" s="14" t="s">
        <v>77</v>
      </c>
      <c r="AW598" s="14" t="s">
        <v>30</v>
      </c>
      <c r="AX598" s="14" t="s">
        <v>68</v>
      </c>
      <c r="AY598" s="129" t="s">
        <v>133</v>
      </c>
    </row>
    <row r="599" spans="1:51" s="14" customFormat="1" ht="12">
      <c r="A599" s="162"/>
      <c r="B599" s="260"/>
      <c r="C599" s="162"/>
      <c r="D599" s="254" t="s">
        <v>142</v>
      </c>
      <c r="E599" s="261" t="s">
        <v>3</v>
      </c>
      <c r="F599" s="262" t="s">
        <v>656</v>
      </c>
      <c r="G599" s="162"/>
      <c r="H599" s="263">
        <v>63.65</v>
      </c>
      <c r="I599" s="130"/>
      <c r="J599" s="162"/>
      <c r="K599" s="162"/>
      <c r="L599" s="260"/>
      <c r="M599" s="264"/>
      <c r="N599" s="265"/>
      <c r="O599" s="265"/>
      <c r="P599" s="265"/>
      <c r="Q599" s="265"/>
      <c r="R599" s="265"/>
      <c r="S599" s="265"/>
      <c r="T599" s="266"/>
      <c r="U599" s="162"/>
      <c r="V599" s="162"/>
      <c r="W599" s="162"/>
      <c r="X599" s="162"/>
      <c r="AT599" s="129" t="s">
        <v>142</v>
      </c>
      <c r="AU599" s="129" t="s">
        <v>77</v>
      </c>
      <c r="AV599" s="14" t="s">
        <v>77</v>
      </c>
      <c r="AW599" s="14" t="s">
        <v>30</v>
      </c>
      <c r="AX599" s="14" t="s">
        <v>68</v>
      </c>
      <c r="AY599" s="129" t="s">
        <v>133</v>
      </c>
    </row>
    <row r="600" spans="1:51" s="14" customFormat="1" ht="12">
      <c r="A600" s="162"/>
      <c r="B600" s="260"/>
      <c r="C600" s="162"/>
      <c r="D600" s="254" t="s">
        <v>142</v>
      </c>
      <c r="E600" s="261" t="s">
        <v>3</v>
      </c>
      <c r="F600" s="262" t="s">
        <v>657</v>
      </c>
      <c r="G600" s="162"/>
      <c r="H600" s="263">
        <v>64.4</v>
      </c>
      <c r="I600" s="130"/>
      <c r="J600" s="162"/>
      <c r="K600" s="162"/>
      <c r="L600" s="260"/>
      <c r="M600" s="264"/>
      <c r="N600" s="265"/>
      <c r="O600" s="265"/>
      <c r="P600" s="265"/>
      <c r="Q600" s="265"/>
      <c r="R600" s="265"/>
      <c r="S600" s="265"/>
      <c r="T600" s="266"/>
      <c r="U600" s="162"/>
      <c r="V600" s="162"/>
      <c r="W600" s="162"/>
      <c r="X600" s="162"/>
      <c r="AT600" s="129" t="s">
        <v>142</v>
      </c>
      <c r="AU600" s="129" t="s">
        <v>77</v>
      </c>
      <c r="AV600" s="14" t="s">
        <v>77</v>
      </c>
      <c r="AW600" s="14" t="s">
        <v>30</v>
      </c>
      <c r="AX600" s="14" t="s">
        <v>68</v>
      </c>
      <c r="AY600" s="129" t="s">
        <v>133</v>
      </c>
    </row>
    <row r="601" spans="1:51" s="14" customFormat="1" ht="12">
      <c r="A601" s="162"/>
      <c r="B601" s="260"/>
      <c r="C601" s="162"/>
      <c r="D601" s="254" t="s">
        <v>142</v>
      </c>
      <c r="E601" s="261" t="s">
        <v>3</v>
      </c>
      <c r="F601" s="262" t="s">
        <v>658</v>
      </c>
      <c r="G601" s="162"/>
      <c r="H601" s="263">
        <v>266.984</v>
      </c>
      <c r="I601" s="130"/>
      <c r="J601" s="162"/>
      <c r="K601" s="162"/>
      <c r="L601" s="260"/>
      <c r="M601" s="264"/>
      <c r="N601" s="265"/>
      <c r="O601" s="265"/>
      <c r="P601" s="265"/>
      <c r="Q601" s="265"/>
      <c r="R601" s="265"/>
      <c r="S601" s="265"/>
      <c r="T601" s="266"/>
      <c r="U601" s="162"/>
      <c r="V601" s="162"/>
      <c r="W601" s="162"/>
      <c r="X601" s="162"/>
      <c r="AT601" s="129" t="s">
        <v>142</v>
      </c>
      <c r="AU601" s="129" t="s">
        <v>77</v>
      </c>
      <c r="AV601" s="14" t="s">
        <v>77</v>
      </c>
      <c r="AW601" s="14" t="s">
        <v>30</v>
      </c>
      <c r="AX601" s="14" t="s">
        <v>68</v>
      </c>
      <c r="AY601" s="129" t="s">
        <v>133</v>
      </c>
    </row>
    <row r="602" spans="1:51" s="14" customFormat="1" ht="12">
      <c r="A602" s="162"/>
      <c r="B602" s="260"/>
      <c r="C602" s="162"/>
      <c r="D602" s="254" t="s">
        <v>142</v>
      </c>
      <c r="E602" s="261" t="s">
        <v>3</v>
      </c>
      <c r="F602" s="262" t="s">
        <v>659</v>
      </c>
      <c r="G602" s="162"/>
      <c r="H602" s="263">
        <v>64.4</v>
      </c>
      <c r="I602" s="130"/>
      <c r="J602" s="162"/>
      <c r="K602" s="162"/>
      <c r="L602" s="260"/>
      <c r="M602" s="264"/>
      <c r="N602" s="265"/>
      <c r="O602" s="265"/>
      <c r="P602" s="265"/>
      <c r="Q602" s="265"/>
      <c r="R602" s="265"/>
      <c r="S602" s="265"/>
      <c r="T602" s="266"/>
      <c r="U602" s="162"/>
      <c r="V602" s="162"/>
      <c r="W602" s="162"/>
      <c r="X602" s="162"/>
      <c r="AT602" s="129" t="s">
        <v>142</v>
      </c>
      <c r="AU602" s="129" t="s">
        <v>77</v>
      </c>
      <c r="AV602" s="14" t="s">
        <v>77</v>
      </c>
      <c r="AW602" s="14" t="s">
        <v>30</v>
      </c>
      <c r="AX602" s="14" t="s">
        <v>68</v>
      </c>
      <c r="AY602" s="129" t="s">
        <v>133</v>
      </c>
    </row>
    <row r="603" spans="1:51" s="14" customFormat="1" ht="12">
      <c r="A603" s="162"/>
      <c r="B603" s="260"/>
      <c r="C603" s="162"/>
      <c r="D603" s="254" t="s">
        <v>142</v>
      </c>
      <c r="E603" s="261" t="s">
        <v>3</v>
      </c>
      <c r="F603" s="262" t="s">
        <v>660</v>
      </c>
      <c r="G603" s="162"/>
      <c r="H603" s="263">
        <v>63.65</v>
      </c>
      <c r="I603" s="130"/>
      <c r="J603" s="162"/>
      <c r="K603" s="162"/>
      <c r="L603" s="260"/>
      <c r="M603" s="264"/>
      <c r="N603" s="265"/>
      <c r="O603" s="265"/>
      <c r="P603" s="265"/>
      <c r="Q603" s="265"/>
      <c r="R603" s="265"/>
      <c r="S603" s="265"/>
      <c r="T603" s="266"/>
      <c r="U603" s="162"/>
      <c r="V603" s="162"/>
      <c r="W603" s="162"/>
      <c r="X603" s="162"/>
      <c r="AT603" s="129" t="s">
        <v>142</v>
      </c>
      <c r="AU603" s="129" t="s">
        <v>77</v>
      </c>
      <c r="AV603" s="14" t="s">
        <v>77</v>
      </c>
      <c r="AW603" s="14" t="s">
        <v>30</v>
      </c>
      <c r="AX603" s="14" t="s">
        <v>68</v>
      </c>
      <c r="AY603" s="129" t="s">
        <v>133</v>
      </c>
    </row>
    <row r="604" spans="1:51" s="14" customFormat="1" ht="12">
      <c r="A604" s="162"/>
      <c r="B604" s="260"/>
      <c r="C604" s="162"/>
      <c r="D604" s="254" t="s">
        <v>142</v>
      </c>
      <c r="E604" s="261" t="s">
        <v>3</v>
      </c>
      <c r="F604" s="262" t="s">
        <v>661</v>
      </c>
      <c r="G604" s="162"/>
      <c r="H604" s="263">
        <v>64.4</v>
      </c>
      <c r="I604" s="130"/>
      <c r="J604" s="162"/>
      <c r="K604" s="162"/>
      <c r="L604" s="260"/>
      <c r="M604" s="264"/>
      <c r="N604" s="265"/>
      <c r="O604" s="265"/>
      <c r="P604" s="265"/>
      <c r="Q604" s="265"/>
      <c r="R604" s="265"/>
      <c r="S604" s="265"/>
      <c r="T604" s="266"/>
      <c r="U604" s="162"/>
      <c r="V604" s="162"/>
      <c r="W604" s="162"/>
      <c r="X604" s="162"/>
      <c r="AT604" s="129" t="s">
        <v>142</v>
      </c>
      <c r="AU604" s="129" t="s">
        <v>77</v>
      </c>
      <c r="AV604" s="14" t="s">
        <v>77</v>
      </c>
      <c r="AW604" s="14" t="s">
        <v>30</v>
      </c>
      <c r="AX604" s="14" t="s">
        <v>68</v>
      </c>
      <c r="AY604" s="129" t="s">
        <v>133</v>
      </c>
    </row>
    <row r="605" spans="1:51" s="14" customFormat="1" ht="12">
      <c r="A605" s="162"/>
      <c r="B605" s="260"/>
      <c r="C605" s="162"/>
      <c r="D605" s="254" t="s">
        <v>142</v>
      </c>
      <c r="E605" s="261" t="s">
        <v>3</v>
      </c>
      <c r="F605" s="262" t="s">
        <v>662</v>
      </c>
      <c r="G605" s="162"/>
      <c r="H605" s="263">
        <v>94.76</v>
      </c>
      <c r="I605" s="130"/>
      <c r="J605" s="162"/>
      <c r="K605" s="162"/>
      <c r="L605" s="260"/>
      <c r="M605" s="264"/>
      <c r="N605" s="265"/>
      <c r="O605" s="265"/>
      <c r="P605" s="265"/>
      <c r="Q605" s="265"/>
      <c r="R605" s="265"/>
      <c r="S605" s="265"/>
      <c r="T605" s="266"/>
      <c r="U605" s="162"/>
      <c r="V605" s="162"/>
      <c r="W605" s="162"/>
      <c r="X605" s="162"/>
      <c r="AT605" s="129" t="s">
        <v>142</v>
      </c>
      <c r="AU605" s="129" t="s">
        <v>77</v>
      </c>
      <c r="AV605" s="14" t="s">
        <v>77</v>
      </c>
      <c r="AW605" s="14" t="s">
        <v>30</v>
      </c>
      <c r="AX605" s="14" t="s">
        <v>68</v>
      </c>
      <c r="AY605" s="129" t="s">
        <v>133</v>
      </c>
    </row>
    <row r="606" spans="1:51" s="14" customFormat="1" ht="12">
      <c r="A606" s="162"/>
      <c r="B606" s="260"/>
      <c r="C606" s="162"/>
      <c r="D606" s="254" t="s">
        <v>142</v>
      </c>
      <c r="E606" s="261" t="s">
        <v>3</v>
      </c>
      <c r="F606" s="262" t="s">
        <v>663</v>
      </c>
      <c r="G606" s="162"/>
      <c r="H606" s="263">
        <v>209.76</v>
      </c>
      <c r="I606" s="130"/>
      <c r="J606" s="162"/>
      <c r="K606" s="162"/>
      <c r="L606" s="260"/>
      <c r="M606" s="264"/>
      <c r="N606" s="265"/>
      <c r="O606" s="265"/>
      <c r="P606" s="265"/>
      <c r="Q606" s="265"/>
      <c r="R606" s="265"/>
      <c r="S606" s="265"/>
      <c r="T606" s="266"/>
      <c r="U606" s="162"/>
      <c r="V606" s="162"/>
      <c r="W606" s="162"/>
      <c r="X606" s="162"/>
      <c r="AT606" s="129" t="s">
        <v>142</v>
      </c>
      <c r="AU606" s="129" t="s">
        <v>77</v>
      </c>
      <c r="AV606" s="14" t="s">
        <v>77</v>
      </c>
      <c r="AW606" s="14" t="s">
        <v>30</v>
      </c>
      <c r="AX606" s="14" t="s">
        <v>68</v>
      </c>
      <c r="AY606" s="129" t="s">
        <v>133</v>
      </c>
    </row>
    <row r="607" spans="1:51" s="14" customFormat="1" ht="12">
      <c r="A607" s="162"/>
      <c r="B607" s="260"/>
      <c r="C607" s="162"/>
      <c r="D607" s="254" t="s">
        <v>142</v>
      </c>
      <c r="E607" s="261" t="s">
        <v>3</v>
      </c>
      <c r="F607" s="262" t="s">
        <v>664</v>
      </c>
      <c r="G607" s="162"/>
      <c r="H607" s="263">
        <v>376.875</v>
      </c>
      <c r="I607" s="130"/>
      <c r="J607" s="162"/>
      <c r="K607" s="162"/>
      <c r="L607" s="260"/>
      <c r="M607" s="264"/>
      <c r="N607" s="265"/>
      <c r="O607" s="265"/>
      <c r="P607" s="265"/>
      <c r="Q607" s="265"/>
      <c r="R607" s="265"/>
      <c r="S607" s="265"/>
      <c r="T607" s="266"/>
      <c r="U607" s="162"/>
      <c r="V607" s="162"/>
      <c r="W607" s="162"/>
      <c r="X607" s="162"/>
      <c r="AT607" s="129" t="s">
        <v>142</v>
      </c>
      <c r="AU607" s="129" t="s">
        <v>77</v>
      </c>
      <c r="AV607" s="14" t="s">
        <v>77</v>
      </c>
      <c r="AW607" s="14" t="s">
        <v>30</v>
      </c>
      <c r="AX607" s="14" t="s">
        <v>68</v>
      </c>
      <c r="AY607" s="129" t="s">
        <v>133</v>
      </c>
    </row>
    <row r="608" spans="1:51" s="16" customFormat="1" ht="12">
      <c r="A608" s="166"/>
      <c r="B608" s="278"/>
      <c r="C608" s="166"/>
      <c r="D608" s="254" t="s">
        <v>142</v>
      </c>
      <c r="E608" s="279" t="s">
        <v>3</v>
      </c>
      <c r="F608" s="280" t="s">
        <v>523</v>
      </c>
      <c r="G608" s="166"/>
      <c r="H608" s="281">
        <v>2251.379</v>
      </c>
      <c r="I608" s="143"/>
      <c r="J608" s="166"/>
      <c r="K608" s="166"/>
      <c r="L608" s="278"/>
      <c r="M608" s="282"/>
      <c r="N608" s="283"/>
      <c r="O608" s="283"/>
      <c r="P608" s="283"/>
      <c r="Q608" s="283"/>
      <c r="R608" s="283"/>
      <c r="S608" s="283"/>
      <c r="T608" s="284"/>
      <c r="U608" s="166"/>
      <c r="V608" s="166"/>
      <c r="W608" s="166"/>
      <c r="X608" s="166"/>
      <c r="AT608" s="142" t="s">
        <v>142</v>
      </c>
      <c r="AU608" s="142" t="s">
        <v>77</v>
      </c>
      <c r="AV608" s="16" t="s">
        <v>152</v>
      </c>
      <c r="AW608" s="16" t="s">
        <v>30</v>
      </c>
      <c r="AX608" s="16" t="s">
        <v>68</v>
      </c>
      <c r="AY608" s="142" t="s">
        <v>133</v>
      </c>
    </row>
    <row r="609" spans="1:51" s="13" customFormat="1" ht="12">
      <c r="A609" s="161"/>
      <c r="B609" s="253"/>
      <c r="C609" s="161"/>
      <c r="D609" s="254" t="s">
        <v>142</v>
      </c>
      <c r="E609" s="255" t="s">
        <v>3</v>
      </c>
      <c r="F609" s="256" t="s">
        <v>675</v>
      </c>
      <c r="G609" s="161"/>
      <c r="H609" s="255" t="s">
        <v>3</v>
      </c>
      <c r="I609" s="125"/>
      <c r="J609" s="161"/>
      <c r="K609" s="161"/>
      <c r="L609" s="253"/>
      <c r="M609" s="257"/>
      <c r="N609" s="258"/>
      <c r="O609" s="258"/>
      <c r="P609" s="258"/>
      <c r="Q609" s="258"/>
      <c r="R609" s="258"/>
      <c r="S609" s="258"/>
      <c r="T609" s="259"/>
      <c r="U609" s="161"/>
      <c r="V609" s="161"/>
      <c r="W609" s="161"/>
      <c r="X609" s="161"/>
      <c r="AT609" s="124" t="s">
        <v>142</v>
      </c>
      <c r="AU609" s="124" t="s">
        <v>77</v>
      </c>
      <c r="AV609" s="13" t="s">
        <v>73</v>
      </c>
      <c r="AW609" s="13" t="s">
        <v>30</v>
      </c>
      <c r="AX609" s="13" t="s">
        <v>68</v>
      </c>
      <c r="AY609" s="124" t="s">
        <v>133</v>
      </c>
    </row>
    <row r="610" spans="1:51" s="14" customFormat="1" ht="12">
      <c r="A610" s="162"/>
      <c r="B610" s="260"/>
      <c r="C610" s="162"/>
      <c r="D610" s="254" t="s">
        <v>142</v>
      </c>
      <c r="E610" s="261" t="s">
        <v>3</v>
      </c>
      <c r="F610" s="262" t="s">
        <v>676</v>
      </c>
      <c r="G610" s="162"/>
      <c r="H610" s="263">
        <v>-9.672</v>
      </c>
      <c r="I610" s="130"/>
      <c r="J610" s="162"/>
      <c r="K610" s="162"/>
      <c r="L610" s="260"/>
      <c r="M610" s="264"/>
      <c r="N610" s="265"/>
      <c r="O610" s="265"/>
      <c r="P610" s="265"/>
      <c r="Q610" s="265"/>
      <c r="R610" s="265"/>
      <c r="S610" s="265"/>
      <c r="T610" s="266"/>
      <c r="U610" s="162"/>
      <c r="V610" s="162"/>
      <c r="W610" s="162"/>
      <c r="X610" s="162"/>
      <c r="AT610" s="129" t="s">
        <v>142</v>
      </c>
      <c r="AU610" s="129" t="s">
        <v>77</v>
      </c>
      <c r="AV610" s="14" t="s">
        <v>77</v>
      </c>
      <c r="AW610" s="14" t="s">
        <v>30</v>
      </c>
      <c r="AX610" s="14" t="s">
        <v>68</v>
      </c>
      <c r="AY610" s="129" t="s">
        <v>133</v>
      </c>
    </row>
    <row r="611" spans="1:51" s="14" customFormat="1" ht="12">
      <c r="A611" s="162"/>
      <c r="B611" s="260"/>
      <c r="C611" s="162"/>
      <c r="D611" s="254" t="s">
        <v>142</v>
      </c>
      <c r="E611" s="261" t="s">
        <v>3</v>
      </c>
      <c r="F611" s="262" t="s">
        <v>677</v>
      </c>
      <c r="G611" s="162"/>
      <c r="H611" s="263">
        <v>-53.33</v>
      </c>
      <c r="I611" s="130"/>
      <c r="J611" s="162"/>
      <c r="K611" s="162"/>
      <c r="L611" s="260"/>
      <c r="M611" s="264"/>
      <c r="N611" s="265"/>
      <c r="O611" s="265"/>
      <c r="P611" s="265"/>
      <c r="Q611" s="265"/>
      <c r="R611" s="265"/>
      <c r="S611" s="265"/>
      <c r="T611" s="266"/>
      <c r="U611" s="162"/>
      <c r="V611" s="162"/>
      <c r="W611" s="162"/>
      <c r="X611" s="162"/>
      <c r="AT611" s="129" t="s">
        <v>142</v>
      </c>
      <c r="AU611" s="129" t="s">
        <v>77</v>
      </c>
      <c r="AV611" s="14" t="s">
        <v>77</v>
      </c>
      <c r="AW611" s="14" t="s">
        <v>30</v>
      </c>
      <c r="AX611" s="14" t="s">
        <v>68</v>
      </c>
      <c r="AY611" s="129" t="s">
        <v>133</v>
      </c>
    </row>
    <row r="612" spans="1:51" s="14" customFormat="1" ht="12">
      <c r="A612" s="162"/>
      <c r="B612" s="260"/>
      <c r="C612" s="162"/>
      <c r="D612" s="254" t="s">
        <v>142</v>
      </c>
      <c r="E612" s="261" t="s">
        <v>3</v>
      </c>
      <c r="F612" s="262" t="s">
        <v>678</v>
      </c>
      <c r="G612" s="162"/>
      <c r="H612" s="263">
        <v>-57.414</v>
      </c>
      <c r="I612" s="130"/>
      <c r="J612" s="162"/>
      <c r="K612" s="162"/>
      <c r="L612" s="260"/>
      <c r="M612" s="264"/>
      <c r="N612" s="265"/>
      <c r="O612" s="265"/>
      <c r="P612" s="265"/>
      <c r="Q612" s="265"/>
      <c r="R612" s="265"/>
      <c r="S612" s="265"/>
      <c r="T612" s="266"/>
      <c r="U612" s="162"/>
      <c r="V612" s="162"/>
      <c r="W612" s="162"/>
      <c r="X612" s="162"/>
      <c r="AT612" s="129" t="s">
        <v>142</v>
      </c>
      <c r="AU612" s="129" t="s">
        <v>77</v>
      </c>
      <c r="AV612" s="14" t="s">
        <v>77</v>
      </c>
      <c r="AW612" s="14" t="s">
        <v>30</v>
      </c>
      <c r="AX612" s="14" t="s">
        <v>68</v>
      </c>
      <c r="AY612" s="129" t="s">
        <v>133</v>
      </c>
    </row>
    <row r="613" spans="1:51" s="14" customFormat="1" ht="12">
      <c r="A613" s="162"/>
      <c r="B613" s="260"/>
      <c r="C613" s="162"/>
      <c r="D613" s="254" t="s">
        <v>142</v>
      </c>
      <c r="E613" s="261" t="s">
        <v>3</v>
      </c>
      <c r="F613" s="262" t="s">
        <v>679</v>
      </c>
      <c r="G613" s="162"/>
      <c r="H613" s="263">
        <v>-5.327</v>
      </c>
      <c r="I613" s="130"/>
      <c r="J613" s="162"/>
      <c r="K613" s="162"/>
      <c r="L613" s="260"/>
      <c r="M613" s="264"/>
      <c r="N613" s="265"/>
      <c r="O613" s="265"/>
      <c r="P613" s="265"/>
      <c r="Q613" s="265"/>
      <c r="R613" s="265"/>
      <c r="S613" s="265"/>
      <c r="T613" s="266"/>
      <c r="U613" s="162"/>
      <c r="V613" s="162"/>
      <c r="W613" s="162"/>
      <c r="X613" s="162"/>
      <c r="AT613" s="129" t="s">
        <v>142</v>
      </c>
      <c r="AU613" s="129" t="s">
        <v>77</v>
      </c>
      <c r="AV613" s="14" t="s">
        <v>77</v>
      </c>
      <c r="AW613" s="14" t="s">
        <v>30</v>
      </c>
      <c r="AX613" s="14" t="s">
        <v>68</v>
      </c>
      <c r="AY613" s="129" t="s">
        <v>133</v>
      </c>
    </row>
    <row r="614" spans="1:51" s="14" customFormat="1" ht="12">
      <c r="A614" s="162"/>
      <c r="B614" s="260"/>
      <c r="C614" s="162"/>
      <c r="D614" s="254" t="s">
        <v>142</v>
      </c>
      <c r="E614" s="261" t="s">
        <v>3</v>
      </c>
      <c r="F614" s="262" t="s">
        <v>680</v>
      </c>
      <c r="G614" s="162"/>
      <c r="H614" s="263">
        <v>-1.8</v>
      </c>
      <c r="I614" s="130"/>
      <c r="J614" s="162"/>
      <c r="K614" s="162"/>
      <c r="L614" s="260"/>
      <c r="M614" s="264"/>
      <c r="N614" s="265"/>
      <c r="O614" s="265"/>
      <c r="P614" s="265"/>
      <c r="Q614" s="265"/>
      <c r="R614" s="265"/>
      <c r="S614" s="265"/>
      <c r="T614" s="266"/>
      <c r="U614" s="162"/>
      <c r="V614" s="162"/>
      <c r="W614" s="162"/>
      <c r="X614" s="162"/>
      <c r="AT614" s="129" t="s">
        <v>142</v>
      </c>
      <c r="AU614" s="129" t="s">
        <v>77</v>
      </c>
      <c r="AV614" s="14" t="s">
        <v>77</v>
      </c>
      <c r="AW614" s="14" t="s">
        <v>30</v>
      </c>
      <c r="AX614" s="14" t="s">
        <v>68</v>
      </c>
      <c r="AY614" s="129" t="s">
        <v>133</v>
      </c>
    </row>
    <row r="615" spans="1:51" s="14" customFormat="1" ht="12">
      <c r="A615" s="162"/>
      <c r="B615" s="260"/>
      <c r="C615" s="162"/>
      <c r="D615" s="254" t="s">
        <v>142</v>
      </c>
      <c r="E615" s="261" t="s">
        <v>3</v>
      </c>
      <c r="F615" s="262" t="s">
        <v>681</v>
      </c>
      <c r="G615" s="162"/>
      <c r="H615" s="263">
        <v>-5.327</v>
      </c>
      <c r="I615" s="130"/>
      <c r="J615" s="162"/>
      <c r="K615" s="162"/>
      <c r="L615" s="260"/>
      <c r="M615" s="264"/>
      <c r="N615" s="265"/>
      <c r="O615" s="265"/>
      <c r="P615" s="265"/>
      <c r="Q615" s="265"/>
      <c r="R615" s="265"/>
      <c r="S615" s="265"/>
      <c r="T615" s="266"/>
      <c r="U615" s="162"/>
      <c r="V615" s="162"/>
      <c r="W615" s="162"/>
      <c r="X615" s="162"/>
      <c r="AT615" s="129" t="s">
        <v>142</v>
      </c>
      <c r="AU615" s="129" t="s">
        <v>77</v>
      </c>
      <c r="AV615" s="14" t="s">
        <v>77</v>
      </c>
      <c r="AW615" s="14" t="s">
        <v>30</v>
      </c>
      <c r="AX615" s="14" t="s">
        <v>68</v>
      </c>
      <c r="AY615" s="129" t="s">
        <v>133</v>
      </c>
    </row>
    <row r="616" spans="1:51" s="14" customFormat="1" ht="12">
      <c r="A616" s="162"/>
      <c r="B616" s="260"/>
      <c r="C616" s="162"/>
      <c r="D616" s="254" t="s">
        <v>142</v>
      </c>
      <c r="E616" s="261" t="s">
        <v>3</v>
      </c>
      <c r="F616" s="262" t="s">
        <v>682</v>
      </c>
      <c r="G616" s="162"/>
      <c r="H616" s="263">
        <v>-55.558</v>
      </c>
      <c r="I616" s="130"/>
      <c r="J616" s="162"/>
      <c r="K616" s="162"/>
      <c r="L616" s="260"/>
      <c r="M616" s="264"/>
      <c r="N616" s="265"/>
      <c r="O616" s="265"/>
      <c r="P616" s="265"/>
      <c r="Q616" s="265"/>
      <c r="R616" s="265"/>
      <c r="S616" s="265"/>
      <c r="T616" s="266"/>
      <c r="U616" s="162"/>
      <c r="V616" s="162"/>
      <c r="W616" s="162"/>
      <c r="X616" s="162"/>
      <c r="AT616" s="129" t="s">
        <v>142</v>
      </c>
      <c r="AU616" s="129" t="s">
        <v>77</v>
      </c>
      <c r="AV616" s="14" t="s">
        <v>77</v>
      </c>
      <c r="AW616" s="14" t="s">
        <v>30</v>
      </c>
      <c r="AX616" s="14" t="s">
        <v>68</v>
      </c>
      <c r="AY616" s="129" t="s">
        <v>133</v>
      </c>
    </row>
    <row r="617" spans="1:51" s="14" customFormat="1" ht="12">
      <c r="A617" s="162"/>
      <c r="B617" s="260"/>
      <c r="C617" s="162"/>
      <c r="D617" s="254" t="s">
        <v>142</v>
      </c>
      <c r="E617" s="261" t="s">
        <v>3</v>
      </c>
      <c r="F617" s="262" t="s">
        <v>683</v>
      </c>
      <c r="G617" s="162"/>
      <c r="H617" s="263">
        <v>-5.116</v>
      </c>
      <c r="I617" s="130"/>
      <c r="J617" s="162"/>
      <c r="K617" s="162"/>
      <c r="L617" s="260"/>
      <c r="M617" s="264"/>
      <c r="N617" s="265"/>
      <c r="O617" s="265"/>
      <c r="P617" s="265"/>
      <c r="Q617" s="265"/>
      <c r="R617" s="265"/>
      <c r="S617" s="265"/>
      <c r="T617" s="266"/>
      <c r="U617" s="162"/>
      <c r="V617" s="162"/>
      <c r="W617" s="162"/>
      <c r="X617" s="162"/>
      <c r="AT617" s="129" t="s">
        <v>142</v>
      </c>
      <c r="AU617" s="129" t="s">
        <v>77</v>
      </c>
      <c r="AV617" s="14" t="s">
        <v>77</v>
      </c>
      <c r="AW617" s="14" t="s">
        <v>30</v>
      </c>
      <c r="AX617" s="14" t="s">
        <v>68</v>
      </c>
      <c r="AY617" s="129" t="s">
        <v>133</v>
      </c>
    </row>
    <row r="618" spans="1:51" s="14" customFormat="1" ht="12">
      <c r="A618" s="162"/>
      <c r="B618" s="260"/>
      <c r="C618" s="162"/>
      <c r="D618" s="254" t="s">
        <v>142</v>
      </c>
      <c r="E618" s="261" t="s">
        <v>3</v>
      </c>
      <c r="F618" s="262" t="s">
        <v>684</v>
      </c>
      <c r="G618" s="162"/>
      <c r="H618" s="263">
        <v>-1.8</v>
      </c>
      <c r="I618" s="130"/>
      <c r="J618" s="162"/>
      <c r="K618" s="162"/>
      <c r="L618" s="260"/>
      <c r="M618" s="264"/>
      <c r="N618" s="265"/>
      <c r="O618" s="265"/>
      <c r="P618" s="265"/>
      <c r="Q618" s="265"/>
      <c r="R618" s="265"/>
      <c r="S618" s="265"/>
      <c r="T618" s="266"/>
      <c r="U618" s="162"/>
      <c r="V618" s="162"/>
      <c r="W618" s="162"/>
      <c r="X618" s="162"/>
      <c r="AT618" s="129" t="s">
        <v>142</v>
      </c>
      <c r="AU618" s="129" t="s">
        <v>77</v>
      </c>
      <c r="AV618" s="14" t="s">
        <v>77</v>
      </c>
      <c r="AW618" s="14" t="s">
        <v>30</v>
      </c>
      <c r="AX618" s="14" t="s">
        <v>68</v>
      </c>
      <c r="AY618" s="129" t="s">
        <v>133</v>
      </c>
    </row>
    <row r="619" spans="1:51" s="14" customFormat="1" ht="12">
      <c r="A619" s="162"/>
      <c r="B619" s="260"/>
      <c r="C619" s="162"/>
      <c r="D619" s="254" t="s">
        <v>142</v>
      </c>
      <c r="E619" s="261" t="s">
        <v>3</v>
      </c>
      <c r="F619" s="262" t="s">
        <v>685</v>
      </c>
      <c r="G619" s="162"/>
      <c r="H619" s="263">
        <v>-7.203</v>
      </c>
      <c r="I619" s="130"/>
      <c r="J619" s="162"/>
      <c r="K619" s="162"/>
      <c r="L619" s="260"/>
      <c r="M619" s="264"/>
      <c r="N619" s="265"/>
      <c r="O619" s="265"/>
      <c r="P619" s="265"/>
      <c r="Q619" s="265"/>
      <c r="R619" s="265"/>
      <c r="S619" s="265"/>
      <c r="T619" s="266"/>
      <c r="U619" s="162"/>
      <c r="V619" s="162"/>
      <c r="W619" s="162"/>
      <c r="X619" s="162"/>
      <c r="AT619" s="129" t="s">
        <v>142</v>
      </c>
      <c r="AU619" s="129" t="s">
        <v>77</v>
      </c>
      <c r="AV619" s="14" t="s">
        <v>77</v>
      </c>
      <c r="AW619" s="14" t="s">
        <v>30</v>
      </c>
      <c r="AX619" s="14" t="s">
        <v>68</v>
      </c>
      <c r="AY619" s="129" t="s">
        <v>133</v>
      </c>
    </row>
    <row r="620" spans="1:51" s="14" customFormat="1" ht="12">
      <c r="A620" s="162"/>
      <c r="B620" s="260"/>
      <c r="C620" s="162"/>
      <c r="D620" s="254" t="s">
        <v>142</v>
      </c>
      <c r="E620" s="261" t="s">
        <v>3</v>
      </c>
      <c r="F620" s="262" t="s">
        <v>686</v>
      </c>
      <c r="G620" s="162"/>
      <c r="H620" s="263">
        <v>-16.439</v>
      </c>
      <c r="I620" s="130"/>
      <c r="J620" s="162"/>
      <c r="K620" s="162"/>
      <c r="L620" s="260"/>
      <c r="M620" s="264"/>
      <c r="N620" s="265"/>
      <c r="O620" s="265"/>
      <c r="P620" s="265"/>
      <c r="Q620" s="265"/>
      <c r="R620" s="265"/>
      <c r="S620" s="265"/>
      <c r="T620" s="266"/>
      <c r="U620" s="162"/>
      <c r="V620" s="162"/>
      <c r="W620" s="162"/>
      <c r="X620" s="162"/>
      <c r="AT620" s="129" t="s">
        <v>142</v>
      </c>
      <c r="AU620" s="129" t="s">
        <v>77</v>
      </c>
      <c r="AV620" s="14" t="s">
        <v>77</v>
      </c>
      <c r="AW620" s="14" t="s">
        <v>30</v>
      </c>
      <c r="AX620" s="14" t="s">
        <v>68</v>
      </c>
      <c r="AY620" s="129" t="s">
        <v>133</v>
      </c>
    </row>
    <row r="621" spans="1:51" s="14" customFormat="1" ht="12">
      <c r="A621" s="162"/>
      <c r="B621" s="260"/>
      <c r="C621" s="162"/>
      <c r="D621" s="254" t="s">
        <v>142</v>
      </c>
      <c r="E621" s="261" t="s">
        <v>3</v>
      </c>
      <c r="F621" s="262" t="s">
        <v>687</v>
      </c>
      <c r="G621" s="162"/>
      <c r="H621" s="263">
        <v>-25.105</v>
      </c>
      <c r="I621" s="130"/>
      <c r="J621" s="162"/>
      <c r="K621" s="162"/>
      <c r="L621" s="260"/>
      <c r="M621" s="264"/>
      <c r="N621" s="265"/>
      <c r="O621" s="265"/>
      <c r="P621" s="265"/>
      <c r="Q621" s="265"/>
      <c r="R621" s="265"/>
      <c r="S621" s="265"/>
      <c r="T621" s="266"/>
      <c r="U621" s="162"/>
      <c r="V621" s="162"/>
      <c r="W621" s="162"/>
      <c r="X621" s="162"/>
      <c r="AT621" s="129" t="s">
        <v>142</v>
      </c>
      <c r="AU621" s="129" t="s">
        <v>77</v>
      </c>
      <c r="AV621" s="14" t="s">
        <v>77</v>
      </c>
      <c r="AW621" s="14" t="s">
        <v>30</v>
      </c>
      <c r="AX621" s="14" t="s">
        <v>68</v>
      </c>
      <c r="AY621" s="129" t="s">
        <v>133</v>
      </c>
    </row>
    <row r="622" spans="1:51" s="14" customFormat="1" ht="12">
      <c r="A622" s="162"/>
      <c r="B622" s="260"/>
      <c r="C622" s="162"/>
      <c r="D622" s="254" t="s">
        <v>142</v>
      </c>
      <c r="E622" s="261" t="s">
        <v>3</v>
      </c>
      <c r="F622" s="262" t="s">
        <v>688</v>
      </c>
      <c r="G622" s="162"/>
      <c r="H622" s="263">
        <v>-13.139</v>
      </c>
      <c r="I622" s="130"/>
      <c r="J622" s="162"/>
      <c r="K622" s="162"/>
      <c r="L622" s="260"/>
      <c r="M622" s="264"/>
      <c r="N622" s="265"/>
      <c r="O622" s="265"/>
      <c r="P622" s="265"/>
      <c r="Q622" s="265"/>
      <c r="R622" s="265"/>
      <c r="S622" s="265"/>
      <c r="T622" s="266"/>
      <c r="U622" s="162"/>
      <c r="V622" s="162"/>
      <c r="W622" s="162"/>
      <c r="X622" s="162"/>
      <c r="AT622" s="129" t="s">
        <v>142</v>
      </c>
      <c r="AU622" s="129" t="s">
        <v>77</v>
      </c>
      <c r="AV622" s="14" t="s">
        <v>77</v>
      </c>
      <c r="AW622" s="14" t="s">
        <v>30</v>
      </c>
      <c r="AX622" s="14" t="s">
        <v>68</v>
      </c>
      <c r="AY622" s="129" t="s">
        <v>133</v>
      </c>
    </row>
    <row r="623" spans="1:51" s="16" customFormat="1" ht="12">
      <c r="A623" s="166"/>
      <c r="B623" s="278"/>
      <c r="C623" s="166"/>
      <c r="D623" s="254" t="s">
        <v>142</v>
      </c>
      <c r="E623" s="279" t="s">
        <v>3</v>
      </c>
      <c r="F623" s="280" t="s">
        <v>523</v>
      </c>
      <c r="G623" s="166"/>
      <c r="H623" s="281">
        <v>-257.23</v>
      </c>
      <c r="I623" s="143"/>
      <c r="J623" s="166"/>
      <c r="K623" s="166"/>
      <c r="L623" s="278"/>
      <c r="M623" s="282"/>
      <c r="N623" s="283"/>
      <c r="O623" s="283"/>
      <c r="P623" s="283"/>
      <c r="Q623" s="283"/>
      <c r="R623" s="283"/>
      <c r="S623" s="283"/>
      <c r="T623" s="284"/>
      <c r="U623" s="166"/>
      <c r="V623" s="166"/>
      <c r="W623" s="166"/>
      <c r="X623" s="166"/>
      <c r="AT623" s="142" t="s">
        <v>142</v>
      </c>
      <c r="AU623" s="142" t="s">
        <v>77</v>
      </c>
      <c r="AV623" s="16" t="s">
        <v>152</v>
      </c>
      <c r="AW623" s="16" t="s">
        <v>30</v>
      </c>
      <c r="AX623" s="16" t="s">
        <v>68</v>
      </c>
      <c r="AY623" s="142" t="s">
        <v>133</v>
      </c>
    </row>
    <row r="624" spans="1:51" s="15" customFormat="1" ht="12">
      <c r="A624" s="165"/>
      <c r="B624" s="271"/>
      <c r="C624" s="165"/>
      <c r="D624" s="254" t="s">
        <v>142</v>
      </c>
      <c r="E624" s="272" t="s">
        <v>3</v>
      </c>
      <c r="F624" s="273" t="s">
        <v>207</v>
      </c>
      <c r="G624" s="165"/>
      <c r="H624" s="274">
        <v>1994.149</v>
      </c>
      <c r="I624" s="138"/>
      <c r="J624" s="165"/>
      <c r="K624" s="165"/>
      <c r="L624" s="271"/>
      <c r="M624" s="275"/>
      <c r="N624" s="276"/>
      <c r="O624" s="276"/>
      <c r="P624" s="276"/>
      <c r="Q624" s="276"/>
      <c r="R624" s="276"/>
      <c r="S624" s="276"/>
      <c r="T624" s="277"/>
      <c r="U624" s="165"/>
      <c r="V624" s="165"/>
      <c r="W624" s="165"/>
      <c r="X624" s="165"/>
      <c r="AT624" s="137" t="s">
        <v>142</v>
      </c>
      <c r="AU624" s="137" t="s">
        <v>77</v>
      </c>
      <c r="AV624" s="15" t="s">
        <v>140</v>
      </c>
      <c r="AW624" s="15" t="s">
        <v>30</v>
      </c>
      <c r="AX624" s="15" t="s">
        <v>73</v>
      </c>
      <c r="AY624" s="137" t="s">
        <v>133</v>
      </c>
    </row>
    <row r="625" spans="1:65" s="2" customFormat="1" ht="24.2" customHeight="1">
      <c r="A625" s="164"/>
      <c r="B625" s="176"/>
      <c r="C625" s="242" t="s">
        <v>689</v>
      </c>
      <c r="D625" s="242" t="s">
        <v>135</v>
      </c>
      <c r="E625" s="243" t="s">
        <v>690</v>
      </c>
      <c r="F625" s="244" t="s">
        <v>691</v>
      </c>
      <c r="G625" s="245" t="s">
        <v>138</v>
      </c>
      <c r="H625" s="246">
        <v>2275.754</v>
      </c>
      <c r="I625" s="117"/>
      <c r="J625" s="247">
        <f>ROUND(I625*H625,2)</f>
        <v>0</v>
      </c>
      <c r="K625" s="244" t="s">
        <v>3</v>
      </c>
      <c r="L625" s="176"/>
      <c r="M625" s="248" t="s">
        <v>3</v>
      </c>
      <c r="N625" s="249" t="s">
        <v>39</v>
      </c>
      <c r="O625" s="250"/>
      <c r="P625" s="251">
        <f>O625*H625</f>
        <v>0</v>
      </c>
      <c r="Q625" s="251">
        <v>0</v>
      </c>
      <c r="R625" s="251">
        <f>Q625*H625</f>
        <v>0</v>
      </c>
      <c r="S625" s="251">
        <v>0</v>
      </c>
      <c r="T625" s="252">
        <f>S625*H625</f>
        <v>0</v>
      </c>
      <c r="U625" s="164"/>
      <c r="V625" s="164"/>
      <c r="W625" s="164"/>
      <c r="X625" s="164"/>
      <c r="Y625" s="30"/>
      <c r="Z625" s="30"/>
      <c r="AA625" s="30"/>
      <c r="AB625" s="30"/>
      <c r="AC625" s="30"/>
      <c r="AD625" s="30"/>
      <c r="AE625" s="30"/>
      <c r="AR625" s="122" t="s">
        <v>195</v>
      </c>
      <c r="AT625" s="122" t="s">
        <v>135</v>
      </c>
      <c r="AU625" s="122" t="s">
        <v>77</v>
      </c>
      <c r="AY625" s="18" t="s">
        <v>133</v>
      </c>
      <c r="BE625" s="123">
        <f>IF(N625="základní",J625,0)</f>
        <v>0</v>
      </c>
      <c r="BF625" s="123">
        <f>IF(N625="snížená",J625,0)</f>
        <v>0</v>
      </c>
      <c r="BG625" s="123">
        <f>IF(N625="zákl. přenesená",J625,0)</f>
        <v>0</v>
      </c>
      <c r="BH625" s="123">
        <f>IF(N625="sníž. přenesená",J625,0)</f>
        <v>0</v>
      </c>
      <c r="BI625" s="123">
        <f>IF(N625="nulová",J625,0)</f>
        <v>0</v>
      </c>
      <c r="BJ625" s="18" t="s">
        <v>73</v>
      </c>
      <c r="BK625" s="123">
        <f>ROUND(I625*H625,2)</f>
        <v>0</v>
      </c>
      <c r="BL625" s="18" t="s">
        <v>195</v>
      </c>
      <c r="BM625" s="122" t="s">
        <v>692</v>
      </c>
    </row>
    <row r="626" spans="1:51" s="13" customFormat="1" ht="12">
      <c r="A626" s="161"/>
      <c r="B626" s="253"/>
      <c r="C626" s="161"/>
      <c r="D626" s="254" t="s">
        <v>142</v>
      </c>
      <c r="E626" s="255" t="s">
        <v>3</v>
      </c>
      <c r="F626" s="256" t="s">
        <v>651</v>
      </c>
      <c r="G626" s="161"/>
      <c r="H626" s="255" t="s">
        <v>3</v>
      </c>
      <c r="I626" s="125"/>
      <c r="J626" s="161"/>
      <c r="K626" s="161"/>
      <c r="L626" s="253"/>
      <c r="M626" s="257"/>
      <c r="N626" s="258"/>
      <c r="O626" s="258"/>
      <c r="P626" s="258"/>
      <c r="Q626" s="258"/>
      <c r="R626" s="258"/>
      <c r="S626" s="258"/>
      <c r="T626" s="259"/>
      <c r="U626" s="161"/>
      <c r="V626" s="161"/>
      <c r="W626" s="161"/>
      <c r="X626" s="161"/>
      <c r="AT626" s="124" t="s">
        <v>142</v>
      </c>
      <c r="AU626" s="124" t="s">
        <v>77</v>
      </c>
      <c r="AV626" s="13" t="s">
        <v>73</v>
      </c>
      <c r="AW626" s="13" t="s">
        <v>30</v>
      </c>
      <c r="AX626" s="13" t="s">
        <v>68</v>
      </c>
      <c r="AY626" s="124" t="s">
        <v>133</v>
      </c>
    </row>
    <row r="627" spans="1:51" s="14" customFormat="1" ht="12">
      <c r="A627" s="162"/>
      <c r="B627" s="260"/>
      <c r="C627" s="162"/>
      <c r="D627" s="254" t="s">
        <v>142</v>
      </c>
      <c r="E627" s="261" t="s">
        <v>3</v>
      </c>
      <c r="F627" s="262" t="s">
        <v>652</v>
      </c>
      <c r="G627" s="162"/>
      <c r="H627" s="263">
        <v>317.34</v>
      </c>
      <c r="I627" s="130"/>
      <c r="J627" s="162"/>
      <c r="K627" s="162"/>
      <c r="L627" s="260"/>
      <c r="M627" s="264"/>
      <c r="N627" s="265"/>
      <c r="O627" s="265"/>
      <c r="P627" s="265"/>
      <c r="Q627" s="265"/>
      <c r="R627" s="265"/>
      <c r="S627" s="265"/>
      <c r="T627" s="266"/>
      <c r="U627" s="162"/>
      <c r="V627" s="162"/>
      <c r="W627" s="162"/>
      <c r="X627" s="162"/>
      <c r="AT627" s="129" t="s">
        <v>142</v>
      </c>
      <c r="AU627" s="129" t="s">
        <v>77</v>
      </c>
      <c r="AV627" s="14" t="s">
        <v>77</v>
      </c>
      <c r="AW627" s="14" t="s">
        <v>30</v>
      </c>
      <c r="AX627" s="14" t="s">
        <v>68</v>
      </c>
      <c r="AY627" s="129" t="s">
        <v>133</v>
      </c>
    </row>
    <row r="628" spans="1:51" s="14" customFormat="1" ht="12">
      <c r="A628" s="162"/>
      <c r="B628" s="260"/>
      <c r="C628" s="162"/>
      <c r="D628" s="254" t="s">
        <v>142</v>
      </c>
      <c r="E628" s="261" t="s">
        <v>3</v>
      </c>
      <c r="F628" s="262" t="s">
        <v>653</v>
      </c>
      <c r="G628" s="162"/>
      <c r="H628" s="263">
        <v>303.6</v>
      </c>
      <c r="I628" s="130"/>
      <c r="J628" s="162"/>
      <c r="K628" s="162"/>
      <c r="L628" s="260"/>
      <c r="M628" s="264"/>
      <c r="N628" s="265"/>
      <c r="O628" s="265"/>
      <c r="P628" s="265"/>
      <c r="Q628" s="265"/>
      <c r="R628" s="265"/>
      <c r="S628" s="265"/>
      <c r="T628" s="266"/>
      <c r="U628" s="162"/>
      <c r="V628" s="162"/>
      <c r="W628" s="162"/>
      <c r="X628" s="162"/>
      <c r="AT628" s="129" t="s">
        <v>142</v>
      </c>
      <c r="AU628" s="129" t="s">
        <v>77</v>
      </c>
      <c r="AV628" s="14" t="s">
        <v>77</v>
      </c>
      <c r="AW628" s="14" t="s">
        <v>30</v>
      </c>
      <c r="AX628" s="14" t="s">
        <v>68</v>
      </c>
      <c r="AY628" s="129" t="s">
        <v>133</v>
      </c>
    </row>
    <row r="629" spans="1:51" s="14" customFormat="1" ht="12">
      <c r="A629" s="162"/>
      <c r="B629" s="260"/>
      <c r="C629" s="162"/>
      <c r="D629" s="254" t="s">
        <v>142</v>
      </c>
      <c r="E629" s="261" t="s">
        <v>3</v>
      </c>
      <c r="F629" s="262" t="s">
        <v>654</v>
      </c>
      <c r="G629" s="162"/>
      <c r="H629" s="263">
        <v>297.16</v>
      </c>
      <c r="I629" s="130"/>
      <c r="J629" s="162"/>
      <c r="K629" s="162"/>
      <c r="L629" s="260"/>
      <c r="M629" s="264"/>
      <c r="N629" s="265"/>
      <c r="O629" s="265"/>
      <c r="P629" s="265"/>
      <c r="Q629" s="265"/>
      <c r="R629" s="265"/>
      <c r="S629" s="265"/>
      <c r="T629" s="266"/>
      <c r="U629" s="162"/>
      <c r="V629" s="162"/>
      <c r="W629" s="162"/>
      <c r="X629" s="162"/>
      <c r="AT629" s="129" t="s">
        <v>142</v>
      </c>
      <c r="AU629" s="129" t="s">
        <v>77</v>
      </c>
      <c r="AV629" s="14" t="s">
        <v>77</v>
      </c>
      <c r="AW629" s="14" t="s">
        <v>30</v>
      </c>
      <c r="AX629" s="14" t="s">
        <v>68</v>
      </c>
      <c r="AY629" s="129" t="s">
        <v>133</v>
      </c>
    </row>
    <row r="630" spans="1:51" s="14" customFormat="1" ht="12">
      <c r="A630" s="162"/>
      <c r="B630" s="260"/>
      <c r="C630" s="162"/>
      <c r="D630" s="254" t="s">
        <v>142</v>
      </c>
      <c r="E630" s="261" t="s">
        <v>3</v>
      </c>
      <c r="F630" s="262" t="s">
        <v>655</v>
      </c>
      <c r="G630" s="162"/>
      <c r="H630" s="263">
        <v>64.4</v>
      </c>
      <c r="I630" s="130"/>
      <c r="J630" s="162"/>
      <c r="K630" s="162"/>
      <c r="L630" s="260"/>
      <c r="M630" s="264"/>
      <c r="N630" s="265"/>
      <c r="O630" s="265"/>
      <c r="P630" s="265"/>
      <c r="Q630" s="265"/>
      <c r="R630" s="265"/>
      <c r="S630" s="265"/>
      <c r="T630" s="266"/>
      <c r="U630" s="162"/>
      <c r="V630" s="162"/>
      <c r="W630" s="162"/>
      <c r="X630" s="162"/>
      <c r="AT630" s="129" t="s">
        <v>142</v>
      </c>
      <c r="AU630" s="129" t="s">
        <v>77</v>
      </c>
      <c r="AV630" s="14" t="s">
        <v>77</v>
      </c>
      <c r="AW630" s="14" t="s">
        <v>30</v>
      </c>
      <c r="AX630" s="14" t="s">
        <v>68</v>
      </c>
      <c r="AY630" s="129" t="s">
        <v>133</v>
      </c>
    </row>
    <row r="631" spans="1:51" s="14" customFormat="1" ht="12">
      <c r="A631" s="162"/>
      <c r="B631" s="260"/>
      <c r="C631" s="162"/>
      <c r="D631" s="254" t="s">
        <v>142</v>
      </c>
      <c r="E631" s="261" t="s">
        <v>3</v>
      </c>
      <c r="F631" s="262" t="s">
        <v>656</v>
      </c>
      <c r="G631" s="162"/>
      <c r="H631" s="263">
        <v>63.65</v>
      </c>
      <c r="I631" s="130"/>
      <c r="J631" s="162"/>
      <c r="K631" s="162"/>
      <c r="L631" s="260"/>
      <c r="M631" s="264"/>
      <c r="N631" s="265"/>
      <c r="O631" s="265"/>
      <c r="P631" s="265"/>
      <c r="Q631" s="265"/>
      <c r="R631" s="265"/>
      <c r="S631" s="265"/>
      <c r="T631" s="266"/>
      <c r="U631" s="162"/>
      <c r="V631" s="162"/>
      <c r="W631" s="162"/>
      <c r="X631" s="162"/>
      <c r="AT631" s="129" t="s">
        <v>142</v>
      </c>
      <c r="AU631" s="129" t="s">
        <v>77</v>
      </c>
      <c r="AV631" s="14" t="s">
        <v>77</v>
      </c>
      <c r="AW631" s="14" t="s">
        <v>30</v>
      </c>
      <c r="AX631" s="14" t="s">
        <v>68</v>
      </c>
      <c r="AY631" s="129" t="s">
        <v>133</v>
      </c>
    </row>
    <row r="632" spans="1:51" s="14" customFormat="1" ht="12">
      <c r="A632" s="162"/>
      <c r="B632" s="260"/>
      <c r="C632" s="162"/>
      <c r="D632" s="254" t="s">
        <v>142</v>
      </c>
      <c r="E632" s="261" t="s">
        <v>3</v>
      </c>
      <c r="F632" s="262" t="s">
        <v>657</v>
      </c>
      <c r="G632" s="162"/>
      <c r="H632" s="263">
        <v>64.4</v>
      </c>
      <c r="I632" s="130"/>
      <c r="J632" s="162"/>
      <c r="K632" s="162"/>
      <c r="L632" s="260"/>
      <c r="M632" s="264"/>
      <c r="N632" s="265"/>
      <c r="O632" s="265"/>
      <c r="P632" s="265"/>
      <c r="Q632" s="265"/>
      <c r="R632" s="265"/>
      <c r="S632" s="265"/>
      <c r="T632" s="266"/>
      <c r="U632" s="162"/>
      <c r="V632" s="162"/>
      <c r="W632" s="162"/>
      <c r="X632" s="162"/>
      <c r="AT632" s="129" t="s">
        <v>142</v>
      </c>
      <c r="AU632" s="129" t="s">
        <v>77</v>
      </c>
      <c r="AV632" s="14" t="s">
        <v>77</v>
      </c>
      <c r="AW632" s="14" t="s">
        <v>30</v>
      </c>
      <c r="AX632" s="14" t="s">
        <v>68</v>
      </c>
      <c r="AY632" s="129" t="s">
        <v>133</v>
      </c>
    </row>
    <row r="633" spans="1:51" s="14" customFormat="1" ht="12">
      <c r="A633" s="162"/>
      <c r="B633" s="260"/>
      <c r="C633" s="162"/>
      <c r="D633" s="254" t="s">
        <v>142</v>
      </c>
      <c r="E633" s="261" t="s">
        <v>3</v>
      </c>
      <c r="F633" s="262" t="s">
        <v>658</v>
      </c>
      <c r="G633" s="162"/>
      <c r="H633" s="263">
        <v>266.984</v>
      </c>
      <c r="I633" s="130"/>
      <c r="J633" s="162"/>
      <c r="K633" s="162"/>
      <c r="L633" s="260"/>
      <c r="M633" s="264"/>
      <c r="N633" s="265"/>
      <c r="O633" s="265"/>
      <c r="P633" s="265"/>
      <c r="Q633" s="265"/>
      <c r="R633" s="265"/>
      <c r="S633" s="265"/>
      <c r="T633" s="266"/>
      <c r="U633" s="162"/>
      <c r="V633" s="162"/>
      <c r="W633" s="162"/>
      <c r="X633" s="162"/>
      <c r="AT633" s="129" t="s">
        <v>142</v>
      </c>
      <c r="AU633" s="129" t="s">
        <v>77</v>
      </c>
      <c r="AV633" s="14" t="s">
        <v>77</v>
      </c>
      <c r="AW633" s="14" t="s">
        <v>30</v>
      </c>
      <c r="AX633" s="14" t="s">
        <v>68</v>
      </c>
      <c r="AY633" s="129" t="s">
        <v>133</v>
      </c>
    </row>
    <row r="634" spans="1:51" s="14" customFormat="1" ht="12">
      <c r="A634" s="162"/>
      <c r="B634" s="260"/>
      <c r="C634" s="162"/>
      <c r="D634" s="254" t="s">
        <v>142</v>
      </c>
      <c r="E634" s="261" t="s">
        <v>3</v>
      </c>
      <c r="F634" s="262" t="s">
        <v>659</v>
      </c>
      <c r="G634" s="162"/>
      <c r="H634" s="263">
        <v>64.4</v>
      </c>
      <c r="I634" s="130"/>
      <c r="J634" s="162"/>
      <c r="K634" s="162"/>
      <c r="L634" s="260"/>
      <c r="M634" s="264"/>
      <c r="N634" s="265"/>
      <c r="O634" s="265"/>
      <c r="P634" s="265"/>
      <c r="Q634" s="265"/>
      <c r="R634" s="265"/>
      <c r="S634" s="265"/>
      <c r="T634" s="266"/>
      <c r="U634" s="162"/>
      <c r="V634" s="162"/>
      <c r="W634" s="162"/>
      <c r="X634" s="162"/>
      <c r="AT634" s="129" t="s">
        <v>142</v>
      </c>
      <c r="AU634" s="129" t="s">
        <v>77</v>
      </c>
      <c r="AV634" s="14" t="s">
        <v>77</v>
      </c>
      <c r="AW634" s="14" t="s">
        <v>30</v>
      </c>
      <c r="AX634" s="14" t="s">
        <v>68</v>
      </c>
      <c r="AY634" s="129" t="s">
        <v>133</v>
      </c>
    </row>
    <row r="635" spans="1:51" s="14" customFormat="1" ht="12">
      <c r="A635" s="162"/>
      <c r="B635" s="260"/>
      <c r="C635" s="162"/>
      <c r="D635" s="254" t="s">
        <v>142</v>
      </c>
      <c r="E635" s="261" t="s">
        <v>3</v>
      </c>
      <c r="F635" s="262" t="s">
        <v>660</v>
      </c>
      <c r="G635" s="162"/>
      <c r="H635" s="263">
        <v>63.65</v>
      </c>
      <c r="I635" s="130"/>
      <c r="J635" s="162"/>
      <c r="K635" s="162"/>
      <c r="L635" s="260"/>
      <c r="M635" s="264"/>
      <c r="N635" s="265"/>
      <c r="O635" s="265"/>
      <c r="P635" s="265"/>
      <c r="Q635" s="265"/>
      <c r="R635" s="265"/>
      <c r="S635" s="265"/>
      <c r="T635" s="266"/>
      <c r="U635" s="162"/>
      <c r="V635" s="162"/>
      <c r="W635" s="162"/>
      <c r="X635" s="162"/>
      <c r="AT635" s="129" t="s">
        <v>142</v>
      </c>
      <c r="AU635" s="129" t="s">
        <v>77</v>
      </c>
      <c r="AV635" s="14" t="s">
        <v>77</v>
      </c>
      <c r="AW635" s="14" t="s">
        <v>30</v>
      </c>
      <c r="AX635" s="14" t="s">
        <v>68</v>
      </c>
      <c r="AY635" s="129" t="s">
        <v>133</v>
      </c>
    </row>
    <row r="636" spans="1:51" s="14" customFormat="1" ht="12">
      <c r="A636" s="162"/>
      <c r="B636" s="260"/>
      <c r="C636" s="162"/>
      <c r="D636" s="254" t="s">
        <v>142</v>
      </c>
      <c r="E636" s="261" t="s">
        <v>3</v>
      </c>
      <c r="F636" s="262" t="s">
        <v>661</v>
      </c>
      <c r="G636" s="162"/>
      <c r="H636" s="263">
        <v>64.4</v>
      </c>
      <c r="I636" s="130"/>
      <c r="J636" s="162"/>
      <c r="K636" s="162"/>
      <c r="L636" s="260"/>
      <c r="M636" s="264"/>
      <c r="N636" s="265"/>
      <c r="O636" s="265"/>
      <c r="P636" s="265"/>
      <c r="Q636" s="265"/>
      <c r="R636" s="265"/>
      <c r="S636" s="265"/>
      <c r="T636" s="266"/>
      <c r="U636" s="162"/>
      <c r="V636" s="162"/>
      <c r="W636" s="162"/>
      <c r="X636" s="162"/>
      <c r="AT636" s="129" t="s">
        <v>142</v>
      </c>
      <c r="AU636" s="129" t="s">
        <v>77</v>
      </c>
      <c r="AV636" s="14" t="s">
        <v>77</v>
      </c>
      <c r="AW636" s="14" t="s">
        <v>30</v>
      </c>
      <c r="AX636" s="14" t="s">
        <v>68</v>
      </c>
      <c r="AY636" s="129" t="s">
        <v>133</v>
      </c>
    </row>
    <row r="637" spans="1:51" s="14" customFormat="1" ht="12">
      <c r="A637" s="162"/>
      <c r="B637" s="260"/>
      <c r="C637" s="162"/>
      <c r="D637" s="254" t="s">
        <v>142</v>
      </c>
      <c r="E637" s="261" t="s">
        <v>3</v>
      </c>
      <c r="F637" s="262" t="s">
        <v>662</v>
      </c>
      <c r="G637" s="162"/>
      <c r="H637" s="263">
        <v>94.76</v>
      </c>
      <c r="I637" s="130"/>
      <c r="J637" s="162"/>
      <c r="K637" s="162"/>
      <c r="L637" s="260"/>
      <c r="M637" s="264"/>
      <c r="N637" s="265"/>
      <c r="O637" s="265"/>
      <c r="P637" s="265"/>
      <c r="Q637" s="265"/>
      <c r="R637" s="265"/>
      <c r="S637" s="265"/>
      <c r="T637" s="266"/>
      <c r="U637" s="162"/>
      <c r="V637" s="162"/>
      <c r="W637" s="162"/>
      <c r="X637" s="162"/>
      <c r="AT637" s="129" t="s">
        <v>142</v>
      </c>
      <c r="AU637" s="129" t="s">
        <v>77</v>
      </c>
      <c r="AV637" s="14" t="s">
        <v>77</v>
      </c>
      <c r="AW637" s="14" t="s">
        <v>30</v>
      </c>
      <c r="AX637" s="14" t="s">
        <v>68</v>
      </c>
      <c r="AY637" s="129" t="s">
        <v>133</v>
      </c>
    </row>
    <row r="638" spans="1:51" s="14" customFormat="1" ht="12">
      <c r="A638" s="162"/>
      <c r="B638" s="260"/>
      <c r="C638" s="162"/>
      <c r="D638" s="254" t="s">
        <v>142</v>
      </c>
      <c r="E638" s="261" t="s">
        <v>3</v>
      </c>
      <c r="F638" s="262" t="s">
        <v>663</v>
      </c>
      <c r="G638" s="162"/>
      <c r="H638" s="263">
        <v>209.76</v>
      </c>
      <c r="I638" s="130"/>
      <c r="J638" s="162"/>
      <c r="K638" s="162"/>
      <c r="L638" s="260"/>
      <c r="M638" s="264"/>
      <c r="N638" s="265"/>
      <c r="O638" s="265"/>
      <c r="P638" s="265"/>
      <c r="Q638" s="265"/>
      <c r="R638" s="265"/>
      <c r="S638" s="265"/>
      <c r="T638" s="266"/>
      <c r="U638" s="162"/>
      <c r="V638" s="162"/>
      <c r="W638" s="162"/>
      <c r="X638" s="162"/>
      <c r="AT638" s="129" t="s">
        <v>142</v>
      </c>
      <c r="AU638" s="129" t="s">
        <v>77</v>
      </c>
      <c r="AV638" s="14" t="s">
        <v>77</v>
      </c>
      <c r="AW638" s="14" t="s">
        <v>30</v>
      </c>
      <c r="AX638" s="14" t="s">
        <v>68</v>
      </c>
      <c r="AY638" s="129" t="s">
        <v>133</v>
      </c>
    </row>
    <row r="639" spans="1:51" s="14" customFormat="1" ht="12">
      <c r="A639" s="162"/>
      <c r="B639" s="260"/>
      <c r="C639" s="162"/>
      <c r="D639" s="254" t="s">
        <v>142</v>
      </c>
      <c r="E639" s="261" t="s">
        <v>3</v>
      </c>
      <c r="F639" s="262" t="s">
        <v>664</v>
      </c>
      <c r="G639" s="162"/>
      <c r="H639" s="263">
        <v>376.875</v>
      </c>
      <c r="I639" s="130"/>
      <c r="J639" s="162"/>
      <c r="K639" s="162"/>
      <c r="L639" s="260"/>
      <c r="M639" s="264"/>
      <c r="N639" s="265"/>
      <c r="O639" s="265"/>
      <c r="P639" s="265"/>
      <c r="Q639" s="265"/>
      <c r="R639" s="265"/>
      <c r="S639" s="265"/>
      <c r="T639" s="266"/>
      <c r="U639" s="162"/>
      <c r="V639" s="162"/>
      <c r="W639" s="162"/>
      <c r="X639" s="162"/>
      <c r="AT639" s="129" t="s">
        <v>142</v>
      </c>
      <c r="AU639" s="129" t="s">
        <v>77</v>
      </c>
      <c r="AV639" s="14" t="s">
        <v>77</v>
      </c>
      <c r="AW639" s="14" t="s">
        <v>30</v>
      </c>
      <c r="AX639" s="14" t="s">
        <v>68</v>
      </c>
      <c r="AY639" s="129" t="s">
        <v>133</v>
      </c>
    </row>
    <row r="640" spans="1:51" s="13" customFormat="1" ht="12">
      <c r="A640" s="161"/>
      <c r="B640" s="253"/>
      <c r="C640" s="161"/>
      <c r="D640" s="254" t="s">
        <v>142</v>
      </c>
      <c r="E640" s="255" t="s">
        <v>3</v>
      </c>
      <c r="F640" s="256" t="s">
        <v>693</v>
      </c>
      <c r="G640" s="161"/>
      <c r="H640" s="255" t="s">
        <v>3</v>
      </c>
      <c r="I640" s="125"/>
      <c r="J640" s="161"/>
      <c r="K640" s="161"/>
      <c r="L640" s="253"/>
      <c r="M640" s="257"/>
      <c r="N640" s="258"/>
      <c r="O640" s="258"/>
      <c r="P640" s="258"/>
      <c r="Q640" s="258"/>
      <c r="R640" s="258"/>
      <c r="S640" s="258"/>
      <c r="T640" s="259"/>
      <c r="U640" s="161"/>
      <c r="V640" s="161"/>
      <c r="W640" s="161"/>
      <c r="X640" s="161"/>
      <c r="AT640" s="124" t="s">
        <v>142</v>
      </c>
      <c r="AU640" s="124" t="s">
        <v>77</v>
      </c>
      <c r="AV640" s="13" t="s">
        <v>73</v>
      </c>
      <c r="AW640" s="13" t="s">
        <v>30</v>
      </c>
      <c r="AX640" s="13" t="s">
        <v>68</v>
      </c>
      <c r="AY640" s="124" t="s">
        <v>133</v>
      </c>
    </row>
    <row r="641" spans="1:51" s="14" customFormat="1" ht="12">
      <c r="A641" s="162"/>
      <c r="B641" s="260"/>
      <c r="C641" s="162"/>
      <c r="D641" s="254" t="s">
        <v>142</v>
      </c>
      <c r="E641" s="261" t="s">
        <v>3</v>
      </c>
      <c r="F641" s="262" t="s">
        <v>694</v>
      </c>
      <c r="G641" s="162"/>
      <c r="H641" s="263">
        <v>24.375</v>
      </c>
      <c r="I641" s="130"/>
      <c r="J641" s="162"/>
      <c r="K641" s="162"/>
      <c r="L641" s="260"/>
      <c r="M641" s="264"/>
      <c r="N641" s="265"/>
      <c r="O641" s="265"/>
      <c r="P641" s="265"/>
      <c r="Q641" s="265"/>
      <c r="R641" s="265"/>
      <c r="S641" s="265"/>
      <c r="T641" s="266"/>
      <c r="U641" s="162"/>
      <c r="V641" s="162"/>
      <c r="W641" s="162"/>
      <c r="X641" s="162"/>
      <c r="AT641" s="129" t="s">
        <v>142</v>
      </c>
      <c r="AU641" s="129" t="s">
        <v>77</v>
      </c>
      <c r="AV641" s="14" t="s">
        <v>77</v>
      </c>
      <c r="AW641" s="14" t="s">
        <v>30</v>
      </c>
      <c r="AX641" s="14" t="s">
        <v>68</v>
      </c>
      <c r="AY641" s="129" t="s">
        <v>133</v>
      </c>
    </row>
    <row r="642" spans="1:51" s="15" customFormat="1" ht="12">
      <c r="A642" s="165"/>
      <c r="B642" s="271"/>
      <c r="C642" s="165"/>
      <c r="D642" s="254" t="s">
        <v>142</v>
      </c>
      <c r="E642" s="272" t="s">
        <v>3</v>
      </c>
      <c r="F642" s="273" t="s">
        <v>207</v>
      </c>
      <c r="G642" s="165"/>
      <c r="H642" s="274">
        <v>2275.754</v>
      </c>
      <c r="I642" s="138"/>
      <c r="J642" s="165"/>
      <c r="K642" s="165"/>
      <c r="L642" s="271"/>
      <c r="M642" s="275"/>
      <c r="N642" s="276"/>
      <c r="O642" s="276"/>
      <c r="P642" s="276"/>
      <c r="Q642" s="276"/>
      <c r="R642" s="276"/>
      <c r="S642" s="276"/>
      <c r="T642" s="277"/>
      <c r="U642" s="165"/>
      <c r="V642" s="165"/>
      <c r="W642" s="165"/>
      <c r="X642" s="165"/>
      <c r="AT642" s="137" t="s">
        <v>142</v>
      </c>
      <c r="AU642" s="137" t="s">
        <v>77</v>
      </c>
      <c r="AV642" s="15" t="s">
        <v>140</v>
      </c>
      <c r="AW642" s="15" t="s">
        <v>30</v>
      </c>
      <c r="AX642" s="15" t="s">
        <v>73</v>
      </c>
      <c r="AY642" s="137" t="s">
        <v>133</v>
      </c>
    </row>
    <row r="643" spans="1:65" s="2" customFormat="1" ht="14.45" customHeight="1">
      <c r="A643" s="164"/>
      <c r="B643" s="176"/>
      <c r="C643" s="242" t="s">
        <v>695</v>
      </c>
      <c r="D643" s="242" t="s">
        <v>135</v>
      </c>
      <c r="E643" s="243" t="s">
        <v>696</v>
      </c>
      <c r="F643" s="244" t="s">
        <v>697</v>
      </c>
      <c r="G643" s="245" t="s">
        <v>138</v>
      </c>
      <c r="H643" s="246">
        <v>2251.379</v>
      </c>
      <c r="I643" s="117"/>
      <c r="J643" s="247">
        <f>ROUND(I643*H643,2)</f>
        <v>0</v>
      </c>
      <c r="K643" s="244" t="s">
        <v>3</v>
      </c>
      <c r="L643" s="176"/>
      <c r="M643" s="248" t="s">
        <v>3</v>
      </c>
      <c r="N643" s="249" t="s">
        <v>39</v>
      </c>
      <c r="O643" s="250"/>
      <c r="P643" s="251">
        <f>O643*H643</f>
        <v>0</v>
      </c>
      <c r="Q643" s="251">
        <v>0</v>
      </c>
      <c r="R643" s="251">
        <f>Q643*H643</f>
        <v>0</v>
      </c>
      <c r="S643" s="251">
        <v>0</v>
      </c>
      <c r="T643" s="252">
        <f>S643*H643</f>
        <v>0</v>
      </c>
      <c r="U643" s="164"/>
      <c r="V643" s="164"/>
      <c r="W643" s="164"/>
      <c r="X643" s="164"/>
      <c r="Y643" s="30"/>
      <c r="Z643" s="30"/>
      <c r="AA643" s="30"/>
      <c r="AB643" s="30"/>
      <c r="AC643" s="30"/>
      <c r="AD643" s="30"/>
      <c r="AE643" s="30"/>
      <c r="AR643" s="122" t="s">
        <v>195</v>
      </c>
      <c r="AT643" s="122" t="s">
        <v>135</v>
      </c>
      <c r="AU643" s="122" t="s">
        <v>77</v>
      </c>
      <c r="AY643" s="18" t="s">
        <v>133</v>
      </c>
      <c r="BE643" s="123">
        <f>IF(N643="základní",J643,0)</f>
        <v>0</v>
      </c>
      <c r="BF643" s="123">
        <f>IF(N643="snížená",J643,0)</f>
        <v>0</v>
      </c>
      <c r="BG643" s="123">
        <f>IF(N643="zákl. přenesená",J643,0)</f>
        <v>0</v>
      </c>
      <c r="BH643" s="123">
        <f>IF(N643="sníž. přenesená",J643,0)</f>
        <v>0</v>
      </c>
      <c r="BI643" s="123">
        <f>IF(N643="nulová",J643,0)</f>
        <v>0</v>
      </c>
      <c r="BJ643" s="18" t="s">
        <v>73</v>
      </c>
      <c r="BK643" s="123">
        <f>ROUND(I643*H643,2)</f>
        <v>0</v>
      </c>
      <c r="BL643" s="18" t="s">
        <v>195</v>
      </c>
      <c r="BM643" s="122" t="s">
        <v>698</v>
      </c>
    </row>
    <row r="644" spans="1:47" s="2" customFormat="1" ht="19.5">
      <c r="A644" s="164"/>
      <c r="B644" s="176"/>
      <c r="C644" s="164"/>
      <c r="D644" s="254" t="s">
        <v>164</v>
      </c>
      <c r="E644" s="164"/>
      <c r="F644" s="267" t="s">
        <v>699</v>
      </c>
      <c r="G644" s="164"/>
      <c r="H644" s="164"/>
      <c r="I644" s="134"/>
      <c r="J644" s="164"/>
      <c r="K644" s="164"/>
      <c r="L644" s="176"/>
      <c r="M644" s="268"/>
      <c r="N644" s="269"/>
      <c r="O644" s="250"/>
      <c r="P644" s="250"/>
      <c r="Q644" s="250"/>
      <c r="R644" s="250"/>
      <c r="S644" s="250"/>
      <c r="T644" s="270"/>
      <c r="U644" s="164"/>
      <c r="V644" s="164"/>
      <c r="W644" s="164"/>
      <c r="X644" s="164"/>
      <c r="Y644" s="30"/>
      <c r="Z644" s="30"/>
      <c r="AA644" s="30"/>
      <c r="AB644" s="30"/>
      <c r="AC644" s="30"/>
      <c r="AD644" s="30"/>
      <c r="AE644" s="30"/>
      <c r="AT644" s="18" t="s">
        <v>164</v>
      </c>
      <c r="AU644" s="18" t="s">
        <v>77</v>
      </c>
    </row>
    <row r="645" spans="1:51" s="13" customFormat="1" ht="12">
      <c r="A645" s="161"/>
      <c r="B645" s="253"/>
      <c r="C645" s="161"/>
      <c r="D645" s="254" t="s">
        <v>142</v>
      </c>
      <c r="E645" s="255" t="s">
        <v>3</v>
      </c>
      <c r="F645" s="256" t="s">
        <v>651</v>
      </c>
      <c r="G645" s="161"/>
      <c r="H645" s="255" t="s">
        <v>3</v>
      </c>
      <c r="I645" s="125"/>
      <c r="J645" s="161"/>
      <c r="K645" s="161"/>
      <c r="L645" s="253"/>
      <c r="M645" s="257"/>
      <c r="N645" s="258"/>
      <c r="O645" s="258"/>
      <c r="P645" s="258"/>
      <c r="Q645" s="258"/>
      <c r="R645" s="258"/>
      <c r="S645" s="258"/>
      <c r="T645" s="259"/>
      <c r="U645" s="161"/>
      <c r="V645" s="161"/>
      <c r="W645" s="161"/>
      <c r="X645" s="161"/>
      <c r="AT645" s="124" t="s">
        <v>142</v>
      </c>
      <c r="AU645" s="124" t="s">
        <v>77</v>
      </c>
      <c r="AV645" s="13" t="s">
        <v>73</v>
      </c>
      <c r="AW645" s="13" t="s">
        <v>30</v>
      </c>
      <c r="AX645" s="13" t="s">
        <v>68</v>
      </c>
      <c r="AY645" s="124" t="s">
        <v>133</v>
      </c>
    </row>
    <row r="646" spans="1:51" s="14" customFormat="1" ht="12">
      <c r="A646" s="162"/>
      <c r="B646" s="260"/>
      <c r="C646" s="162"/>
      <c r="D646" s="254" t="s">
        <v>142</v>
      </c>
      <c r="E646" s="261" t="s">
        <v>3</v>
      </c>
      <c r="F646" s="262" t="s">
        <v>652</v>
      </c>
      <c r="G646" s="162"/>
      <c r="H646" s="263">
        <v>317.34</v>
      </c>
      <c r="I646" s="130"/>
      <c r="J646" s="162"/>
      <c r="K646" s="162"/>
      <c r="L646" s="260"/>
      <c r="M646" s="264"/>
      <c r="N646" s="265"/>
      <c r="O646" s="265"/>
      <c r="P646" s="265"/>
      <c r="Q646" s="265"/>
      <c r="R646" s="265"/>
      <c r="S646" s="265"/>
      <c r="T646" s="266"/>
      <c r="U646" s="162"/>
      <c r="V646" s="162"/>
      <c r="W646" s="162"/>
      <c r="X646" s="162"/>
      <c r="AT646" s="129" t="s">
        <v>142</v>
      </c>
      <c r="AU646" s="129" t="s">
        <v>77</v>
      </c>
      <c r="AV646" s="14" t="s">
        <v>77</v>
      </c>
      <c r="AW646" s="14" t="s">
        <v>30</v>
      </c>
      <c r="AX646" s="14" t="s">
        <v>68</v>
      </c>
      <c r="AY646" s="129" t="s">
        <v>133</v>
      </c>
    </row>
    <row r="647" spans="1:51" s="14" customFormat="1" ht="12">
      <c r="A647" s="162"/>
      <c r="B647" s="260"/>
      <c r="C647" s="162"/>
      <c r="D647" s="254" t="s">
        <v>142</v>
      </c>
      <c r="E647" s="261" t="s">
        <v>3</v>
      </c>
      <c r="F647" s="262" t="s">
        <v>653</v>
      </c>
      <c r="G647" s="162"/>
      <c r="H647" s="263">
        <v>303.6</v>
      </c>
      <c r="I647" s="130"/>
      <c r="J647" s="162"/>
      <c r="K647" s="162"/>
      <c r="L647" s="260"/>
      <c r="M647" s="264"/>
      <c r="N647" s="265"/>
      <c r="O647" s="265"/>
      <c r="P647" s="265"/>
      <c r="Q647" s="265"/>
      <c r="R647" s="265"/>
      <c r="S647" s="265"/>
      <c r="T647" s="266"/>
      <c r="U647" s="162"/>
      <c r="V647" s="162"/>
      <c r="W647" s="162"/>
      <c r="X647" s="162"/>
      <c r="AT647" s="129" t="s">
        <v>142</v>
      </c>
      <c r="AU647" s="129" t="s">
        <v>77</v>
      </c>
      <c r="AV647" s="14" t="s">
        <v>77</v>
      </c>
      <c r="AW647" s="14" t="s">
        <v>30</v>
      </c>
      <c r="AX647" s="14" t="s">
        <v>68</v>
      </c>
      <c r="AY647" s="129" t="s">
        <v>133</v>
      </c>
    </row>
    <row r="648" spans="1:51" s="14" customFormat="1" ht="12">
      <c r="A648" s="162"/>
      <c r="B648" s="260"/>
      <c r="C648" s="162"/>
      <c r="D648" s="254" t="s">
        <v>142</v>
      </c>
      <c r="E648" s="261" t="s">
        <v>3</v>
      </c>
      <c r="F648" s="262" t="s">
        <v>654</v>
      </c>
      <c r="G648" s="162"/>
      <c r="H648" s="263">
        <v>297.16</v>
      </c>
      <c r="I648" s="130"/>
      <c r="J648" s="162"/>
      <c r="K648" s="162"/>
      <c r="L648" s="260"/>
      <c r="M648" s="264"/>
      <c r="N648" s="265"/>
      <c r="O648" s="265"/>
      <c r="P648" s="265"/>
      <c r="Q648" s="265"/>
      <c r="R648" s="265"/>
      <c r="S648" s="265"/>
      <c r="T648" s="266"/>
      <c r="U648" s="162"/>
      <c r="V648" s="162"/>
      <c r="W648" s="162"/>
      <c r="X648" s="162"/>
      <c r="AT648" s="129" t="s">
        <v>142</v>
      </c>
      <c r="AU648" s="129" t="s">
        <v>77</v>
      </c>
      <c r="AV648" s="14" t="s">
        <v>77</v>
      </c>
      <c r="AW648" s="14" t="s">
        <v>30</v>
      </c>
      <c r="AX648" s="14" t="s">
        <v>68</v>
      </c>
      <c r="AY648" s="129" t="s">
        <v>133</v>
      </c>
    </row>
    <row r="649" spans="1:51" s="14" customFormat="1" ht="12">
      <c r="A649" s="162"/>
      <c r="B649" s="260"/>
      <c r="C649" s="162"/>
      <c r="D649" s="254" t="s">
        <v>142</v>
      </c>
      <c r="E649" s="261" t="s">
        <v>3</v>
      </c>
      <c r="F649" s="262" t="s">
        <v>655</v>
      </c>
      <c r="G649" s="162"/>
      <c r="H649" s="263">
        <v>64.4</v>
      </c>
      <c r="I649" s="130"/>
      <c r="J649" s="162"/>
      <c r="K649" s="162"/>
      <c r="L649" s="260"/>
      <c r="M649" s="264"/>
      <c r="N649" s="265"/>
      <c r="O649" s="265"/>
      <c r="P649" s="265"/>
      <c r="Q649" s="265"/>
      <c r="R649" s="265"/>
      <c r="S649" s="265"/>
      <c r="T649" s="266"/>
      <c r="U649" s="162"/>
      <c r="V649" s="162"/>
      <c r="W649" s="162"/>
      <c r="X649" s="162"/>
      <c r="AT649" s="129" t="s">
        <v>142</v>
      </c>
      <c r="AU649" s="129" t="s">
        <v>77</v>
      </c>
      <c r="AV649" s="14" t="s">
        <v>77</v>
      </c>
      <c r="AW649" s="14" t="s">
        <v>30</v>
      </c>
      <c r="AX649" s="14" t="s">
        <v>68</v>
      </c>
      <c r="AY649" s="129" t="s">
        <v>133</v>
      </c>
    </row>
    <row r="650" spans="1:51" s="14" customFormat="1" ht="12">
      <c r="A650" s="162"/>
      <c r="B650" s="260"/>
      <c r="C650" s="162"/>
      <c r="D650" s="254" t="s">
        <v>142</v>
      </c>
      <c r="E650" s="261" t="s">
        <v>3</v>
      </c>
      <c r="F650" s="262" t="s">
        <v>656</v>
      </c>
      <c r="G650" s="162"/>
      <c r="H650" s="263">
        <v>63.65</v>
      </c>
      <c r="I650" s="130"/>
      <c r="J650" s="162"/>
      <c r="K650" s="162"/>
      <c r="L650" s="260"/>
      <c r="M650" s="264"/>
      <c r="N650" s="265"/>
      <c r="O650" s="265"/>
      <c r="P650" s="265"/>
      <c r="Q650" s="265"/>
      <c r="R650" s="265"/>
      <c r="S650" s="265"/>
      <c r="T650" s="266"/>
      <c r="U650" s="162"/>
      <c r="V650" s="162"/>
      <c r="W650" s="162"/>
      <c r="X650" s="162"/>
      <c r="AT650" s="129" t="s">
        <v>142</v>
      </c>
      <c r="AU650" s="129" t="s">
        <v>77</v>
      </c>
      <c r="AV650" s="14" t="s">
        <v>77</v>
      </c>
      <c r="AW650" s="14" t="s">
        <v>30</v>
      </c>
      <c r="AX650" s="14" t="s">
        <v>68</v>
      </c>
      <c r="AY650" s="129" t="s">
        <v>133</v>
      </c>
    </row>
    <row r="651" spans="1:51" s="14" customFormat="1" ht="12">
      <c r="A651" s="162"/>
      <c r="B651" s="260"/>
      <c r="C651" s="162"/>
      <c r="D651" s="254" t="s">
        <v>142</v>
      </c>
      <c r="E651" s="261" t="s">
        <v>3</v>
      </c>
      <c r="F651" s="262" t="s">
        <v>657</v>
      </c>
      <c r="G651" s="162"/>
      <c r="H651" s="263">
        <v>64.4</v>
      </c>
      <c r="I651" s="130"/>
      <c r="J651" s="162"/>
      <c r="K651" s="162"/>
      <c r="L651" s="260"/>
      <c r="M651" s="264"/>
      <c r="N651" s="265"/>
      <c r="O651" s="265"/>
      <c r="P651" s="265"/>
      <c r="Q651" s="265"/>
      <c r="R651" s="265"/>
      <c r="S651" s="265"/>
      <c r="T651" s="266"/>
      <c r="U651" s="162"/>
      <c r="V651" s="162"/>
      <c r="W651" s="162"/>
      <c r="X651" s="162"/>
      <c r="AT651" s="129" t="s">
        <v>142</v>
      </c>
      <c r="AU651" s="129" t="s">
        <v>77</v>
      </c>
      <c r="AV651" s="14" t="s">
        <v>77</v>
      </c>
      <c r="AW651" s="14" t="s">
        <v>30</v>
      </c>
      <c r="AX651" s="14" t="s">
        <v>68</v>
      </c>
      <c r="AY651" s="129" t="s">
        <v>133</v>
      </c>
    </row>
    <row r="652" spans="1:51" s="14" customFormat="1" ht="12">
      <c r="A652" s="162"/>
      <c r="B652" s="260"/>
      <c r="C652" s="162"/>
      <c r="D652" s="254" t="s">
        <v>142</v>
      </c>
      <c r="E652" s="261" t="s">
        <v>3</v>
      </c>
      <c r="F652" s="262" t="s">
        <v>658</v>
      </c>
      <c r="G652" s="162"/>
      <c r="H652" s="263">
        <v>266.984</v>
      </c>
      <c r="I652" s="130"/>
      <c r="J652" s="162"/>
      <c r="K652" s="162"/>
      <c r="L652" s="260"/>
      <c r="M652" s="264"/>
      <c r="N652" s="265"/>
      <c r="O652" s="265"/>
      <c r="P652" s="265"/>
      <c r="Q652" s="265"/>
      <c r="R652" s="265"/>
      <c r="S652" s="265"/>
      <c r="T652" s="266"/>
      <c r="U652" s="162"/>
      <c r="V652" s="162"/>
      <c r="W652" s="162"/>
      <c r="X652" s="162"/>
      <c r="AT652" s="129" t="s">
        <v>142</v>
      </c>
      <c r="AU652" s="129" t="s">
        <v>77</v>
      </c>
      <c r="AV652" s="14" t="s">
        <v>77</v>
      </c>
      <c r="AW652" s="14" t="s">
        <v>30</v>
      </c>
      <c r="AX652" s="14" t="s">
        <v>68</v>
      </c>
      <c r="AY652" s="129" t="s">
        <v>133</v>
      </c>
    </row>
    <row r="653" spans="1:51" s="14" customFormat="1" ht="12">
      <c r="A653" s="162"/>
      <c r="B653" s="260"/>
      <c r="C653" s="162"/>
      <c r="D653" s="254" t="s">
        <v>142</v>
      </c>
      <c r="E653" s="261" t="s">
        <v>3</v>
      </c>
      <c r="F653" s="262" t="s">
        <v>659</v>
      </c>
      <c r="G653" s="162"/>
      <c r="H653" s="263">
        <v>64.4</v>
      </c>
      <c r="I653" s="130"/>
      <c r="J653" s="162"/>
      <c r="K653" s="162"/>
      <c r="L653" s="260"/>
      <c r="M653" s="264"/>
      <c r="N653" s="265"/>
      <c r="O653" s="265"/>
      <c r="P653" s="265"/>
      <c r="Q653" s="265"/>
      <c r="R653" s="265"/>
      <c r="S653" s="265"/>
      <c r="T653" s="266"/>
      <c r="U653" s="162"/>
      <c r="V653" s="162"/>
      <c r="W653" s="162"/>
      <c r="X653" s="162"/>
      <c r="AT653" s="129" t="s">
        <v>142</v>
      </c>
      <c r="AU653" s="129" t="s">
        <v>77</v>
      </c>
      <c r="AV653" s="14" t="s">
        <v>77</v>
      </c>
      <c r="AW653" s="14" t="s">
        <v>30</v>
      </c>
      <c r="AX653" s="14" t="s">
        <v>68</v>
      </c>
      <c r="AY653" s="129" t="s">
        <v>133</v>
      </c>
    </row>
    <row r="654" spans="1:51" s="14" customFormat="1" ht="12">
      <c r="A654" s="162"/>
      <c r="B654" s="260"/>
      <c r="C654" s="162"/>
      <c r="D654" s="254" t="s">
        <v>142</v>
      </c>
      <c r="E654" s="261" t="s">
        <v>3</v>
      </c>
      <c r="F654" s="262" t="s">
        <v>660</v>
      </c>
      <c r="G654" s="162"/>
      <c r="H654" s="263">
        <v>63.65</v>
      </c>
      <c r="I654" s="130"/>
      <c r="J654" s="162"/>
      <c r="K654" s="162"/>
      <c r="L654" s="260"/>
      <c r="M654" s="264"/>
      <c r="N654" s="265"/>
      <c r="O654" s="265"/>
      <c r="P654" s="265"/>
      <c r="Q654" s="265"/>
      <c r="R654" s="265"/>
      <c r="S654" s="265"/>
      <c r="T654" s="266"/>
      <c r="U654" s="162"/>
      <c r="V654" s="162"/>
      <c r="W654" s="162"/>
      <c r="X654" s="162"/>
      <c r="AT654" s="129" t="s">
        <v>142</v>
      </c>
      <c r="AU654" s="129" t="s">
        <v>77</v>
      </c>
      <c r="AV654" s="14" t="s">
        <v>77</v>
      </c>
      <c r="AW654" s="14" t="s">
        <v>30</v>
      </c>
      <c r="AX654" s="14" t="s">
        <v>68</v>
      </c>
      <c r="AY654" s="129" t="s">
        <v>133</v>
      </c>
    </row>
    <row r="655" spans="1:51" s="14" customFormat="1" ht="12">
      <c r="A655" s="162"/>
      <c r="B655" s="260"/>
      <c r="C655" s="162"/>
      <c r="D655" s="254" t="s">
        <v>142</v>
      </c>
      <c r="E655" s="261" t="s">
        <v>3</v>
      </c>
      <c r="F655" s="262" t="s">
        <v>661</v>
      </c>
      <c r="G655" s="162"/>
      <c r="H655" s="263">
        <v>64.4</v>
      </c>
      <c r="I655" s="130"/>
      <c r="J655" s="162"/>
      <c r="K655" s="162"/>
      <c r="L655" s="260"/>
      <c r="M655" s="264"/>
      <c r="N655" s="265"/>
      <c r="O655" s="265"/>
      <c r="P655" s="265"/>
      <c r="Q655" s="265"/>
      <c r="R655" s="265"/>
      <c r="S655" s="265"/>
      <c r="T655" s="266"/>
      <c r="U655" s="162"/>
      <c r="V655" s="162"/>
      <c r="W655" s="162"/>
      <c r="X655" s="162"/>
      <c r="AT655" s="129" t="s">
        <v>142</v>
      </c>
      <c r="AU655" s="129" t="s">
        <v>77</v>
      </c>
      <c r="AV655" s="14" t="s">
        <v>77</v>
      </c>
      <c r="AW655" s="14" t="s">
        <v>30</v>
      </c>
      <c r="AX655" s="14" t="s">
        <v>68</v>
      </c>
      <c r="AY655" s="129" t="s">
        <v>133</v>
      </c>
    </row>
    <row r="656" spans="1:51" s="14" customFormat="1" ht="12">
      <c r="A656" s="162"/>
      <c r="B656" s="260"/>
      <c r="C656" s="162"/>
      <c r="D656" s="254" t="s">
        <v>142</v>
      </c>
      <c r="E656" s="261" t="s">
        <v>3</v>
      </c>
      <c r="F656" s="262" t="s">
        <v>662</v>
      </c>
      <c r="G656" s="162"/>
      <c r="H656" s="263">
        <v>94.76</v>
      </c>
      <c r="I656" s="130"/>
      <c r="J656" s="162"/>
      <c r="K656" s="162"/>
      <c r="L656" s="260"/>
      <c r="M656" s="264"/>
      <c r="N656" s="265"/>
      <c r="O656" s="265"/>
      <c r="P656" s="265"/>
      <c r="Q656" s="265"/>
      <c r="R656" s="265"/>
      <c r="S656" s="265"/>
      <c r="T656" s="266"/>
      <c r="U656" s="162"/>
      <c r="V656" s="162"/>
      <c r="W656" s="162"/>
      <c r="X656" s="162"/>
      <c r="AT656" s="129" t="s">
        <v>142</v>
      </c>
      <c r="AU656" s="129" t="s">
        <v>77</v>
      </c>
      <c r="AV656" s="14" t="s">
        <v>77</v>
      </c>
      <c r="AW656" s="14" t="s">
        <v>30</v>
      </c>
      <c r="AX656" s="14" t="s">
        <v>68</v>
      </c>
      <c r="AY656" s="129" t="s">
        <v>133</v>
      </c>
    </row>
    <row r="657" spans="1:51" s="14" customFormat="1" ht="12">
      <c r="A657" s="162"/>
      <c r="B657" s="260"/>
      <c r="C657" s="162"/>
      <c r="D657" s="254" t="s">
        <v>142</v>
      </c>
      <c r="E657" s="261" t="s">
        <v>3</v>
      </c>
      <c r="F657" s="262" t="s">
        <v>663</v>
      </c>
      <c r="G657" s="162"/>
      <c r="H657" s="263">
        <v>209.76</v>
      </c>
      <c r="I657" s="130"/>
      <c r="J657" s="162"/>
      <c r="K657" s="162"/>
      <c r="L657" s="260"/>
      <c r="M657" s="264"/>
      <c r="N657" s="265"/>
      <c r="O657" s="265"/>
      <c r="P657" s="265"/>
      <c r="Q657" s="265"/>
      <c r="R657" s="265"/>
      <c r="S657" s="265"/>
      <c r="T657" s="266"/>
      <c r="U657" s="162"/>
      <c r="V657" s="162"/>
      <c r="W657" s="162"/>
      <c r="X657" s="162"/>
      <c r="AT657" s="129" t="s">
        <v>142</v>
      </c>
      <c r="AU657" s="129" t="s">
        <v>77</v>
      </c>
      <c r="AV657" s="14" t="s">
        <v>77</v>
      </c>
      <c r="AW657" s="14" t="s">
        <v>30</v>
      </c>
      <c r="AX657" s="14" t="s">
        <v>68</v>
      </c>
      <c r="AY657" s="129" t="s">
        <v>133</v>
      </c>
    </row>
    <row r="658" spans="1:51" s="14" customFormat="1" ht="12">
      <c r="A658" s="162"/>
      <c r="B658" s="260"/>
      <c r="C658" s="162"/>
      <c r="D658" s="254" t="s">
        <v>142</v>
      </c>
      <c r="E658" s="261" t="s">
        <v>3</v>
      </c>
      <c r="F658" s="262" t="s">
        <v>664</v>
      </c>
      <c r="G658" s="162"/>
      <c r="H658" s="263">
        <v>376.875</v>
      </c>
      <c r="I658" s="130"/>
      <c r="J658" s="162"/>
      <c r="K658" s="162"/>
      <c r="L658" s="260"/>
      <c r="M658" s="264"/>
      <c r="N658" s="265"/>
      <c r="O658" s="265"/>
      <c r="P658" s="265"/>
      <c r="Q658" s="265"/>
      <c r="R658" s="265"/>
      <c r="S658" s="265"/>
      <c r="T658" s="266"/>
      <c r="U658" s="162"/>
      <c r="V658" s="162"/>
      <c r="W658" s="162"/>
      <c r="X658" s="162"/>
      <c r="AT658" s="129" t="s">
        <v>142</v>
      </c>
      <c r="AU658" s="129" t="s">
        <v>77</v>
      </c>
      <c r="AV658" s="14" t="s">
        <v>77</v>
      </c>
      <c r="AW658" s="14" t="s">
        <v>30</v>
      </c>
      <c r="AX658" s="14" t="s">
        <v>68</v>
      </c>
      <c r="AY658" s="129" t="s">
        <v>133</v>
      </c>
    </row>
    <row r="659" spans="1:51" s="15" customFormat="1" ht="12">
      <c r="A659" s="165"/>
      <c r="B659" s="271"/>
      <c r="C659" s="165"/>
      <c r="D659" s="254" t="s">
        <v>142</v>
      </c>
      <c r="E659" s="272" t="s">
        <v>3</v>
      </c>
      <c r="F659" s="273" t="s">
        <v>207</v>
      </c>
      <c r="G659" s="165"/>
      <c r="H659" s="274">
        <v>2251.379</v>
      </c>
      <c r="I659" s="138"/>
      <c r="J659" s="165"/>
      <c r="K659" s="165"/>
      <c r="L659" s="271"/>
      <c r="M659" s="275"/>
      <c r="N659" s="276"/>
      <c r="O659" s="276"/>
      <c r="P659" s="276"/>
      <c r="Q659" s="276"/>
      <c r="R659" s="276"/>
      <c r="S659" s="276"/>
      <c r="T659" s="277"/>
      <c r="U659" s="165"/>
      <c r="V659" s="165"/>
      <c r="W659" s="165"/>
      <c r="X659" s="165"/>
      <c r="AT659" s="137" t="s">
        <v>142</v>
      </c>
      <c r="AU659" s="137" t="s">
        <v>77</v>
      </c>
      <c r="AV659" s="15" t="s">
        <v>140</v>
      </c>
      <c r="AW659" s="15" t="s">
        <v>30</v>
      </c>
      <c r="AX659" s="15" t="s">
        <v>73</v>
      </c>
      <c r="AY659" s="137" t="s">
        <v>133</v>
      </c>
    </row>
    <row r="660" spans="1:65" s="2" customFormat="1" ht="14.45" customHeight="1">
      <c r="A660" s="164"/>
      <c r="B660" s="176"/>
      <c r="C660" s="242" t="s">
        <v>700</v>
      </c>
      <c r="D660" s="242" t="s">
        <v>135</v>
      </c>
      <c r="E660" s="243" t="s">
        <v>701</v>
      </c>
      <c r="F660" s="244" t="s">
        <v>702</v>
      </c>
      <c r="G660" s="245" t="s">
        <v>138</v>
      </c>
      <c r="H660" s="246">
        <v>2251.379</v>
      </c>
      <c r="I660" s="117"/>
      <c r="J660" s="247">
        <f>ROUND(I660*H660,2)</f>
        <v>0</v>
      </c>
      <c r="K660" s="244" t="s">
        <v>3</v>
      </c>
      <c r="L660" s="176"/>
      <c r="M660" s="248" t="s">
        <v>3</v>
      </c>
      <c r="N660" s="249" t="s">
        <v>39</v>
      </c>
      <c r="O660" s="250"/>
      <c r="P660" s="251">
        <f>O660*H660</f>
        <v>0</v>
      </c>
      <c r="Q660" s="251">
        <v>0</v>
      </c>
      <c r="R660" s="251">
        <f>Q660*H660</f>
        <v>0</v>
      </c>
      <c r="S660" s="251">
        <v>0</v>
      </c>
      <c r="T660" s="252">
        <f>S660*H660</f>
        <v>0</v>
      </c>
      <c r="U660" s="164"/>
      <c r="V660" s="164"/>
      <c r="W660" s="164"/>
      <c r="X660" s="164"/>
      <c r="Y660" s="30"/>
      <c r="Z660" s="30"/>
      <c r="AA660" s="30"/>
      <c r="AB660" s="30"/>
      <c r="AC660" s="30"/>
      <c r="AD660" s="30"/>
      <c r="AE660" s="30"/>
      <c r="AR660" s="122" t="s">
        <v>195</v>
      </c>
      <c r="AT660" s="122" t="s">
        <v>135</v>
      </c>
      <c r="AU660" s="122" t="s">
        <v>77</v>
      </c>
      <c r="AY660" s="18" t="s">
        <v>133</v>
      </c>
      <c r="BE660" s="123">
        <f>IF(N660="základní",J660,0)</f>
        <v>0</v>
      </c>
      <c r="BF660" s="123">
        <f>IF(N660="snížená",J660,0)</f>
        <v>0</v>
      </c>
      <c r="BG660" s="123">
        <f>IF(N660="zákl. přenesená",J660,0)</f>
        <v>0</v>
      </c>
      <c r="BH660" s="123">
        <f>IF(N660="sníž. přenesená",J660,0)</f>
        <v>0</v>
      </c>
      <c r="BI660" s="123">
        <f>IF(N660="nulová",J660,0)</f>
        <v>0</v>
      </c>
      <c r="BJ660" s="18" t="s">
        <v>73</v>
      </c>
      <c r="BK660" s="123">
        <f>ROUND(I660*H660,2)</f>
        <v>0</v>
      </c>
      <c r="BL660" s="18" t="s">
        <v>195</v>
      </c>
      <c r="BM660" s="122" t="s">
        <v>703</v>
      </c>
    </row>
    <row r="661" spans="1:51" s="13" customFormat="1" ht="12">
      <c r="A661" s="161"/>
      <c r="B661" s="253"/>
      <c r="C661" s="161"/>
      <c r="D661" s="254" t="s">
        <v>142</v>
      </c>
      <c r="E661" s="255" t="s">
        <v>3</v>
      </c>
      <c r="F661" s="256" t="s">
        <v>651</v>
      </c>
      <c r="G661" s="161"/>
      <c r="H661" s="255" t="s">
        <v>3</v>
      </c>
      <c r="I661" s="125"/>
      <c r="J661" s="161"/>
      <c r="K661" s="161"/>
      <c r="L661" s="253"/>
      <c r="M661" s="257"/>
      <c r="N661" s="258"/>
      <c r="O661" s="258"/>
      <c r="P661" s="258"/>
      <c r="Q661" s="258"/>
      <c r="R661" s="258"/>
      <c r="S661" s="258"/>
      <c r="T661" s="259"/>
      <c r="U661" s="161"/>
      <c r="V661" s="161"/>
      <c r="W661" s="161"/>
      <c r="X661" s="161"/>
      <c r="AT661" s="124" t="s">
        <v>142</v>
      </c>
      <c r="AU661" s="124" t="s">
        <v>77</v>
      </c>
      <c r="AV661" s="13" t="s">
        <v>73</v>
      </c>
      <c r="AW661" s="13" t="s">
        <v>30</v>
      </c>
      <c r="AX661" s="13" t="s">
        <v>68</v>
      </c>
      <c r="AY661" s="124" t="s">
        <v>133</v>
      </c>
    </row>
    <row r="662" spans="1:51" s="14" customFormat="1" ht="12">
      <c r="A662" s="162"/>
      <c r="B662" s="260"/>
      <c r="C662" s="162"/>
      <c r="D662" s="254" t="s">
        <v>142</v>
      </c>
      <c r="E662" s="261" t="s">
        <v>3</v>
      </c>
      <c r="F662" s="262" t="s">
        <v>652</v>
      </c>
      <c r="G662" s="162"/>
      <c r="H662" s="263">
        <v>317.34</v>
      </c>
      <c r="I662" s="130"/>
      <c r="J662" s="162"/>
      <c r="K662" s="162"/>
      <c r="L662" s="260"/>
      <c r="M662" s="264"/>
      <c r="N662" s="265"/>
      <c r="O662" s="265"/>
      <c r="P662" s="265"/>
      <c r="Q662" s="265"/>
      <c r="R662" s="265"/>
      <c r="S662" s="265"/>
      <c r="T662" s="266"/>
      <c r="U662" s="162"/>
      <c r="V662" s="162"/>
      <c r="W662" s="162"/>
      <c r="X662" s="162"/>
      <c r="AT662" s="129" t="s">
        <v>142</v>
      </c>
      <c r="AU662" s="129" t="s">
        <v>77</v>
      </c>
      <c r="AV662" s="14" t="s">
        <v>77</v>
      </c>
      <c r="AW662" s="14" t="s">
        <v>30</v>
      </c>
      <c r="AX662" s="14" t="s">
        <v>68</v>
      </c>
      <c r="AY662" s="129" t="s">
        <v>133</v>
      </c>
    </row>
    <row r="663" spans="1:51" s="14" customFormat="1" ht="12">
      <c r="A663" s="162"/>
      <c r="B663" s="260"/>
      <c r="C663" s="162"/>
      <c r="D663" s="254" t="s">
        <v>142</v>
      </c>
      <c r="E663" s="261" t="s">
        <v>3</v>
      </c>
      <c r="F663" s="262" t="s">
        <v>653</v>
      </c>
      <c r="G663" s="162"/>
      <c r="H663" s="263">
        <v>303.6</v>
      </c>
      <c r="I663" s="130"/>
      <c r="J663" s="162"/>
      <c r="K663" s="162"/>
      <c r="L663" s="260"/>
      <c r="M663" s="264"/>
      <c r="N663" s="265"/>
      <c r="O663" s="265"/>
      <c r="P663" s="265"/>
      <c r="Q663" s="265"/>
      <c r="R663" s="265"/>
      <c r="S663" s="265"/>
      <c r="T663" s="266"/>
      <c r="U663" s="162"/>
      <c r="V663" s="162"/>
      <c r="W663" s="162"/>
      <c r="X663" s="162"/>
      <c r="AT663" s="129" t="s">
        <v>142</v>
      </c>
      <c r="AU663" s="129" t="s">
        <v>77</v>
      </c>
      <c r="AV663" s="14" t="s">
        <v>77</v>
      </c>
      <c r="AW663" s="14" t="s">
        <v>30</v>
      </c>
      <c r="AX663" s="14" t="s">
        <v>68</v>
      </c>
      <c r="AY663" s="129" t="s">
        <v>133</v>
      </c>
    </row>
    <row r="664" spans="1:51" s="14" customFormat="1" ht="12">
      <c r="A664" s="162"/>
      <c r="B664" s="260"/>
      <c r="C664" s="162"/>
      <c r="D664" s="254" t="s">
        <v>142</v>
      </c>
      <c r="E664" s="261" t="s">
        <v>3</v>
      </c>
      <c r="F664" s="262" t="s">
        <v>654</v>
      </c>
      <c r="G664" s="162"/>
      <c r="H664" s="263">
        <v>297.16</v>
      </c>
      <c r="I664" s="130"/>
      <c r="J664" s="162"/>
      <c r="K664" s="162"/>
      <c r="L664" s="260"/>
      <c r="M664" s="264"/>
      <c r="N664" s="265"/>
      <c r="O664" s="265"/>
      <c r="P664" s="265"/>
      <c r="Q664" s="265"/>
      <c r="R664" s="265"/>
      <c r="S664" s="265"/>
      <c r="T664" s="266"/>
      <c r="U664" s="162"/>
      <c r="V664" s="162"/>
      <c r="W664" s="162"/>
      <c r="X664" s="162"/>
      <c r="AT664" s="129" t="s">
        <v>142</v>
      </c>
      <c r="AU664" s="129" t="s">
        <v>77</v>
      </c>
      <c r="AV664" s="14" t="s">
        <v>77</v>
      </c>
      <c r="AW664" s="14" t="s">
        <v>30</v>
      </c>
      <c r="AX664" s="14" t="s">
        <v>68</v>
      </c>
      <c r="AY664" s="129" t="s">
        <v>133</v>
      </c>
    </row>
    <row r="665" spans="1:51" s="14" customFormat="1" ht="12">
      <c r="A665" s="162"/>
      <c r="B665" s="260"/>
      <c r="C665" s="162"/>
      <c r="D665" s="254" t="s">
        <v>142</v>
      </c>
      <c r="E665" s="261" t="s">
        <v>3</v>
      </c>
      <c r="F665" s="262" t="s">
        <v>655</v>
      </c>
      <c r="G665" s="162"/>
      <c r="H665" s="263">
        <v>64.4</v>
      </c>
      <c r="I665" s="130"/>
      <c r="J665" s="162"/>
      <c r="K665" s="162"/>
      <c r="L665" s="260"/>
      <c r="M665" s="264"/>
      <c r="N665" s="265"/>
      <c r="O665" s="265"/>
      <c r="P665" s="265"/>
      <c r="Q665" s="265"/>
      <c r="R665" s="265"/>
      <c r="S665" s="265"/>
      <c r="T665" s="266"/>
      <c r="U665" s="162"/>
      <c r="V665" s="162"/>
      <c r="W665" s="162"/>
      <c r="X665" s="162"/>
      <c r="AT665" s="129" t="s">
        <v>142</v>
      </c>
      <c r="AU665" s="129" t="s">
        <v>77</v>
      </c>
      <c r="AV665" s="14" t="s">
        <v>77</v>
      </c>
      <c r="AW665" s="14" t="s">
        <v>30</v>
      </c>
      <c r="AX665" s="14" t="s">
        <v>68</v>
      </c>
      <c r="AY665" s="129" t="s">
        <v>133</v>
      </c>
    </row>
    <row r="666" spans="1:51" s="14" customFormat="1" ht="12">
      <c r="A666" s="162"/>
      <c r="B666" s="260"/>
      <c r="C666" s="162"/>
      <c r="D666" s="254" t="s">
        <v>142</v>
      </c>
      <c r="E666" s="261" t="s">
        <v>3</v>
      </c>
      <c r="F666" s="262" t="s">
        <v>656</v>
      </c>
      <c r="G666" s="162"/>
      <c r="H666" s="263">
        <v>63.65</v>
      </c>
      <c r="I666" s="130"/>
      <c r="J666" s="162"/>
      <c r="K666" s="162"/>
      <c r="L666" s="260"/>
      <c r="M666" s="264"/>
      <c r="N666" s="265"/>
      <c r="O666" s="265"/>
      <c r="P666" s="265"/>
      <c r="Q666" s="265"/>
      <c r="R666" s="265"/>
      <c r="S666" s="265"/>
      <c r="T666" s="266"/>
      <c r="U666" s="162"/>
      <c r="V666" s="162"/>
      <c r="W666" s="162"/>
      <c r="X666" s="162"/>
      <c r="AT666" s="129" t="s">
        <v>142</v>
      </c>
      <c r="AU666" s="129" t="s">
        <v>77</v>
      </c>
      <c r="AV666" s="14" t="s">
        <v>77</v>
      </c>
      <c r="AW666" s="14" t="s">
        <v>30</v>
      </c>
      <c r="AX666" s="14" t="s">
        <v>68</v>
      </c>
      <c r="AY666" s="129" t="s">
        <v>133</v>
      </c>
    </row>
    <row r="667" spans="1:51" s="14" customFormat="1" ht="12">
      <c r="A667" s="162"/>
      <c r="B667" s="260"/>
      <c r="C667" s="162"/>
      <c r="D667" s="254" t="s">
        <v>142</v>
      </c>
      <c r="E667" s="261" t="s">
        <v>3</v>
      </c>
      <c r="F667" s="262" t="s">
        <v>657</v>
      </c>
      <c r="G667" s="162"/>
      <c r="H667" s="263">
        <v>64.4</v>
      </c>
      <c r="I667" s="130"/>
      <c r="J667" s="162"/>
      <c r="K667" s="162"/>
      <c r="L667" s="260"/>
      <c r="M667" s="264"/>
      <c r="N667" s="265"/>
      <c r="O667" s="265"/>
      <c r="P667" s="265"/>
      <c r="Q667" s="265"/>
      <c r="R667" s="265"/>
      <c r="S667" s="265"/>
      <c r="T667" s="266"/>
      <c r="U667" s="162"/>
      <c r="V667" s="162"/>
      <c r="W667" s="162"/>
      <c r="X667" s="162"/>
      <c r="AT667" s="129" t="s">
        <v>142</v>
      </c>
      <c r="AU667" s="129" t="s">
        <v>77</v>
      </c>
      <c r="AV667" s="14" t="s">
        <v>77</v>
      </c>
      <c r="AW667" s="14" t="s">
        <v>30</v>
      </c>
      <c r="AX667" s="14" t="s">
        <v>68</v>
      </c>
      <c r="AY667" s="129" t="s">
        <v>133</v>
      </c>
    </row>
    <row r="668" spans="1:51" s="14" customFormat="1" ht="12">
      <c r="A668" s="162"/>
      <c r="B668" s="260"/>
      <c r="C668" s="162"/>
      <c r="D668" s="254" t="s">
        <v>142</v>
      </c>
      <c r="E668" s="261" t="s">
        <v>3</v>
      </c>
      <c r="F668" s="262" t="s">
        <v>658</v>
      </c>
      <c r="G668" s="162"/>
      <c r="H668" s="263">
        <v>266.984</v>
      </c>
      <c r="I668" s="130"/>
      <c r="J668" s="162"/>
      <c r="K668" s="162"/>
      <c r="L668" s="260"/>
      <c r="M668" s="264"/>
      <c r="N668" s="265"/>
      <c r="O668" s="265"/>
      <c r="P668" s="265"/>
      <c r="Q668" s="265"/>
      <c r="R668" s="265"/>
      <c r="S668" s="265"/>
      <c r="T668" s="266"/>
      <c r="U668" s="162"/>
      <c r="V668" s="162"/>
      <c r="W668" s="162"/>
      <c r="X668" s="162"/>
      <c r="AT668" s="129" t="s">
        <v>142</v>
      </c>
      <c r="AU668" s="129" t="s">
        <v>77</v>
      </c>
      <c r="AV668" s="14" t="s">
        <v>77</v>
      </c>
      <c r="AW668" s="14" t="s">
        <v>30</v>
      </c>
      <c r="AX668" s="14" t="s">
        <v>68</v>
      </c>
      <c r="AY668" s="129" t="s">
        <v>133</v>
      </c>
    </row>
    <row r="669" spans="1:51" s="14" customFormat="1" ht="12">
      <c r="A669" s="162"/>
      <c r="B669" s="260"/>
      <c r="C669" s="162"/>
      <c r="D669" s="254" t="s">
        <v>142</v>
      </c>
      <c r="E669" s="261" t="s">
        <v>3</v>
      </c>
      <c r="F669" s="262" t="s">
        <v>659</v>
      </c>
      <c r="G669" s="162"/>
      <c r="H669" s="263">
        <v>64.4</v>
      </c>
      <c r="I669" s="130"/>
      <c r="J669" s="162"/>
      <c r="K669" s="162"/>
      <c r="L669" s="260"/>
      <c r="M669" s="264"/>
      <c r="N669" s="265"/>
      <c r="O669" s="265"/>
      <c r="P669" s="265"/>
      <c r="Q669" s="265"/>
      <c r="R669" s="265"/>
      <c r="S669" s="265"/>
      <c r="T669" s="266"/>
      <c r="U669" s="162"/>
      <c r="V669" s="162"/>
      <c r="W669" s="162"/>
      <c r="X669" s="162"/>
      <c r="AT669" s="129" t="s">
        <v>142</v>
      </c>
      <c r="AU669" s="129" t="s">
        <v>77</v>
      </c>
      <c r="AV669" s="14" t="s">
        <v>77</v>
      </c>
      <c r="AW669" s="14" t="s">
        <v>30</v>
      </c>
      <c r="AX669" s="14" t="s">
        <v>68</v>
      </c>
      <c r="AY669" s="129" t="s">
        <v>133</v>
      </c>
    </row>
    <row r="670" spans="1:51" s="14" customFormat="1" ht="12">
      <c r="A670" s="162"/>
      <c r="B670" s="260"/>
      <c r="C670" s="162"/>
      <c r="D670" s="254" t="s">
        <v>142</v>
      </c>
      <c r="E670" s="261" t="s">
        <v>3</v>
      </c>
      <c r="F670" s="262" t="s">
        <v>660</v>
      </c>
      <c r="G670" s="162"/>
      <c r="H670" s="263">
        <v>63.65</v>
      </c>
      <c r="I670" s="130"/>
      <c r="J670" s="162"/>
      <c r="K670" s="162"/>
      <c r="L670" s="260"/>
      <c r="M670" s="264"/>
      <c r="N670" s="265"/>
      <c r="O670" s="265"/>
      <c r="P670" s="265"/>
      <c r="Q670" s="265"/>
      <c r="R670" s="265"/>
      <c r="S670" s="265"/>
      <c r="T670" s="266"/>
      <c r="U670" s="162"/>
      <c r="V670" s="162"/>
      <c r="W670" s="162"/>
      <c r="X670" s="162"/>
      <c r="AT670" s="129" t="s">
        <v>142</v>
      </c>
      <c r="AU670" s="129" t="s">
        <v>77</v>
      </c>
      <c r="AV670" s="14" t="s">
        <v>77</v>
      </c>
      <c r="AW670" s="14" t="s">
        <v>30</v>
      </c>
      <c r="AX670" s="14" t="s">
        <v>68</v>
      </c>
      <c r="AY670" s="129" t="s">
        <v>133</v>
      </c>
    </row>
    <row r="671" spans="1:51" s="14" customFormat="1" ht="12">
      <c r="A671" s="162"/>
      <c r="B671" s="260"/>
      <c r="C671" s="162"/>
      <c r="D671" s="254" t="s">
        <v>142</v>
      </c>
      <c r="E671" s="261" t="s">
        <v>3</v>
      </c>
      <c r="F671" s="262" t="s">
        <v>661</v>
      </c>
      <c r="G671" s="162"/>
      <c r="H671" s="263">
        <v>64.4</v>
      </c>
      <c r="I671" s="130"/>
      <c r="J671" s="162"/>
      <c r="K671" s="162"/>
      <c r="L671" s="260"/>
      <c r="M671" s="264"/>
      <c r="N671" s="265"/>
      <c r="O671" s="265"/>
      <c r="P671" s="265"/>
      <c r="Q671" s="265"/>
      <c r="R671" s="265"/>
      <c r="S671" s="265"/>
      <c r="T671" s="266"/>
      <c r="U671" s="162"/>
      <c r="V671" s="162"/>
      <c r="W671" s="162"/>
      <c r="X671" s="162"/>
      <c r="AT671" s="129" t="s">
        <v>142</v>
      </c>
      <c r="AU671" s="129" t="s">
        <v>77</v>
      </c>
      <c r="AV671" s="14" t="s">
        <v>77</v>
      </c>
      <c r="AW671" s="14" t="s">
        <v>30</v>
      </c>
      <c r="AX671" s="14" t="s">
        <v>68</v>
      </c>
      <c r="AY671" s="129" t="s">
        <v>133</v>
      </c>
    </row>
    <row r="672" spans="1:51" s="14" customFormat="1" ht="12">
      <c r="A672" s="162"/>
      <c r="B672" s="260"/>
      <c r="C672" s="162"/>
      <c r="D672" s="254" t="s">
        <v>142</v>
      </c>
      <c r="E672" s="261" t="s">
        <v>3</v>
      </c>
      <c r="F672" s="262" t="s">
        <v>662</v>
      </c>
      <c r="G672" s="162"/>
      <c r="H672" s="263">
        <v>94.76</v>
      </c>
      <c r="I672" s="130"/>
      <c r="J672" s="162"/>
      <c r="K672" s="162"/>
      <c r="L672" s="260"/>
      <c r="M672" s="264"/>
      <c r="N672" s="265"/>
      <c r="O672" s="265"/>
      <c r="P672" s="265"/>
      <c r="Q672" s="265"/>
      <c r="R672" s="265"/>
      <c r="S672" s="265"/>
      <c r="T672" s="266"/>
      <c r="U672" s="162"/>
      <c r="V672" s="162"/>
      <c r="W672" s="162"/>
      <c r="X672" s="162"/>
      <c r="AT672" s="129" t="s">
        <v>142</v>
      </c>
      <c r="AU672" s="129" t="s">
        <v>77</v>
      </c>
      <c r="AV672" s="14" t="s">
        <v>77</v>
      </c>
      <c r="AW672" s="14" t="s">
        <v>30</v>
      </c>
      <c r="AX672" s="14" t="s">
        <v>68</v>
      </c>
      <c r="AY672" s="129" t="s">
        <v>133</v>
      </c>
    </row>
    <row r="673" spans="1:51" s="14" customFormat="1" ht="12">
      <c r="A673" s="162"/>
      <c r="B673" s="260"/>
      <c r="C673" s="162"/>
      <c r="D673" s="254" t="s">
        <v>142</v>
      </c>
      <c r="E673" s="261" t="s">
        <v>3</v>
      </c>
      <c r="F673" s="262" t="s">
        <v>663</v>
      </c>
      <c r="G673" s="162"/>
      <c r="H673" s="263">
        <v>209.76</v>
      </c>
      <c r="I673" s="130"/>
      <c r="J673" s="162"/>
      <c r="K673" s="162"/>
      <c r="L673" s="260"/>
      <c r="M673" s="264"/>
      <c r="N673" s="265"/>
      <c r="O673" s="265"/>
      <c r="P673" s="265"/>
      <c r="Q673" s="265"/>
      <c r="R673" s="265"/>
      <c r="S673" s="265"/>
      <c r="T673" s="266"/>
      <c r="U673" s="162"/>
      <c r="V673" s="162"/>
      <c r="W673" s="162"/>
      <c r="X673" s="162"/>
      <c r="AT673" s="129" t="s">
        <v>142</v>
      </c>
      <c r="AU673" s="129" t="s">
        <v>77</v>
      </c>
      <c r="AV673" s="14" t="s">
        <v>77</v>
      </c>
      <c r="AW673" s="14" t="s">
        <v>30</v>
      </c>
      <c r="AX673" s="14" t="s">
        <v>68</v>
      </c>
      <c r="AY673" s="129" t="s">
        <v>133</v>
      </c>
    </row>
    <row r="674" spans="1:51" s="14" customFormat="1" ht="12">
      <c r="A674" s="162"/>
      <c r="B674" s="260"/>
      <c r="C674" s="162"/>
      <c r="D674" s="254" t="s">
        <v>142</v>
      </c>
      <c r="E674" s="261" t="s">
        <v>3</v>
      </c>
      <c r="F674" s="262" t="s">
        <v>664</v>
      </c>
      <c r="G674" s="162"/>
      <c r="H674" s="263">
        <v>376.875</v>
      </c>
      <c r="I674" s="130"/>
      <c r="J674" s="162"/>
      <c r="K674" s="162"/>
      <c r="L674" s="260"/>
      <c r="M674" s="264"/>
      <c r="N674" s="265"/>
      <c r="O674" s="265"/>
      <c r="P674" s="265"/>
      <c r="Q674" s="265"/>
      <c r="R674" s="265"/>
      <c r="S674" s="265"/>
      <c r="T674" s="266"/>
      <c r="U674" s="162"/>
      <c r="V674" s="162"/>
      <c r="W674" s="162"/>
      <c r="X674" s="162"/>
      <c r="AT674" s="129" t="s">
        <v>142</v>
      </c>
      <c r="AU674" s="129" t="s">
        <v>77</v>
      </c>
      <c r="AV674" s="14" t="s">
        <v>77</v>
      </c>
      <c r="AW674" s="14" t="s">
        <v>30</v>
      </c>
      <c r="AX674" s="14" t="s">
        <v>68</v>
      </c>
      <c r="AY674" s="129" t="s">
        <v>133</v>
      </c>
    </row>
    <row r="675" spans="1:51" s="15" customFormat="1" ht="12">
      <c r="A675" s="165"/>
      <c r="B675" s="271"/>
      <c r="C675" s="165"/>
      <c r="D675" s="254" t="s">
        <v>142</v>
      </c>
      <c r="E675" s="272" t="s">
        <v>3</v>
      </c>
      <c r="F675" s="273" t="s">
        <v>207</v>
      </c>
      <c r="G675" s="165"/>
      <c r="H675" s="274">
        <v>2251.379</v>
      </c>
      <c r="I675" s="138"/>
      <c r="J675" s="165"/>
      <c r="K675" s="165"/>
      <c r="L675" s="271"/>
      <c r="M675" s="275"/>
      <c r="N675" s="276"/>
      <c r="O675" s="276"/>
      <c r="P675" s="276"/>
      <c r="Q675" s="276"/>
      <c r="R675" s="276"/>
      <c r="S675" s="276"/>
      <c r="T675" s="277"/>
      <c r="U675" s="165"/>
      <c r="V675" s="165"/>
      <c r="W675" s="165"/>
      <c r="X675" s="165"/>
      <c r="AT675" s="137" t="s">
        <v>142</v>
      </c>
      <c r="AU675" s="137" t="s">
        <v>77</v>
      </c>
      <c r="AV675" s="15" t="s">
        <v>140</v>
      </c>
      <c r="AW675" s="15" t="s">
        <v>30</v>
      </c>
      <c r="AX675" s="15" t="s">
        <v>73</v>
      </c>
      <c r="AY675" s="137" t="s">
        <v>133</v>
      </c>
    </row>
    <row r="676" spans="1:65" s="2" customFormat="1" ht="24.2" customHeight="1">
      <c r="A676" s="164"/>
      <c r="B676" s="176"/>
      <c r="C676" s="242" t="s">
        <v>704</v>
      </c>
      <c r="D676" s="242" t="s">
        <v>135</v>
      </c>
      <c r="E676" s="243" t="s">
        <v>705</v>
      </c>
      <c r="F676" s="244" t="s">
        <v>706</v>
      </c>
      <c r="G676" s="245" t="s">
        <v>138</v>
      </c>
      <c r="H676" s="246">
        <v>101.21</v>
      </c>
      <c r="I676" s="117"/>
      <c r="J676" s="247">
        <f>ROUND(I676*H676,2)</f>
        <v>0</v>
      </c>
      <c r="K676" s="244" t="s">
        <v>3</v>
      </c>
      <c r="L676" s="176"/>
      <c r="M676" s="248" t="s">
        <v>3</v>
      </c>
      <c r="N676" s="249" t="s">
        <v>39</v>
      </c>
      <c r="O676" s="250"/>
      <c r="P676" s="251">
        <f>O676*H676</f>
        <v>0</v>
      </c>
      <c r="Q676" s="251">
        <v>0</v>
      </c>
      <c r="R676" s="251">
        <f>Q676*H676</f>
        <v>0</v>
      </c>
      <c r="S676" s="251">
        <v>0</v>
      </c>
      <c r="T676" s="252">
        <f>S676*H676</f>
        <v>0</v>
      </c>
      <c r="U676" s="164"/>
      <c r="V676" s="164"/>
      <c r="W676" s="164"/>
      <c r="X676" s="164"/>
      <c r="Y676" s="30"/>
      <c r="Z676" s="30"/>
      <c r="AA676" s="30"/>
      <c r="AB676" s="30"/>
      <c r="AC676" s="30"/>
      <c r="AD676" s="30"/>
      <c r="AE676" s="30"/>
      <c r="AR676" s="122" t="s">
        <v>195</v>
      </c>
      <c r="AT676" s="122" t="s">
        <v>135</v>
      </c>
      <c r="AU676" s="122" t="s">
        <v>77</v>
      </c>
      <c r="AY676" s="18" t="s">
        <v>133</v>
      </c>
      <c r="BE676" s="123">
        <f>IF(N676="základní",J676,0)</f>
        <v>0</v>
      </c>
      <c r="BF676" s="123">
        <f>IF(N676="snížená",J676,0)</f>
        <v>0</v>
      </c>
      <c r="BG676" s="123">
        <f>IF(N676="zákl. přenesená",J676,0)</f>
        <v>0</v>
      </c>
      <c r="BH676" s="123">
        <f>IF(N676="sníž. přenesená",J676,0)</f>
        <v>0</v>
      </c>
      <c r="BI676" s="123">
        <f>IF(N676="nulová",J676,0)</f>
        <v>0</v>
      </c>
      <c r="BJ676" s="18" t="s">
        <v>73</v>
      </c>
      <c r="BK676" s="123">
        <f>ROUND(I676*H676,2)</f>
        <v>0</v>
      </c>
      <c r="BL676" s="18" t="s">
        <v>195</v>
      </c>
      <c r="BM676" s="122" t="s">
        <v>707</v>
      </c>
    </row>
    <row r="677" spans="1:51" s="13" customFormat="1" ht="12">
      <c r="A677" s="161"/>
      <c r="B677" s="253"/>
      <c r="C677" s="161"/>
      <c r="D677" s="254" t="s">
        <v>142</v>
      </c>
      <c r="E677" s="255" t="s">
        <v>3</v>
      </c>
      <c r="F677" s="256" t="s">
        <v>708</v>
      </c>
      <c r="G677" s="161"/>
      <c r="H677" s="255" t="s">
        <v>3</v>
      </c>
      <c r="I677" s="125"/>
      <c r="J677" s="161"/>
      <c r="K677" s="161"/>
      <c r="L677" s="253"/>
      <c r="M677" s="257"/>
      <c r="N677" s="258"/>
      <c r="O677" s="258"/>
      <c r="P677" s="258"/>
      <c r="Q677" s="258"/>
      <c r="R677" s="258"/>
      <c r="S677" s="258"/>
      <c r="T677" s="259"/>
      <c r="U677" s="161"/>
      <c r="V677" s="161"/>
      <c r="W677" s="161"/>
      <c r="X677" s="161"/>
      <c r="AT677" s="124" t="s">
        <v>142</v>
      </c>
      <c r="AU677" s="124" t="s">
        <v>77</v>
      </c>
      <c r="AV677" s="13" t="s">
        <v>73</v>
      </c>
      <c r="AW677" s="13" t="s">
        <v>30</v>
      </c>
      <c r="AX677" s="13" t="s">
        <v>68</v>
      </c>
      <c r="AY677" s="124" t="s">
        <v>133</v>
      </c>
    </row>
    <row r="678" spans="1:51" s="14" customFormat="1" ht="12">
      <c r="A678" s="162"/>
      <c r="B678" s="260"/>
      <c r="C678" s="162"/>
      <c r="D678" s="254" t="s">
        <v>142</v>
      </c>
      <c r="E678" s="261" t="s">
        <v>3</v>
      </c>
      <c r="F678" s="262" t="s">
        <v>709</v>
      </c>
      <c r="G678" s="162"/>
      <c r="H678" s="263">
        <v>101.21</v>
      </c>
      <c r="I678" s="130"/>
      <c r="J678" s="162"/>
      <c r="K678" s="162"/>
      <c r="L678" s="260"/>
      <c r="M678" s="264"/>
      <c r="N678" s="265"/>
      <c r="O678" s="265"/>
      <c r="P678" s="265"/>
      <c r="Q678" s="265"/>
      <c r="R678" s="265"/>
      <c r="S678" s="265"/>
      <c r="T678" s="266"/>
      <c r="U678" s="162"/>
      <c r="V678" s="162"/>
      <c r="W678" s="162"/>
      <c r="X678" s="162"/>
      <c r="AT678" s="129" t="s">
        <v>142</v>
      </c>
      <c r="AU678" s="129" t="s">
        <v>77</v>
      </c>
      <c r="AV678" s="14" t="s">
        <v>77</v>
      </c>
      <c r="AW678" s="14" t="s">
        <v>30</v>
      </c>
      <c r="AX678" s="14" t="s">
        <v>73</v>
      </c>
      <c r="AY678" s="129" t="s">
        <v>133</v>
      </c>
    </row>
    <row r="679" spans="1:65" s="2" customFormat="1" ht="24.2" customHeight="1">
      <c r="A679" s="164"/>
      <c r="B679" s="176"/>
      <c r="C679" s="242" t="s">
        <v>710</v>
      </c>
      <c r="D679" s="242" t="s">
        <v>135</v>
      </c>
      <c r="E679" s="243" t="s">
        <v>711</v>
      </c>
      <c r="F679" s="244" t="s">
        <v>712</v>
      </c>
      <c r="G679" s="245" t="s">
        <v>138</v>
      </c>
      <c r="H679" s="246">
        <v>121.452</v>
      </c>
      <c r="I679" s="117"/>
      <c r="J679" s="247">
        <f>ROUND(I679*H679,2)</f>
        <v>0</v>
      </c>
      <c r="K679" s="244" t="s">
        <v>3</v>
      </c>
      <c r="L679" s="176"/>
      <c r="M679" s="248" t="s">
        <v>3</v>
      </c>
      <c r="N679" s="249" t="s">
        <v>39</v>
      </c>
      <c r="O679" s="250"/>
      <c r="P679" s="251">
        <f>O679*H679</f>
        <v>0</v>
      </c>
      <c r="Q679" s="251">
        <v>0</v>
      </c>
      <c r="R679" s="251">
        <f>Q679*H679</f>
        <v>0</v>
      </c>
      <c r="S679" s="251">
        <v>0</v>
      </c>
      <c r="T679" s="252">
        <f>S679*H679</f>
        <v>0</v>
      </c>
      <c r="U679" s="164"/>
      <c r="V679" s="164"/>
      <c r="W679" s="164"/>
      <c r="X679" s="164"/>
      <c r="Y679" s="30"/>
      <c r="Z679" s="30"/>
      <c r="AA679" s="30"/>
      <c r="AB679" s="30"/>
      <c r="AC679" s="30"/>
      <c r="AD679" s="30"/>
      <c r="AE679" s="30"/>
      <c r="AR679" s="122" t="s">
        <v>195</v>
      </c>
      <c r="AT679" s="122" t="s">
        <v>135</v>
      </c>
      <c r="AU679" s="122" t="s">
        <v>77</v>
      </c>
      <c r="AY679" s="18" t="s">
        <v>133</v>
      </c>
      <c r="BE679" s="123">
        <f>IF(N679="základní",J679,0)</f>
        <v>0</v>
      </c>
      <c r="BF679" s="123">
        <f>IF(N679="snížená",J679,0)</f>
        <v>0</v>
      </c>
      <c r="BG679" s="123">
        <f>IF(N679="zákl. přenesená",J679,0)</f>
        <v>0</v>
      </c>
      <c r="BH679" s="123">
        <f>IF(N679="sníž. přenesená",J679,0)</f>
        <v>0</v>
      </c>
      <c r="BI679" s="123">
        <f>IF(N679="nulová",J679,0)</f>
        <v>0</v>
      </c>
      <c r="BJ679" s="18" t="s">
        <v>73</v>
      </c>
      <c r="BK679" s="123">
        <f>ROUND(I679*H679,2)</f>
        <v>0</v>
      </c>
      <c r="BL679" s="18" t="s">
        <v>195</v>
      </c>
      <c r="BM679" s="122" t="s">
        <v>713</v>
      </c>
    </row>
    <row r="680" spans="1:51" s="13" customFormat="1" ht="12">
      <c r="A680" s="161"/>
      <c r="B680" s="253"/>
      <c r="C680" s="161"/>
      <c r="D680" s="254" t="s">
        <v>142</v>
      </c>
      <c r="E680" s="255" t="s">
        <v>3</v>
      </c>
      <c r="F680" s="256" t="s">
        <v>708</v>
      </c>
      <c r="G680" s="161"/>
      <c r="H680" s="255" t="s">
        <v>3</v>
      </c>
      <c r="I680" s="125"/>
      <c r="J680" s="161"/>
      <c r="K680" s="161"/>
      <c r="L680" s="253"/>
      <c r="M680" s="257"/>
      <c r="N680" s="258"/>
      <c r="O680" s="258"/>
      <c r="P680" s="258"/>
      <c r="Q680" s="258"/>
      <c r="R680" s="258"/>
      <c r="S680" s="258"/>
      <c r="T680" s="259"/>
      <c r="U680" s="161"/>
      <c r="V680" s="161"/>
      <c r="W680" s="161"/>
      <c r="X680" s="161"/>
      <c r="AT680" s="124" t="s">
        <v>142</v>
      </c>
      <c r="AU680" s="124" t="s">
        <v>77</v>
      </c>
      <c r="AV680" s="13" t="s">
        <v>73</v>
      </c>
      <c r="AW680" s="13" t="s">
        <v>30</v>
      </c>
      <c r="AX680" s="13" t="s">
        <v>68</v>
      </c>
      <c r="AY680" s="124" t="s">
        <v>133</v>
      </c>
    </row>
    <row r="681" spans="1:51" s="14" customFormat="1" ht="12">
      <c r="A681" s="162"/>
      <c r="B681" s="260"/>
      <c r="C681" s="162"/>
      <c r="D681" s="254" t="s">
        <v>142</v>
      </c>
      <c r="E681" s="261" t="s">
        <v>3</v>
      </c>
      <c r="F681" s="262" t="s">
        <v>714</v>
      </c>
      <c r="G681" s="162"/>
      <c r="H681" s="263">
        <v>121.452</v>
      </c>
      <c r="I681" s="130"/>
      <c r="J681" s="162"/>
      <c r="K681" s="162"/>
      <c r="L681" s="260"/>
      <c r="M681" s="264"/>
      <c r="N681" s="265"/>
      <c r="O681" s="265"/>
      <c r="P681" s="265"/>
      <c r="Q681" s="265"/>
      <c r="R681" s="265"/>
      <c r="S681" s="265"/>
      <c r="T681" s="266"/>
      <c r="U681" s="162"/>
      <c r="V681" s="162"/>
      <c r="W681" s="162"/>
      <c r="X681" s="162"/>
      <c r="AT681" s="129" t="s">
        <v>142</v>
      </c>
      <c r="AU681" s="129" t="s">
        <v>77</v>
      </c>
      <c r="AV681" s="14" t="s">
        <v>77</v>
      </c>
      <c r="AW681" s="14" t="s">
        <v>30</v>
      </c>
      <c r="AX681" s="14" t="s">
        <v>73</v>
      </c>
      <c r="AY681" s="129" t="s">
        <v>133</v>
      </c>
    </row>
    <row r="682" spans="1:65" s="2" customFormat="1" ht="37.9" customHeight="1">
      <c r="A682" s="164"/>
      <c r="B682" s="176"/>
      <c r="C682" s="242" t="s">
        <v>715</v>
      </c>
      <c r="D682" s="242" t="s">
        <v>135</v>
      </c>
      <c r="E682" s="243" t="s">
        <v>716</v>
      </c>
      <c r="F682" s="244" t="s">
        <v>717</v>
      </c>
      <c r="G682" s="245" t="s">
        <v>138</v>
      </c>
      <c r="H682" s="246">
        <v>174.937</v>
      </c>
      <c r="I682" s="117"/>
      <c r="J682" s="247">
        <f>ROUND(I682*H682,2)</f>
        <v>0</v>
      </c>
      <c r="K682" s="244" t="s">
        <v>3</v>
      </c>
      <c r="L682" s="176"/>
      <c r="M682" s="248" t="s">
        <v>3</v>
      </c>
      <c r="N682" s="249" t="s">
        <v>39</v>
      </c>
      <c r="O682" s="250"/>
      <c r="P682" s="251">
        <f>O682*H682</f>
        <v>0</v>
      </c>
      <c r="Q682" s="251">
        <v>0</v>
      </c>
      <c r="R682" s="251">
        <f>Q682*H682</f>
        <v>0</v>
      </c>
      <c r="S682" s="251">
        <v>0</v>
      </c>
      <c r="T682" s="252">
        <f>S682*H682</f>
        <v>0</v>
      </c>
      <c r="U682" s="164"/>
      <c r="V682" s="164"/>
      <c r="W682" s="164"/>
      <c r="X682" s="164"/>
      <c r="Y682" s="30"/>
      <c r="Z682" s="30"/>
      <c r="AA682" s="30"/>
      <c r="AB682" s="30"/>
      <c r="AC682" s="30"/>
      <c r="AD682" s="30"/>
      <c r="AE682" s="30"/>
      <c r="AR682" s="122" t="s">
        <v>195</v>
      </c>
      <c r="AT682" s="122" t="s">
        <v>135</v>
      </c>
      <c r="AU682" s="122" t="s">
        <v>77</v>
      </c>
      <c r="AY682" s="18" t="s">
        <v>133</v>
      </c>
      <c r="BE682" s="123">
        <f>IF(N682="základní",J682,0)</f>
        <v>0</v>
      </c>
      <c r="BF682" s="123">
        <f>IF(N682="snížená",J682,0)</f>
        <v>0</v>
      </c>
      <c r="BG682" s="123">
        <f>IF(N682="zákl. přenesená",J682,0)</f>
        <v>0</v>
      </c>
      <c r="BH682" s="123">
        <f>IF(N682="sníž. přenesená",J682,0)</f>
        <v>0</v>
      </c>
      <c r="BI682" s="123">
        <f>IF(N682="nulová",J682,0)</f>
        <v>0</v>
      </c>
      <c r="BJ682" s="18" t="s">
        <v>73</v>
      </c>
      <c r="BK682" s="123">
        <f>ROUND(I682*H682,2)</f>
        <v>0</v>
      </c>
      <c r="BL682" s="18" t="s">
        <v>195</v>
      </c>
      <c r="BM682" s="122" t="s">
        <v>718</v>
      </c>
    </row>
    <row r="683" spans="1:51" s="13" customFormat="1" ht="12">
      <c r="A683" s="161"/>
      <c r="B683" s="253"/>
      <c r="C683" s="161"/>
      <c r="D683" s="254" t="s">
        <v>142</v>
      </c>
      <c r="E683" s="255" t="s">
        <v>3</v>
      </c>
      <c r="F683" s="256" t="s">
        <v>719</v>
      </c>
      <c r="G683" s="161"/>
      <c r="H683" s="255" t="s">
        <v>3</v>
      </c>
      <c r="I683" s="125"/>
      <c r="J683" s="161"/>
      <c r="K683" s="161"/>
      <c r="L683" s="253"/>
      <c r="M683" s="257"/>
      <c r="N683" s="258"/>
      <c r="O683" s="258"/>
      <c r="P683" s="258"/>
      <c r="Q683" s="258"/>
      <c r="R683" s="258"/>
      <c r="S683" s="258"/>
      <c r="T683" s="259"/>
      <c r="U683" s="161"/>
      <c r="V683" s="161"/>
      <c r="W683" s="161"/>
      <c r="X683" s="161"/>
      <c r="AT683" s="124" t="s">
        <v>142</v>
      </c>
      <c r="AU683" s="124" t="s">
        <v>77</v>
      </c>
      <c r="AV683" s="13" t="s">
        <v>73</v>
      </c>
      <c r="AW683" s="13" t="s">
        <v>30</v>
      </c>
      <c r="AX683" s="13" t="s">
        <v>68</v>
      </c>
      <c r="AY683" s="124" t="s">
        <v>133</v>
      </c>
    </row>
    <row r="684" spans="1:51" s="13" customFormat="1" ht="12">
      <c r="A684" s="161"/>
      <c r="B684" s="253"/>
      <c r="C684" s="161"/>
      <c r="D684" s="254" t="s">
        <v>142</v>
      </c>
      <c r="E684" s="255" t="s">
        <v>3</v>
      </c>
      <c r="F684" s="256" t="s">
        <v>708</v>
      </c>
      <c r="G684" s="161"/>
      <c r="H684" s="255" t="s">
        <v>3</v>
      </c>
      <c r="I684" s="125"/>
      <c r="J684" s="161"/>
      <c r="K684" s="161"/>
      <c r="L684" s="253"/>
      <c r="M684" s="257"/>
      <c r="N684" s="258"/>
      <c r="O684" s="258"/>
      <c r="P684" s="258"/>
      <c r="Q684" s="258"/>
      <c r="R684" s="258"/>
      <c r="S684" s="258"/>
      <c r="T684" s="259"/>
      <c r="U684" s="161"/>
      <c r="V684" s="161"/>
      <c r="W684" s="161"/>
      <c r="X684" s="161"/>
      <c r="AT684" s="124" t="s">
        <v>142</v>
      </c>
      <c r="AU684" s="124" t="s">
        <v>77</v>
      </c>
      <c r="AV684" s="13" t="s">
        <v>73</v>
      </c>
      <c r="AW684" s="13" t="s">
        <v>30</v>
      </c>
      <c r="AX684" s="13" t="s">
        <v>68</v>
      </c>
      <c r="AY684" s="124" t="s">
        <v>133</v>
      </c>
    </row>
    <row r="685" spans="1:51" s="14" customFormat="1" ht="12">
      <c r="A685" s="162"/>
      <c r="B685" s="260"/>
      <c r="C685" s="162"/>
      <c r="D685" s="254" t="s">
        <v>142</v>
      </c>
      <c r="E685" s="261" t="s">
        <v>3</v>
      </c>
      <c r="F685" s="262" t="s">
        <v>720</v>
      </c>
      <c r="G685" s="162"/>
      <c r="H685" s="263">
        <v>70.847</v>
      </c>
      <c r="I685" s="130"/>
      <c r="J685" s="162"/>
      <c r="K685" s="162"/>
      <c r="L685" s="260"/>
      <c r="M685" s="264"/>
      <c r="N685" s="265"/>
      <c r="O685" s="265"/>
      <c r="P685" s="265"/>
      <c r="Q685" s="265"/>
      <c r="R685" s="265"/>
      <c r="S685" s="265"/>
      <c r="T685" s="266"/>
      <c r="U685" s="162"/>
      <c r="V685" s="162"/>
      <c r="W685" s="162"/>
      <c r="X685" s="162"/>
      <c r="AT685" s="129" t="s">
        <v>142</v>
      </c>
      <c r="AU685" s="129" t="s">
        <v>77</v>
      </c>
      <c r="AV685" s="14" t="s">
        <v>77</v>
      </c>
      <c r="AW685" s="14" t="s">
        <v>30</v>
      </c>
      <c r="AX685" s="14" t="s">
        <v>68</v>
      </c>
      <c r="AY685" s="129" t="s">
        <v>133</v>
      </c>
    </row>
    <row r="686" spans="1:51" s="13" customFormat="1" ht="12">
      <c r="A686" s="161"/>
      <c r="B686" s="253"/>
      <c r="C686" s="161"/>
      <c r="D686" s="254" t="s">
        <v>142</v>
      </c>
      <c r="E686" s="255" t="s">
        <v>3</v>
      </c>
      <c r="F686" s="256" t="s">
        <v>721</v>
      </c>
      <c r="G686" s="161"/>
      <c r="H686" s="255" t="s">
        <v>3</v>
      </c>
      <c r="I686" s="125"/>
      <c r="J686" s="161"/>
      <c r="K686" s="161"/>
      <c r="L686" s="253"/>
      <c r="M686" s="257"/>
      <c r="N686" s="258"/>
      <c r="O686" s="258"/>
      <c r="P686" s="258"/>
      <c r="Q686" s="258"/>
      <c r="R686" s="258"/>
      <c r="S686" s="258"/>
      <c r="T686" s="259"/>
      <c r="U686" s="161"/>
      <c r="V686" s="161"/>
      <c r="W686" s="161"/>
      <c r="X686" s="161"/>
      <c r="AT686" s="124" t="s">
        <v>142</v>
      </c>
      <c r="AU686" s="124" t="s">
        <v>77</v>
      </c>
      <c r="AV686" s="13" t="s">
        <v>73</v>
      </c>
      <c r="AW686" s="13" t="s">
        <v>30</v>
      </c>
      <c r="AX686" s="13" t="s">
        <v>68</v>
      </c>
      <c r="AY686" s="124" t="s">
        <v>133</v>
      </c>
    </row>
    <row r="687" spans="1:51" s="14" customFormat="1" ht="12">
      <c r="A687" s="162"/>
      <c r="B687" s="260"/>
      <c r="C687" s="162"/>
      <c r="D687" s="254" t="s">
        <v>142</v>
      </c>
      <c r="E687" s="261" t="s">
        <v>3</v>
      </c>
      <c r="F687" s="262" t="s">
        <v>722</v>
      </c>
      <c r="G687" s="162"/>
      <c r="H687" s="263">
        <v>25.323</v>
      </c>
      <c r="I687" s="130"/>
      <c r="J687" s="162"/>
      <c r="K687" s="162"/>
      <c r="L687" s="260"/>
      <c r="M687" s="264"/>
      <c r="N687" s="265"/>
      <c r="O687" s="265"/>
      <c r="P687" s="265"/>
      <c r="Q687" s="265"/>
      <c r="R687" s="265"/>
      <c r="S687" s="265"/>
      <c r="T687" s="266"/>
      <c r="U687" s="162"/>
      <c r="V687" s="162"/>
      <c r="W687" s="162"/>
      <c r="X687" s="162"/>
      <c r="AT687" s="129" t="s">
        <v>142</v>
      </c>
      <c r="AU687" s="129" t="s">
        <v>77</v>
      </c>
      <c r="AV687" s="14" t="s">
        <v>77</v>
      </c>
      <c r="AW687" s="14" t="s">
        <v>30</v>
      </c>
      <c r="AX687" s="14" t="s">
        <v>68</v>
      </c>
      <c r="AY687" s="129" t="s">
        <v>133</v>
      </c>
    </row>
    <row r="688" spans="1:51" s="13" customFormat="1" ht="12">
      <c r="A688" s="161"/>
      <c r="B688" s="253"/>
      <c r="C688" s="161"/>
      <c r="D688" s="254" t="s">
        <v>142</v>
      </c>
      <c r="E688" s="255" t="s">
        <v>3</v>
      </c>
      <c r="F688" s="256" t="s">
        <v>723</v>
      </c>
      <c r="G688" s="161"/>
      <c r="H688" s="255" t="s">
        <v>3</v>
      </c>
      <c r="I688" s="125"/>
      <c r="J688" s="161"/>
      <c r="K688" s="161"/>
      <c r="L688" s="253"/>
      <c r="M688" s="257"/>
      <c r="N688" s="258"/>
      <c r="O688" s="258"/>
      <c r="P688" s="258"/>
      <c r="Q688" s="258"/>
      <c r="R688" s="258"/>
      <c r="S688" s="258"/>
      <c r="T688" s="259"/>
      <c r="U688" s="161"/>
      <c r="V688" s="161"/>
      <c r="W688" s="161"/>
      <c r="X688" s="161"/>
      <c r="AT688" s="124" t="s">
        <v>142</v>
      </c>
      <c r="AU688" s="124" t="s">
        <v>77</v>
      </c>
      <c r="AV688" s="13" t="s">
        <v>73</v>
      </c>
      <c r="AW688" s="13" t="s">
        <v>30</v>
      </c>
      <c r="AX688" s="13" t="s">
        <v>68</v>
      </c>
      <c r="AY688" s="124" t="s">
        <v>133</v>
      </c>
    </row>
    <row r="689" spans="1:51" s="14" customFormat="1" ht="12">
      <c r="A689" s="162"/>
      <c r="B689" s="260"/>
      <c r="C689" s="162"/>
      <c r="D689" s="254" t="s">
        <v>142</v>
      </c>
      <c r="E689" s="261" t="s">
        <v>3</v>
      </c>
      <c r="F689" s="262" t="s">
        <v>724</v>
      </c>
      <c r="G689" s="162"/>
      <c r="H689" s="263">
        <v>5.88</v>
      </c>
      <c r="I689" s="130"/>
      <c r="J689" s="162"/>
      <c r="K689" s="162"/>
      <c r="L689" s="260"/>
      <c r="M689" s="264"/>
      <c r="N689" s="265"/>
      <c r="O689" s="265"/>
      <c r="P689" s="265"/>
      <c r="Q689" s="265"/>
      <c r="R689" s="265"/>
      <c r="S689" s="265"/>
      <c r="T689" s="266"/>
      <c r="U689" s="162"/>
      <c r="V689" s="162"/>
      <c r="W689" s="162"/>
      <c r="X689" s="162"/>
      <c r="AT689" s="129" t="s">
        <v>142</v>
      </c>
      <c r="AU689" s="129" t="s">
        <v>77</v>
      </c>
      <c r="AV689" s="14" t="s">
        <v>77</v>
      </c>
      <c r="AW689" s="14" t="s">
        <v>30</v>
      </c>
      <c r="AX689" s="14" t="s">
        <v>68</v>
      </c>
      <c r="AY689" s="129" t="s">
        <v>133</v>
      </c>
    </row>
    <row r="690" spans="1:51" s="13" customFormat="1" ht="12">
      <c r="A690" s="161"/>
      <c r="B690" s="253"/>
      <c r="C690" s="161"/>
      <c r="D690" s="254" t="s">
        <v>142</v>
      </c>
      <c r="E690" s="255" t="s">
        <v>3</v>
      </c>
      <c r="F690" s="256" t="s">
        <v>665</v>
      </c>
      <c r="G690" s="161"/>
      <c r="H690" s="255" t="s">
        <v>3</v>
      </c>
      <c r="I690" s="125"/>
      <c r="J690" s="161"/>
      <c r="K690" s="161"/>
      <c r="L690" s="253"/>
      <c r="M690" s="257"/>
      <c r="N690" s="258"/>
      <c r="O690" s="258"/>
      <c r="P690" s="258"/>
      <c r="Q690" s="258"/>
      <c r="R690" s="258"/>
      <c r="S690" s="258"/>
      <c r="T690" s="259"/>
      <c r="U690" s="161"/>
      <c r="V690" s="161"/>
      <c r="W690" s="161"/>
      <c r="X690" s="161"/>
      <c r="AT690" s="124" t="s">
        <v>142</v>
      </c>
      <c r="AU690" s="124" t="s">
        <v>77</v>
      </c>
      <c r="AV690" s="13" t="s">
        <v>73</v>
      </c>
      <c r="AW690" s="13" t="s">
        <v>30</v>
      </c>
      <c r="AX690" s="13" t="s">
        <v>68</v>
      </c>
      <c r="AY690" s="124" t="s">
        <v>133</v>
      </c>
    </row>
    <row r="691" spans="1:51" s="14" customFormat="1" ht="12">
      <c r="A691" s="162"/>
      <c r="B691" s="260"/>
      <c r="C691" s="162"/>
      <c r="D691" s="254" t="s">
        <v>142</v>
      </c>
      <c r="E691" s="261" t="s">
        <v>3</v>
      </c>
      <c r="F691" s="262" t="s">
        <v>598</v>
      </c>
      <c r="G691" s="162"/>
      <c r="H691" s="263">
        <v>58.487</v>
      </c>
      <c r="I691" s="130"/>
      <c r="J691" s="162"/>
      <c r="K691" s="162"/>
      <c r="L691" s="260"/>
      <c r="M691" s="264"/>
      <c r="N691" s="265"/>
      <c r="O691" s="265"/>
      <c r="P691" s="265"/>
      <c r="Q691" s="265"/>
      <c r="R691" s="265"/>
      <c r="S691" s="265"/>
      <c r="T691" s="266"/>
      <c r="U691" s="162"/>
      <c r="V691" s="162"/>
      <c r="W691" s="162"/>
      <c r="X691" s="162"/>
      <c r="AT691" s="129" t="s">
        <v>142</v>
      </c>
      <c r="AU691" s="129" t="s">
        <v>77</v>
      </c>
      <c r="AV691" s="14" t="s">
        <v>77</v>
      </c>
      <c r="AW691" s="14" t="s">
        <v>30</v>
      </c>
      <c r="AX691" s="14" t="s">
        <v>68</v>
      </c>
      <c r="AY691" s="129" t="s">
        <v>133</v>
      </c>
    </row>
    <row r="692" spans="1:51" s="13" customFormat="1" ht="12">
      <c r="A692" s="161"/>
      <c r="B692" s="253"/>
      <c r="C692" s="161"/>
      <c r="D692" s="254" t="s">
        <v>142</v>
      </c>
      <c r="E692" s="255" t="s">
        <v>3</v>
      </c>
      <c r="F692" s="256" t="s">
        <v>725</v>
      </c>
      <c r="G692" s="161"/>
      <c r="H692" s="255" t="s">
        <v>3</v>
      </c>
      <c r="I692" s="125"/>
      <c r="J692" s="161"/>
      <c r="K692" s="161"/>
      <c r="L692" s="253"/>
      <c r="M692" s="257"/>
      <c r="N692" s="258"/>
      <c r="O692" s="258"/>
      <c r="P692" s="258"/>
      <c r="Q692" s="258"/>
      <c r="R692" s="258"/>
      <c r="S692" s="258"/>
      <c r="T692" s="259"/>
      <c r="U692" s="161"/>
      <c r="V692" s="161"/>
      <c r="W692" s="161"/>
      <c r="X692" s="161"/>
      <c r="AT692" s="124" t="s">
        <v>142</v>
      </c>
      <c r="AU692" s="124" t="s">
        <v>77</v>
      </c>
      <c r="AV692" s="13" t="s">
        <v>73</v>
      </c>
      <c r="AW692" s="13" t="s">
        <v>30</v>
      </c>
      <c r="AX692" s="13" t="s">
        <v>68</v>
      </c>
      <c r="AY692" s="124" t="s">
        <v>133</v>
      </c>
    </row>
    <row r="693" spans="1:51" s="14" customFormat="1" ht="12">
      <c r="A693" s="162"/>
      <c r="B693" s="260"/>
      <c r="C693" s="162"/>
      <c r="D693" s="254" t="s">
        <v>142</v>
      </c>
      <c r="E693" s="261" t="s">
        <v>3</v>
      </c>
      <c r="F693" s="262" t="s">
        <v>726</v>
      </c>
      <c r="G693" s="162"/>
      <c r="H693" s="263">
        <v>13</v>
      </c>
      <c r="I693" s="130"/>
      <c r="J693" s="162"/>
      <c r="K693" s="162"/>
      <c r="L693" s="260"/>
      <c r="M693" s="264"/>
      <c r="N693" s="265"/>
      <c r="O693" s="265"/>
      <c r="P693" s="265"/>
      <c r="Q693" s="265"/>
      <c r="R693" s="265"/>
      <c r="S693" s="265"/>
      <c r="T693" s="266"/>
      <c r="U693" s="162"/>
      <c r="V693" s="162"/>
      <c r="W693" s="162"/>
      <c r="X693" s="162"/>
      <c r="AT693" s="129" t="s">
        <v>142</v>
      </c>
      <c r="AU693" s="129" t="s">
        <v>77</v>
      </c>
      <c r="AV693" s="14" t="s">
        <v>77</v>
      </c>
      <c r="AW693" s="14" t="s">
        <v>30</v>
      </c>
      <c r="AX693" s="14" t="s">
        <v>68</v>
      </c>
      <c r="AY693" s="129" t="s">
        <v>133</v>
      </c>
    </row>
    <row r="694" spans="1:51" s="13" customFormat="1" ht="12">
      <c r="A694" s="161"/>
      <c r="B694" s="253"/>
      <c r="C694" s="161"/>
      <c r="D694" s="254" t="s">
        <v>142</v>
      </c>
      <c r="E694" s="255" t="s">
        <v>3</v>
      </c>
      <c r="F694" s="256" t="s">
        <v>727</v>
      </c>
      <c r="G694" s="161"/>
      <c r="H694" s="255" t="s">
        <v>3</v>
      </c>
      <c r="I694" s="125"/>
      <c r="J694" s="161"/>
      <c r="K694" s="161"/>
      <c r="L694" s="253"/>
      <c r="M694" s="257"/>
      <c r="N694" s="258"/>
      <c r="O694" s="258"/>
      <c r="P694" s="258"/>
      <c r="Q694" s="258"/>
      <c r="R694" s="258"/>
      <c r="S694" s="258"/>
      <c r="T694" s="259"/>
      <c r="U694" s="161"/>
      <c r="V694" s="161"/>
      <c r="W694" s="161"/>
      <c r="X694" s="161"/>
      <c r="AT694" s="124" t="s">
        <v>142</v>
      </c>
      <c r="AU694" s="124" t="s">
        <v>77</v>
      </c>
      <c r="AV694" s="13" t="s">
        <v>73</v>
      </c>
      <c r="AW694" s="13" t="s">
        <v>30</v>
      </c>
      <c r="AX694" s="13" t="s">
        <v>68</v>
      </c>
      <c r="AY694" s="124" t="s">
        <v>133</v>
      </c>
    </row>
    <row r="695" spans="1:51" s="14" customFormat="1" ht="12">
      <c r="A695" s="162"/>
      <c r="B695" s="260"/>
      <c r="C695" s="162"/>
      <c r="D695" s="254" t="s">
        <v>142</v>
      </c>
      <c r="E695" s="261" t="s">
        <v>3</v>
      </c>
      <c r="F695" s="262" t="s">
        <v>728</v>
      </c>
      <c r="G695" s="162"/>
      <c r="H695" s="263">
        <v>1.4</v>
      </c>
      <c r="I695" s="130"/>
      <c r="J695" s="162"/>
      <c r="K695" s="162"/>
      <c r="L695" s="260"/>
      <c r="M695" s="264"/>
      <c r="N695" s="265"/>
      <c r="O695" s="265"/>
      <c r="P695" s="265"/>
      <c r="Q695" s="265"/>
      <c r="R695" s="265"/>
      <c r="S695" s="265"/>
      <c r="T695" s="266"/>
      <c r="U695" s="162"/>
      <c r="V695" s="162"/>
      <c r="W695" s="162"/>
      <c r="X695" s="162"/>
      <c r="AT695" s="129" t="s">
        <v>142</v>
      </c>
      <c r="AU695" s="129" t="s">
        <v>77</v>
      </c>
      <c r="AV695" s="14" t="s">
        <v>77</v>
      </c>
      <c r="AW695" s="14" t="s">
        <v>30</v>
      </c>
      <c r="AX695" s="14" t="s">
        <v>68</v>
      </c>
      <c r="AY695" s="129" t="s">
        <v>133</v>
      </c>
    </row>
    <row r="696" spans="1:51" s="15" customFormat="1" ht="12">
      <c r="A696" s="165"/>
      <c r="B696" s="271"/>
      <c r="C696" s="165"/>
      <c r="D696" s="254" t="s">
        <v>142</v>
      </c>
      <c r="E696" s="272" t="s">
        <v>3</v>
      </c>
      <c r="F696" s="273" t="s">
        <v>207</v>
      </c>
      <c r="G696" s="165"/>
      <c r="H696" s="274">
        <v>174.937</v>
      </c>
      <c r="I696" s="138"/>
      <c r="J696" s="165"/>
      <c r="K696" s="165"/>
      <c r="L696" s="271"/>
      <c r="M696" s="275"/>
      <c r="N696" s="276"/>
      <c r="O696" s="276"/>
      <c r="P696" s="276"/>
      <c r="Q696" s="276"/>
      <c r="R696" s="276"/>
      <c r="S696" s="276"/>
      <c r="T696" s="277"/>
      <c r="U696" s="165"/>
      <c r="V696" s="165"/>
      <c r="W696" s="165"/>
      <c r="X696" s="165"/>
      <c r="AT696" s="137" t="s">
        <v>142</v>
      </c>
      <c r="AU696" s="137" t="s">
        <v>77</v>
      </c>
      <c r="AV696" s="15" t="s">
        <v>140</v>
      </c>
      <c r="AW696" s="15" t="s">
        <v>30</v>
      </c>
      <c r="AX696" s="15" t="s">
        <v>73</v>
      </c>
      <c r="AY696" s="137" t="s">
        <v>133</v>
      </c>
    </row>
    <row r="697" spans="1:65" s="2" customFormat="1" ht="37.9" customHeight="1">
      <c r="A697" s="164"/>
      <c r="B697" s="176"/>
      <c r="C697" s="242" t="s">
        <v>729</v>
      </c>
      <c r="D697" s="242" t="s">
        <v>135</v>
      </c>
      <c r="E697" s="243" t="s">
        <v>730</v>
      </c>
      <c r="F697" s="244" t="s">
        <v>731</v>
      </c>
      <c r="G697" s="245" t="s">
        <v>138</v>
      </c>
      <c r="H697" s="246">
        <v>44.203</v>
      </c>
      <c r="I697" s="117"/>
      <c r="J697" s="247">
        <f>ROUND(I697*H697,2)</f>
        <v>0</v>
      </c>
      <c r="K697" s="244" t="s">
        <v>3</v>
      </c>
      <c r="L697" s="176"/>
      <c r="M697" s="248" t="s">
        <v>3</v>
      </c>
      <c r="N697" s="249" t="s">
        <v>39</v>
      </c>
      <c r="O697" s="250"/>
      <c r="P697" s="251">
        <f>O697*H697</f>
        <v>0</v>
      </c>
      <c r="Q697" s="251">
        <v>0</v>
      </c>
      <c r="R697" s="251">
        <f>Q697*H697</f>
        <v>0</v>
      </c>
      <c r="S697" s="251">
        <v>0</v>
      </c>
      <c r="T697" s="252">
        <f>S697*H697</f>
        <v>0</v>
      </c>
      <c r="U697" s="164"/>
      <c r="V697" s="164"/>
      <c r="W697" s="164"/>
      <c r="X697" s="164"/>
      <c r="Y697" s="30"/>
      <c r="Z697" s="30"/>
      <c r="AA697" s="30"/>
      <c r="AB697" s="30"/>
      <c r="AC697" s="30"/>
      <c r="AD697" s="30"/>
      <c r="AE697" s="30"/>
      <c r="AR697" s="122" t="s">
        <v>195</v>
      </c>
      <c r="AT697" s="122" t="s">
        <v>135</v>
      </c>
      <c r="AU697" s="122" t="s">
        <v>77</v>
      </c>
      <c r="AY697" s="18" t="s">
        <v>133</v>
      </c>
      <c r="BE697" s="123">
        <f>IF(N697="základní",J697,0)</f>
        <v>0</v>
      </c>
      <c r="BF697" s="123">
        <f>IF(N697="snížená",J697,0)</f>
        <v>0</v>
      </c>
      <c r="BG697" s="123">
        <f>IF(N697="zákl. přenesená",J697,0)</f>
        <v>0</v>
      </c>
      <c r="BH697" s="123">
        <f>IF(N697="sníž. přenesená",J697,0)</f>
        <v>0</v>
      </c>
      <c r="BI697" s="123">
        <f>IF(N697="nulová",J697,0)</f>
        <v>0</v>
      </c>
      <c r="BJ697" s="18" t="s">
        <v>73</v>
      </c>
      <c r="BK697" s="123">
        <f>ROUND(I697*H697,2)</f>
        <v>0</v>
      </c>
      <c r="BL697" s="18" t="s">
        <v>195</v>
      </c>
      <c r="BM697" s="122" t="s">
        <v>732</v>
      </c>
    </row>
    <row r="698" spans="1:51" s="13" customFormat="1" ht="12">
      <c r="A698" s="161"/>
      <c r="B698" s="253"/>
      <c r="C698" s="161"/>
      <c r="D698" s="254" t="s">
        <v>142</v>
      </c>
      <c r="E698" s="255" t="s">
        <v>3</v>
      </c>
      <c r="F698" s="256" t="s">
        <v>721</v>
      </c>
      <c r="G698" s="161"/>
      <c r="H698" s="255" t="s">
        <v>3</v>
      </c>
      <c r="I698" s="125"/>
      <c r="J698" s="161"/>
      <c r="K698" s="161"/>
      <c r="L698" s="253"/>
      <c r="M698" s="257"/>
      <c r="N698" s="258"/>
      <c r="O698" s="258"/>
      <c r="P698" s="258"/>
      <c r="Q698" s="258"/>
      <c r="R698" s="258"/>
      <c r="S698" s="258"/>
      <c r="T698" s="259"/>
      <c r="U698" s="161"/>
      <c r="V698" s="161"/>
      <c r="W698" s="161"/>
      <c r="X698" s="161"/>
      <c r="AT698" s="124" t="s">
        <v>142</v>
      </c>
      <c r="AU698" s="124" t="s">
        <v>77</v>
      </c>
      <c r="AV698" s="13" t="s">
        <v>73</v>
      </c>
      <c r="AW698" s="13" t="s">
        <v>30</v>
      </c>
      <c r="AX698" s="13" t="s">
        <v>68</v>
      </c>
      <c r="AY698" s="124" t="s">
        <v>133</v>
      </c>
    </row>
    <row r="699" spans="1:51" s="14" customFormat="1" ht="12">
      <c r="A699" s="162"/>
      <c r="B699" s="260"/>
      <c r="C699" s="162"/>
      <c r="D699" s="254" t="s">
        <v>142</v>
      </c>
      <c r="E699" s="261" t="s">
        <v>3</v>
      </c>
      <c r="F699" s="262" t="s">
        <v>722</v>
      </c>
      <c r="G699" s="162"/>
      <c r="H699" s="263">
        <v>25.323</v>
      </c>
      <c r="I699" s="130"/>
      <c r="J699" s="162"/>
      <c r="K699" s="162"/>
      <c r="L699" s="260"/>
      <c r="M699" s="264"/>
      <c r="N699" s="265"/>
      <c r="O699" s="265"/>
      <c r="P699" s="265"/>
      <c r="Q699" s="265"/>
      <c r="R699" s="265"/>
      <c r="S699" s="265"/>
      <c r="T699" s="266"/>
      <c r="U699" s="162"/>
      <c r="V699" s="162"/>
      <c r="W699" s="162"/>
      <c r="X699" s="162"/>
      <c r="AT699" s="129" t="s">
        <v>142</v>
      </c>
      <c r="AU699" s="129" t="s">
        <v>77</v>
      </c>
      <c r="AV699" s="14" t="s">
        <v>77</v>
      </c>
      <c r="AW699" s="14" t="s">
        <v>30</v>
      </c>
      <c r="AX699" s="14" t="s">
        <v>68</v>
      </c>
      <c r="AY699" s="129" t="s">
        <v>133</v>
      </c>
    </row>
    <row r="700" spans="1:51" s="13" customFormat="1" ht="12">
      <c r="A700" s="161"/>
      <c r="B700" s="253"/>
      <c r="C700" s="161"/>
      <c r="D700" s="254" t="s">
        <v>142</v>
      </c>
      <c r="E700" s="255" t="s">
        <v>3</v>
      </c>
      <c r="F700" s="256" t="s">
        <v>723</v>
      </c>
      <c r="G700" s="161"/>
      <c r="H700" s="255" t="s">
        <v>3</v>
      </c>
      <c r="I700" s="125"/>
      <c r="J700" s="161"/>
      <c r="K700" s="161"/>
      <c r="L700" s="253"/>
      <c r="M700" s="257"/>
      <c r="N700" s="258"/>
      <c r="O700" s="258"/>
      <c r="P700" s="258"/>
      <c r="Q700" s="258"/>
      <c r="R700" s="258"/>
      <c r="S700" s="258"/>
      <c r="T700" s="259"/>
      <c r="U700" s="161"/>
      <c r="V700" s="161"/>
      <c r="W700" s="161"/>
      <c r="X700" s="161"/>
      <c r="AT700" s="124" t="s">
        <v>142</v>
      </c>
      <c r="AU700" s="124" t="s">
        <v>77</v>
      </c>
      <c r="AV700" s="13" t="s">
        <v>73</v>
      </c>
      <c r="AW700" s="13" t="s">
        <v>30</v>
      </c>
      <c r="AX700" s="13" t="s">
        <v>68</v>
      </c>
      <c r="AY700" s="124" t="s">
        <v>133</v>
      </c>
    </row>
    <row r="701" spans="1:51" s="14" customFormat="1" ht="12">
      <c r="A701" s="162"/>
      <c r="B701" s="260"/>
      <c r="C701" s="162"/>
      <c r="D701" s="254" t="s">
        <v>142</v>
      </c>
      <c r="E701" s="261" t="s">
        <v>3</v>
      </c>
      <c r="F701" s="262" t="s">
        <v>724</v>
      </c>
      <c r="G701" s="162"/>
      <c r="H701" s="263">
        <v>5.88</v>
      </c>
      <c r="I701" s="130"/>
      <c r="J701" s="162"/>
      <c r="K701" s="162"/>
      <c r="L701" s="260"/>
      <c r="M701" s="264"/>
      <c r="N701" s="265"/>
      <c r="O701" s="265"/>
      <c r="P701" s="265"/>
      <c r="Q701" s="265"/>
      <c r="R701" s="265"/>
      <c r="S701" s="265"/>
      <c r="T701" s="266"/>
      <c r="U701" s="162"/>
      <c r="V701" s="162"/>
      <c r="W701" s="162"/>
      <c r="X701" s="162"/>
      <c r="AT701" s="129" t="s">
        <v>142</v>
      </c>
      <c r="AU701" s="129" t="s">
        <v>77</v>
      </c>
      <c r="AV701" s="14" t="s">
        <v>77</v>
      </c>
      <c r="AW701" s="14" t="s">
        <v>30</v>
      </c>
      <c r="AX701" s="14" t="s">
        <v>68</v>
      </c>
      <c r="AY701" s="129" t="s">
        <v>133</v>
      </c>
    </row>
    <row r="702" spans="1:51" s="13" customFormat="1" ht="12">
      <c r="A702" s="161"/>
      <c r="B702" s="253"/>
      <c r="C702" s="161"/>
      <c r="D702" s="254" t="s">
        <v>142</v>
      </c>
      <c r="E702" s="255" t="s">
        <v>3</v>
      </c>
      <c r="F702" s="256" t="s">
        <v>725</v>
      </c>
      <c r="G702" s="161"/>
      <c r="H702" s="255" t="s">
        <v>3</v>
      </c>
      <c r="I702" s="125"/>
      <c r="J702" s="161"/>
      <c r="K702" s="161"/>
      <c r="L702" s="253"/>
      <c r="M702" s="257"/>
      <c r="N702" s="258"/>
      <c r="O702" s="258"/>
      <c r="P702" s="258"/>
      <c r="Q702" s="258"/>
      <c r="R702" s="258"/>
      <c r="S702" s="258"/>
      <c r="T702" s="259"/>
      <c r="U702" s="161"/>
      <c r="V702" s="161"/>
      <c r="W702" s="161"/>
      <c r="X702" s="161"/>
      <c r="AT702" s="124" t="s">
        <v>142</v>
      </c>
      <c r="AU702" s="124" t="s">
        <v>77</v>
      </c>
      <c r="AV702" s="13" t="s">
        <v>73</v>
      </c>
      <c r="AW702" s="13" t="s">
        <v>30</v>
      </c>
      <c r="AX702" s="13" t="s">
        <v>68</v>
      </c>
      <c r="AY702" s="124" t="s">
        <v>133</v>
      </c>
    </row>
    <row r="703" spans="1:51" s="14" customFormat="1" ht="12">
      <c r="A703" s="162"/>
      <c r="B703" s="260"/>
      <c r="C703" s="162"/>
      <c r="D703" s="254" t="s">
        <v>142</v>
      </c>
      <c r="E703" s="261" t="s">
        <v>3</v>
      </c>
      <c r="F703" s="262" t="s">
        <v>726</v>
      </c>
      <c r="G703" s="162"/>
      <c r="H703" s="263">
        <v>13</v>
      </c>
      <c r="I703" s="130"/>
      <c r="J703" s="162"/>
      <c r="K703" s="162"/>
      <c r="L703" s="260"/>
      <c r="M703" s="264"/>
      <c r="N703" s="265"/>
      <c r="O703" s="265"/>
      <c r="P703" s="265"/>
      <c r="Q703" s="265"/>
      <c r="R703" s="265"/>
      <c r="S703" s="265"/>
      <c r="T703" s="266"/>
      <c r="U703" s="162"/>
      <c r="V703" s="162"/>
      <c r="W703" s="162"/>
      <c r="X703" s="162"/>
      <c r="AT703" s="129" t="s">
        <v>142</v>
      </c>
      <c r="AU703" s="129" t="s">
        <v>77</v>
      </c>
      <c r="AV703" s="14" t="s">
        <v>77</v>
      </c>
      <c r="AW703" s="14" t="s">
        <v>30</v>
      </c>
      <c r="AX703" s="14" t="s">
        <v>68</v>
      </c>
      <c r="AY703" s="129" t="s">
        <v>133</v>
      </c>
    </row>
    <row r="704" spans="1:51" s="15" customFormat="1" ht="12">
      <c r="A704" s="165"/>
      <c r="B704" s="271"/>
      <c r="C704" s="165"/>
      <c r="D704" s="254" t="s">
        <v>142</v>
      </c>
      <c r="E704" s="272" t="s">
        <v>3</v>
      </c>
      <c r="F704" s="273" t="s">
        <v>207</v>
      </c>
      <c r="G704" s="165"/>
      <c r="H704" s="274">
        <v>44.203</v>
      </c>
      <c r="I704" s="138"/>
      <c r="J704" s="165"/>
      <c r="K704" s="165"/>
      <c r="L704" s="271"/>
      <c r="M704" s="275"/>
      <c r="N704" s="276"/>
      <c r="O704" s="276"/>
      <c r="P704" s="276"/>
      <c r="Q704" s="276"/>
      <c r="R704" s="276"/>
      <c r="S704" s="276"/>
      <c r="T704" s="277"/>
      <c r="U704" s="165"/>
      <c r="V704" s="165"/>
      <c r="W704" s="165"/>
      <c r="X704" s="165"/>
      <c r="AT704" s="137" t="s">
        <v>142</v>
      </c>
      <c r="AU704" s="137" t="s">
        <v>77</v>
      </c>
      <c r="AV704" s="15" t="s">
        <v>140</v>
      </c>
      <c r="AW704" s="15" t="s">
        <v>30</v>
      </c>
      <c r="AX704" s="15" t="s">
        <v>73</v>
      </c>
      <c r="AY704" s="137" t="s">
        <v>133</v>
      </c>
    </row>
    <row r="705" spans="1:65" s="2" customFormat="1" ht="24.2" customHeight="1">
      <c r="A705" s="164"/>
      <c r="B705" s="176"/>
      <c r="C705" s="242" t="s">
        <v>733</v>
      </c>
      <c r="D705" s="242" t="s">
        <v>135</v>
      </c>
      <c r="E705" s="243" t="s">
        <v>734</v>
      </c>
      <c r="F705" s="244" t="s">
        <v>735</v>
      </c>
      <c r="G705" s="245" t="s">
        <v>138</v>
      </c>
      <c r="H705" s="246">
        <v>17.48</v>
      </c>
      <c r="I705" s="117"/>
      <c r="J705" s="247">
        <f>ROUND(I705*H705,2)</f>
        <v>0</v>
      </c>
      <c r="K705" s="244" t="s">
        <v>3</v>
      </c>
      <c r="L705" s="176"/>
      <c r="M705" s="248" t="s">
        <v>3</v>
      </c>
      <c r="N705" s="249" t="s">
        <v>39</v>
      </c>
      <c r="O705" s="250"/>
      <c r="P705" s="251">
        <f>O705*H705</f>
        <v>0</v>
      </c>
      <c r="Q705" s="251">
        <v>0</v>
      </c>
      <c r="R705" s="251">
        <f>Q705*H705</f>
        <v>0</v>
      </c>
      <c r="S705" s="251">
        <v>0</v>
      </c>
      <c r="T705" s="252">
        <f>S705*H705</f>
        <v>0</v>
      </c>
      <c r="U705" s="164"/>
      <c r="V705" s="164"/>
      <c r="W705" s="164"/>
      <c r="X705" s="164"/>
      <c r="Y705" s="30"/>
      <c r="Z705" s="30"/>
      <c r="AA705" s="30"/>
      <c r="AB705" s="30"/>
      <c r="AC705" s="30"/>
      <c r="AD705" s="30"/>
      <c r="AE705" s="30"/>
      <c r="AR705" s="122" t="s">
        <v>195</v>
      </c>
      <c r="AT705" s="122" t="s">
        <v>135</v>
      </c>
      <c r="AU705" s="122" t="s">
        <v>77</v>
      </c>
      <c r="AY705" s="18" t="s">
        <v>133</v>
      </c>
      <c r="BE705" s="123">
        <f>IF(N705="základní",J705,0)</f>
        <v>0</v>
      </c>
      <c r="BF705" s="123">
        <f>IF(N705="snížená",J705,0)</f>
        <v>0</v>
      </c>
      <c r="BG705" s="123">
        <f>IF(N705="zákl. přenesená",J705,0)</f>
        <v>0</v>
      </c>
      <c r="BH705" s="123">
        <f>IF(N705="sníž. přenesená",J705,0)</f>
        <v>0</v>
      </c>
      <c r="BI705" s="123">
        <f>IF(N705="nulová",J705,0)</f>
        <v>0</v>
      </c>
      <c r="BJ705" s="18" t="s">
        <v>73</v>
      </c>
      <c r="BK705" s="123">
        <f>ROUND(I705*H705,2)</f>
        <v>0</v>
      </c>
      <c r="BL705" s="18" t="s">
        <v>195</v>
      </c>
      <c r="BM705" s="122" t="s">
        <v>736</v>
      </c>
    </row>
    <row r="706" spans="1:51" s="13" customFormat="1" ht="12">
      <c r="A706" s="161"/>
      <c r="B706" s="253"/>
      <c r="C706" s="161"/>
      <c r="D706" s="254" t="s">
        <v>142</v>
      </c>
      <c r="E706" s="255" t="s">
        <v>3</v>
      </c>
      <c r="F706" s="256" t="s">
        <v>737</v>
      </c>
      <c r="G706" s="161"/>
      <c r="H706" s="255" t="s">
        <v>3</v>
      </c>
      <c r="I706" s="125"/>
      <c r="J706" s="161"/>
      <c r="K706" s="161"/>
      <c r="L706" s="253"/>
      <c r="M706" s="257"/>
      <c r="N706" s="258"/>
      <c r="O706" s="258"/>
      <c r="P706" s="258"/>
      <c r="Q706" s="258"/>
      <c r="R706" s="258"/>
      <c r="S706" s="258"/>
      <c r="T706" s="259"/>
      <c r="U706" s="161"/>
      <c r="V706" s="161"/>
      <c r="W706" s="161"/>
      <c r="X706" s="161"/>
      <c r="AT706" s="124" t="s">
        <v>142</v>
      </c>
      <c r="AU706" s="124" t="s">
        <v>77</v>
      </c>
      <c r="AV706" s="13" t="s">
        <v>73</v>
      </c>
      <c r="AW706" s="13" t="s">
        <v>30</v>
      </c>
      <c r="AX706" s="13" t="s">
        <v>68</v>
      </c>
      <c r="AY706" s="124" t="s">
        <v>133</v>
      </c>
    </row>
    <row r="707" spans="1:51" s="14" customFormat="1" ht="12">
      <c r="A707" s="162"/>
      <c r="B707" s="260"/>
      <c r="C707" s="162"/>
      <c r="D707" s="254" t="s">
        <v>142</v>
      </c>
      <c r="E707" s="261" t="s">
        <v>3</v>
      </c>
      <c r="F707" s="262" t="s">
        <v>738</v>
      </c>
      <c r="G707" s="162"/>
      <c r="H707" s="263">
        <v>5.88</v>
      </c>
      <c r="I707" s="130"/>
      <c r="J707" s="162"/>
      <c r="K707" s="162"/>
      <c r="L707" s="260"/>
      <c r="M707" s="264"/>
      <c r="N707" s="265"/>
      <c r="O707" s="265"/>
      <c r="P707" s="265"/>
      <c r="Q707" s="265"/>
      <c r="R707" s="265"/>
      <c r="S707" s="265"/>
      <c r="T707" s="266"/>
      <c r="U707" s="162"/>
      <c r="V707" s="162"/>
      <c r="W707" s="162"/>
      <c r="X707" s="162"/>
      <c r="AT707" s="129" t="s">
        <v>142</v>
      </c>
      <c r="AU707" s="129" t="s">
        <v>77</v>
      </c>
      <c r="AV707" s="14" t="s">
        <v>77</v>
      </c>
      <c r="AW707" s="14" t="s">
        <v>30</v>
      </c>
      <c r="AX707" s="14" t="s">
        <v>68</v>
      </c>
      <c r="AY707" s="129" t="s">
        <v>133</v>
      </c>
    </row>
    <row r="708" spans="1:51" s="14" customFormat="1" ht="12">
      <c r="A708" s="162"/>
      <c r="B708" s="260"/>
      <c r="C708" s="162"/>
      <c r="D708" s="254" t="s">
        <v>142</v>
      </c>
      <c r="E708" s="261" t="s">
        <v>3</v>
      </c>
      <c r="F708" s="262" t="s">
        <v>739</v>
      </c>
      <c r="G708" s="162"/>
      <c r="H708" s="263">
        <v>1.8</v>
      </c>
      <c r="I708" s="130"/>
      <c r="J708" s="162"/>
      <c r="K708" s="162"/>
      <c r="L708" s="260"/>
      <c r="M708" s="264"/>
      <c r="N708" s="265"/>
      <c r="O708" s="265"/>
      <c r="P708" s="265"/>
      <c r="Q708" s="265"/>
      <c r="R708" s="265"/>
      <c r="S708" s="265"/>
      <c r="T708" s="266"/>
      <c r="U708" s="162"/>
      <c r="V708" s="162"/>
      <c r="W708" s="162"/>
      <c r="X708" s="162"/>
      <c r="AT708" s="129" t="s">
        <v>142</v>
      </c>
      <c r="AU708" s="129" t="s">
        <v>77</v>
      </c>
      <c r="AV708" s="14" t="s">
        <v>77</v>
      </c>
      <c r="AW708" s="14" t="s">
        <v>30</v>
      </c>
      <c r="AX708" s="14" t="s">
        <v>68</v>
      </c>
      <c r="AY708" s="129" t="s">
        <v>133</v>
      </c>
    </row>
    <row r="709" spans="1:51" s="14" customFormat="1" ht="12">
      <c r="A709" s="162"/>
      <c r="B709" s="260"/>
      <c r="C709" s="162"/>
      <c r="D709" s="254" t="s">
        <v>142</v>
      </c>
      <c r="E709" s="261" t="s">
        <v>3</v>
      </c>
      <c r="F709" s="262" t="s">
        <v>740</v>
      </c>
      <c r="G709" s="162"/>
      <c r="H709" s="263">
        <v>8.4</v>
      </c>
      <c r="I709" s="130"/>
      <c r="J709" s="162"/>
      <c r="K709" s="162"/>
      <c r="L709" s="260"/>
      <c r="M709" s="264"/>
      <c r="N709" s="265"/>
      <c r="O709" s="265"/>
      <c r="P709" s="265"/>
      <c r="Q709" s="265"/>
      <c r="R709" s="265"/>
      <c r="S709" s="265"/>
      <c r="T709" s="266"/>
      <c r="U709" s="162"/>
      <c r="V709" s="162"/>
      <c r="W709" s="162"/>
      <c r="X709" s="162"/>
      <c r="AT709" s="129" t="s">
        <v>142</v>
      </c>
      <c r="AU709" s="129" t="s">
        <v>77</v>
      </c>
      <c r="AV709" s="14" t="s">
        <v>77</v>
      </c>
      <c r="AW709" s="14" t="s">
        <v>30</v>
      </c>
      <c r="AX709" s="14" t="s">
        <v>68</v>
      </c>
      <c r="AY709" s="129" t="s">
        <v>133</v>
      </c>
    </row>
    <row r="710" spans="1:51" s="14" customFormat="1" ht="12">
      <c r="A710" s="162"/>
      <c r="B710" s="260"/>
      <c r="C710" s="162"/>
      <c r="D710" s="254" t="s">
        <v>142</v>
      </c>
      <c r="E710" s="261" t="s">
        <v>3</v>
      </c>
      <c r="F710" s="262" t="s">
        <v>610</v>
      </c>
      <c r="G710" s="162"/>
      <c r="H710" s="263">
        <v>1.4</v>
      </c>
      <c r="I710" s="130"/>
      <c r="J710" s="162"/>
      <c r="K710" s="162"/>
      <c r="L710" s="260"/>
      <c r="M710" s="264"/>
      <c r="N710" s="265"/>
      <c r="O710" s="265"/>
      <c r="P710" s="265"/>
      <c r="Q710" s="265"/>
      <c r="R710" s="265"/>
      <c r="S710" s="265"/>
      <c r="T710" s="266"/>
      <c r="U710" s="162"/>
      <c r="V710" s="162"/>
      <c r="W710" s="162"/>
      <c r="X710" s="162"/>
      <c r="AT710" s="129" t="s">
        <v>142</v>
      </c>
      <c r="AU710" s="129" t="s">
        <v>77</v>
      </c>
      <c r="AV710" s="14" t="s">
        <v>77</v>
      </c>
      <c r="AW710" s="14" t="s">
        <v>30</v>
      </c>
      <c r="AX710" s="14" t="s">
        <v>68</v>
      </c>
      <c r="AY710" s="129" t="s">
        <v>133</v>
      </c>
    </row>
    <row r="711" spans="1:51" s="15" customFormat="1" ht="12">
      <c r="A711" s="165"/>
      <c r="B711" s="271"/>
      <c r="C711" s="165"/>
      <c r="D711" s="254" t="s">
        <v>142</v>
      </c>
      <c r="E711" s="272" t="s">
        <v>3</v>
      </c>
      <c r="F711" s="273" t="s">
        <v>207</v>
      </c>
      <c r="G711" s="165"/>
      <c r="H711" s="274">
        <v>17.48</v>
      </c>
      <c r="I711" s="138"/>
      <c r="J711" s="165"/>
      <c r="K711" s="165"/>
      <c r="L711" s="271"/>
      <c r="M711" s="275"/>
      <c r="N711" s="276"/>
      <c r="O711" s="276"/>
      <c r="P711" s="276"/>
      <c r="Q711" s="276"/>
      <c r="R711" s="276"/>
      <c r="S711" s="276"/>
      <c r="T711" s="277"/>
      <c r="U711" s="165"/>
      <c r="V711" s="165"/>
      <c r="W711" s="165"/>
      <c r="X711" s="165"/>
      <c r="AT711" s="137" t="s">
        <v>142</v>
      </c>
      <c r="AU711" s="137" t="s">
        <v>77</v>
      </c>
      <c r="AV711" s="15" t="s">
        <v>140</v>
      </c>
      <c r="AW711" s="15" t="s">
        <v>30</v>
      </c>
      <c r="AX711" s="15" t="s">
        <v>73</v>
      </c>
      <c r="AY711" s="137" t="s">
        <v>133</v>
      </c>
    </row>
    <row r="712" spans="1:65" s="2" customFormat="1" ht="24.2" customHeight="1">
      <c r="A712" s="164"/>
      <c r="B712" s="176"/>
      <c r="C712" s="242" t="s">
        <v>741</v>
      </c>
      <c r="D712" s="242" t="s">
        <v>135</v>
      </c>
      <c r="E712" s="243" t="s">
        <v>742</v>
      </c>
      <c r="F712" s="244" t="s">
        <v>743</v>
      </c>
      <c r="G712" s="245" t="s">
        <v>138</v>
      </c>
      <c r="H712" s="246">
        <v>10.25</v>
      </c>
      <c r="I712" s="117"/>
      <c r="J712" s="247">
        <f>ROUND(I712*H712,2)</f>
        <v>0</v>
      </c>
      <c r="K712" s="244" t="s">
        <v>3</v>
      </c>
      <c r="L712" s="176"/>
      <c r="M712" s="248" t="s">
        <v>3</v>
      </c>
      <c r="N712" s="249" t="s">
        <v>39</v>
      </c>
      <c r="O712" s="250"/>
      <c r="P712" s="251">
        <f>O712*H712</f>
        <v>0</v>
      </c>
      <c r="Q712" s="251">
        <v>0</v>
      </c>
      <c r="R712" s="251">
        <f>Q712*H712</f>
        <v>0</v>
      </c>
      <c r="S712" s="251">
        <v>0</v>
      </c>
      <c r="T712" s="252">
        <f>S712*H712</f>
        <v>0</v>
      </c>
      <c r="U712" s="164"/>
      <c r="V712" s="164"/>
      <c r="W712" s="164"/>
      <c r="X712" s="164"/>
      <c r="Y712" s="30"/>
      <c r="Z712" s="30"/>
      <c r="AA712" s="30"/>
      <c r="AB712" s="30"/>
      <c r="AC712" s="30"/>
      <c r="AD712" s="30"/>
      <c r="AE712" s="30"/>
      <c r="AR712" s="122" t="s">
        <v>195</v>
      </c>
      <c r="AT712" s="122" t="s">
        <v>135</v>
      </c>
      <c r="AU712" s="122" t="s">
        <v>77</v>
      </c>
      <c r="AY712" s="18" t="s">
        <v>133</v>
      </c>
      <c r="BE712" s="123">
        <f>IF(N712="základní",J712,0)</f>
        <v>0</v>
      </c>
      <c r="BF712" s="123">
        <f>IF(N712="snížená",J712,0)</f>
        <v>0</v>
      </c>
      <c r="BG712" s="123">
        <f>IF(N712="zákl. přenesená",J712,0)</f>
        <v>0</v>
      </c>
      <c r="BH712" s="123">
        <f>IF(N712="sníž. přenesená",J712,0)</f>
        <v>0</v>
      </c>
      <c r="BI712" s="123">
        <f>IF(N712="nulová",J712,0)</f>
        <v>0</v>
      </c>
      <c r="BJ712" s="18" t="s">
        <v>73</v>
      </c>
      <c r="BK712" s="123">
        <f>ROUND(I712*H712,2)</f>
        <v>0</v>
      </c>
      <c r="BL712" s="18" t="s">
        <v>195</v>
      </c>
      <c r="BM712" s="122" t="s">
        <v>744</v>
      </c>
    </row>
    <row r="713" spans="1:51" s="13" customFormat="1" ht="12">
      <c r="A713" s="161"/>
      <c r="B713" s="253"/>
      <c r="C713" s="161"/>
      <c r="D713" s="254" t="s">
        <v>142</v>
      </c>
      <c r="E713" s="255" t="s">
        <v>3</v>
      </c>
      <c r="F713" s="256" t="s">
        <v>737</v>
      </c>
      <c r="G713" s="161"/>
      <c r="H713" s="255" t="s">
        <v>3</v>
      </c>
      <c r="I713" s="125"/>
      <c r="J713" s="161"/>
      <c r="K713" s="161"/>
      <c r="L713" s="253"/>
      <c r="M713" s="257"/>
      <c r="N713" s="258"/>
      <c r="O713" s="258"/>
      <c r="P713" s="258"/>
      <c r="Q713" s="258"/>
      <c r="R713" s="258"/>
      <c r="S713" s="258"/>
      <c r="T713" s="259"/>
      <c r="U713" s="161"/>
      <c r="V713" s="161"/>
      <c r="W713" s="161"/>
      <c r="X713" s="161"/>
      <c r="AT713" s="124" t="s">
        <v>142</v>
      </c>
      <c r="AU713" s="124" t="s">
        <v>77</v>
      </c>
      <c r="AV713" s="13" t="s">
        <v>73</v>
      </c>
      <c r="AW713" s="13" t="s">
        <v>30</v>
      </c>
      <c r="AX713" s="13" t="s">
        <v>68</v>
      </c>
      <c r="AY713" s="124" t="s">
        <v>133</v>
      </c>
    </row>
    <row r="714" spans="1:51" s="14" customFormat="1" ht="12">
      <c r="A714" s="162"/>
      <c r="B714" s="260"/>
      <c r="C714" s="162"/>
      <c r="D714" s="254" t="s">
        <v>142</v>
      </c>
      <c r="E714" s="261" t="s">
        <v>3</v>
      </c>
      <c r="F714" s="262" t="s">
        <v>739</v>
      </c>
      <c r="G714" s="162"/>
      <c r="H714" s="263">
        <v>1.8</v>
      </c>
      <c r="I714" s="130"/>
      <c r="J714" s="162"/>
      <c r="K714" s="162"/>
      <c r="L714" s="260"/>
      <c r="M714" s="264"/>
      <c r="N714" s="265"/>
      <c r="O714" s="265"/>
      <c r="P714" s="265"/>
      <c r="Q714" s="265"/>
      <c r="R714" s="265"/>
      <c r="S714" s="265"/>
      <c r="T714" s="266"/>
      <c r="U714" s="162"/>
      <c r="V714" s="162"/>
      <c r="W714" s="162"/>
      <c r="X714" s="162"/>
      <c r="AT714" s="129" t="s">
        <v>142</v>
      </c>
      <c r="AU714" s="129" t="s">
        <v>77</v>
      </c>
      <c r="AV714" s="14" t="s">
        <v>77</v>
      </c>
      <c r="AW714" s="14" t="s">
        <v>30</v>
      </c>
      <c r="AX714" s="14" t="s">
        <v>68</v>
      </c>
      <c r="AY714" s="129" t="s">
        <v>133</v>
      </c>
    </row>
    <row r="715" spans="1:51" s="14" customFormat="1" ht="12">
      <c r="A715" s="162"/>
      <c r="B715" s="260"/>
      <c r="C715" s="162"/>
      <c r="D715" s="254" t="s">
        <v>142</v>
      </c>
      <c r="E715" s="261" t="s">
        <v>3</v>
      </c>
      <c r="F715" s="262" t="s">
        <v>745</v>
      </c>
      <c r="G715" s="162"/>
      <c r="H715" s="263">
        <v>8.45</v>
      </c>
      <c r="I715" s="130"/>
      <c r="J715" s="162"/>
      <c r="K715" s="162"/>
      <c r="L715" s="260"/>
      <c r="M715" s="264"/>
      <c r="N715" s="265"/>
      <c r="O715" s="265"/>
      <c r="P715" s="265"/>
      <c r="Q715" s="265"/>
      <c r="R715" s="265"/>
      <c r="S715" s="265"/>
      <c r="T715" s="266"/>
      <c r="U715" s="162"/>
      <c r="V715" s="162"/>
      <c r="W715" s="162"/>
      <c r="X715" s="162"/>
      <c r="AT715" s="129" t="s">
        <v>142</v>
      </c>
      <c r="AU715" s="129" t="s">
        <v>77</v>
      </c>
      <c r="AV715" s="14" t="s">
        <v>77</v>
      </c>
      <c r="AW715" s="14" t="s">
        <v>30</v>
      </c>
      <c r="AX715" s="14" t="s">
        <v>68</v>
      </c>
      <c r="AY715" s="129" t="s">
        <v>133</v>
      </c>
    </row>
    <row r="716" spans="1:51" s="15" customFormat="1" ht="12">
      <c r="A716" s="165"/>
      <c r="B716" s="271"/>
      <c r="C716" s="165"/>
      <c r="D716" s="254" t="s">
        <v>142</v>
      </c>
      <c r="E716" s="272" t="s">
        <v>3</v>
      </c>
      <c r="F716" s="273" t="s">
        <v>207</v>
      </c>
      <c r="G716" s="165"/>
      <c r="H716" s="274">
        <v>10.25</v>
      </c>
      <c r="I716" s="138"/>
      <c r="J716" s="165"/>
      <c r="K716" s="165"/>
      <c r="L716" s="271"/>
      <c r="M716" s="275"/>
      <c r="N716" s="276"/>
      <c r="O716" s="276"/>
      <c r="P716" s="276"/>
      <c r="Q716" s="276"/>
      <c r="R716" s="276"/>
      <c r="S716" s="276"/>
      <c r="T716" s="277"/>
      <c r="U716" s="165"/>
      <c r="V716" s="165"/>
      <c r="W716" s="165"/>
      <c r="X716" s="165"/>
      <c r="AT716" s="137" t="s">
        <v>142</v>
      </c>
      <c r="AU716" s="137" t="s">
        <v>77</v>
      </c>
      <c r="AV716" s="15" t="s">
        <v>140</v>
      </c>
      <c r="AW716" s="15" t="s">
        <v>30</v>
      </c>
      <c r="AX716" s="15" t="s">
        <v>73</v>
      </c>
      <c r="AY716" s="137" t="s">
        <v>133</v>
      </c>
    </row>
    <row r="717" spans="1:65" s="2" customFormat="1" ht="24.2" customHeight="1">
      <c r="A717" s="164"/>
      <c r="B717" s="176"/>
      <c r="C717" s="242" t="s">
        <v>746</v>
      </c>
      <c r="D717" s="242" t="s">
        <v>135</v>
      </c>
      <c r="E717" s="243" t="s">
        <v>747</v>
      </c>
      <c r="F717" s="244" t="s">
        <v>748</v>
      </c>
      <c r="G717" s="245" t="s">
        <v>138</v>
      </c>
      <c r="H717" s="246">
        <v>58.487</v>
      </c>
      <c r="I717" s="117"/>
      <c r="J717" s="247">
        <f>ROUND(I717*H717,2)</f>
        <v>0</v>
      </c>
      <c r="K717" s="244" t="s">
        <v>3</v>
      </c>
      <c r="L717" s="176"/>
      <c r="M717" s="248" t="s">
        <v>3</v>
      </c>
      <c r="N717" s="249" t="s">
        <v>39</v>
      </c>
      <c r="O717" s="250"/>
      <c r="P717" s="251">
        <f>O717*H717</f>
        <v>0</v>
      </c>
      <c r="Q717" s="251">
        <v>0</v>
      </c>
      <c r="R717" s="251">
        <f>Q717*H717</f>
        <v>0</v>
      </c>
      <c r="S717" s="251">
        <v>0</v>
      </c>
      <c r="T717" s="252">
        <f>S717*H717</f>
        <v>0</v>
      </c>
      <c r="U717" s="164"/>
      <c r="V717" s="164"/>
      <c r="W717" s="164"/>
      <c r="X717" s="164"/>
      <c r="Y717" s="30"/>
      <c r="Z717" s="30"/>
      <c r="AA717" s="30"/>
      <c r="AB717" s="30"/>
      <c r="AC717" s="30"/>
      <c r="AD717" s="30"/>
      <c r="AE717" s="30"/>
      <c r="AR717" s="122" t="s">
        <v>195</v>
      </c>
      <c r="AT717" s="122" t="s">
        <v>135</v>
      </c>
      <c r="AU717" s="122" t="s">
        <v>77</v>
      </c>
      <c r="AY717" s="18" t="s">
        <v>133</v>
      </c>
      <c r="BE717" s="123">
        <f>IF(N717="základní",J717,0)</f>
        <v>0</v>
      </c>
      <c r="BF717" s="123">
        <f>IF(N717="snížená",J717,0)</f>
        <v>0</v>
      </c>
      <c r="BG717" s="123">
        <f>IF(N717="zákl. přenesená",J717,0)</f>
        <v>0</v>
      </c>
      <c r="BH717" s="123">
        <f>IF(N717="sníž. přenesená",J717,0)</f>
        <v>0</v>
      </c>
      <c r="BI717" s="123">
        <f>IF(N717="nulová",J717,0)</f>
        <v>0</v>
      </c>
      <c r="BJ717" s="18" t="s">
        <v>73</v>
      </c>
      <c r="BK717" s="123">
        <f>ROUND(I717*H717,2)</f>
        <v>0</v>
      </c>
      <c r="BL717" s="18" t="s">
        <v>195</v>
      </c>
      <c r="BM717" s="122" t="s">
        <v>749</v>
      </c>
    </row>
    <row r="718" spans="1:51" s="14" customFormat="1" ht="12">
      <c r="A718" s="162"/>
      <c r="B718" s="260"/>
      <c r="C718" s="162"/>
      <c r="D718" s="254" t="s">
        <v>142</v>
      </c>
      <c r="E718" s="261" t="s">
        <v>3</v>
      </c>
      <c r="F718" s="262" t="s">
        <v>750</v>
      </c>
      <c r="G718" s="162"/>
      <c r="H718" s="263">
        <v>58.487</v>
      </c>
      <c r="I718" s="130"/>
      <c r="J718" s="162"/>
      <c r="K718" s="162"/>
      <c r="L718" s="260"/>
      <c r="M718" s="264"/>
      <c r="N718" s="265"/>
      <c r="O718" s="265"/>
      <c r="P718" s="265"/>
      <c r="Q718" s="265"/>
      <c r="R718" s="265"/>
      <c r="S718" s="265"/>
      <c r="T718" s="266"/>
      <c r="U718" s="162"/>
      <c r="V718" s="162"/>
      <c r="W718" s="162"/>
      <c r="X718" s="162"/>
      <c r="AT718" s="129" t="s">
        <v>142</v>
      </c>
      <c r="AU718" s="129" t="s">
        <v>77</v>
      </c>
      <c r="AV718" s="14" t="s">
        <v>77</v>
      </c>
      <c r="AW718" s="14" t="s">
        <v>30</v>
      </c>
      <c r="AX718" s="14" t="s">
        <v>73</v>
      </c>
      <c r="AY718" s="129" t="s">
        <v>133</v>
      </c>
    </row>
    <row r="719" spans="1:65" s="2" customFormat="1" ht="14.45" customHeight="1">
      <c r="A719" s="164"/>
      <c r="B719" s="176"/>
      <c r="C719" s="242" t="s">
        <v>751</v>
      </c>
      <c r="D719" s="242" t="s">
        <v>135</v>
      </c>
      <c r="E719" s="243" t="s">
        <v>752</v>
      </c>
      <c r="F719" s="244" t="s">
        <v>753</v>
      </c>
      <c r="G719" s="245" t="s">
        <v>138</v>
      </c>
      <c r="H719" s="246">
        <v>58.487</v>
      </c>
      <c r="I719" s="117"/>
      <c r="J719" s="247">
        <f>ROUND(I719*H719,2)</f>
        <v>0</v>
      </c>
      <c r="K719" s="244" t="s">
        <v>3</v>
      </c>
      <c r="L719" s="176"/>
      <c r="M719" s="248" t="s">
        <v>3</v>
      </c>
      <c r="N719" s="249" t="s">
        <v>39</v>
      </c>
      <c r="O719" s="250"/>
      <c r="P719" s="251">
        <f>O719*H719</f>
        <v>0</v>
      </c>
      <c r="Q719" s="251">
        <v>0</v>
      </c>
      <c r="R719" s="251">
        <f>Q719*H719</f>
        <v>0</v>
      </c>
      <c r="S719" s="251">
        <v>0</v>
      </c>
      <c r="T719" s="252">
        <f>S719*H719</f>
        <v>0</v>
      </c>
      <c r="U719" s="164"/>
      <c r="V719" s="164"/>
      <c r="W719" s="164"/>
      <c r="X719" s="164"/>
      <c r="Y719" s="30"/>
      <c r="Z719" s="30"/>
      <c r="AA719" s="30"/>
      <c r="AB719" s="30"/>
      <c r="AC719" s="30"/>
      <c r="AD719" s="30"/>
      <c r="AE719" s="30"/>
      <c r="AR719" s="122" t="s">
        <v>195</v>
      </c>
      <c r="AT719" s="122" t="s">
        <v>135</v>
      </c>
      <c r="AU719" s="122" t="s">
        <v>77</v>
      </c>
      <c r="AY719" s="18" t="s">
        <v>133</v>
      </c>
      <c r="BE719" s="123">
        <f>IF(N719="základní",J719,0)</f>
        <v>0</v>
      </c>
      <c r="BF719" s="123">
        <f>IF(N719="snížená",J719,0)</f>
        <v>0</v>
      </c>
      <c r="BG719" s="123">
        <f>IF(N719="zákl. přenesená",J719,0)</f>
        <v>0</v>
      </c>
      <c r="BH719" s="123">
        <f>IF(N719="sníž. přenesená",J719,0)</f>
        <v>0</v>
      </c>
      <c r="BI719" s="123">
        <f>IF(N719="nulová",J719,0)</f>
        <v>0</v>
      </c>
      <c r="BJ719" s="18" t="s">
        <v>73</v>
      </c>
      <c r="BK719" s="123">
        <f>ROUND(I719*H719,2)</f>
        <v>0</v>
      </c>
      <c r="BL719" s="18" t="s">
        <v>195</v>
      </c>
      <c r="BM719" s="122" t="s">
        <v>754</v>
      </c>
    </row>
    <row r="720" spans="1:51" s="14" customFormat="1" ht="12">
      <c r="A720" s="162"/>
      <c r="B720" s="260"/>
      <c r="C720" s="162"/>
      <c r="D720" s="254" t="s">
        <v>142</v>
      </c>
      <c r="E720" s="261" t="s">
        <v>3</v>
      </c>
      <c r="F720" s="262" t="s">
        <v>750</v>
      </c>
      <c r="G720" s="162"/>
      <c r="H720" s="263">
        <v>58.487</v>
      </c>
      <c r="I720" s="130"/>
      <c r="J720" s="162"/>
      <c r="K720" s="162"/>
      <c r="L720" s="260"/>
      <c r="M720" s="264"/>
      <c r="N720" s="265"/>
      <c r="O720" s="265"/>
      <c r="P720" s="265"/>
      <c r="Q720" s="265"/>
      <c r="R720" s="265"/>
      <c r="S720" s="265"/>
      <c r="T720" s="266"/>
      <c r="U720" s="162"/>
      <c r="V720" s="162"/>
      <c r="W720" s="162"/>
      <c r="X720" s="162"/>
      <c r="AT720" s="129" t="s">
        <v>142</v>
      </c>
      <c r="AU720" s="129" t="s">
        <v>77</v>
      </c>
      <c r="AV720" s="14" t="s">
        <v>77</v>
      </c>
      <c r="AW720" s="14" t="s">
        <v>30</v>
      </c>
      <c r="AX720" s="14" t="s">
        <v>73</v>
      </c>
      <c r="AY720" s="129" t="s">
        <v>133</v>
      </c>
    </row>
    <row r="721" spans="1:65" s="2" customFormat="1" ht="24.2" customHeight="1">
      <c r="A721" s="164"/>
      <c r="B721" s="176"/>
      <c r="C721" s="242" t="s">
        <v>755</v>
      </c>
      <c r="D721" s="242" t="s">
        <v>135</v>
      </c>
      <c r="E721" s="243" t="s">
        <v>756</v>
      </c>
      <c r="F721" s="244" t="s">
        <v>757</v>
      </c>
      <c r="G721" s="245" t="s">
        <v>138</v>
      </c>
      <c r="H721" s="246">
        <v>58.487</v>
      </c>
      <c r="I721" s="117"/>
      <c r="J721" s="247">
        <f>ROUND(I721*H721,2)</f>
        <v>0</v>
      </c>
      <c r="K721" s="244" t="s">
        <v>3</v>
      </c>
      <c r="L721" s="176"/>
      <c r="M721" s="248" t="s">
        <v>3</v>
      </c>
      <c r="N721" s="249" t="s">
        <v>39</v>
      </c>
      <c r="O721" s="250"/>
      <c r="P721" s="251">
        <f>O721*H721</f>
        <v>0</v>
      </c>
      <c r="Q721" s="251">
        <v>0</v>
      </c>
      <c r="R721" s="251">
        <f>Q721*H721</f>
        <v>0</v>
      </c>
      <c r="S721" s="251">
        <v>0</v>
      </c>
      <c r="T721" s="252">
        <f>S721*H721</f>
        <v>0</v>
      </c>
      <c r="U721" s="164"/>
      <c r="V721" s="164"/>
      <c r="W721" s="164"/>
      <c r="X721" s="164"/>
      <c r="Y721" s="30"/>
      <c r="Z721" s="30"/>
      <c r="AA721" s="30"/>
      <c r="AB721" s="30"/>
      <c r="AC721" s="30"/>
      <c r="AD721" s="30"/>
      <c r="AE721" s="30"/>
      <c r="AR721" s="122" t="s">
        <v>195</v>
      </c>
      <c r="AT721" s="122" t="s">
        <v>135</v>
      </c>
      <c r="AU721" s="122" t="s">
        <v>77</v>
      </c>
      <c r="AY721" s="18" t="s">
        <v>133</v>
      </c>
      <c r="BE721" s="123">
        <f>IF(N721="základní",J721,0)</f>
        <v>0</v>
      </c>
      <c r="BF721" s="123">
        <f>IF(N721="snížená",J721,0)</f>
        <v>0</v>
      </c>
      <c r="BG721" s="123">
        <f>IF(N721="zákl. přenesená",J721,0)</f>
        <v>0</v>
      </c>
      <c r="BH721" s="123">
        <f>IF(N721="sníž. přenesená",J721,0)</f>
        <v>0</v>
      </c>
      <c r="BI721" s="123">
        <f>IF(N721="nulová",J721,0)</f>
        <v>0</v>
      </c>
      <c r="BJ721" s="18" t="s">
        <v>73</v>
      </c>
      <c r="BK721" s="123">
        <f>ROUND(I721*H721,2)</f>
        <v>0</v>
      </c>
      <c r="BL721" s="18" t="s">
        <v>195</v>
      </c>
      <c r="BM721" s="122" t="s">
        <v>758</v>
      </c>
    </row>
    <row r="722" spans="1:51" s="14" customFormat="1" ht="12">
      <c r="A722" s="162"/>
      <c r="B722" s="260"/>
      <c r="C722" s="162"/>
      <c r="D722" s="254" t="s">
        <v>142</v>
      </c>
      <c r="E722" s="261" t="s">
        <v>3</v>
      </c>
      <c r="F722" s="262" t="s">
        <v>750</v>
      </c>
      <c r="G722" s="162"/>
      <c r="H722" s="263">
        <v>58.487</v>
      </c>
      <c r="I722" s="130"/>
      <c r="J722" s="162"/>
      <c r="K722" s="162"/>
      <c r="L722" s="260"/>
      <c r="M722" s="264"/>
      <c r="N722" s="265"/>
      <c r="O722" s="265"/>
      <c r="P722" s="265"/>
      <c r="Q722" s="265"/>
      <c r="R722" s="265"/>
      <c r="S722" s="265"/>
      <c r="T722" s="266"/>
      <c r="U722" s="162"/>
      <c r="V722" s="162"/>
      <c r="W722" s="162"/>
      <c r="X722" s="162"/>
      <c r="AT722" s="129" t="s">
        <v>142</v>
      </c>
      <c r="AU722" s="129" t="s">
        <v>77</v>
      </c>
      <c r="AV722" s="14" t="s">
        <v>77</v>
      </c>
      <c r="AW722" s="14" t="s">
        <v>30</v>
      </c>
      <c r="AX722" s="14" t="s">
        <v>73</v>
      </c>
      <c r="AY722" s="129" t="s">
        <v>133</v>
      </c>
    </row>
    <row r="723" spans="1:65" s="2" customFormat="1" ht="24.2" customHeight="1">
      <c r="A723" s="164"/>
      <c r="B723" s="176"/>
      <c r="C723" s="242" t="s">
        <v>759</v>
      </c>
      <c r="D723" s="242" t="s">
        <v>135</v>
      </c>
      <c r="E723" s="243" t="s">
        <v>760</v>
      </c>
      <c r="F723" s="244" t="s">
        <v>761</v>
      </c>
      <c r="G723" s="245" t="s">
        <v>138</v>
      </c>
      <c r="H723" s="246">
        <v>13</v>
      </c>
      <c r="I723" s="117"/>
      <c r="J723" s="247">
        <f>ROUND(I723*H723,2)</f>
        <v>0</v>
      </c>
      <c r="K723" s="244" t="s">
        <v>3</v>
      </c>
      <c r="L723" s="176"/>
      <c r="M723" s="248" t="s">
        <v>3</v>
      </c>
      <c r="N723" s="249" t="s">
        <v>39</v>
      </c>
      <c r="O723" s="250"/>
      <c r="P723" s="251">
        <f>O723*H723</f>
        <v>0</v>
      </c>
      <c r="Q723" s="251">
        <v>0</v>
      </c>
      <c r="R723" s="251">
        <f>Q723*H723</f>
        <v>0</v>
      </c>
      <c r="S723" s="251">
        <v>0</v>
      </c>
      <c r="T723" s="252">
        <f>S723*H723</f>
        <v>0</v>
      </c>
      <c r="U723" s="164"/>
      <c r="V723" s="164"/>
      <c r="W723" s="164"/>
      <c r="X723" s="164"/>
      <c r="Y723" s="30"/>
      <c r="Z723" s="30"/>
      <c r="AA723" s="30"/>
      <c r="AB723" s="30"/>
      <c r="AC723" s="30"/>
      <c r="AD723" s="30"/>
      <c r="AE723" s="30"/>
      <c r="AR723" s="122" t="s">
        <v>195</v>
      </c>
      <c r="AT723" s="122" t="s">
        <v>135</v>
      </c>
      <c r="AU723" s="122" t="s">
        <v>77</v>
      </c>
      <c r="AY723" s="18" t="s">
        <v>133</v>
      </c>
      <c r="BE723" s="123">
        <f>IF(N723="základní",J723,0)</f>
        <v>0</v>
      </c>
      <c r="BF723" s="123">
        <f>IF(N723="snížená",J723,0)</f>
        <v>0</v>
      </c>
      <c r="BG723" s="123">
        <f>IF(N723="zákl. přenesená",J723,0)</f>
        <v>0</v>
      </c>
      <c r="BH723" s="123">
        <f>IF(N723="sníž. přenesená",J723,0)</f>
        <v>0</v>
      </c>
      <c r="BI723" s="123">
        <f>IF(N723="nulová",J723,0)</f>
        <v>0</v>
      </c>
      <c r="BJ723" s="18" t="s">
        <v>73</v>
      </c>
      <c r="BK723" s="123">
        <f>ROUND(I723*H723,2)</f>
        <v>0</v>
      </c>
      <c r="BL723" s="18" t="s">
        <v>195</v>
      </c>
      <c r="BM723" s="122" t="s">
        <v>762</v>
      </c>
    </row>
    <row r="724" spans="1:51" s="14" customFormat="1" ht="12">
      <c r="A724" s="162"/>
      <c r="B724" s="260"/>
      <c r="C724" s="162"/>
      <c r="D724" s="254" t="s">
        <v>142</v>
      </c>
      <c r="E724" s="261" t="s">
        <v>3</v>
      </c>
      <c r="F724" s="262" t="s">
        <v>763</v>
      </c>
      <c r="G724" s="162"/>
      <c r="H724" s="263">
        <v>13</v>
      </c>
      <c r="I724" s="130"/>
      <c r="J724" s="162"/>
      <c r="K724" s="162"/>
      <c r="L724" s="260"/>
      <c r="M724" s="264"/>
      <c r="N724" s="265"/>
      <c r="O724" s="265"/>
      <c r="P724" s="265"/>
      <c r="Q724" s="265"/>
      <c r="R724" s="265"/>
      <c r="S724" s="265"/>
      <c r="T724" s="266"/>
      <c r="U724" s="162"/>
      <c r="V724" s="162"/>
      <c r="W724" s="162"/>
      <c r="X724" s="162"/>
      <c r="AT724" s="129" t="s">
        <v>142</v>
      </c>
      <c r="AU724" s="129" t="s">
        <v>77</v>
      </c>
      <c r="AV724" s="14" t="s">
        <v>77</v>
      </c>
      <c r="AW724" s="14" t="s">
        <v>30</v>
      </c>
      <c r="AX724" s="14" t="s">
        <v>73</v>
      </c>
      <c r="AY724" s="129" t="s">
        <v>133</v>
      </c>
    </row>
    <row r="725" spans="1:65" s="2" customFormat="1" ht="24.2" customHeight="1">
      <c r="A725" s="164"/>
      <c r="B725" s="176"/>
      <c r="C725" s="242" t="s">
        <v>764</v>
      </c>
      <c r="D725" s="242" t="s">
        <v>135</v>
      </c>
      <c r="E725" s="243" t="s">
        <v>765</v>
      </c>
      <c r="F725" s="244" t="s">
        <v>766</v>
      </c>
      <c r="G725" s="245" t="s">
        <v>172</v>
      </c>
      <c r="H725" s="246">
        <v>128.59</v>
      </c>
      <c r="I725" s="117"/>
      <c r="J725" s="247">
        <f>ROUND(I725*H725,2)</f>
        <v>0</v>
      </c>
      <c r="K725" s="244" t="s">
        <v>3</v>
      </c>
      <c r="L725" s="176"/>
      <c r="M725" s="248" t="s">
        <v>3</v>
      </c>
      <c r="N725" s="249" t="s">
        <v>39</v>
      </c>
      <c r="O725" s="250"/>
      <c r="P725" s="251">
        <f>O725*H725</f>
        <v>0</v>
      </c>
      <c r="Q725" s="251">
        <v>0</v>
      </c>
      <c r="R725" s="251">
        <f>Q725*H725</f>
        <v>0</v>
      </c>
      <c r="S725" s="251">
        <v>0</v>
      </c>
      <c r="T725" s="252">
        <f>S725*H725</f>
        <v>0</v>
      </c>
      <c r="U725" s="164"/>
      <c r="V725" s="164"/>
      <c r="W725" s="164"/>
      <c r="X725" s="164"/>
      <c r="Y725" s="30"/>
      <c r="Z725" s="30"/>
      <c r="AA725" s="30"/>
      <c r="AB725" s="30"/>
      <c r="AC725" s="30"/>
      <c r="AD725" s="30"/>
      <c r="AE725" s="30"/>
      <c r="AR725" s="122" t="s">
        <v>195</v>
      </c>
      <c r="AT725" s="122" t="s">
        <v>135</v>
      </c>
      <c r="AU725" s="122" t="s">
        <v>77</v>
      </c>
      <c r="AY725" s="18" t="s">
        <v>133</v>
      </c>
      <c r="BE725" s="123">
        <f>IF(N725="základní",J725,0)</f>
        <v>0</v>
      </c>
      <c r="BF725" s="123">
        <f>IF(N725="snížená",J725,0)</f>
        <v>0</v>
      </c>
      <c r="BG725" s="123">
        <f>IF(N725="zákl. přenesená",J725,0)</f>
        <v>0</v>
      </c>
      <c r="BH725" s="123">
        <f>IF(N725="sníž. přenesená",J725,0)</f>
        <v>0</v>
      </c>
      <c r="BI725" s="123">
        <f>IF(N725="nulová",J725,0)</f>
        <v>0</v>
      </c>
      <c r="BJ725" s="18" t="s">
        <v>73</v>
      </c>
      <c r="BK725" s="123">
        <f>ROUND(I725*H725,2)</f>
        <v>0</v>
      </c>
      <c r="BL725" s="18" t="s">
        <v>195</v>
      </c>
      <c r="BM725" s="122" t="s">
        <v>767</v>
      </c>
    </row>
    <row r="726" spans="1:51" s="14" customFormat="1" ht="12">
      <c r="A726" s="162"/>
      <c r="B726" s="260"/>
      <c r="C726" s="162"/>
      <c r="D726" s="254" t="s">
        <v>142</v>
      </c>
      <c r="E726" s="261" t="s">
        <v>3</v>
      </c>
      <c r="F726" s="262" t="s">
        <v>768</v>
      </c>
      <c r="G726" s="162"/>
      <c r="H726" s="263">
        <v>40.68</v>
      </c>
      <c r="I726" s="130"/>
      <c r="J726" s="162"/>
      <c r="K726" s="162"/>
      <c r="L726" s="260"/>
      <c r="M726" s="264"/>
      <c r="N726" s="265"/>
      <c r="O726" s="265"/>
      <c r="P726" s="265"/>
      <c r="Q726" s="265"/>
      <c r="R726" s="265"/>
      <c r="S726" s="265"/>
      <c r="T726" s="266"/>
      <c r="U726" s="162"/>
      <c r="V726" s="162"/>
      <c r="W726" s="162"/>
      <c r="X726" s="162"/>
      <c r="AT726" s="129" t="s">
        <v>142</v>
      </c>
      <c r="AU726" s="129" t="s">
        <v>77</v>
      </c>
      <c r="AV726" s="14" t="s">
        <v>77</v>
      </c>
      <c r="AW726" s="14" t="s">
        <v>30</v>
      </c>
      <c r="AX726" s="14" t="s">
        <v>68</v>
      </c>
      <c r="AY726" s="129" t="s">
        <v>133</v>
      </c>
    </row>
    <row r="727" spans="1:51" s="14" customFormat="1" ht="12">
      <c r="A727" s="162"/>
      <c r="B727" s="260"/>
      <c r="C727" s="162"/>
      <c r="D727" s="254" t="s">
        <v>142</v>
      </c>
      <c r="E727" s="261" t="s">
        <v>3</v>
      </c>
      <c r="F727" s="262" t="s">
        <v>769</v>
      </c>
      <c r="G727" s="162"/>
      <c r="H727" s="263">
        <v>40.68</v>
      </c>
      <c r="I727" s="130"/>
      <c r="J727" s="162"/>
      <c r="K727" s="162"/>
      <c r="L727" s="260"/>
      <c r="M727" s="264"/>
      <c r="N727" s="265"/>
      <c r="O727" s="265"/>
      <c r="P727" s="265"/>
      <c r="Q727" s="265"/>
      <c r="R727" s="265"/>
      <c r="S727" s="265"/>
      <c r="T727" s="266"/>
      <c r="U727" s="162"/>
      <c r="V727" s="162"/>
      <c r="W727" s="162"/>
      <c r="X727" s="162"/>
      <c r="AT727" s="129" t="s">
        <v>142</v>
      </c>
      <c r="AU727" s="129" t="s">
        <v>77</v>
      </c>
      <c r="AV727" s="14" t="s">
        <v>77</v>
      </c>
      <c r="AW727" s="14" t="s">
        <v>30</v>
      </c>
      <c r="AX727" s="14" t="s">
        <v>68</v>
      </c>
      <c r="AY727" s="129" t="s">
        <v>133</v>
      </c>
    </row>
    <row r="728" spans="1:51" s="14" customFormat="1" ht="12">
      <c r="A728" s="162"/>
      <c r="B728" s="260"/>
      <c r="C728" s="162"/>
      <c r="D728" s="254" t="s">
        <v>142</v>
      </c>
      <c r="E728" s="261" t="s">
        <v>3</v>
      </c>
      <c r="F728" s="262" t="s">
        <v>770</v>
      </c>
      <c r="G728" s="162"/>
      <c r="H728" s="263">
        <v>6.55</v>
      </c>
      <c r="I728" s="130"/>
      <c r="J728" s="162"/>
      <c r="K728" s="162"/>
      <c r="L728" s="260"/>
      <c r="M728" s="264"/>
      <c r="N728" s="265"/>
      <c r="O728" s="265"/>
      <c r="P728" s="265"/>
      <c r="Q728" s="265"/>
      <c r="R728" s="265"/>
      <c r="S728" s="265"/>
      <c r="T728" s="266"/>
      <c r="U728" s="162"/>
      <c r="V728" s="162"/>
      <c r="W728" s="162"/>
      <c r="X728" s="162"/>
      <c r="AT728" s="129" t="s">
        <v>142</v>
      </c>
      <c r="AU728" s="129" t="s">
        <v>77</v>
      </c>
      <c r="AV728" s="14" t="s">
        <v>77</v>
      </c>
      <c r="AW728" s="14" t="s">
        <v>30</v>
      </c>
      <c r="AX728" s="14" t="s">
        <v>68</v>
      </c>
      <c r="AY728" s="129" t="s">
        <v>133</v>
      </c>
    </row>
    <row r="729" spans="1:51" s="14" customFormat="1" ht="12">
      <c r="A729" s="162"/>
      <c r="B729" s="260"/>
      <c r="C729" s="162"/>
      <c r="D729" s="254" t="s">
        <v>142</v>
      </c>
      <c r="E729" s="261" t="s">
        <v>3</v>
      </c>
      <c r="F729" s="262" t="s">
        <v>771</v>
      </c>
      <c r="G729" s="162"/>
      <c r="H729" s="263">
        <v>20.34</v>
      </c>
      <c r="I729" s="130"/>
      <c r="J729" s="162"/>
      <c r="K729" s="162"/>
      <c r="L729" s="260"/>
      <c r="M729" s="264"/>
      <c r="N729" s="265"/>
      <c r="O729" s="265"/>
      <c r="P729" s="265"/>
      <c r="Q729" s="265"/>
      <c r="R729" s="265"/>
      <c r="S729" s="265"/>
      <c r="T729" s="266"/>
      <c r="U729" s="162"/>
      <c r="V729" s="162"/>
      <c r="W729" s="162"/>
      <c r="X729" s="162"/>
      <c r="AT729" s="129" t="s">
        <v>142</v>
      </c>
      <c r="AU729" s="129" t="s">
        <v>77</v>
      </c>
      <c r="AV729" s="14" t="s">
        <v>77</v>
      </c>
      <c r="AW729" s="14" t="s">
        <v>30</v>
      </c>
      <c r="AX729" s="14" t="s">
        <v>68</v>
      </c>
      <c r="AY729" s="129" t="s">
        <v>133</v>
      </c>
    </row>
    <row r="730" spans="1:51" s="14" customFormat="1" ht="12">
      <c r="A730" s="162"/>
      <c r="B730" s="260"/>
      <c r="C730" s="162"/>
      <c r="D730" s="254" t="s">
        <v>142</v>
      </c>
      <c r="E730" s="261" t="s">
        <v>3</v>
      </c>
      <c r="F730" s="262" t="s">
        <v>772</v>
      </c>
      <c r="G730" s="162"/>
      <c r="H730" s="263">
        <v>6.78</v>
      </c>
      <c r="I730" s="130"/>
      <c r="J730" s="162"/>
      <c r="K730" s="162"/>
      <c r="L730" s="260"/>
      <c r="M730" s="264"/>
      <c r="N730" s="265"/>
      <c r="O730" s="265"/>
      <c r="P730" s="265"/>
      <c r="Q730" s="265"/>
      <c r="R730" s="265"/>
      <c r="S730" s="265"/>
      <c r="T730" s="266"/>
      <c r="U730" s="162"/>
      <c r="V730" s="162"/>
      <c r="W730" s="162"/>
      <c r="X730" s="162"/>
      <c r="AT730" s="129" t="s">
        <v>142</v>
      </c>
      <c r="AU730" s="129" t="s">
        <v>77</v>
      </c>
      <c r="AV730" s="14" t="s">
        <v>77</v>
      </c>
      <c r="AW730" s="14" t="s">
        <v>30</v>
      </c>
      <c r="AX730" s="14" t="s">
        <v>68</v>
      </c>
      <c r="AY730" s="129" t="s">
        <v>133</v>
      </c>
    </row>
    <row r="731" spans="1:51" s="14" customFormat="1" ht="12">
      <c r="A731" s="162"/>
      <c r="B731" s="260"/>
      <c r="C731" s="162"/>
      <c r="D731" s="254" t="s">
        <v>142</v>
      </c>
      <c r="E731" s="261" t="s">
        <v>3</v>
      </c>
      <c r="F731" s="262" t="s">
        <v>773</v>
      </c>
      <c r="G731" s="162"/>
      <c r="H731" s="263">
        <v>13.56</v>
      </c>
      <c r="I731" s="130"/>
      <c r="J731" s="162"/>
      <c r="K731" s="162"/>
      <c r="L731" s="260"/>
      <c r="M731" s="264"/>
      <c r="N731" s="265"/>
      <c r="O731" s="265"/>
      <c r="P731" s="265"/>
      <c r="Q731" s="265"/>
      <c r="R731" s="265"/>
      <c r="S731" s="265"/>
      <c r="T731" s="266"/>
      <c r="U731" s="162"/>
      <c r="V731" s="162"/>
      <c r="W731" s="162"/>
      <c r="X731" s="162"/>
      <c r="AT731" s="129" t="s">
        <v>142</v>
      </c>
      <c r="AU731" s="129" t="s">
        <v>77</v>
      </c>
      <c r="AV731" s="14" t="s">
        <v>77</v>
      </c>
      <c r="AW731" s="14" t="s">
        <v>30</v>
      </c>
      <c r="AX731" s="14" t="s">
        <v>68</v>
      </c>
      <c r="AY731" s="129" t="s">
        <v>133</v>
      </c>
    </row>
    <row r="732" spans="1:51" s="15" customFormat="1" ht="12">
      <c r="A732" s="165"/>
      <c r="B732" s="271"/>
      <c r="C732" s="165"/>
      <c r="D732" s="254" t="s">
        <v>142</v>
      </c>
      <c r="E732" s="272" t="s">
        <v>3</v>
      </c>
      <c r="F732" s="273" t="s">
        <v>207</v>
      </c>
      <c r="G732" s="165"/>
      <c r="H732" s="274">
        <v>128.59</v>
      </c>
      <c r="I732" s="138"/>
      <c r="J732" s="165"/>
      <c r="K732" s="165"/>
      <c r="L732" s="271"/>
      <c r="M732" s="275"/>
      <c r="N732" s="276"/>
      <c r="O732" s="276"/>
      <c r="P732" s="276"/>
      <c r="Q732" s="276"/>
      <c r="R732" s="276"/>
      <c r="S732" s="276"/>
      <c r="T732" s="277"/>
      <c r="U732" s="165"/>
      <c r="V732" s="165"/>
      <c r="W732" s="165"/>
      <c r="X732" s="165"/>
      <c r="AT732" s="137" t="s">
        <v>142</v>
      </c>
      <c r="AU732" s="137" t="s">
        <v>77</v>
      </c>
      <c r="AV732" s="15" t="s">
        <v>140</v>
      </c>
      <c r="AW732" s="15" t="s">
        <v>30</v>
      </c>
      <c r="AX732" s="15" t="s">
        <v>73</v>
      </c>
      <c r="AY732" s="137" t="s">
        <v>133</v>
      </c>
    </row>
    <row r="733" spans="1:65" s="2" customFormat="1" ht="24.2" customHeight="1">
      <c r="A733" s="164"/>
      <c r="B733" s="176"/>
      <c r="C733" s="242" t="s">
        <v>774</v>
      </c>
      <c r="D733" s="242" t="s">
        <v>135</v>
      </c>
      <c r="E733" s="243" t="s">
        <v>775</v>
      </c>
      <c r="F733" s="244" t="s">
        <v>776</v>
      </c>
      <c r="G733" s="245" t="s">
        <v>172</v>
      </c>
      <c r="H733" s="246">
        <v>765.121</v>
      </c>
      <c r="I733" s="117"/>
      <c r="J733" s="247">
        <f>ROUND(I733*H733,2)</f>
        <v>0</v>
      </c>
      <c r="K733" s="244" t="s">
        <v>3</v>
      </c>
      <c r="L733" s="176"/>
      <c r="M733" s="248" t="s">
        <v>3</v>
      </c>
      <c r="N733" s="249" t="s">
        <v>39</v>
      </c>
      <c r="O733" s="250"/>
      <c r="P733" s="251">
        <f>O733*H733</f>
        <v>0</v>
      </c>
      <c r="Q733" s="251">
        <v>0</v>
      </c>
      <c r="R733" s="251">
        <f>Q733*H733</f>
        <v>0</v>
      </c>
      <c r="S733" s="251">
        <v>0</v>
      </c>
      <c r="T733" s="252">
        <f>S733*H733</f>
        <v>0</v>
      </c>
      <c r="U733" s="164"/>
      <c r="V733" s="164"/>
      <c r="W733" s="164"/>
      <c r="X733" s="164"/>
      <c r="Y733" s="30"/>
      <c r="Z733" s="30"/>
      <c r="AA733" s="30"/>
      <c r="AB733" s="30"/>
      <c r="AC733" s="30"/>
      <c r="AD733" s="30"/>
      <c r="AE733" s="30"/>
      <c r="AR733" s="122" t="s">
        <v>195</v>
      </c>
      <c r="AT733" s="122" t="s">
        <v>135</v>
      </c>
      <c r="AU733" s="122" t="s">
        <v>77</v>
      </c>
      <c r="AY733" s="18" t="s">
        <v>133</v>
      </c>
      <c r="BE733" s="123">
        <f>IF(N733="základní",J733,0)</f>
        <v>0</v>
      </c>
      <c r="BF733" s="123">
        <f>IF(N733="snížená",J733,0)</f>
        <v>0</v>
      </c>
      <c r="BG733" s="123">
        <f>IF(N733="zákl. přenesená",J733,0)</f>
        <v>0</v>
      </c>
      <c r="BH733" s="123">
        <f>IF(N733="sníž. přenesená",J733,0)</f>
        <v>0</v>
      </c>
      <c r="BI733" s="123">
        <f>IF(N733="nulová",J733,0)</f>
        <v>0</v>
      </c>
      <c r="BJ733" s="18" t="s">
        <v>73</v>
      </c>
      <c r="BK733" s="123">
        <f>ROUND(I733*H733,2)</f>
        <v>0</v>
      </c>
      <c r="BL733" s="18" t="s">
        <v>195</v>
      </c>
      <c r="BM733" s="122" t="s">
        <v>777</v>
      </c>
    </row>
    <row r="734" spans="1:51" s="13" customFormat="1" ht="12">
      <c r="A734" s="161"/>
      <c r="B734" s="253"/>
      <c r="C734" s="161"/>
      <c r="D734" s="254" t="s">
        <v>142</v>
      </c>
      <c r="E734" s="255" t="s">
        <v>3</v>
      </c>
      <c r="F734" s="256" t="s">
        <v>277</v>
      </c>
      <c r="G734" s="161"/>
      <c r="H734" s="255" t="s">
        <v>3</v>
      </c>
      <c r="I734" s="125"/>
      <c r="J734" s="161"/>
      <c r="K734" s="161"/>
      <c r="L734" s="253"/>
      <c r="M734" s="257"/>
      <c r="N734" s="258"/>
      <c r="O734" s="258"/>
      <c r="P734" s="258"/>
      <c r="Q734" s="258"/>
      <c r="R734" s="258"/>
      <c r="S734" s="258"/>
      <c r="T734" s="259"/>
      <c r="U734" s="161"/>
      <c r="V734" s="161"/>
      <c r="W734" s="161"/>
      <c r="X734" s="161"/>
      <c r="AT734" s="124" t="s">
        <v>142</v>
      </c>
      <c r="AU734" s="124" t="s">
        <v>77</v>
      </c>
      <c r="AV734" s="13" t="s">
        <v>73</v>
      </c>
      <c r="AW734" s="13" t="s">
        <v>30</v>
      </c>
      <c r="AX734" s="13" t="s">
        <v>68</v>
      </c>
      <c r="AY734" s="124" t="s">
        <v>133</v>
      </c>
    </row>
    <row r="735" spans="1:51" s="13" customFormat="1" ht="12">
      <c r="A735" s="161"/>
      <c r="B735" s="253"/>
      <c r="C735" s="161"/>
      <c r="D735" s="254" t="s">
        <v>142</v>
      </c>
      <c r="E735" s="255" t="s">
        <v>3</v>
      </c>
      <c r="F735" s="256" t="s">
        <v>778</v>
      </c>
      <c r="G735" s="161"/>
      <c r="H735" s="255" t="s">
        <v>3</v>
      </c>
      <c r="I735" s="125"/>
      <c r="J735" s="161"/>
      <c r="K735" s="161"/>
      <c r="L735" s="253"/>
      <c r="M735" s="257"/>
      <c r="N735" s="258"/>
      <c r="O735" s="258"/>
      <c r="P735" s="258"/>
      <c r="Q735" s="258"/>
      <c r="R735" s="258"/>
      <c r="S735" s="258"/>
      <c r="T735" s="259"/>
      <c r="U735" s="161"/>
      <c r="V735" s="161"/>
      <c r="W735" s="161"/>
      <c r="X735" s="161"/>
      <c r="AT735" s="124" t="s">
        <v>142</v>
      </c>
      <c r="AU735" s="124" t="s">
        <v>77</v>
      </c>
      <c r="AV735" s="13" t="s">
        <v>73</v>
      </c>
      <c r="AW735" s="13" t="s">
        <v>30</v>
      </c>
      <c r="AX735" s="13" t="s">
        <v>68</v>
      </c>
      <c r="AY735" s="124" t="s">
        <v>133</v>
      </c>
    </row>
    <row r="736" spans="1:51" s="14" customFormat="1" ht="12">
      <c r="A736" s="162"/>
      <c r="B736" s="260"/>
      <c r="C736" s="162"/>
      <c r="D736" s="254" t="s">
        <v>142</v>
      </c>
      <c r="E736" s="261" t="s">
        <v>3</v>
      </c>
      <c r="F736" s="262" t="s">
        <v>779</v>
      </c>
      <c r="G736" s="162"/>
      <c r="H736" s="263">
        <v>68.406</v>
      </c>
      <c r="I736" s="130"/>
      <c r="J736" s="162"/>
      <c r="K736" s="162"/>
      <c r="L736" s="260"/>
      <c r="M736" s="264"/>
      <c r="N736" s="265"/>
      <c r="O736" s="265"/>
      <c r="P736" s="265"/>
      <c r="Q736" s="265"/>
      <c r="R736" s="265"/>
      <c r="S736" s="265"/>
      <c r="T736" s="266"/>
      <c r="U736" s="162"/>
      <c r="V736" s="162"/>
      <c r="W736" s="162"/>
      <c r="X736" s="162"/>
      <c r="AT736" s="129" t="s">
        <v>142</v>
      </c>
      <c r="AU736" s="129" t="s">
        <v>77</v>
      </c>
      <c r="AV736" s="14" t="s">
        <v>77</v>
      </c>
      <c r="AW736" s="14" t="s">
        <v>30</v>
      </c>
      <c r="AX736" s="14" t="s">
        <v>68</v>
      </c>
      <c r="AY736" s="129" t="s">
        <v>133</v>
      </c>
    </row>
    <row r="737" spans="1:51" s="13" customFormat="1" ht="12">
      <c r="A737" s="161"/>
      <c r="B737" s="253"/>
      <c r="C737" s="161"/>
      <c r="D737" s="254" t="s">
        <v>142</v>
      </c>
      <c r="E737" s="255" t="s">
        <v>3</v>
      </c>
      <c r="F737" s="256" t="s">
        <v>279</v>
      </c>
      <c r="G737" s="161"/>
      <c r="H737" s="255" t="s">
        <v>3</v>
      </c>
      <c r="I737" s="125"/>
      <c r="J737" s="161"/>
      <c r="K737" s="161"/>
      <c r="L737" s="253"/>
      <c r="M737" s="257"/>
      <c r="N737" s="258"/>
      <c r="O737" s="258"/>
      <c r="P737" s="258"/>
      <c r="Q737" s="258"/>
      <c r="R737" s="258"/>
      <c r="S737" s="258"/>
      <c r="T737" s="259"/>
      <c r="U737" s="161"/>
      <c r="V737" s="161"/>
      <c r="W737" s="161"/>
      <c r="X737" s="161"/>
      <c r="AT737" s="124" t="s">
        <v>142</v>
      </c>
      <c r="AU737" s="124" t="s">
        <v>77</v>
      </c>
      <c r="AV737" s="13" t="s">
        <v>73</v>
      </c>
      <c r="AW737" s="13" t="s">
        <v>30</v>
      </c>
      <c r="AX737" s="13" t="s">
        <v>68</v>
      </c>
      <c r="AY737" s="124" t="s">
        <v>133</v>
      </c>
    </row>
    <row r="738" spans="1:51" s="13" customFormat="1" ht="12">
      <c r="A738" s="161"/>
      <c r="B738" s="253"/>
      <c r="C738" s="161"/>
      <c r="D738" s="254" t="s">
        <v>142</v>
      </c>
      <c r="E738" s="255" t="s">
        <v>3</v>
      </c>
      <c r="F738" s="256" t="s">
        <v>780</v>
      </c>
      <c r="G738" s="161"/>
      <c r="H738" s="255" t="s">
        <v>3</v>
      </c>
      <c r="I738" s="125"/>
      <c r="J738" s="161"/>
      <c r="K738" s="161"/>
      <c r="L738" s="253"/>
      <c r="M738" s="257"/>
      <c r="N738" s="258"/>
      <c r="O738" s="258"/>
      <c r="P738" s="258"/>
      <c r="Q738" s="258"/>
      <c r="R738" s="258"/>
      <c r="S738" s="258"/>
      <c r="T738" s="259"/>
      <c r="U738" s="161"/>
      <c r="V738" s="161"/>
      <c r="W738" s="161"/>
      <c r="X738" s="161"/>
      <c r="AT738" s="124" t="s">
        <v>142</v>
      </c>
      <c r="AU738" s="124" t="s">
        <v>77</v>
      </c>
      <c r="AV738" s="13" t="s">
        <v>73</v>
      </c>
      <c r="AW738" s="13" t="s">
        <v>30</v>
      </c>
      <c r="AX738" s="13" t="s">
        <v>68</v>
      </c>
      <c r="AY738" s="124" t="s">
        <v>133</v>
      </c>
    </row>
    <row r="739" spans="1:51" s="14" customFormat="1" ht="12">
      <c r="A739" s="162"/>
      <c r="B739" s="260"/>
      <c r="C739" s="162"/>
      <c r="D739" s="254" t="s">
        <v>142</v>
      </c>
      <c r="E739" s="261" t="s">
        <v>3</v>
      </c>
      <c r="F739" s="262" t="s">
        <v>781</v>
      </c>
      <c r="G739" s="162"/>
      <c r="H739" s="263">
        <v>133.99</v>
      </c>
      <c r="I739" s="130"/>
      <c r="J739" s="162"/>
      <c r="K739" s="162"/>
      <c r="L739" s="260"/>
      <c r="M739" s="264"/>
      <c r="N739" s="265"/>
      <c r="O739" s="265"/>
      <c r="P739" s="265"/>
      <c r="Q739" s="265"/>
      <c r="R739" s="265"/>
      <c r="S739" s="265"/>
      <c r="T739" s="266"/>
      <c r="U739" s="162"/>
      <c r="V739" s="162"/>
      <c r="W739" s="162"/>
      <c r="X739" s="162"/>
      <c r="AT739" s="129" t="s">
        <v>142</v>
      </c>
      <c r="AU739" s="129" t="s">
        <v>77</v>
      </c>
      <c r="AV739" s="14" t="s">
        <v>77</v>
      </c>
      <c r="AW739" s="14" t="s">
        <v>30</v>
      </c>
      <c r="AX739" s="14" t="s">
        <v>68</v>
      </c>
      <c r="AY739" s="129" t="s">
        <v>133</v>
      </c>
    </row>
    <row r="740" spans="1:51" s="13" customFormat="1" ht="12">
      <c r="A740" s="161"/>
      <c r="B740" s="253"/>
      <c r="C740" s="161"/>
      <c r="D740" s="254" t="s">
        <v>142</v>
      </c>
      <c r="E740" s="255" t="s">
        <v>3</v>
      </c>
      <c r="F740" s="256" t="s">
        <v>281</v>
      </c>
      <c r="G740" s="161"/>
      <c r="H740" s="255" t="s">
        <v>3</v>
      </c>
      <c r="I740" s="125"/>
      <c r="J740" s="161"/>
      <c r="K740" s="161"/>
      <c r="L740" s="253"/>
      <c r="M740" s="257"/>
      <c r="N740" s="258"/>
      <c r="O740" s="258"/>
      <c r="P740" s="258"/>
      <c r="Q740" s="258"/>
      <c r="R740" s="258"/>
      <c r="S740" s="258"/>
      <c r="T740" s="259"/>
      <c r="U740" s="161"/>
      <c r="V740" s="161"/>
      <c r="W740" s="161"/>
      <c r="X740" s="161"/>
      <c r="AT740" s="124" t="s">
        <v>142</v>
      </c>
      <c r="AU740" s="124" t="s">
        <v>77</v>
      </c>
      <c r="AV740" s="13" t="s">
        <v>73</v>
      </c>
      <c r="AW740" s="13" t="s">
        <v>30</v>
      </c>
      <c r="AX740" s="13" t="s">
        <v>68</v>
      </c>
      <c r="AY740" s="124" t="s">
        <v>133</v>
      </c>
    </row>
    <row r="741" spans="1:51" s="13" customFormat="1" ht="12">
      <c r="A741" s="161"/>
      <c r="B741" s="253"/>
      <c r="C741" s="161"/>
      <c r="D741" s="254" t="s">
        <v>142</v>
      </c>
      <c r="E741" s="255" t="s">
        <v>3</v>
      </c>
      <c r="F741" s="256" t="s">
        <v>782</v>
      </c>
      <c r="G741" s="161"/>
      <c r="H741" s="255" t="s">
        <v>3</v>
      </c>
      <c r="I741" s="125"/>
      <c r="J741" s="161"/>
      <c r="K741" s="161"/>
      <c r="L741" s="253"/>
      <c r="M741" s="257"/>
      <c r="N741" s="258"/>
      <c r="O741" s="258"/>
      <c r="P741" s="258"/>
      <c r="Q741" s="258"/>
      <c r="R741" s="258"/>
      <c r="S741" s="258"/>
      <c r="T741" s="259"/>
      <c r="U741" s="161"/>
      <c r="V741" s="161"/>
      <c r="W741" s="161"/>
      <c r="X741" s="161"/>
      <c r="AT741" s="124" t="s">
        <v>142</v>
      </c>
      <c r="AU741" s="124" t="s">
        <v>77</v>
      </c>
      <c r="AV741" s="13" t="s">
        <v>73</v>
      </c>
      <c r="AW741" s="13" t="s">
        <v>30</v>
      </c>
      <c r="AX741" s="13" t="s">
        <v>68</v>
      </c>
      <c r="AY741" s="124" t="s">
        <v>133</v>
      </c>
    </row>
    <row r="742" spans="1:51" s="14" customFormat="1" ht="12">
      <c r="A742" s="162"/>
      <c r="B742" s="260"/>
      <c r="C742" s="162"/>
      <c r="D742" s="254" t="s">
        <v>142</v>
      </c>
      <c r="E742" s="261" t="s">
        <v>3</v>
      </c>
      <c r="F742" s="262" t="s">
        <v>783</v>
      </c>
      <c r="G742" s="162"/>
      <c r="H742" s="263">
        <v>141.16</v>
      </c>
      <c r="I742" s="130"/>
      <c r="J742" s="162"/>
      <c r="K742" s="162"/>
      <c r="L742" s="260"/>
      <c r="M742" s="264"/>
      <c r="N742" s="265"/>
      <c r="O742" s="265"/>
      <c r="P742" s="265"/>
      <c r="Q742" s="265"/>
      <c r="R742" s="265"/>
      <c r="S742" s="265"/>
      <c r="T742" s="266"/>
      <c r="U742" s="162"/>
      <c r="V742" s="162"/>
      <c r="W742" s="162"/>
      <c r="X742" s="162"/>
      <c r="AT742" s="129" t="s">
        <v>142</v>
      </c>
      <c r="AU742" s="129" t="s">
        <v>77</v>
      </c>
      <c r="AV742" s="14" t="s">
        <v>77</v>
      </c>
      <c r="AW742" s="14" t="s">
        <v>30</v>
      </c>
      <c r="AX742" s="14" t="s">
        <v>68</v>
      </c>
      <c r="AY742" s="129" t="s">
        <v>133</v>
      </c>
    </row>
    <row r="743" spans="1:51" s="13" customFormat="1" ht="12">
      <c r="A743" s="161"/>
      <c r="B743" s="253"/>
      <c r="C743" s="161"/>
      <c r="D743" s="254" t="s">
        <v>142</v>
      </c>
      <c r="E743" s="255" t="s">
        <v>3</v>
      </c>
      <c r="F743" s="256" t="s">
        <v>283</v>
      </c>
      <c r="G743" s="161"/>
      <c r="H743" s="255" t="s">
        <v>3</v>
      </c>
      <c r="I743" s="125"/>
      <c r="J743" s="161"/>
      <c r="K743" s="161"/>
      <c r="L743" s="253"/>
      <c r="M743" s="257"/>
      <c r="N743" s="258"/>
      <c r="O743" s="258"/>
      <c r="P743" s="258"/>
      <c r="Q743" s="258"/>
      <c r="R743" s="258"/>
      <c r="S743" s="258"/>
      <c r="T743" s="259"/>
      <c r="U743" s="161"/>
      <c r="V743" s="161"/>
      <c r="W743" s="161"/>
      <c r="X743" s="161"/>
      <c r="AT743" s="124" t="s">
        <v>142</v>
      </c>
      <c r="AU743" s="124" t="s">
        <v>77</v>
      </c>
      <c r="AV743" s="13" t="s">
        <v>73</v>
      </c>
      <c r="AW743" s="13" t="s">
        <v>30</v>
      </c>
      <c r="AX743" s="13" t="s">
        <v>68</v>
      </c>
      <c r="AY743" s="124" t="s">
        <v>133</v>
      </c>
    </row>
    <row r="744" spans="1:51" s="13" customFormat="1" ht="12">
      <c r="A744" s="161"/>
      <c r="B744" s="253"/>
      <c r="C744" s="161"/>
      <c r="D744" s="254" t="s">
        <v>142</v>
      </c>
      <c r="E744" s="255" t="s">
        <v>3</v>
      </c>
      <c r="F744" s="256" t="s">
        <v>784</v>
      </c>
      <c r="G744" s="161"/>
      <c r="H744" s="255" t="s">
        <v>3</v>
      </c>
      <c r="I744" s="125"/>
      <c r="J744" s="161"/>
      <c r="K744" s="161"/>
      <c r="L744" s="253"/>
      <c r="M744" s="257"/>
      <c r="N744" s="258"/>
      <c r="O744" s="258"/>
      <c r="P744" s="258"/>
      <c r="Q744" s="258"/>
      <c r="R744" s="258"/>
      <c r="S744" s="258"/>
      <c r="T744" s="259"/>
      <c r="U744" s="161"/>
      <c r="V744" s="161"/>
      <c r="W744" s="161"/>
      <c r="X744" s="161"/>
      <c r="AT744" s="124" t="s">
        <v>142</v>
      </c>
      <c r="AU744" s="124" t="s">
        <v>77</v>
      </c>
      <c r="AV744" s="13" t="s">
        <v>73</v>
      </c>
      <c r="AW744" s="13" t="s">
        <v>30</v>
      </c>
      <c r="AX744" s="13" t="s">
        <v>68</v>
      </c>
      <c r="AY744" s="124" t="s">
        <v>133</v>
      </c>
    </row>
    <row r="745" spans="1:51" s="14" customFormat="1" ht="12">
      <c r="A745" s="162"/>
      <c r="B745" s="260"/>
      <c r="C745" s="162"/>
      <c r="D745" s="254" t="s">
        <v>142</v>
      </c>
      <c r="E745" s="261" t="s">
        <v>3</v>
      </c>
      <c r="F745" s="262" t="s">
        <v>785</v>
      </c>
      <c r="G745" s="162"/>
      <c r="H745" s="263">
        <v>22.732</v>
      </c>
      <c r="I745" s="130"/>
      <c r="J745" s="162"/>
      <c r="K745" s="162"/>
      <c r="L745" s="260"/>
      <c r="M745" s="264"/>
      <c r="N745" s="265"/>
      <c r="O745" s="265"/>
      <c r="P745" s="265"/>
      <c r="Q745" s="265"/>
      <c r="R745" s="265"/>
      <c r="S745" s="265"/>
      <c r="T745" s="266"/>
      <c r="U745" s="162"/>
      <c r="V745" s="162"/>
      <c r="W745" s="162"/>
      <c r="X745" s="162"/>
      <c r="AT745" s="129" t="s">
        <v>142</v>
      </c>
      <c r="AU745" s="129" t="s">
        <v>77</v>
      </c>
      <c r="AV745" s="14" t="s">
        <v>77</v>
      </c>
      <c r="AW745" s="14" t="s">
        <v>30</v>
      </c>
      <c r="AX745" s="14" t="s">
        <v>68</v>
      </c>
      <c r="AY745" s="129" t="s">
        <v>133</v>
      </c>
    </row>
    <row r="746" spans="1:51" s="13" customFormat="1" ht="12">
      <c r="A746" s="161"/>
      <c r="B746" s="253"/>
      <c r="C746" s="161"/>
      <c r="D746" s="254" t="s">
        <v>142</v>
      </c>
      <c r="E746" s="255" t="s">
        <v>3</v>
      </c>
      <c r="F746" s="256" t="s">
        <v>285</v>
      </c>
      <c r="G746" s="161"/>
      <c r="H746" s="255" t="s">
        <v>3</v>
      </c>
      <c r="I746" s="125"/>
      <c r="J746" s="161"/>
      <c r="K746" s="161"/>
      <c r="L746" s="253"/>
      <c r="M746" s="257"/>
      <c r="N746" s="258"/>
      <c r="O746" s="258"/>
      <c r="P746" s="258"/>
      <c r="Q746" s="258"/>
      <c r="R746" s="258"/>
      <c r="S746" s="258"/>
      <c r="T746" s="259"/>
      <c r="U746" s="161"/>
      <c r="V746" s="161"/>
      <c r="W746" s="161"/>
      <c r="X746" s="161"/>
      <c r="AT746" s="124" t="s">
        <v>142</v>
      </c>
      <c r="AU746" s="124" t="s">
        <v>77</v>
      </c>
      <c r="AV746" s="13" t="s">
        <v>73</v>
      </c>
      <c r="AW746" s="13" t="s">
        <v>30</v>
      </c>
      <c r="AX746" s="13" t="s">
        <v>68</v>
      </c>
      <c r="AY746" s="124" t="s">
        <v>133</v>
      </c>
    </row>
    <row r="747" spans="1:51" s="13" customFormat="1" ht="12">
      <c r="A747" s="161"/>
      <c r="B747" s="253"/>
      <c r="C747" s="161"/>
      <c r="D747" s="254" t="s">
        <v>142</v>
      </c>
      <c r="E747" s="255" t="s">
        <v>3</v>
      </c>
      <c r="F747" s="256" t="s">
        <v>786</v>
      </c>
      <c r="G747" s="161"/>
      <c r="H747" s="255" t="s">
        <v>3</v>
      </c>
      <c r="I747" s="125"/>
      <c r="J747" s="161"/>
      <c r="K747" s="161"/>
      <c r="L747" s="253"/>
      <c r="M747" s="257"/>
      <c r="N747" s="258"/>
      <c r="O747" s="258"/>
      <c r="P747" s="258"/>
      <c r="Q747" s="258"/>
      <c r="R747" s="258"/>
      <c r="S747" s="258"/>
      <c r="T747" s="259"/>
      <c r="U747" s="161"/>
      <c r="V747" s="161"/>
      <c r="W747" s="161"/>
      <c r="X747" s="161"/>
      <c r="AT747" s="124" t="s">
        <v>142</v>
      </c>
      <c r="AU747" s="124" t="s">
        <v>77</v>
      </c>
      <c r="AV747" s="13" t="s">
        <v>73</v>
      </c>
      <c r="AW747" s="13" t="s">
        <v>30</v>
      </c>
      <c r="AX747" s="13" t="s">
        <v>68</v>
      </c>
      <c r="AY747" s="124" t="s">
        <v>133</v>
      </c>
    </row>
    <row r="748" spans="1:51" s="14" customFormat="1" ht="12">
      <c r="A748" s="162"/>
      <c r="B748" s="260"/>
      <c r="C748" s="162"/>
      <c r="D748" s="254" t="s">
        <v>142</v>
      </c>
      <c r="E748" s="261" t="s">
        <v>3</v>
      </c>
      <c r="F748" s="262" t="s">
        <v>787</v>
      </c>
      <c r="G748" s="162"/>
      <c r="H748" s="263">
        <v>22.2</v>
      </c>
      <c r="I748" s="130"/>
      <c r="J748" s="162"/>
      <c r="K748" s="162"/>
      <c r="L748" s="260"/>
      <c r="M748" s="264"/>
      <c r="N748" s="265"/>
      <c r="O748" s="265"/>
      <c r="P748" s="265"/>
      <c r="Q748" s="265"/>
      <c r="R748" s="265"/>
      <c r="S748" s="265"/>
      <c r="T748" s="266"/>
      <c r="U748" s="162"/>
      <c r="V748" s="162"/>
      <c r="W748" s="162"/>
      <c r="X748" s="162"/>
      <c r="AT748" s="129" t="s">
        <v>142</v>
      </c>
      <c r="AU748" s="129" t="s">
        <v>77</v>
      </c>
      <c r="AV748" s="14" t="s">
        <v>77</v>
      </c>
      <c r="AW748" s="14" t="s">
        <v>30</v>
      </c>
      <c r="AX748" s="14" t="s">
        <v>68</v>
      </c>
      <c r="AY748" s="129" t="s">
        <v>133</v>
      </c>
    </row>
    <row r="749" spans="1:51" s="13" customFormat="1" ht="12">
      <c r="A749" s="161"/>
      <c r="B749" s="253"/>
      <c r="C749" s="161"/>
      <c r="D749" s="254" t="s">
        <v>142</v>
      </c>
      <c r="E749" s="255" t="s">
        <v>3</v>
      </c>
      <c r="F749" s="256" t="s">
        <v>287</v>
      </c>
      <c r="G749" s="161"/>
      <c r="H749" s="255" t="s">
        <v>3</v>
      </c>
      <c r="I749" s="125"/>
      <c r="J749" s="161"/>
      <c r="K749" s="161"/>
      <c r="L749" s="253"/>
      <c r="M749" s="257"/>
      <c r="N749" s="258"/>
      <c r="O749" s="258"/>
      <c r="P749" s="258"/>
      <c r="Q749" s="258"/>
      <c r="R749" s="258"/>
      <c r="S749" s="258"/>
      <c r="T749" s="259"/>
      <c r="U749" s="161"/>
      <c r="V749" s="161"/>
      <c r="W749" s="161"/>
      <c r="X749" s="161"/>
      <c r="AT749" s="124" t="s">
        <v>142</v>
      </c>
      <c r="AU749" s="124" t="s">
        <v>77</v>
      </c>
      <c r="AV749" s="13" t="s">
        <v>73</v>
      </c>
      <c r="AW749" s="13" t="s">
        <v>30</v>
      </c>
      <c r="AX749" s="13" t="s">
        <v>68</v>
      </c>
      <c r="AY749" s="124" t="s">
        <v>133</v>
      </c>
    </row>
    <row r="750" spans="1:51" s="13" customFormat="1" ht="12">
      <c r="A750" s="161"/>
      <c r="B750" s="253"/>
      <c r="C750" s="161"/>
      <c r="D750" s="254" t="s">
        <v>142</v>
      </c>
      <c r="E750" s="255" t="s">
        <v>3</v>
      </c>
      <c r="F750" s="256" t="s">
        <v>788</v>
      </c>
      <c r="G750" s="161"/>
      <c r="H750" s="255" t="s">
        <v>3</v>
      </c>
      <c r="I750" s="125"/>
      <c r="J750" s="161"/>
      <c r="K750" s="161"/>
      <c r="L750" s="253"/>
      <c r="M750" s="257"/>
      <c r="N750" s="258"/>
      <c r="O750" s="258"/>
      <c r="P750" s="258"/>
      <c r="Q750" s="258"/>
      <c r="R750" s="258"/>
      <c r="S750" s="258"/>
      <c r="T750" s="259"/>
      <c r="U750" s="161"/>
      <c r="V750" s="161"/>
      <c r="W750" s="161"/>
      <c r="X750" s="161"/>
      <c r="AT750" s="124" t="s">
        <v>142</v>
      </c>
      <c r="AU750" s="124" t="s">
        <v>77</v>
      </c>
      <c r="AV750" s="13" t="s">
        <v>73</v>
      </c>
      <c r="AW750" s="13" t="s">
        <v>30</v>
      </c>
      <c r="AX750" s="13" t="s">
        <v>68</v>
      </c>
      <c r="AY750" s="124" t="s">
        <v>133</v>
      </c>
    </row>
    <row r="751" spans="1:51" s="14" customFormat="1" ht="12">
      <c r="A751" s="162"/>
      <c r="B751" s="260"/>
      <c r="C751" s="162"/>
      <c r="D751" s="254" t="s">
        <v>142</v>
      </c>
      <c r="E751" s="261" t="s">
        <v>3</v>
      </c>
      <c r="F751" s="262" t="s">
        <v>789</v>
      </c>
      <c r="G751" s="162"/>
      <c r="H751" s="263">
        <v>16.658</v>
      </c>
      <c r="I751" s="130"/>
      <c r="J751" s="162"/>
      <c r="K751" s="162"/>
      <c r="L751" s="260"/>
      <c r="M751" s="264"/>
      <c r="N751" s="265"/>
      <c r="O751" s="265"/>
      <c r="P751" s="265"/>
      <c r="Q751" s="265"/>
      <c r="R751" s="265"/>
      <c r="S751" s="265"/>
      <c r="T751" s="266"/>
      <c r="U751" s="162"/>
      <c r="V751" s="162"/>
      <c r="W751" s="162"/>
      <c r="X751" s="162"/>
      <c r="AT751" s="129" t="s">
        <v>142</v>
      </c>
      <c r="AU751" s="129" t="s">
        <v>77</v>
      </c>
      <c r="AV751" s="14" t="s">
        <v>77</v>
      </c>
      <c r="AW751" s="14" t="s">
        <v>30</v>
      </c>
      <c r="AX751" s="14" t="s">
        <v>68</v>
      </c>
      <c r="AY751" s="129" t="s">
        <v>133</v>
      </c>
    </row>
    <row r="752" spans="1:51" s="13" customFormat="1" ht="12">
      <c r="A752" s="161"/>
      <c r="B752" s="253"/>
      <c r="C752" s="161"/>
      <c r="D752" s="254" t="s">
        <v>142</v>
      </c>
      <c r="E752" s="255" t="s">
        <v>3</v>
      </c>
      <c r="F752" s="256" t="s">
        <v>289</v>
      </c>
      <c r="G752" s="161"/>
      <c r="H752" s="255" t="s">
        <v>3</v>
      </c>
      <c r="I752" s="125"/>
      <c r="J752" s="161"/>
      <c r="K752" s="161"/>
      <c r="L752" s="253"/>
      <c r="M752" s="257"/>
      <c r="N752" s="258"/>
      <c r="O752" s="258"/>
      <c r="P752" s="258"/>
      <c r="Q752" s="258"/>
      <c r="R752" s="258"/>
      <c r="S752" s="258"/>
      <c r="T752" s="259"/>
      <c r="U752" s="161"/>
      <c r="V752" s="161"/>
      <c r="W752" s="161"/>
      <c r="X752" s="161"/>
      <c r="AT752" s="124" t="s">
        <v>142</v>
      </c>
      <c r="AU752" s="124" t="s">
        <v>77</v>
      </c>
      <c r="AV752" s="13" t="s">
        <v>73</v>
      </c>
      <c r="AW752" s="13" t="s">
        <v>30</v>
      </c>
      <c r="AX752" s="13" t="s">
        <v>68</v>
      </c>
      <c r="AY752" s="124" t="s">
        <v>133</v>
      </c>
    </row>
    <row r="753" spans="1:51" s="13" customFormat="1" ht="12">
      <c r="A753" s="161"/>
      <c r="B753" s="253"/>
      <c r="C753" s="161"/>
      <c r="D753" s="254" t="s">
        <v>142</v>
      </c>
      <c r="E753" s="255" t="s">
        <v>3</v>
      </c>
      <c r="F753" s="256" t="s">
        <v>790</v>
      </c>
      <c r="G753" s="161"/>
      <c r="H753" s="255" t="s">
        <v>3</v>
      </c>
      <c r="I753" s="125"/>
      <c r="J753" s="161"/>
      <c r="K753" s="161"/>
      <c r="L753" s="253"/>
      <c r="M753" s="257"/>
      <c r="N753" s="258"/>
      <c r="O753" s="258"/>
      <c r="P753" s="258"/>
      <c r="Q753" s="258"/>
      <c r="R753" s="258"/>
      <c r="S753" s="258"/>
      <c r="T753" s="259"/>
      <c r="U753" s="161"/>
      <c r="V753" s="161"/>
      <c r="W753" s="161"/>
      <c r="X753" s="161"/>
      <c r="AT753" s="124" t="s">
        <v>142</v>
      </c>
      <c r="AU753" s="124" t="s">
        <v>77</v>
      </c>
      <c r="AV753" s="13" t="s">
        <v>73</v>
      </c>
      <c r="AW753" s="13" t="s">
        <v>30</v>
      </c>
      <c r="AX753" s="13" t="s">
        <v>68</v>
      </c>
      <c r="AY753" s="124" t="s">
        <v>133</v>
      </c>
    </row>
    <row r="754" spans="1:51" s="14" customFormat="1" ht="12">
      <c r="A754" s="162"/>
      <c r="B754" s="260"/>
      <c r="C754" s="162"/>
      <c r="D754" s="254" t="s">
        <v>142</v>
      </c>
      <c r="E754" s="261" t="s">
        <v>3</v>
      </c>
      <c r="F754" s="262" t="s">
        <v>791</v>
      </c>
      <c r="G754" s="162"/>
      <c r="H754" s="263">
        <v>139.38</v>
      </c>
      <c r="I754" s="130"/>
      <c r="J754" s="162"/>
      <c r="K754" s="162"/>
      <c r="L754" s="260"/>
      <c r="M754" s="264"/>
      <c r="N754" s="265"/>
      <c r="O754" s="265"/>
      <c r="P754" s="265"/>
      <c r="Q754" s="265"/>
      <c r="R754" s="265"/>
      <c r="S754" s="265"/>
      <c r="T754" s="266"/>
      <c r="U754" s="162"/>
      <c r="V754" s="162"/>
      <c r="W754" s="162"/>
      <c r="X754" s="162"/>
      <c r="AT754" s="129" t="s">
        <v>142</v>
      </c>
      <c r="AU754" s="129" t="s">
        <v>77</v>
      </c>
      <c r="AV754" s="14" t="s">
        <v>77</v>
      </c>
      <c r="AW754" s="14" t="s">
        <v>30</v>
      </c>
      <c r="AX754" s="14" t="s">
        <v>68</v>
      </c>
      <c r="AY754" s="129" t="s">
        <v>133</v>
      </c>
    </row>
    <row r="755" spans="1:51" s="13" customFormat="1" ht="12">
      <c r="A755" s="161"/>
      <c r="B755" s="253"/>
      <c r="C755" s="161"/>
      <c r="D755" s="254" t="s">
        <v>142</v>
      </c>
      <c r="E755" s="255" t="s">
        <v>3</v>
      </c>
      <c r="F755" s="256" t="s">
        <v>291</v>
      </c>
      <c r="G755" s="161"/>
      <c r="H755" s="255" t="s">
        <v>3</v>
      </c>
      <c r="I755" s="125"/>
      <c r="J755" s="161"/>
      <c r="K755" s="161"/>
      <c r="L755" s="253"/>
      <c r="M755" s="257"/>
      <c r="N755" s="258"/>
      <c r="O755" s="258"/>
      <c r="P755" s="258"/>
      <c r="Q755" s="258"/>
      <c r="R755" s="258"/>
      <c r="S755" s="258"/>
      <c r="T755" s="259"/>
      <c r="U755" s="161"/>
      <c r="V755" s="161"/>
      <c r="W755" s="161"/>
      <c r="X755" s="161"/>
      <c r="AT755" s="124" t="s">
        <v>142</v>
      </c>
      <c r="AU755" s="124" t="s">
        <v>77</v>
      </c>
      <c r="AV755" s="13" t="s">
        <v>73</v>
      </c>
      <c r="AW755" s="13" t="s">
        <v>30</v>
      </c>
      <c r="AX755" s="13" t="s">
        <v>68</v>
      </c>
      <c r="AY755" s="124" t="s">
        <v>133</v>
      </c>
    </row>
    <row r="756" spans="1:51" s="13" customFormat="1" ht="12">
      <c r="A756" s="161"/>
      <c r="B756" s="253"/>
      <c r="C756" s="161"/>
      <c r="D756" s="254" t="s">
        <v>142</v>
      </c>
      <c r="E756" s="255" t="s">
        <v>3</v>
      </c>
      <c r="F756" s="256" t="s">
        <v>792</v>
      </c>
      <c r="G756" s="161"/>
      <c r="H756" s="255" t="s">
        <v>3</v>
      </c>
      <c r="I756" s="125"/>
      <c r="J756" s="161"/>
      <c r="K756" s="161"/>
      <c r="L756" s="253"/>
      <c r="M756" s="257"/>
      <c r="N756" s="258"/>
      <c r="O756" s="258"/>
      <c r="P756" s="258"/>
      <c r="Q756" s="258"/>
      <c r="R756" s="258"/>
      <c r="S756" s="258"/>
      <c r="T756" s="259"/>
      <c r="U756" s="161"/>
      <c r="V756" s="161"/>
      <c r="W756" s="161"/>
      <c r="X756" s="161"/>
      <c r="AT756" s="124" t="s">
        <v>142</v>
      </c>
      <c r="AU756" s="124" t="s">
        <v>77</v>
      </c>
      <c r="AV756" s="13" t="s">
        <v>73</v>
      </c>
      <c r="AW756" s="13" t="s">
        <v>30</v>
      </c>
      <c r="AX756" s="13" t="s">
        <v>68</v>
      </c>
      <c r="AY756" s="124" t="s">
        <v>133</v>
      </c>
    </row>
    <row r="757" spans="1:51" s="14" customFormat="1" ht="12">
      <c r="A757" s="162"/>
      <c r="B757" s="260"/>
      <c r="C757" s="162"/>
      <c r="D757" s="254" t="s">
        <v>142</v>
      </c>
      <c r="E757" s="261" t="s">
        <v>3</v>
      </c>
      <c r="F757" s="262" t="s">
        <v>793</v>
      </c>
      <c r="G757" s="162"/>
      <c r="H757" s="263">
        <v>15.927</v>
      </c>
      <c r="I757" s="130"/>
      <c r="J757" s="162"/>
      <c r="K757" s="162"/>
      <c r="L757" s="260"/>
      <c r="M757" s="264"/>
      <c r="N757" s="265"/>
      <c r="O757" s="265"/>
      <c r="P757" s="265"/>
      <c r="Q757" s="265"/>
      <c r="R757" s="265"/>
      <c r="S757" s="265"/>
      <c r="T757" s="266"/>
      <c r="U757" s="162"/>
      <c r="V757" s="162"/>
      <c r="W757" s="162"/>
      <c r="X757" s="162"/>
      <c r="AT757" s="129" t="s">
        <v>142</v>
      </c>
      <c r="AU757" s="129" t="s">
        <v>77</v>
      </c>
      <c r="AV757" s="14" t="s">
        <v>77</v>
      </c>
      <c r="AW757" s="14" t="s">
        <v>30</v>
      </c>
      <c r="AX757" s="14" t="s">
        <v>68</v>
      </c>
      <c r="AY757" s="129" t="s">
        <v>133</v>
      </c>
    </row>
    <row r="758" spans="1:51" s="13" customFormat="1" ht="12">
      <c r="A758" s="161"/>
      <c r="B758" s="253"/>
      <c r="C758" s="161"/>
      <c r="D758" s="254" t="s">
        <v>142</v>
      </c>
      <c r="E758" s="255" t="s">
        <v>3</v>
      </c>
      <c r="F758" s="256" t="s">
        <v>293</v>
      </c>
      <c r="G758" s="161"/>
      <c r="H758" s="255" t="s">
        <v>3</v>
      </c>
      <c r="I758" s="125"/>
      <c r="J758" s="161"/>
      <c r="K758" s="161"/>
      <c r="L758" s="253"/>
      <c r="M758" s="257"/>
      <c r="N758" s="258"/>
      <c r="O758" s="258"/>
      <c r="P758" s="258"/>
      <c r="Q758" s="258"/>
      <c r="R758" s="258"/>
      <c r="S758" s="258"/>
      <c r="T758" s="259"/>
      <c r="U758" s="161"/>
      <c r="V758" s="161"/>
      <c r="W758" s="161"/>
      <c r="X758" s="161"/>
      <c r="AT758" s="124" t="s">
        <v>142</v>
      </c>
      <c r="AU758" s="124" t="s">
        <v>77</v>
      </c>
      <c r="AV758" s="13" t="s">
        <v>73</v>
      </c>
      <c r="AW758" s="13" t="s">
        <v>30</v>
      </c>
      <c r="AX758" s="13" t="s">
        <v>68</v>
      </c>
      <c r="AY758" s="124" t="s">
        <v>133</v>
      </c>
    </row>
    <row r="759" spans="1:51" s="13" customFormat="1" ht="12">
      <c r="A759" s="161"/>
      <c r="B759" s="253"/>
      <c r="C759" s="161"/>
      <c r="D759" s="254" t="s">
        <v>142</v>
      </c>
      <c r="E759" s="255" t="s">
        <v>3</v>
      </c>
      <c r="F759" s="256" t="s">
        <v>786</v>
      </c>
      <c r="G759" s="161"/>
      <c r="H759" s="255" t="s">
        <v>3</v>
      </c>
      <c r="I759" s="125"/>
      <c r="J759" s="161"/>
      <c r="K759" s="161"/>
      <c r="L759" s="253"/>
      <c r="M759" s="257"/>
      <c r="N759" s="258"/>
      <c r="O759" s="258"/>
      <c r="P759" s="258"/>
      <c r="Q759" s="258"/>
      <c r="R759" s="258"/>
      <c r="S759" s="258"/>
      <c r="T759" s="259"/>
      <c r="U759" s="161"/>
      <c r="V759" s="161"/>
      <c r="W759" s="161"/>
      <c r="X759" s="161"/>
      <c r="AT759" s="124" t="s">
        <v>142</v>
      </c>
      <c r="AU759" s="124" t="s">
        <v>77</v>
      </c>
      <c r="AV759" s="13" t="s">
        <v>73</v>
      </c>
      <c r="AW759" s="13" t="s">
        <v>30</v>
      </c>
      <c r="AX759" s="13" t="s">
        <v>68</v>
      </c>
      <c r="AY759" s="124" t="s">
        <v>133</v>
      </c>
    </row>
    <row r="760" spans="1:51" s="14" customFormat="1" ht="12">
      <c r="A760" s="162"/>
      <c r="B760" s="260"/>
      <c r="C760" s="162"/>
      <c r="D760" s="254" t="s">
        <v>142</v>
      </c>
      <c r="E760" s="261" t="s">
        <v>3</v>
      </c>
      <c r="F760" s="262" t="s">
        <v>787</v>
      </c>
      <c r="G760" s="162"/>
      <c r="H760" s="263">
        <v>22.2</v>
      </c>
      <c r="I760" s="130"/>
      <c r="J760" s="162"/>
      <c r="K760" s="162"/>
      <c r="L760" s="260"/>
      <c r="M760" s="264"/>
      <c r="N760" s="265"/>
      <c r="O760" s="265"/>
      <c r="P760" s="265"/>
      <c r="Q760" s="265"/>
      <c r="R760" s="265"/>
      <c r="S760" s="265"/>
      <c r="T760" s="266"/>
      <c r="U760" s="162"/>
      <c r="V760" s="162"/>
      <c r="W760" s="162"/>
      <c r="X760" s="162"/>
      <c r="AT760" s="129" t="s">
        <v>142</v>
      </c>
      <c r="AU760" s="129" t="s">
        <v>77</v>
      </c>
      <c r="AV760" s="14" t="s">
        <v>77</v>
      </c>
      <c r="AW760" s="14" t="s">
        <v>30</v>
      </c>
      <c r="AX760" s="14" t="s">
        <v>68</v>
      </c>
      <c r="AY760" s="129" t="s">
        <v>133</v>
      </c>
    </row>
    <row r="761" spans="1:51" s="13" customFormat="1" ht="12">
      <c r="A761" s="161"/>
      <c r="B761" s="253"/>
      <c r="C761" s="161"/>
      <c r="D761" s="254" t="s">
        <v>142</v>
      </c>
      <c r="E761" s="255" t="s">
        <v>3</v>
      </c>
      <c r="F761" s="256" t="s">
        <v>294</v>
      </c>
      <c r="G761" s="161"/>
      <c r="H761" s="255" t="s">
        <v>3</v>
      </c>
      <c r="I761" s="125"/>
      <c r="J761" s="161"/>
      <c r="K761" s="161"/>
      <c r="L761" s="253"/>
      <c r="M761" s="257"/>
      <c r="N761" s="258"/>
      <c r="O761" s="258"/>
      <c r="P761" s="258"/>
      <c r="Q761" s="258"/>
      <c r="R761" s="258"/>
      <c r="S761" s="258"/>
      <c r="T761" s="259"/>
      <c r="U761" s="161"/>
      <c r="V761" s="161"/>
      <c r="W761" s="161"/>
      <c r="X761" s="161"/>
      <c r="AT761" s="124" t="s">
        <v>142</v>
      </c>
      <c r="AU761" s="124" t="s">
        <v>77</v>
      </c>
      <c r="AV761" s="13" t="s">
        <v>73</v>
      </c>
      <c r="AW761" s="13" t="s">
        <v>30</v>
      </c>
      <c r="AX761" s="13" t="s">
        <v>68</v>
      </c>
      <c r="AY761" s="124" t="s">
        <v>133</v>
      </c>
    </row>
    <row r="762" spans="1:51" s="13" customFormat="1" ht="12">
      <c r="A762" s="161"/>
      <c r="B762" s="253"/>
      <c r="C762" s="161"/>
      <c r="D762" s="254" t="s">
        <v>142</v>
      </c>
      <c r="E762" s="255" t="s">
        <v>3</v>
      </c>
      <c r="F762" s="256" t="s">
        <v>794</v>
      </c>
      <c r="G762" s="161"/>
      <c r="H762" s="255" t="s">
        <v>3</v>
      </c>
      <c r="I762" s="125"/>
      <c r="J762" s="161"/>
      <c r="K762" s="161"/>
      <c r="L762" s="253"/>
      <c r="M762" s="257"/>
      <c r="N762" s="258"/>
      <c r="O762" s="258"/>
      <c r="P762" s="258"/>
      <c r="Q762" s="258"/>
      <c r="R762" s="258"/>
      <c r="S762" s="258"/>
      <c r="T762" s="259"/>
      <c r="U762" s="161"/>
      <c r="V762" s="161"/>
      <c r="W762" s="161"/>
      <c r="X762" s="161"/>
      <c r="AT762" s="124" t="s">
        <v>142</v>
      </c>
      <c r="AU762" s="124" t="s">
        <v>77</v>
      </c>
      <c r="AV762" s="13" t="s">
        <v>73</v>
      </c>
      <c r="AW762" s="13" t="s">
        <v>30</v>
      </c>
      <c r="AX762" s="13" t="s">
        <v>68</v>
      </c>
      <c r="AY762" s="124" t="s">
        <v>133</v>
      </c>
    </row>
    <row r="763" spans="1:51" s="14" customFormat="1" ht="12">
      <c r="A763" s="162"/>
      <c r="B763" s="260"/>
      <c r="C763" s="162"/>
      <c r="D763" s="254" t="s">
        <v>142</v>
      </c>
      <c r="E763" s="261" t="s">
        <v>3</v>
      </c>
      <c r="F763" s="262" t="s">
        <v>795</v>
      </c>
      <c r="G763" s="162"/>
      <c r="H763" s="263">
        <v>23.988</v>
      </c>
      <c r="I763" s="130"/>
      <c r="J763" s="162"/>
      <c r="K763" s="162"/>
      <c r="L763" s="260"/>
      <c r="M763" s="264"/>
      <c r="N763" s="265"/>
      <c r="O763" s="265"/>
      <c r="P763" s="265"/>
      <c r="Q763" s="265"/>
      <c r="R763" s="265"/>
      <c r="S763" s="265"/>
      <c r="T763" s="266"/>
      <c r="U763" s="162"/>
      <c r="V763" s="162"/>
      <c r="W763" s="162"/>
      <c r="X763" s="162"/>
      <c r="AT763" s="129" t="s">
        <v>142</v>
      </c>
      <c r="AU763" s="129" t="s">
        <v>77</v>
      </c>
      <c r="AV763" s="14" t="s">
        <v>77</v>
      </c>
      <c r="AW763" s="14" t="s">
        <v>30</v>
      </c>
      <c r="AX763" s="14" t="s">
        <v>68</v>
      </c>
      <c r="AY763" s="129" t="s">
        <v>133</v>
      </c>
    </row>
    <row r="764" spans="1:51" s="13" customFormat="1" ht="12">
      <c r="A764" s="161"/>
      <c r="B764" s="253"/>
      <c r="C764" s="161"/>
      <c r="D764" s="254" t="s">
        <v>142</v>
      </c>
      <c r="E764" s="255" t="s">
        <v>3</v>
      </c>
      <c r="F764" s="256" t="s">
        <v>296</v>
      </c>
      <c r="G764" s="161"/>
      <c r="H764" s="255" t="s">
        <v>3</v>
      </c>
      <c r="I764" s="125"/>
      <c r="J764" s="161"/>
      <c r="K764" s="161"/>
      <c r="L764" s="253"/>
      <c r="M764" s="257"/>
      <c r="N764" s="258"/>
      <c r="O764" s="258"/>
      <c r="P764" s="258"/>
      <c r="Q764" s="258"/>
      <c r="R764" s="258"/>
      <c r="S764" s="258"/>
      <c r="T764" s="259"/>
      <c r="U764" s="161"/>
      <c r="V764" s="161"/>
      <c r="W764" s="161"/>
      <c r="X764" s="161"/>
      <c r="AT764" s="124" t="s">
        <v>142</v>
      </c>
      <c r="AU764" s="124" t="s">
        <v>77</v>
      </c>
      <c r="AV764" s="13" t="s">
        <v>73</v>
      </c>
      <c r="AW764" s="13" t="s">
        <v>30</v>
      </c>
      <c r="AX764" s="13" t="s">
        <v>68</v>
      </c>
      <c r="AY764" s="124" t="s">
        <v>133</v>
      </c>
    </row>
    <row r="765" spans="1:51" s="13" customFormat="1" ht="12">
      <c r="A765" s="161"/>
      <c r="B765" s="253"/>
      <c r="C765" s="161"/>
      <c r="D765" s="254" t="s">
        <v>142</v>
      </c>
      <c r="E765" s="255" t="s">
        <v>3</v>
      </c>
      <c r="F765" s="256" t="s">
        <v>796</v>
      </c>
      <c r="G765" s="161"/>
      <c r="H765" s="255" t="s">
        <v>3</v>
      </c>
      <c r="I765" s="125"/>
      <c r="J765" s="161"/>
      <c r="K765" s="161"/>
      <c r="L765" s="253"/>
      <c r="M765" s="257"/>
      <c r="N765" s="258"/>
      <c r="O765" s="258"/>
      <c r="P765" s="258"/>
      <c r="Q765" s="258"/>
      <c r="R765" s="258"/>
      <c r="S765" s="258"/>
      <c r="T765" s="259"/>
      <c r="U765" s="161"/>
      <c r="V765" s="161"/>
      <c r="W765" s="161"/>
      <c r="X765" s="161"/>
      <c r="AT765" s="124" t="s">
        <v>142</v>
      </c>
      <c r="AU765" s="124" t="s">
        <v>77</v>
      </c>
      <c r="AV765" s="13" t="s">
        <v>73</v>
      </c>
      <c r="AW765" s="13" t="s">
        <v>30</v>
      </c>
      <c r="AX765" s="13" t="s">
        <v>68</v>
      </c>
      <c r="AY765" s="124" t="s">
        <v>133</v>
      </c>
    </row>
    <row r="766" spans="1:51" s="14" customFormat="1" ht="12">
      <c r="A766" s="162"/>
      <c r="B766" s="260"/>
      <c r="C766" s="162"/>
      <c r="D766" s="254" t="s">
        <v>142</v>
      </c>
      <c r="E766" s="261" t="s">
        <v>3</v>
      </c>
      <c r="F766" s="262" t="s">
        <v>797</v>
      </c>
      <c r="G766" s="162"/>
      <c r="H766" s="263">
        <v>60.68</v>
      </c>
      <c r="I766" s="130"/>
      <c r="J766" s="162"/>
      <c r="K766" s="162"/>
      <c r="L766" s="260"/>
      <c r="M766" s="264"/>
      <c r="N766" s="265"/>
      <c r="O766" s="265"/>
      <c r="P766" s="265"/>
      <c r="Q766" s="265"/>
      <c r="R766" s="265"/>
      <c r="S766" s="265"/>
      <c r="T766" s="266"/>
      <c r="U766" s="162"/>
      <c r="V766" s="162"/>
      <c r="W766" s="162"/>
      <c r="X766" s="162"/>
      <c r="AT766" s="129" t="s">
        <v>142</v>
      </c>
      <c r="AU766" s="129" t="s">
        <v>77</v>
      </c>
      <c r="AV766" s="14" t="s">
        <v>77</v>
      </c>
      <c r="AW766" s="14" t="s">
        <v>30</v>
      </c>
      <c r="AX766" s="14" t="s">
        <v>68</v>
      </c>
      <c r="AY766" s="129" t="s">
        <v>133</v>
      </c>
    </row>
    <row r="767" spans="1:51" s="13" customFormat="1" ht="12">
      <c r="A767" s="161"/>
      <c r="B767" s="253"/>
      <c r="C767" s="161"/>
      <c r="D767" s="254" t="s">
        <v>142</v>
      </c>
      <c r="E767" s="255" t="s">
        <v>3</v>
      </c>
      <c r="F767" s="256" t="s">
        <v>298</v>
      </c>
      <c r="G767" s="161"/>
      <c r="H767" s="255" t="s">
        <v>3</v>
      </c>
      <c r="I767" s="125"/>
      <c r="J767" s="161"/>
      <c r="K767" s="161"/>
      <c r="L767" s="253"/>
      <c r="M767" s="257"/>
      <c r="N767" s="258"/>
      <c r="O767" s="258"/>
      <c r="P767" s="258"/>
      <c r="Q767" s="258"/>
      <c r="R767" s="258"/>
      <c r="S767" s="258"/>
      <c r="T767" s="259"/>
      <c r="U767" s="161"/>
      <c r="V767" s="161"/>
      <c r="W767" s="161"/>
      <c r="X767" s="161"/>
      <c r="AT767" s="124" t="s">
        <v>142</v>
      </c>
      <c r="AU767" s="124" t="s">
        <v>77</v>
      </c>
      <c r="AV767" s="13" t="s">
        <v>73</v>
      </c>
      <c r="AW767" s="13" t="s">
        <v>30</v>
      </c>
      <c r="AX767" s="13" t="s">
        <v>68</v>
      </c>
      <c r="AY767" s="124" t="s">
        <v>133</v>
      </c>
    </row>
    <row r="768" spans="1:51" s="13" customFormat="1" ht="12">
      <c r="A768" s="161"/>
      <c r="B768" s="253"/>
      <c r="C768" s="161"/>
      <c r="D768" s="254" t="s">
        <v>142</v>
      </c>
      <c r="E768" s="255" t="s">
        <v>3</v>
      </c>
      <c r="F768" s="256" t="s">
        <v>798</v>
      </c>
      <c r="G768" s="161"/>
      <c r="H768" s="255" t="s">
        <v>3</v>
      </c>
      <c r="I768" s="125"/>
      <c r="J768" s="161"/>
      <c r="K768" s="161"/>
      <c r="L768" s="253"/>
      <c r="M768" s="257"/>
      <c r="N768" s="258"/>
      <c r="O768" s="258"/>
      <c r="P768" s="258"/>
      <c r="Q768" s="258"/>
      <c r="R768" s="258"/>
      <c r="S768" s="258"/>
      <c r="T768" s="259"/>
      <c r="U768" s="161"/>
      <c r="V768" s="161"/>
      <c r="W768" s="161"/>
      <c r="X768" s="161"/>
      <c r="AT768" s="124" t="s">
        <v>142</v>
      </c>
      <c r="AU768" s="124" t="s">
        <v>77</v>
      </c>
      <c r="AV768" s="13" t="s">
        <v>73</v>
      </c>
      <c r="AW768" s="13" t="s">
        <v>30</v>
      </c>
      <c r="AX768" s="13" t="s">
        <v>68</v>
      </c>
      <c r="AY768" s="124" t="s">
        <v>133</v>
      </c>
    </row>
    <row r="769" spans="1:51" s="14" customFormat="1" ht="12">
      <c r="A769" s="162"/>
      <c r="B769" s="260"/>
      <c r="C769" s="162"/>
      <c r="D769" s="254" t="s">
        <v>142</v>
      </c>
      <c r="E769" s="261" t="s">
        <v>3</v>
      </c>
      <c r="F769" s="262" t="s">
        <v>799</v>
      </c>
      <c r="G769" s="162"/>
      <c r="H769" s="263">
        <v>64.3</v>
      </c>
      <c r="I769" s="130"/>
      <c r="J769" s="162"/>
      <c r="K769" s="162"/>
      <c r="L769" s="260"/>
      <c r="M769" s="264"/>
      <c r="N769" s="265"/>
      <c r="O769" s="265"/>
      <c r="P769" s="265"/>
      <c r="Q769" s="265"/>
      <c r="R769" s="265"/>
      <c r="S769" s="265"/>
      <c r="T769" s="266"/>
      <c r="U769" s="162"/>
      <c r="V769" s="162"/>
      <c r="W769" s="162"/>
      <c r="X769" s="162"/>
      <c r="AT769" s="129" t="s">
        <v>142</v>
      </c>
      <c r="AU769" s="129" t="s">
        <v>77</v>
      </c>
      <c r="AV769" s="14" t="s">
        <v>77</v>
      </c>
      <c r="AW769" s="14" t="s">
        <v>30</v>
      </c>
      <c r="AX769" s="14" t="s">
        <v>68</v>
      </c>
      <c r="AY769" s="129" t="s">
        <v>133</v>
      </c>
    </row>
    <row r="770" spans="1:51" s="13" customFormat="1" ht="12">
      <c r="A770" s="161"/>
      <c r="B770" s="253"/>
      <c r="C770" s="161"/>
      <c r="D770" s="254" t="s">
        <v>142</v>
      </c>
      <c r="E770" s="255" t="s">
        <v>3</v>
      </c>
      <c r="F770" s="256" t="s">
        <v>300</v>
      </c>
      <c r="G770" s="161"/>
      <c r="H770" s="255" t="s">
        <v>3</v>
      </c>
      <c r="I770" s="125"/>
      <c r="J770" s="161"/>
      <c r="K770" s="161"/>
      <c r="L770" s="253"/>
      <c r="M770" s="257"/>
      <c r="N770" s="258"/>
      <c r="O770" s="258"/>
      <c r="P770" s="258"/>
      <c r="Q770" s="258"/>
      <c r="R770" s="258"/>
      <c r="S770" s="258"/>
      <c r="T770" s="259"/>
      <c r="U770" s="161"/>
      <c r="V770" s="161"/>
      <c r="W770" s="161"/>
      <c r="X770" s="161"/>
      <c r="AT770" s="124" t="s">
        <v>142</v>
      </c>
      <c r="AU770" s="124" t="s">
        <v>77</v>
      </c>
      <c r="AV770" s="13" t="s">
        <v>73</v>
      </c>
      <c r="AW770" s="13" t="s">
        <v>30</v>
      </c>
      <c r="AX770" s="13" t="s">
        <v>68</v>
      </c>
      <c r="AY770" s="124" t="s">
        <v>133</v>
      </c>
    </row>
    <row r="771" spans="1:51" s="13" customFormat="1" ht="12">
      <c r="A771" s="161"/>
      <c r="B771" s="253"/>
      <c r="C771" s="161"/>
      <c r="D771" s="254" t="s">
        <v>142</v>
      </c>
      <c r="E771" s="255" t="s">
        <v>3</v>
      </c>
      <c r="F771" s="256" t="s">
        <v>800</v>
      </c>
      <c r="G771" s="161"/>
      <c r="H771" s="255" t="s">
        <v>3</v>
      </c>
      <c r="I771" s="125"/>
      <c r="J771" s="161"/>
      <c r="K771" s="161"/>
      <c r="L771" s="253"/>
      <c r="M771" s="257"/>
      <c r="N771" s="258"/>
      <c r="O771" s="258"/>
      <c r="P771" s="258"/>
      <c r="Q771" s="258"/>
      <c r="R771" s="258"/>
      <c r="S771" s="258"/>
      <c r="T771" s="259"/>
      <c r="U771" s="161"/>
      <c r="V771" s="161"/>
      <c r="W771" s="161"/>
      <c r="X771" s="161"/>
      <c r="AT771" s="124" t="s">
        <v>142</v>
      </c>
      <c r="AU771" s="124" t="s">
        <v>77</v>
      </c>
      <c r="AV771" s="13" t="s">
        <v>73</v>
      </c>
      <c r="AW771" s="13" t="s">
        <v>30</v>
      </c>
      <c r="AX771" s="13" t="s">
        <v>68</v>
      </c>
      <c r="AY771" s="124" t="s">
        <v>133</v>
      </c>
    </row>
    <row r="772" spans="1:51" s="14" customFormat="1" ht="12">
      <c r="A772" s="162"/>
      <c r="B772" s="260"/>
      <c r="C772" s="162"/>
      <c r="D772" s="254" t="s">
        <v>142</v>
      </c>
      <c r="E772" s="261" t="s">
        <v>3</v>
      </c>
      <c r="F772" s="262" t="s">
        <v>801</v>
      </c>
      <c r="G772" s="162"/>
      <c r="H772" s="263">
        <v>33.5</v>
      </c>
      <c r="I772" s="130"/>
      <c r="J772" s="162"/>
      <c r="K772" s="162"/>
      <c r="L772" s="260"/>
      <c r="M772" s="264"/>
      <c r="N772" s="265"/>
      <c r="O772" s="265"/>
      <c r="P772" s="265"/>
      <c r="Q772" s="265"/>
      <c r="R772" s="265"/>
      <c r="S772" s="265"/>
      <c r="T772" s="266"/>
      <c r="U772" s="162"/>
      <c r="V772" s="162"/>
      <c r="W772" s="162"/>
      <c r="X772" s="162"/>
      <c r="AT772" s="129" t="s">
        <v>142</v>
      </c>
      <c r="AU772" s="129" t="s">
        <v>77</v>
      </c>
      <c r="AV772" s="14" t="s">
        <v>77</v>
      </c>
      <c r="AW772" s="14" t="s">
        <v>30</v>
      </c>
      <c r="AX772" s="14" t="s">
        <v>68</v>
      </c>
      <c r="AY772" s="129" t="s">
        <v>133</v>
      </c>
    </row>
    <row r="773" spans="1:51" s="15" customFormat="1" ht="12">
      <c r="A773" s="165"/>
      <c r="B773" s="271"/>
      <c r="C773" s="165"/>
      <c r="D773" s="254" t="s">
        <v>142</v>
      </c>
      <c r="E773" s="272" t="s">
        <v>3</v>
      </c>
      <c r="F773" s="273" t="s">
        <v>207</v>
      </c>
      <c r="G773" s="165"/>
      <c r="H773" s="274">
        <v>765.121</v>
      </c>
      <c r="I773" s="138"/>
      <c r="J773" s="165"/>
      <c r="K773" s="165"/>
      <c r="L773" s="271"/>
      <c r="M773" s="275"/>
      <c r="N773" s="276"/>
      <c r="O773" s="276"/>
      <c r="P773" s="276"/>
      <c r="Q773" s="276"/>
      <c r="R773" s="276"/>
      <c r="S773" s="276"/>
      <c r="T773" s="277"/>
      <c r="U773" s="165"/>
      <c r="V773" s="165"/>
      <c r="W773" s="165"/>
      <c r="X773" s="165"/>
      <c r="AT773" s="137" t="s">
        <v>142</v>
      </c>
      <c r="AU773" s="137" t="s">
        <v>77</v>
      </c>
      <c r="AV773" s="15" t="s">
        <v>140</v>
      </c>
      <c r="AW773" s="15" t="s">
        <v>30</v>
      </c>
      <c r="AX773" s="15" t="s">
        <v>73</v>
      </c>
      <c r="AY773" s="137" t="s">
        <v>133</v>
      </c>
    </row>
    <row r="774" spans="1:65" s="2" customFormat="1" ht="24.2" customHeight="1">
      <c r="A774" s="164"/>
      <c r="B774" s="176"/>
      <c r="C774" s="242" t="s">
        <v>802</v>
      </c>
      <c r="D774" s="242" t="s">
        <v>135</v>
      </c>
      <c r="E774" s="243" t="s">
        <v>803</v>
      </c>
      <c r="F774" s="244" t="s">
        <v>804</v>
      </c>
      <c r="G774" s="245" t="s">
        <v>172</v>
      </c>
      <c r="H774" s="246">
        <v>190.02</v>
      </c>
      <c r="I774" s="117"/>
      <c r="J774" s="247">
        <f>ROUND(I774*H774,2)</f>
        <v>0</v>
      </c>
      <c r="K774" s="244" t="s">
        <v>3</v>
      </c>
      <c r="L774" s="176"/>
      <c r="M774" s="248" t="s">
        <v>3</v>
      </c>
      <c r="N774" s="249" t="s">
        <v>39</v>
      </c>
      <c r="O774" s="250"/>
      <c r="P774" s="251">
        <f>O774*H774</f>
        <v>0</v>
      </c>
      <c r="Q774" s="251">
        <v>0</v>
      </c>
      <c r="R774" s="251">
        <f>Q774*H774</f>
        <v>0</v>
      </c>
      <c r="S774" s="251">
        <v>0</v>
      </c>
      <c r="T774" s="252">
        <f>S774*H774</f>
        <v>0</v>
      </c>
      <c r="U774" s="164"/>
      <c r="V774" s="164"/>
      <c r="W774" s="164"/>
      <c r="X774" s="164"/>
      <c r="Y774" s="30"/>
      <c r="Z774" s="30"/>
      <c r="AA774" s="30"/>
      <c r="AB774" s="30"/>
      <c r="AC774" s="30"/>
      <c r="AD774" s="30"/>
      <c r="AE774" s="30"/>
      <c r="AR774" s="122" t="s">
        <v>195</v>
      </c>
      <c r="AT774" s="122" t="s">
        <v>135</v>
      </c>
      <c r="AU774" s="122" t="s">
        <v>77</v>
      </c>
      <c r="AY774" s="18" t="s">
        <v>133</v>
      </c>
      <c r="BE774" s="123">
        <f>IF(N774="základní",J774,0)</f>
        <v>0</v>
      </c>
      <c r="BF774" s="123">
        <f>IF(N774="snížená",J774,0)</f>
        <v>0</v>
      </c>
      <c r="BG774" s="123">
        <f>IF(N774="zákl. přenesená",J774,0)</f>
        <v>0</v>
      </c>
      <c r="BH774" s="123">
        <f>IF(N774="sníž. přenesená",J774,0)</f>
        <v>0</v>
      </c>
      <c r="BI774" s="123">
        <f>IF(N774="nulová",J774,0)</f>
        <v>0</v>
      </c>
      <c r="BJ774" s="18" t="s">
        <v>73</v>
      </c>
      <c r="BK774" s="123">
        <f>ROUND(I774*H774,2)</f>
        <v>0</v>
      </c>
      <c r="BL774" s="18" t="s">
        <v>195</v>
      </c>
      <c r="BM774" s="122" t="s">
        <v>805</v>
      </c>
    </row>
    <row r="775" spans="1:51" s="14" customFormat="1" ht="12">
      <c r="A775" s="162"/>
      <c r="B775" s="260"/>
      <c r="C775" s="162"/>
      <c r="D775" s="254" t="s">
        <v>142</v>
      </c>
      <c r="E775" s="261" t="s">
        <v>3</v>
      </c>
      <c r="F775" s="262" t="s">
        <v>806</v>
      </c>
      <c r="G775" s="162"/>
      <c r="H775" s="263">
        <v>14.02</v>
      </c>
      <c r="I775" s="130"/>
      <c r="J775" s="162"/>
      <c r="K775" s="162"/>
      <c r="L775" s="260"/>
      <c r="M775" s="264"/>
      <c r="N775" s="265"/>
      <c r="O775" s="265"/>
      <c r="P775" s="265"/>
      <c r="Q775" s="265"/>
      <c r="R775" s="265"/>
      <c r="S775" s="265"/>
      <c r="T775" s="266"/>
      <c r="U775" s="162"/>
      <c r="V775" s="162"/>
      <c r="W775" s="162"/>
      <c r="X775" s="162"/>
      <c r="AT775" s="129" t="s">
        <v>142</v>
      </c>
      <c r="AU775" s="129" t="s">
        <v>77</v>
      </c>
      <c r="AV775" s="14" t="s">
        <v>77</v>
      </c>
      <c r="AW775" s="14" t="s">
        <v>30</v>
      </c>
      <c r="AX775" s="14" t="s">
        <v>68</v>
      </c>
      <c r="AY775" s="129" t="s">
        <v>133</v>
      </c>
    </row>
    <row r="776" spans="1:51" s="14" customFormat="1" ht="12">
      <c r="A776" s="162"/>
      <c r="B776" s="260"/>
      <c r="C776" s="162"/>
      <c r="D776" s="254" t="s">
        <v>142</v>
      </c>
      <c r="E776" s="261" t="s">
        <v>3</v>
      </c>
      <c r="F776" s="262" t="s">
        <v>807</v>
      </c>
      <c r="G776" s="162"/>
      <c r="H776" s="263">
        <v>30.09</v>
      </c>
      <c r="I776" s="130"/>
      <c r="J776" s="162"/>
      <c r="K776" s="162"/>
      <c r="L776" s="260"/>
      <c r="M776" s="264"/>
      <c r="N776" s="265"/>
      <c r="O776" s="265"/>
      <c r="P776" s="265"/>
      <c r="Q776" s="265"/>
      <c r="R776" s="265"/>
      <c r="S776" s="265"/>
      <c r="T776" s="266"/>
      <c r="U776" s="162"/>
      <c r="V776" s="162"/>
      <c r="W776" s="162"/>
      <c r="X776" s="162"/>
      <c r="AT776" s="129" t="s">
        <v>142</v>
      </c>
      <c r="AU776" s="129" t="s">
        <v>77</v>
      </c>
      <c r="AV776" s="14" t="s">
        <v>77</v>
      </c>
      <c r="AW776" s="14" t="s">
        <v>30</v>
      </c>
      <c r="AX776" s="14" t="s">
        <v>68</v>
      </c>
      <c r="AY776" s="129" t="s">
        <v>133</v>
      </c>
    </row>
    <row r="777" spans="1:51" s="14" customFormat="1" ht="12">
      <c r="A777" s="162"/>
      <c r="B777" s="260"/>
      <c r="C777" s="162"/>
      <c r="D777" s="254" t="s">
        <v>142</v>
      </c>
      <c r="E777" s="261" t="s">
        <v>3</v>
      </c>
      <c r="F777" s="262" t="s">
        <v>808</v>
      </c>
      <c r="G777" s="162"/>
      <c r="H777" s="263">
        <v>32.1</v>
      </c>
      <c r="I777" s="130"/>
      <c r="J777" s="162"/>
      <c r="K777" s="162"/>
      <c r="L777" s="260"/>
      <c r="M777" s="264"/>
      <c r="N777" s="265"/>
      <c r="O777" s="265"/>
      <c r="P777" s="265"/>
      <c r="Q777" s="265"/>
      <c r="R777" s="265"/>
      <c r="S777" s="265"/>
      <c r="T777" s="266"/>
      <c r="U777" s="162"/>
      <c r="V777" s="162"/>
      <c r="W777" s="162"/>
      <c r="X777" s="162"/>
      <c r="AT777" s="129" t="s">
        <v>142</v>
      </c>
      <c r="AU777" s="129" t="s">
        <v>77</v>
      </c>
      <c r="AV777" s="14" t="s">
        <v>77</v>
      </c>
      <c r="AW777" s="14" t="s">
        <v>30</v>
      </c>
      <c r="AX777" s="14" t="s">
        <v>68</v>
      </c>
      <c r="AY777" s="129" t="s">
        <v>133</v>
      </c>
    </row>
    <row r="778" spans="1:51" s="14" customFormat="1" ht="12">
      <c r="A778" s="162"/>
      <c r="B778" s="260"/>
      <c r="C778" s="162"/>
      <c r="D778" s="254" t="s">
        <v>142</v>
      </c>
      <c r="E778" s="261" t="s">
        <v>3</v>
      </c>
      <c r="F778" s="262" t="s">
        <v>809</v>
      </c>
      <c r="G778" s="162"/>
      <c r="H778" s="263">
        <v>4.27</v>
      </c>
      <c r="I778" s="130"/>
      <c r="J778" s="162"/>
      <c r="K778" s="162"/>
      <c r="L778" s="260"/>
      <c r="M778" s="264"/>
      <c r="N778" s="265"/>
      <c r="O778" s="265"/>
      <c r="P778" s="265"/>
      <c r="Q778" s="265"/>
      <c r="R778" s="265"/>
      <c r="S778" s="265"/>
      <c r="T778" s="266"/>
      <c r="U778" s="162"/>
      <c r="V778" s="162"/>
      <c r="W778" s="162"/>
      <c r="X778" s="162"/>
      <c r="AT778" s="129" t="s">
        <v>142</v>
      </c>
      <c r="AU778" s="129" t="s">
        <v>77</v>
      </c>
      <c r="AV778" s="14" t="s">
        <v>77</v>
      </c>
      <c r="AW778" s="14" t="s">
        <v>30</v>
      </c>
      <c r="AX778" s="14" t="s">
        <v>68</v>
      </c>
      <c r="AY778" s="129" t="s">
        <v>133</v>
      </c>
    </row>
    <row r="779" spans="1:51" s="14" customFormat="1" ht="12">
      <c r="A779" s="162"/>
      <c r="B779" s="260"/>
      <c r="C779" s="162"/>
      <c r="D779" s="254" t="s">
        <v>142</v>
      </c>
      <c r="E779" s="261" t="s">
        <v>3</v>
      </c>
      <c r="F779" s="262" t="s">
        <v>810</v>
      </c>
      <c r="G779" s="162"/>
      <c r="H779" s="263">
        <v>5</v>
      </c>
      <c r="I779" s="130"/>
      <c r="J779" s="162"/>
      <c r="K779" s="162"/>
      <c r="L779" s="260"/>
      <c r="M779" s="264"/>
      <c r="N779" s="265"/>
      <c r="O779" s="265"/>
      <c r="P779" s="265"/>
      <c r="Q779" s="265"/>
      <c r="R779" s="265"/>
      <c r="S779" s="265"/>
      <c r="T779" s="266"/>
      <c r="U779" s="162"/>
      <c r="V779" s="162"/>
      <c r="W779" s="162"/>
      <c r="X779" s="162"/>
      <c r="AT779" s="129" t="s">
        <v>142</v>
      </c>
      <c r="AU779" s="129" t="s">
        <v>77</v>
      </c>
      <c r="AV779" s="14" t="s">
        <v>77</v>
      </c>
      <c r="AW779" s="14" t="s">
        <v>30</v>
      </c>
      <c r="AX779" s="14" t="s">
        <v>68</v>
      </c>
      <c r="AY779" s="129" t="s">
        <v>133</v>
      </c>
    </row>
    <row r="780" spans="1:51" s="14" customFormat="1" ht="12">
      <c r="A780" s="162"/>
      <c r="B780" s="260"/>
      <c r="C780" s="162"/>
      <c r="D780" s="254" t="s">
        <v>142</v>
      </c>
      <c r="E780" s="261" t="s">
        <v>3</v>
      </c>
      <c r="F780" s="262" t="s">
        <v>811</v>
      </c>
      <c r="G780" s="162"/>
      <c r="H780" s="263">
        <v>3.18</v>
      </c>
      <c r="I780" s="130"/>
      <c r="J780" s="162"/>
      <c r="K780" s="162"/>
      <c r="L780" s="260"/>
      <c r="M780" s="264"/>
      <c r="N780" s="265"/>
      <c r="O780" s="265"/>
      <c r="P780" s="265"/>
      <c r="Q780" s="265"/>
      <c r="R780" s="265"/>
      <c r="S780" s="265"/>
      <c r="T780" s="266"/>
      <c r="U780" s="162"/>
      <c r="V780" s="162"/>
      <c r="W780" s="162"/>
      <c r="X780" s="162"/>
      <c r="AT780" s="129" t="s">
        <v>142</v>
      </c>
      <c r="AU780" s="129" t="s">
        <v>77</v>
      </c>
      <c r="AV780" s="14" t="s">
        <v>77</v>
      </c>
      <c r="AW780" s="14" t="s">
        <v>30</v>
      </c>
      <c r="AX780" s="14" t="s">
        <v>68</v>
      </c>
      <c r="AY780" s="129" t="s">
        <v>133</v>
      </c>
    </row>
    <row r="781" spans="1:51" s="14" customFormat="1" ht="12">
      <c r="A781" s="162"/>
      <c r="B781" s="260"/>
      <c r="C781" s="162"/>
      <c r="D781" s="254" t="s">
        <v>142</v>
      </c>
      <c r="E781" s="261" t="s">
        <v>3</v>
      </c>
      <c r="F781" s="262" t="s">
        <v>812</v>
      </c>
      <c r="G781" s="162"/>
      <c r="H781" s="263">
        <v>30.37</v>
      </c>
      <c r="I781" s="130"/>
      <c r="J781" s="162"/>
      <c r="K781" s="162"/>
      <c r="L781" s="260"/>
      <c r="M781" s="264"/>
      <c r="N781" s="265"/>
      <c r="O781" s="265"/>
      <c r="P781" s="265"/>
      <c r="Q781" s="265"/>
      <c r="R781" s="265"/>
      <c r="S781" s="265"/>
      <c r="T781" s="266"/>
      <c r="U781" s="162"/>
      <c r="V781" s="162"/>
      <c r="W781" s="162"/>
      <c r="X781" s="162"/>
      <c r="AT781" s="129" t="s">
        <v>142</v>
      </c>
      <c r="AU781" s="129" t="s">
        <v>77</v>
      </c>
      <c r="AV781" s="14" t="s">
        <v>77</v>
      </c>
      <c r="AW781" s="14" t="s">
        <v>30</v>
      </c>
      <c r="AX781" s="14" t="s">
        <v>68</v>
      </c>
      <c r="AY781" s="129" t="s">
        <v>133</v>
      </c>
    </row>
    <row r="782" spans="1:51" s="14" customFormat="1" ht="12">
      <c r="A782" s="162"/>
      <c r="B782" s="260"/>
      <c r="C782" s="162"/>
      <c r="D782" s="254" t="s">
        <v>142</v>
      </c>
      <c r="E782" s="261" t="s">
        <v>3</v>
      </c>
      <c r="F782" s="262" t="s">
        <v>813</v>
      </c>
      <c r="G782" s="162"/>
      <c r="H782" s="263">
        <v>3.09</v>
      </c>
      <c r="I782" s="130"/>
      <c r="J782" s="162"/>
      <c r="K782" s="162"/>
      <c r="L782" s="260"/>
      <c r="M782" s="264"/>
      <c r="N782" s="265"/>
      <c r="O782" s="265"/>
      <c r="P782" s="265"/>
      <c r="Q782" s="265"/>
      <c r="R782" s="265"/>
      <c r="S782" s="265"/>
      <c r="T782" s="266"/>
      <c r="U782" s="162"/>
      <c r="V782" s="162"/>
      <c r="W782" s="162"/>
      <c r="X782" s="162"/>
      <c r="AT782" s="129" t="s">
        <v>142</v>
      </c>
      <c r="AU782" s="129" t="s">
        <v>77</v>
      </c>
      <c r="AV782" s="14" t="s">
        <v>77</v>
      </c>
      <c r="AW782" s="14" t="s">
        <v>30</v>
      </c>
      <c r="AX782" s="14" t="s">
        <v>68</v>
      </c>
      <c r="AY782" s="129" t="s">
        <v>133</v>
      </c>
    </row>
    <row r="783" spans="1:51" s="14" customFormat="1" ht="12">
      <c r="A783" s="162"/>
      <c r="B783" s="260"/>
      <c r="C783" s="162"/>
      <c r="D783" s="254" t="s">
        <v>142</v>
      </c>
      <c r="E783" s="261" t="s">
        <v>3</v>
      </c>
      <c r="F783" s="262" t="s">
        <v>814</v>
      </c>
      <c r="G783" s="162"/>
      <c r="H783" s="263">
        <v>5</v>
      </c>
      <c r="I783" s="130"/>
      <c r="J783" s="162"/>
      <c r="K783" s="162"/>
      <c r="L783" s="260"/>
      <c r="M783" s="264"/>
      <c r="N783" s="265"/>
      <c r="O783" s="265"/>
      <c r="P783" s="265"/>
      <c r="Q783" s="265"/>
      <c r="R783" s="265"/>
      <c r="S783" s="265"/>
      <c r="T783" s="266"/>
      <c r="U783" s="162"/>
      <c r="V783" s="162"/>
      <c r="W783" s="162"/>
      <c r="X783" s="162"/>
      <c r="AT783" s="129" t="s">
        <v>142</v>
      </c>
      <c r="AU783" s="129" t="s">
        <v>77</v>
      </c>
      <c r="AV783" s="14" t="s">
        <v>77</v>
      </c>
      <c r="AW783" s="14" t="s">
        <v>30</v>
      </c>
      <c r="AX783" s="14" t="s">
        <v>68</v>
      </c>
      <c r="AY783" s="129" t="s">
        <v>133</v>
      </c>
    </row>
    <row r="784" spans="1:51" s="14" customFormat="1" ht="12">
      <c r="A784" s="162"/>
      <c r="B784" s="260"/>
      <c r="C784" s="162"/>
      <c r="D784" s="254" t="s">
        <v>142</v>
      </c>
      <c r="E784" s="261" t="s">
        <v>3</v>
      </c>
      <c r="F784" s="262" t="s">
        <v>815</v>
      </c>
      <c r="G784" s="162"/>
      <c r="H784" s="263">
        <v>3.09</v>
      </c>
      <c r="I784" s="130"/>
      <c r="J784" s="162"/>
      <c r="K784" s="162"/>
      <c r="L784" s="260"/>
      <c r="M784" s="264"/>
      <c r="N784" s="265"/>
      <c r="O784" s="265"/>
      <c r="P784" s="265"/>
      <c r="Q784" s="265"/>
      <c r="R784" s="265"/>
      <c r="S784" s="265"/>
      <c r="T784" s="266"/>
      <c r="U784" s="162"/>
      <c r="V784" s="162"/>
      <c r="W784" s="162"/>
      <c r="X784" s="162"/>
      <c r="AT784" s="129" t="s">
        <v>142</v>
      </c>
      <c r="AU784" s="129" t="s">
        <v>77</v>
      </c>
      <c r="AV784" s="14" t="s">
        <v>77</v>
      </c>
      <c r="AW784" s="14" t="s">
        <v>30</v>
      </c>
      <c r="AX784" s="14" t="s">
        <v>68</v>
      </c>
      <c r="AY784" s="129" t="s">
        <v>133</v>
      </c>
    </row>
    <row r="785" spans="1:51" s="14" customFormat="1" ht="12">
      <c r="A785" s="162"/>
      <c r="B785" s="260"/>
      <c r="C785" s="162"/>
      <c r="D785" s="254" t="s">
        <v>142</v>
      </c>
      <c r="E785" s="261" t="s">
        <v>3</v>
      </c>
      <c r="F785" s="262" t="s">
        <v>816</v>
      </c>
      <c r="G785" s="162"/>
      <c r="H785" s="263">
        <v>13.06</v>
      </c>
      <c r="I785" s="130"/>
      <c r="J785" s="162"/>
      <c r="K785" s="162"/>
      <c r="L785" s="260"/>
      <c r="M785" s="264"/>
      <c r="N785" s="265"/>
      <c r="O785" s="265"/>
      <c r="P785" s="265"/>
      <c r="Q785" s="265"/>
      <c r="R785" s="265"/>
      <c r="S785" s="265"/>
      <c r="T785" s="266"/>
      <c r="U785" s="162"/>
      <c r="V785" s="162"/>
      <c r="W785" s="162"/>
      <c r="X785" s="162"/>
      <c r="AT785" s="129" t="s">
        <v>142</v>
      </c>
      <c r="AU785" s="129" t="s">
        <v>77</v>
      </c>
      <c r="AV785" s="14" t="s">
        <v>77</v>
      </c>
      <c r="AW785" s="14" t="s">
        <v>30</v>
      </c>
      <c r="AX785" s="14" t="s">
        <v>68</v>
      </c>
      <c r="AY785" s="129" t="s">
        <v>133</v>
      </c>
    </row>
    <row r="786" spans="1:51" s="14" customFormat="1" ht="12">
      <c r="A786" s="162"/>
      <c r="B786" s="260"/>
      <c r="C786" s="162"/>
      <c r="D786" s="254" t="s">
        <v>142</v>
      </c>
      <c r="E786" s="261" t="s">
        <v>3</v>
      </c>
      <c r="F786" s="262" t="s">
        <v>817</v>
      </c>
      <c r="G786" s="162"/>
      <c r="H786" s="263">
        <v>14.65</v>
      </c>
      <c r="I786" s="130"/>
      <c r="J786" s="162"/>
      <c r="K786" s="162"/>
      <c r="L786" s="260"/>
      <c r="M786" s="264"/>
      <c r="N786" s="265"/>
      <c r="O786" s="265"/>
      <c r="P786" s="265"/>
      <c r="Q786" s="265"/>
      <c r="R786" s="265"/>
      <c r="S786" s="265"/>
      <c r="T786" s="266"/>
      <c r="U786" s="162"/>
      <c r="V786" s="162"/>
      <c r="W786" s="162"/>
      <c r="X786" s="162"/>
      <c r="AT786" s="129" t="s">
        <v>142</v>
      </c>
      <c r="AU786" s="129" t="s">
        <v>77</v>
      </c>
      <c r="AV786" s="14" t="s">
        <v>77</v>
      </c>
      <c r="AW786" s="14" t="s">
        <v>30</v>
      </c>
      <c r="AX786" s="14" t="s">
        <v>68</v>
      </c>
      <c r="AY786" s="129" t="s">
        <v>133</v>
      </c>
    </row>
    <row r="787" spans="1:51" s="14" customFormat="1" ht="12">
      <c r="A787" s="162"/>
      <c r="B787" s="260"/>
      <c r="C787" s="162"/>
      <c r="D787" s="254" t="s">
        <v>142</v>
      </c>
      <c r="E787" s="261" t="s">
        <v>3</v>
      </c>
      <c r="F787" s="262" t="s">
        <v>808</v>
      </c>
      <c r="G787" s="162"/>
      <c r="H787" s="263">
        <v>32.1</v>
      </c>
      <c r="I787" s="130"/>
      <c r="J787" s="162"/>
      <c r="K787" s="162"/>
      <c r="L787" s="260"/>
      <c r="M787" s="264"/>
      <c r="N787" s="265"/>
      <c r="O787" s="265"/>
      <c r="P787" s="265"/>
      <c r="Q787" s="265"/>
      <c r="R787" s="265"/>
      <c r="S787" s="265"/>
      <c r="T787" s="266"/>
      <c r="U787" s="162"/>
      <c r="V787" s="162"/>
      <c r="W787" s="162"/>
      <c r="X787" s="162"/>
      <c r="AT787" s="129" t="s">
        <v>142</v>
      </c>
      <c r="AU787" s="129" t="s">
        <v>77</v>
      </c>
      <c r="AV787" s="14" t="s">
        <v>77</v>
      </c>
      <c r="AW787" s="14" t="s">
        <v>30</v>
      </c>
      <c r="AX787" s="14" t="s">
        <v>68</v>
      </c>
      <c r="AY787" s="129" t="s">
        <v>133</v>
      </c>
    </row>
    <row r="788" spans="1:51" s="15" customFormat="1" ht="12">
      <c r="A788" s="165"/>
      <c r="B788" s="271"/>
      <c r="C788" s="165"/>
      <c r="D788" s="254" t="s">
        <v>142</v>
      </c>
      <c r="E788" s="272" t="s">
        <v>3</v>
      </c>
      <c r="F788" s="273" t="s">
        <v>207</v>
      </c>
      <c r="G788" s="165"/>
      <c r="H788" s="274">
        <v>190.02</v>
      </c>
      <c r="I788" s="138"/>
      <c r="J788" s="165"/>
      <c r="K788" s="165"/>
      <c r="L788" s="271"/>
      <c r="M788" s="275"/>
      <c r="N788" s="276"/>
      <c r="O788" s="276"/>
      <c r="P788" s="276"/>
      <c r="Q788" s="276"/>
      <c r="R788" s="276"/>
      <c r="S788" s="276"/>
      <c r="T788" s="277"/>
      <c r="U788" s="165"/>
      <c r="V788" s="165"/>
      <c r="W788" s="165"/>
      <c r="X788" s="165"/>
      <c r="AT788" s="137" t="s">
        <v>142</v>
      </c>
      <c r="AU788" s="137" t="s">
        <v>77</v>
      </c>
      <c r="AV788" s="15" t="s">
        <v>140</v>
      </c>
      <c r="AW788" s="15" t="s">
        <v>30</v>
      </c>
      <c r="AX788" s="15" t="s">
        <v>73</v>
      </c>
      <c r="AY788" s="137" t="s">
        <v>133</v>
      </c>
    </row>
    <row r="789" spans="1:65" s="2" customFormat="1" ht="24.2" customHeight="1">
      <c r="A789" s="164"/>
      <c r="B789" s="176"/>
      <c r="C789" s="242" t="s">
        <v>818</v>
      </c>
      <c r="D789" s="242" t="s">
        <v>135</v>
      </c>
      <c r="E789" s="243" t="s">
        <v>819</v>
      </c>
      <c r="F789" s="244" t="s">
        <v>820</v>
      </c>
      <c r="G789" s="245" t="s">
        <v>138</v>
      </c>
      <c r="H789" s="246">
        <v>38.1</v>
      </c>
      <c r="I789" s="117"/>
      <c r="J789" s="247">
        <f>ROUND(I789*H789,2)</f>
        <v>0</v>
      </c>
      <c r="K789" s="244" t="s">
        <v>3</v>
      </c>
      <c r="L789" s="176"/>
      <c r="M789" s="248" t="s">
        <v>3</v>
      </c>
      <c r="N789" s="249" t="s">
        <v>39</v>
      </c>
      <c r="O789" s="250"/>
      <c r="P789" s="251">
        <f>O789*H789</f>
        <v>0</v>
      </c>
      <c r="Q789" s="251">
        <v>0</v>
      </c>
      <c r="R789" s="251">
        <f>Q789*H789</f>
        <v>0</v>
      </c>
      <c r="S789" s="251">
        <v>0</v>
      </c>
      <c r="T789" s="252">
        <f>S789*H789</f>
        <v>0</v>
      </c>
      <c r="U789" s="164"/>
      <c r="V789" s="164"/>
      <c r="W789" s="164"/>
      <c r="X789" s="164"/>
      <c r="Y789" s="30"/>
      <c r="Z789" s="30"/>
      <c r="AA789" s="30"/>
      <c r="AB789" s="30"/>
      <c r="AC789" s="30"/>
      <c r="AD789" s="30"/>
      <c r="AE789" s="30"/>
      <c r="AR789" s="122" t="s">
        <v>195</v>
      </c>
      <c r="AT789" s="122" t="s">
        <v>135</v>
      </c>
      <c r="AU789" s="122" t="s">
        <v>77</v>
      </c>
      <c r="AY789" s="18" t="s">
        <v>133</v>
      </c>
      <c r="BE789" s="123">
        <f>IF(N789="základní",J789,0)</f>
        <v>0</v>
      </c>
      <c r="BF789" s="123">
        <f>IF(N789="snížená",J789,0)</f>
        <v>0</v>
      </c>
      <c r="BG789" s="123">
        <f>IF(N789="zákl. přenesená",J789,0)</f>
        <v>0</v>
      </c>
      <c r="BH789" s="123">
        <f>IF(N789="sníž. přenesená",J789,0)</f>
        <v>0</v>
      </c>
      <c r="BI789" s="123">
        <f>IF(N789="nulová",J789,0)</f>
        <v>0</v>
      </c>
      <c r="BJ789" s="18" t="s">
        <v>73</v>
      </c>
      <c r="BK789" s="123">
        <f>ROUND(I789*H789,2)</f>
        <v>0</v>
      </c>
      <c r="BL789" s="18" t="s">
        <v>195</v>
      </c>
      <c r="BM789" s="122" t="s">
        <v>821</v>
      </c>
    </row>
    <row r="790" spans="1:51" s="13" customFormat="1" ht="12">
      <c r="A790" s="161"/>
      <c r="B790" s="253"/>
      <c r="C790" s="161"/>
      <c r="D790" s="254" t="s">
        <v>142</v>
      </c>
      <c r="E790" s="255" t="s">
        <v>3</v>
      </c>
      <c r="F790" s="256" t="s">
        <v>822</v>
      </c>
      <c r="G790" s="161"/>
      <c r="H790" s="255" t="s">
        <v>3</v>
      </c>
      <c r="I790" s="125"/>
      <c r="J790" s="161"/>
      <c r="K790" s="161"/>
      <c r="L790" s="253"/>
      <c r="M790" s="257"/>
      <c r="N790" s="258"/>
      <c r="O790" s="258"/>
      <c r="P790" s="258"/>
      <c r="Q790" s="258"/>
      <c r="R790" s="258"/>
      <c r="S790" s="258"/>
      <c r="T790" s="259"/>
      <c r="U790" s="161"/>
      <c r="V790" s="161"/>
      <c r="W790" s="161"/>
      <c r="X790" s="161"/>
      <c r="AT790" s="124" t="s">
        <v>142</v>
      </c>
      <c r="AU790" s="124" t="s">
        <v>77</v>
      </c>
      <c r="AV790" s="13" t="s">
        <v>73</v>
      </c>
      <c r="AW790" s="13" t="s">
        <v>30</v>
      </c>
      <c r="AX790" s="13" t="s">
        <v>68</v>
      </c>
      <c r="AY790" s="124" t="s">
        <v>133</v>
      </c>
    </row>
    <row r="791" spans="1:51" s="14" customFormat="1" ht="12">
      <c r="A791" s="162"/>
      <c r="B791" s="260"/>
      <c r="C791" s="162"/>
      <c r="D791" s="254" t="s">
        <v>142</v>
      </c>
      <c r="E791" s="261" t="s">
        <v>3</v>
      </c>
      <c r="F791" s="262" t="s">
        <v>823</v>
      </c>
      <c r="G791" s="162"/>
      <c r="H791" s="263">
        <v>38.1</v>
      </c>
      <c r="I791" s="130"/>
      <c r="J791" s="162"/>
      <c r="K791" s="162"/>
      <c r="L791" s="260"/>
      <c r="M791" s="264"/>
      <c r="N791" s="265"/>
      <c r="O791" s="265"/>
      <c r="P791" s="265"/>
      <c r="Q791" s="265"/>
      <c r="R791" s="265"/>
      <c r="S791" s="265"/>
      <c r="T791" s="266"/>
      <c r="U791" s="162"/>
      <c r="V791" s="162"/>
      <c r="W791" s="162"/>
      <c r="X791" s="162"/>
      <c r="AT791" s="129" t="s">
        <v>142</v>
      </c>
      <c r="AU791" s="129" t="s">
        <v>77</v>
      </c>
      <c r="AV791" s="14" t="s">
        <v>77</v>
      </c>
      <c r="AW791" s="14" t="s">
        <v>30</v>
      </c>
      <c r="AX791" s="14" t="s">
        <v>73</v>
      </c>
      <c r="AY791" s="129" t="s">
        <v>133</v>
      </c>
    </row>
    <row r="792" spans="1:65" s="2" customFormat="1" ht="14.45" customHeight="1">
      <c r="A792" s="164"/>
      <c r="B792" s="176"/>
      <c r="C792" s="242" t="s">
        <v>824</v>
      </c>
      <c r="D792" s="242" t="s">
        <v>135</v>
      </c>
      <c r="E792" s="243" t="s">
        <v>825</v>
      </c>
      <c r="F792" s="244" t="s">
        <v>826</v>
      </c>
      <c r="G792" s="245" t="s">
        <v>138</v>
      </c>
      <c r="H792" s="246">
        <v>38.1</v>
      </c>
      <c r="I792" s="117"/>
      <c r="J792" s="247">
        <f>ROUND(I792*H792,2)</f>
        <v>0</v>
      </c>
      <c r="K792" s="244" t="s">
        <v>3</v>
      </c>
      <c r="L792" s="176"/>
      <c r="M792" s="248" t="s">
        <v>3</v>
      </c>
      <c r="N792" s="249" t="s">
        <v>39</v>
      </c>
      <c r="O792" s="250"/>
      <c r="P792" s="251">
        <f>O792*H792</f>
        <v>0</v>
      </c>
      <c r="Q792" s="251">
        <v>0</v>
      </c>
      <c r="R792" s="251">
        <f>Q792*H792</f>
        <v>0</v>
      </c>
      <c r="S792" s="251">
        <v>0</v>
      </c>
      <c r="T792" s="252">
        <f>S792*H792</f>
        <v>0</v>
      </c>
      <c r="U792" s="164"/>
      <c r="V792" s="164"/>
      <c r="W792" s="164"/>
      <c r="X792" s="164"/>
      <c r="Y792" s="30"/>
      <c r="Z792" s="30"/>
      <c r="AA792" s="30"/>
      <c r="AB792" s="30"/>
      <c r="AC792" s="30"/>
      <c r="AD792" s="30"/>
      <c r="AE792" s="30"/>
      <c r="AR792" s="122" t="s">
        <v>195</v>
      </c>
      <c r="AT792" s="122" t="s">
        <v>135</v>
      </c>
      <c r="AU792" s="122" t="s">
        <v>77</v>
      </c>
      <c r="AY792" s="18" t="s">
        <v>133</v>
      </c>
      <c r="BE792" s="123">
        <f>IF(N792="základní",J792,0)</f>
        <v>0</v>
      </c>
      <c r="BF792" s="123">
        <f>IF(N792="snížená",J792,0)</f>
        <v>0</v>
      </c>
      <c r="BG792" s="123">
        <f>IF(N792="zákl. přenesená",J792,0)</f>
        <v>0</v>
      </c>
      <c r="BH792" s="123">
        <f>IF(N792="sníž. přenesená",J792,0)</f>
        <v>0</v>
      </c>
      <c r="BI792" s="123">
        <f>IF(N792="nulová",J792,0)</f>
        <v>0</v>
      </c>
      <c r="BJ792" s="18" t="s">
        <v>73</v>
      </c>
      <c r="BK792" s="123">
        <f>ROUND(I792*H792,2)</f>
        <v>0</v>
      </c>
      <c r="BL792" s="18" t="s">
        <v>195</v>
      </c>
      <c r="BM792" s="122" t="s">
        <v>827</v>
      </c>
    </row>
    <row r="793" spans="1:47" s="2" customFormat="1" ht="19.5">
      <c r="A793" s="164"/>
      <c r="B793" s="176"/>
      <c r="C793" s="164"/>
      <c r="D793" s="254" t="s">
        <v>164</v>
      </c>
      <c r="E793" s="164"/>
      <c r="F793" s="267" t="s">
        <v>828</v>
      </c>
      <c r="G793" s="164"/>
      <c r="H793" s="164"/>
      <c r="I793" s="134"/>
      <c r="J793" s="164"/>
      <c r="K793" s="164"/>
      <c r="L793" s="176"/>
      <c r="M793" s="268"/>
      <c r="N793" s="269"/>
      <c r="O793" s="250"/>
      <c r="P793" s="250"/>
      <c r="Q793" s="250"/>
      <c r="R793" s="250"/>
      <c r="S793" s="250"/>
      <c r="T793" s="270"/>
      <c r="U793" s="164"/>
      <c r="V793" s="164"/>
      <c r="W793" s="164"/>
      <c r="X793" s="164"/>
      <c r="Y793" s="30"/>
      <c r="Z793" s="30"/>
      <c r="AA793" s="30"/>
      <c r="AB793" s="30"/>
      <c r="AC793" s="30"/>
      <c r="AD793" s="30"/>
      <c r="AE793" s="30"/>
      <c r="AT793" s="18" t="s">
        <v>164</v>
      </c>
      <c r="AU793" s="18" t="s">
        <v>77</v>
      </c>
    </row>
    <row r="794" spans="1:51" s="13" customFormat="1" ht="12">
      <c r="A794" s="161"/>
      <c r="B794" s="253"/>
      <c r="C794" s="161"/>
      <c r="D794" s="254" t="s">
        <v>142</v>
      </c>
      <c r="E794" s="255" t="s">
        <v>3</v>
      </c>
      <c r="F794" s="256" t="s">
        <v>822</v>
      </c>
      <c r="G794" s="161"/>
      <c r="H794" s="255" t="s">
        <v>3</v>
      </c>
      <c r="I794" s="125"/>
      <c r="J794" s="161"/>
      <c r="K794" s="161"/>
      <c r="L794" s="253"/>
      <c r="M794" s="257"/>
      <c r="N794" s="258"/>
      <c r="O794" s="258"/>
      <c r="P794" s="258"/>
      <c r="Q794" s="258"/>
      <c r="R794" s="258"/>
      <c r="S794" s="258"/>
      <c r="T794" s="259"/>
      <c r="U794" s="161"/>
      <c r="V794" s="161"/>
      <c r="W794" s="161"/>
      <c r="X794" s="161"/>
      <c r="AT794" s="124" t="s">
        <v>142</v>
      </c>
      <c r="AU794" s="124" t="s">
        <v>77</v>
      </c>
      <c r="AV794" s="13" t="s">
        <v>73</v>
      </c>
      <c r="AW794" s="13" t="s">
        <v>30</v>
      </c>
      <c r="AX794" s="13" t="s">
        <v>68</v>
      </c>
      <c r="AY794" s="124" t="s">
        <v>133</v>
      </c>
    </row>
    <row r="795" spans="1:51" s="14" customFormat="1" ht="12">
      <c r="A795" s="162"/>
      <c r="B795" s="260"/>
      <c r="C795" s="162"/>
      <c r="D795" s="254" t="s">
        <v>142</v>
      </c>
      <c r="E795" s="261" t="s">
        <v>3</v>
      </c>
      <c r="F795" s="262" t="s">
        <v>823</v>
      </c>
      <c r="G795" s="162"/>
      <c r="H795" s="263">
        <v>38.1</v>
      </c>
      <c r="I795" s="130"/>
      <c r="J795" s="162"/>
      <c r="K795" s="162"/>
      <c r="L795" s="260"/>
      <c r="M795" s="264"/>
      <c r="N795" s="265"/>
      <c r="O795" s="265"/>
      <c r="P795" s="265"/>
      <c r="Q795" s="265"/>
      <c r="R795" s="265"/>
      <c r="S795" s="265"/>
      <c r="T795" s="266"/>
      <c r="U795" s="162"/>
      <c r="V795" s="162"/>
      <c r="W795" s="162"/>
      <c r="X795" s="162"/>
      <c r="AT795" s="129" t="s">
        <v>142</v>
      </c>
      <c r="AU795" s="129" t="s">
        <v>77</v>
      </c>
      <c r="AV795" s="14" t="s">
        <v>77</v>
      </c>
      <c r="AW795" s="14" t="s">
        <v>30</v>
      </c>
      <c r="AX795" s="14" t="s">
        <v>73</v>
      </c>
      <c r="AY795" s="129" t="s">
        <v>133</v>
      </c>
    </row>
    <row r="796" spans="1:65" s="2" customFormat="1" ht="14.45" customHeight="1">
      <c r="A796" s="164"/>
      <c r="B796" s="176"/>
      <c r="C796" s="242" t="s">
        <v>829</v>
      </c>
      <c r="D796" s="242" t="s">
        <v>135</v>
      </c>
      <c r="E796" s="243" t="s">
        <v>830</v>
      </c>
      <c r="F796" s="244" t="s">
        <v>831</v>
      </c>
      <c r="G796" s="245" t="s">
        <v>138</v>
      </c>
      <c r="H796" s="246">
        <v>38.1</v>
      </c>
      <c r="I796" s="117"/>
      <c r="J796" s="247">
        <f>ROUND(I796*H796,2)</f>
        <v>0</v>
      </c>
      <c r="K796" s="244" t="s">
        <v>3</v>
      </c>
      <c r="L796" s="176"/>
      <c r="M796" s="248" t="s">
        <v>3</v>
      </c>
      <c r="N796" s="249" t="s">
        <v>39</v>
      </c>
      <c r="O796" s="250"/>
      <c r="P796" s="251">
        <f>O796*H796</f>
        <v>0</v>
      </c>
      <c r="Q796" s="251">
        <v>0</v>
      </c>
      <c r="R796" s="251">
        <f>Q796*H796</f>
        <v>0</v>
      </c>
      <c r="S796" s="251">
        <v>0</v>
      </c>
      <c r="T796" s="252">
        <f>S796*H796</f>
        <v>0</v>
      </c>
      <c r="U796" s="164"/>
      <c r="V796" s="164"/>
      <c r="W796" s="164"/>
      <c r="X796" s="164"/>
      <c r="Y796" s="30"/>
      <c r="Z796" s="30"/>
      <c r="AA796" s="30"/>
      <c r="AB796" s="30"/>
      <c r="AC796" s="30"/>
      <c r="AD796" s="30"/>
      <c r="AE796" s="30"/>
      <c r="AR796" s="122" t="s">
        <v>195</v>
      </c>
      <c r="AT796" s="122" t="s">
        <v>135</v>
      </c>
      <c r="AU796" s="122" t="s">
        <v>77</v>
      </c>
      <c r="AY796" s="18" t="s">
        <v>133</v>
      </c>
      <c r="BE796" s="123">
        <f>IF(N796="základní",J796,0)</f>
        <v>0</v>
      </c>
      <c r="BF796" s="123">
        <f>IF(N796="snížená",J796,0)</f>
        <v>0</v>
      </c>
      <c r="BG796" s="123">
        <f>IF(N796="zákl. přenesená",J796,0)</f>
        <v>0</v>
      </c>
      <c r="BH796" s="123">
        <f>IF(N796="sníž. přenesená",J796,0)</f>
        <v>0</v>
      </c>
      <c r="BI796" s="123">
        <f>IF(N796="nulová",J796,0)</f>
        <v>0</v>
      </c>
      <c r="BJ796" s="18" t="s">
        <v>73</v>
      </c>
      <c r="BK796" s="123">
        <f>ROUND(I796*H796,2)</f>
        <v>0</v>
      </c>
      <c r="BL796" s="18" t="s">
        <v>195</v>
      </c>
      <c r="BM796" s="122" t="s">
        <v>832</v>
      </c>
    </row>
    <row r="797" spans="1:47" s="2" customFormat="1" ht="39">
      <c r="A797" s="164"/>
      <c r="B797" s="176"/>
      <c r="C797" s="164"/>
      <c r="D797" s="254" t="s">
        <v>164</v>
      </c>
      <c r="E797" s="164"/>
      <c r="F797" s="267" t="s">
        <v>833</v>
      </c>
      <c r="G797" s="164"/>
      <c r="H797" s="164"/>
      <c r="I797" s="134"/>
      <c r="J797" s="164"/>
      <c r="K797" s="164"/>
      <c r="L797" s="176"/>
      <c r="M797" s="268"/>
      <c r="N797" s="269"/>
      <c r="O797" s="250"/>
      <c r="P797" s="250"/>
      <c r="Q797" s="250"/>
      <c r="R797" s="250"/>
      <c r="S797" s="250"/>
      <c r="T797" s="270"/>
      <c r="U797" s="164"/>
      <c r="V797" s="164"/>
      <c r="W797" s="164"/>
      <c r="X797" s="164"/>
      <c r="Y797" s="30"/>
      <c r="Z797" s="30"/>
      <c r="AA797" s="30"/>
      <c r="AB797" s="30"/>
      <c r="AC797" s="30"/>
      <c r="AD797" s="30"/>
      <c r="AE797" s="30"/>
      <c r="AT797" s="18" t="s">
        <v>164</v>
      </c>
      <c r="AU797" s="18" t="s">
        <v>77</v>
      </c>
    </row>
    <row r="798" spans="1:51" s="13" customFormat="1" ht="12">
      <c r="A798" s="161"/>
      <c r="B798" s="253"/>
      <c r="C798" s="161"/>
      <c r="D798" s="254" t="s">
        <v>142</v>
      </c>
      <c r="E798" s="255" t="s">
        <v>3</v>
      </c>
      <c r="F798" s="256" t="s">
        <v>822</v>
      </c>
      <c r="G798" s="161"/>
      <c r="H798" s="255" t="s">
        <v>3</v>
      </c>
      <c r="I798" s="125"/>
      <c r="J798" s="161"/>
      <c r="K798" s="161"/>
      <c r="L798" s="253"/>
      <c r="M798" s="257"/>
      <c r="N798" s="258"/>
      <c r="O798" s="258"/>
      <c r="P798" s="258"/>
      <c r="Q798" s="258"/>
      <c r="R798" s="258"/>
      <c r="S798" s="258"/>
      <c r="T798" s="259"/>
      <c r="U798" s="161"/>
      <c r="V798" s="161"/>
      <c r="W798" s="161"/>
      <c r="X798" s="161"/>
      <c r="AT798" s="124" t="s">
        <v>142</v>
      </c>
      <c r="AU798" s="124" t="s">
        <v>77</v>
      </c>
      <c r="AV798" s="13" t="s">
        <v>73</v>
      </c>
      <c r="AW798" s="13" t="s">
        <v>30</v>
      </c>
      <c r="AX798" s="13" t="s">
        <v>68</v>
      </c>
      <c r="AY798" s="124" t="s">
        <v>133</v>
      </c>
    </row>
    <row r="799" spans="1:51" s="14" customFormat="1" ht="12">
      <c r="A799" s="162"/>
      <c r="B799" s="260"/>
      <c r="C799" s="162"/>
      <c r="D799" s="254" t="s">
        <v>142</v>
      </c>
      <c r="E799" s="261" t="s">
        <v>3</v>
      </c>
      <c r="F799" s="262" t="s">
        <v>823</v>
      </c>
      <c r="G799" s="162"/>
      <c r="H799" s="263">
        <v>38.1</v>
      </c>
      <c r="I799" s="130"/>
      <c r="J799" s="162"/>
      <c r="K799" s="162"/>
      <c r="L799" s="260"/>
      <c r="M799" s="264"/>
      <c r="N799" s="265"/>
      <c r="O799" s="265"/>
      <c r="P799" s="265"/>
      <c r="Q799" s="265"/>
      <c r="R799" s="265"/>
      <c r="S799" s="265"/>
      <c r="T799" s="266"/>
      <c r="U799" s="162"/>
      <c r="V799" s="162"/>
      <c r="W799" s="162"/>
      <c r="X799" s="162"/>
      <c r="AT799" s="129" t="s">
        <v>142</v>
      </c>
      <c r="AU799" s="129" t="s">
        <v>77</v>
      </c>
      <c r="AV799" s="14" t="s">
        <v>77</v>
      </c>
      <c r="AW799" s="14" t="s">
        <v>30</v>
      </c>
      <c r="AX799" s="14" t="s">
        <v>73</v>
      </c>
      <c r="AY799" s="129" t="s">
        <v>133</v>
      </c>
    </row>
    <row r="800" spans="1:65" s="2" customFormat="1" ht="14.45" customHeight="1">
      <c r="A800" s="164"/>
      <c r="B800" s="176"/>
      <c r="C800" s="242" t="s">
        <v>834</v>
      </c>
      <c r="D800" s="242" t="s">
        <v>135</v>
      </c>
      <c r="E800" s="243" t="s">
        <v>835</v>
      </c>
      <c r="F800" s="244" t="s">
        <v>836</v>
      </c>
      <c r="G800" s="245" t="s">
        <v>138</v>
      </c>
      <c r="H800" s="246">
        <v>38.1</v>
      </c>
      <c r="I800" s="117"/>
      <c r="J800" s="247">
        <f>ROUND(I800*H800,2)</f>
        <v>0</v>
      </c>
      <c r="K800" s="244" t="s">
        <v>3</v>
      </c>
      <c r="L800" s="176"/>
      <c r="M800" s="248" t="s">
        <v>3</v>
      </c>
      <c r="N800" s="249" t="s">
        <v>39</v>
      </c>
      <c r="O800" s="250"/>
      <c r="P800" s="251">
        <f>O800*H800</f>
        <v>0</v>
      </c>
      <c r="Q800" s="251">
        <v>0</v>
      </c>
      <c r="R800" s="251">
        <f>Q800*H800</f>
        <v>0</v>
      </c>
      <c r="S800" s="251">
        <v>0</v>
      </c>
      <c r="T800" s="252">
        <f>S800*H800</f>
        <v>0</v>
      </c>
      <c r="U800" s="164"/>
      <c r="V800" s="164"/>
      <c r="W800" s="164"/>
      <c r="X800" s="164"/>
      <c r="Y800" s="30"/>
      <c r="Z800" s="30"/>
      <c r="AA800" s="30"/>
      <c r="AB800" s="30"/>
      <c r="AC800" s="30"/>
      <c r="AD800" s="30"/>
      <c r="AE800" s="30"/>
      <c r="AR800" s="122" t="s">
        <v>195</v>
      </c>
      <c r="AT800" s="122" t="s">
        <v>135</v>
      </c>
      <c r="AU800" s="122" t="s">
        <v>77</v>
      </c>
      <c r="AY800" s="18" t="s">
        <v>133</v>
      </c>
      <c r="BE800" s="123">
        <f>IF(N800="základní",J800,0)</f>
        <v>0</v>
      </c>
      <c r="BF800" s="123">
        <f>IF(N800="snížená",J800,0)</f>
        <v>0</v>
      </c>
      <c r="BG800" s="123">
        <f>IF(N800="zákl. přenesená",J800,0)</f>
        <v>0</v>
      </c>
      <c r="BH800" s="123">
        <f>IF(N800="sníž. přenesená",J800,0)</f>
        <v>0</v>
      </c>
      <c r="BI800" s="123">
        <f>IF(N800="nulová",J800,0)</f>
        <v>0</v>
      </c>
      <c r="BJ800" s="18" t="s">
        <v>73</v>
      </c>
      <c r="BK800" s="123">
        <f>ROUND(I800*H800,2)</f>
        <v>0</v>
      </c>
      <c r="BL800" s="18" t="s">
        <v>195</v>
      </c>
      <c r="BM800" s="122" t="s">
        <v>837</v>
      </c>
    </row>
    <row r="801" spans="1:47" s="2" customFormat="1" ht="19.5">
      <c r="A801" s="164"/>
      <c r="B801" s="176"/>
      <c r="C801" s="164"/>
      <c r="D801" s="254" t="s">
        <v>164</v>
      </c>
      <c r="E801" s="164"/>
      <c r="F801" s="267" t="s">
        <v>838</v>
      </c>
      <c r="G801" s="164"/>
      <c r="H801" s="164"/>
      <c r="I801" s="134"/>
      <c r="J801" s="164"/>
      <c r="K801" s="164"/>
      <c r="L801" s="176"/>
      <c r="M801" s="268"/>
      <c r="N801" s="269"/>
      <c r="O801" s="250"/>
      <c r="P801" s="250"/>
      <c r="Q801" s="250"/>
      <c r="R801" s="250"/>
      <c r="S801" s="250"/>
      <c r="T801" s="270"/>
      <c r="U801" s="164"/>
      <c r="V801" s="164"/>
      <c r="W801" s="164"/>
      <c r="X801" s="164"/>
      <c r="Y801" s="30"/>
      <c r="Z801" s="30"/>
      <c r="AA801" s="30"/>
      <c r="AB801" s="30"/>
      <c r="AC801" s="30"/>
      <c r="AD801" s="30"/>
      <c r="AE801" s="30"/>
      <c r="AT801" s="18" t="s">
        <v>164</v>
      </c>
      <c r="AU801" s="18" t="s">
        <v>77</v>
      </c>
    </row>
    <row r="802" spans="1:51" s="13" customFormat="1" ht="12">
      <c r="A802" s="161"/>
      <c r="B802" s="253"/>
      <c r="C802" s="161"/>
      <c r="D802" s="254" t="s">
        <v>142</v>
      </c>
      <c r="E802" s="255" t="s">
        <v>3</v>
      </c>
      <c r="F802" s="256" t="s">
        <v>822</v>
      </c>
      <c r="G802" s="161"/>
      <c r="H802" s="255" t="s">
        <v>3</v>
      </c>
      <c r="I802" s="125"/>
      <c r="J802" s="161"/>
      <c r="K802" s="161"/>
      <c r="L802" s="253"/>
      <c r="M802" s="257"/>
      <c r="N802" s="258"/>
      <c r="O802" s="258"/>
      <c r="P802" s="258"/>
      <c r="Q802" s="258"/>
      <c r="R802" s="258"/>
      <c r="S802" s="258"/>
      <c r="T802" s="259"/>
      <c r="U802" s="161"/>
      <c r="V802" s="161"/>
      <c r="W802" s="161"/>
      <c r="X802" s="161"/>
      <c r="AT802" s="124" t="s">
        <v>142</v>
      </c>
      <c r="AU802" s="124" t="s">
        <v>77</v>
      </c>
      <c r="AV802" s="13" t="s">
        <v>73</v>
      </c>
      <c r="AW802" s="13" t="s">
        <v>30</v>
      </c>
      <c r="AX802" s="13" t="s">
        <v>68</v>
      </c>
      <c r="AY802" s="124" t="s">
        <v>133</v>
      </c>
    </row>
    <row r="803" spans="1:51" s="14" customFormat="1" ht="12">
      <c r="A803" s="162"/>
      <c r="B803" s="260"/>
      <c r="C803" s="162"/>
      <c r="D803" s="254" t="s">
        <v>142</v>
      </c>
      <c r="E803" s="261" t="s">
        <v>3</v>
      </c>
      <c r="F803" s="262" t="s">
        <v>823</v>
      </c>
      <c r="G803" s="162"/>
      <c r="H803" s="263">
        <v>38.1</v>
      </c>
      <c r="I803" s="130"/>
      <c r="J803" s="162"/>
      <c r="K803" s="162"/>
      <c r="L803" s="260"/>
      <c r="M803" s="264"/>
      <c r="N803" s="265"/>
      <c r="O803" s="265"/>
      <c r="P803" s="265"/>
      <c r="Q803" s="265"/>
      <c r="R803" s="265"/>
      <c r="S803" s="265"/>
      <c r="T803" s="266"/>
      <c r="U803" s="162"/>
      <c r="V803" s="162"/>
      <c r="W803" s="162"/>
      <c r="X803" s="162"/>
      <c r="AT803" s="129" t="s">
        <v>142</v>
      </c>
      <c r="AU803" s="129" t="s">
        <v>77</v>
      </c>
      <c r="AV803" s="14" t="s">
        <v>77</v>
      </c>
      <c r="AW803" s="14" t="s">
        <v>30</v>
      </c>
      <c r="AX803" s="14" t="s">
        <v>73</v>
      </c>
      <c r="AY803" s="129" t="s">
        <v>133</v>
      </c>
    </row>
    <row r="804" spans="1:65" s="2" customFormat="1" ht="14.45" customHeight="1">
      <c r="A804" s="164"/>
      <c r="B804" s="176"/>
      <c r="C804" s="242" t="s">
        <v>839</v>
      </c>
      <c r="D804" s="242" t="s">
        <v>135</v>
      </c>
      <c r="E804" s="243" t="s">
        <v>840</v>
      </c>
      <c r="F804" s="244" t="s">
        <v>841</v>
      </c>
      <c r="G804" s="245" t="s">
        <v>138</v>
      </c>
      <c r="H804" s="246">
        <v>38.1</v>
      </c>
      <c r="I804" s="117"/>
      <c r="J804" s="247">
        <f>ROUND(I804*H804,2)</f>
        <v>0</v>
      </c>
      <c r="K804" s="244" t="s">
        <v>3</v>
      </c>
      <c r="L804" s="176"/>
      <c r="M804" s="248" t="s">
        <v>3</v>
      </c>
      <c r="N804" s="249" t="s">
        <v>39</v>
      </c>
      <c r="O804" s="250"/>
      <c r="P804" s="251">
        <f>O804*H804</f>
        <v>0</v>
      </c>
      <c r="Q804" s="251">
        <v>0</v>
      </c>
      <c r="R804" s="251">
        <f>Q804*H804</f>
        <v>0</v>
      </c>
      <c r="S804" s="251">
        <v>0</v>
      </c>
      <c r="T804" s="252">
        <f>S804*H804</f>
        <v>0</v>
      </c>
      <c r="U804" s="164"/>
      <c r="V804" s="164"/>
      <c r="W804" s="164"/>
      <c r="X804" s="164"/>
      <c r="Y804" s="30"/>
      <c r="Z804" s="30"/>
      <c r="AA804" s="30"/>
      <c r="AB804" s="30"/>
      <c r="AC804" s="30"/>
      <c r="AD804" s="30"/>
      <c r="AE804" s="30"/>
      <c r="AR804" s="122" t="s">
        <v>195</v>
      </c>
      <c r="AT804" s="122" t="s">
        <v>135</v>
      </c>
      <c r="AU804" s="122" t="s">
        <v>77</v>
      </c>
      <c r="AY804" s="18" t="s">
        <v>133</v>
      </c>
      <c r="BE804" s="123">
        <f>IF(N804="základní",J804,0)</f>
        <v>0</v>
      </c>
      <c r="BF804" s="123">
        <f>IF(N804="snížená",J804,0)</f>
        <v>0</v>
      </c>
      <c r="BG804" s="123">
        <f>IF(N804="zákl. přenesená",J804,0)</f>
        <v>0</v>
      </c>
      <c r="BH804" s="123">
        <f>IF(N804="sníž. přenesená",J804,0)</f>
        <v>0</v>
      </c>
      <c r="BI804" s="123">
        <f>IF(N804="nulová",J804,0)</f>
        <v>0</v>
      </c>
      <c r="BJ804" s="18" t="s">
        <v>73</v>
      </c>
      <c r="BK804" s="123">
        <f>ROUND(I804*H804,2)</f>
        <v>0</v>
      </c>
      <c r="BL804" s="18" t="s">
        <v>195</v>
      </c>
      <c r="BM804" s="122" t="s">
        <v>842</v>
      </c>
    </row>
    <row r="805" spans="1:47" s="2" customFormat="1" ht="29.25">
      <c r="A805" s="164"/>
      <c r="B805" s="176"/>
      <c r="C805" s="164"/>
      <c r="D805" s="254" t="s">
        <v>164</v>
      </c>
      <c r="E805" s="164"/>
      <c r="F805" s="267" t="s">
        <v>843</v>
      </c>
      <c r="G805" s="164"/>
      <c r="H805" s="164"/>
      <c r="I805" s="134"/>
      <c r="J805" s="164"/>
      <c r="K805" s="164"/>
      <c r="L805" s="176"/>
      <c r="M805" s="268"/>
      <c r="N805" s="269"/>
      <c r="O805" s="250"/>
      <c r="P805" s="250"/>
      <c r="Q805" s="250"/>
      <c r="R805" s="250"/>
      <c r="S805" s="250"/>
      <c r="T805" s="270"/>
      <c r="U805" s="164"/>
      <c r="V805" s="164"/>
      <c r="W805" s="164"/>
      <c r="X805" s="164"/>
      <c r="Y805" s="30"/>
      <c r="Z805" s="30"/>
      <c r="AA805" s="30"/>
      <c r="AB805" s="30"/>
      <c r="AC805" s="30"/>
      <c r="AD805" s="30"/>
      <c r="AE805" s="30"/>
      <c r="AT805" s="18" t="s">
        <v>164</v>
      </c>
      <c r="AU805" s="18" t="s">
        <v>77</v>
      </c>
    </row>
    <row r="806" spans="1:51" s="13" customFormat="1" ht="12">
      <c r="A806" s="161"/>
      <c r="B806" s="253"/>
      <c r="C806" s="161"/>
      <c r="D806" s="254" t="s">
        <v>142</v>
      </c>
      <c r="E806" s="255" t="s">
        <v>3</v>
      </c>
      <c r="F806" s="256" t="s">
        <v>822</v>
      </c>
      <c r="G806" s="161"/>
      <c r="H806" s="255" t="s">
        <v>3</v>
      </c>
      <c r="I806" s="125"/>
      <c r="J806" s="161"/>
      <c r="K806" s="161"/>
      <c r="L806" s="253"/>
      <c r="M806" s="257"/>
      <c r="N806" s="258"/>
      <c r="O806" s="258"/>
      <c r="P806" s="258"/>
      <c r="Q806" s="258"/>
      <c r="R806" s="258"/>
      <c r="S806" s="258"/>
      <c r="T806" s="259"/>
      <c r="U806" s="161"/>
      <c r="V806" s="161"/>
      <c r="W806" s="161"/>
      <c r="X806" s="161"/>
      <c r="AT806" s="124" t="s">
        <v>142</v>
      </c>
      <c r="AU806" s="124" t="s">
        <v>77</v>
      </c>
      <c r="AV806" s="13" t="s">
        <v>73</v>
      </c>
      <c r="AW806" s="13" t="s">
        <v>30</v>
      </c>
      <c r="AX806" s="13" t="s">
        <v>68</v>
      </c>
      <c r="AY806" s="124" t="s">
        <v>133</v>
      </c>
    </row>
    <row r="807" spans="1:51" s="14" customFormat="1" ht="12">
      <c r="A807" s="162"/>
      <c r="B807" s="260"/>
      <c r="C807" s="162"/>
      <c r="D807" s="254" t="s">
        <v>142</v>
      </c>
      <c r="E807" s="261" t="s">
        <v>3</v>
      </c>
      <c r="F807" s="262" t="s">
        <v>823</v>
      </c>
      <c r="G807" s="162"/>
      <c r="H807" s="263">
        <v>38.1</v>
      </c>
      <c r="I807" s="130"/>
      <c r="J807" s="162"/>
      <c r="K807" s="162"/>
      <c r="L807" s="260"/>
      <c r="M807" s="264"/>
      <c r="N807" s="265"/>
      <c r="O807" s="265"/>
      <c r="P807" s="265"/>
      <c r="Q807" s="265"/>
      <c r="R807" s="265"/>
      <c r="S807" s="265"/>
      <c r="T807" s="266"/>
      <c r="U807" s="162"/>
      <c r="V807" s="162"/>
      <c r="W807" s="162"/>
      <c r="X807" s="162"/>
      <c r="AT807" s="129" t="s">
        <v>142</v>
      </c>
      <c r="AU807" s="129" t="s">
        <v>77</v>
      </c>
      <c r="AV807" s="14" t="s">
        <v>77</v>
      </c>
      <c r="AW807" s="14" t="s">
        <v>30</v>
      </c>
      <c r="AX807" s="14" t="s">
        <v>73</v>
      </c>
      <c r="AY807" s="129" t="s">
        <v>133</v>
      </c>
    </row>
    <row r="808" spans="1:65" s="2" customFormat="1" ht="24.2" customHeight="1">
      <c r="A808" s="164"/>
      <c r="B808" s="176"/>
      <c r="C808" s="242" t="s">
        <v>844</v>
      </c>
      <c r="D808" s="242" t="s">
        <v>135</v>
      </c>
      <c r="E808" s="243" t="s">
        <v>845</v>
      </c>
      <c r="F808" s="244" t="s">
        <v>846</v>
      </c>
      <c r="G808" s="245" t="s">
        <v>138</v>
      </c>
      <c r="H808" s="246">
        <v>23.7</v>
      </c>
      <c r="I808" s="117"/>
      <c r="J808" s="247">
        <f>ROUND(I808*H808,2)</f>
        <v>0</v>
      </c>
      <c r="K808" s="244" t="s">
        <v>3</v>
      </c>
      <c r="L808" s="176"/>
      <c r="M808" s="248" t="s">
        <v>3</v>
      </c>
      <c r="N808" s="249" t="s">
        <v>39</v>
      </c>
      <c r="O808" s="250"/>
      <c r="P808" s="251">
        <f>O808*H808</f>
        <v>0</v>
      </c>
      <c r="Q808" s="251">
        <v>0</v>
      </c>
      <c r="R808" s="251">
        <f>Q808*H808</f>
        <v>0</v>
      </c>
      <c r="S808" s="251">
        <v>0</v>
      </c>
      <c r="T808" s="252">
        <f>S808*H808</f>
        <v>0</v>
      </c>
      <c r="U808" s="164"/>
      <c r="V808" s="164"/>
      <c r="W808" s="164"/>
      <c r="X808" s="164"/>
      <c r="Y808" s="30"/>
      <c r="Z808" s="30"/>
      <c r="AA808" s="30"/>
      <c r="AB808" s="30"/>
      <c r="AC808" s="30"/>
      <c r="AD808" s="30"/>
      <c r="AE808" s="30"/>
      <c r="AR808" s="122" t="s">
        <v>195</v>
      </c>
      <c r="AT808" s="122" t="s">
        <v>135</v>
      </c>
      <c r="AU808" s="122" t="s">
        <v>77</v>
      </c>
      <c r="AY808" s="18" t="s">
        <v>133</v>
      </c>
      <c r="BE808" s="123">
        <f>IF(N808="základní",J808,0)</f>
        <v>0</v>
      </c>
      <c r="BF808" s="123">
        <f>IF(N808="snížená",J808,0)</f>
        <v>0</v>
      </c>
      <c r="BG808" s="123">
        <f>IF(N808="zákl. přenesená",J808,0)</f>
        <v>0</v>
      </c>
      <c r="BH808" s="123">
        <f>IF(N808="sníž. přenesená",J808,0)</f>
        <v>0</v>
      </c>
      <c r="BI808" s="123">
        <f>IF(N808="nulová",J808,0)</f>
        <v>0</v>
      </c>
      <c r="BJ808" s="18" t="s">
        <v>73</v>
      </c>
      <c r="BK808" s="123">
        <f>ROUND(I808*H808,2)</f>
        <v>0</v>
      </c>
      <c r="BL808" s="18" t="s">
        <v>195</v>
      </c>
      <c r="BM808" s="122" t="s">
        <v>847</v>
      </c>
    </row>
    <row r="809" spans="1:51" s="13" customFormat="1" ht="12">
      <c r="A809" s="161"/>
      <c r="B809" s="253"/>
      <c r="C809" s="161"/>
      <c r="D809" s="254" t="s">
        <v>142</v>
      </c>
      <c r="E809" s="255" t="s">
        <v>3</v>
      </c>
      <c r="F809" s="256" t="s">
        <v>822</v>
      </c>
      <c r="G809" s="161"/>
      <c r="H809" s="255" t="s">
        <v>3</v>
      </c>
      <c r="I809" s="125"/>
      <c r="J809" s="161"/>
      <c r="K809" s="161"/>
      <c r="L809" s="253"/>
      <c r="M809" s="257"/>
      <c r="N809" s="258"/>
      <c r="O809" s="258"/>
      <c r="P809" s="258"/>
      <c r="Q809" s="258"/>
      <c r="R809" s="258"/>
      <c r="S809" s="258"/>
      <c r="T809" s="259"/>
      <c r="U809" s="161"/>
      <c r="V809" s="161"/>
      <c r="W809" s="161"/>
      <c r="X809" s="161"/>
      <c r="AT809" s="124" t="s">
        <v>142</v>
      </c>
      <c r="AU809" s="124" t="s">
        <v>77</v>
      </c>
      <c r="AV809" s="13" t="s">
        <v>73</v>
      </c>
      <c r="AW809" s="13" t="s">
        <v>30</v>
      </c>
      <c r="AX809" s="13" t="s">
        <v>68</v>
      </c>
      <c r="AY809" s="124" t="s">
        <v>133</v>
      </c>
    </row>
    <row r="810" spans="1:51" s="14" customFormat="1" ht="12">
      <c r="A810" s="162"/>
      <c r="B810" s="260"/>
      <c r="C810" s="162"/>
      <c r="D810" s="254" t="s">
        <v>142</v>
      </c>
      <c r="E810" s="261" t="s">
        <v>3</v>
      </c>
      <c r="F810" s="262" t="s">
        <v>848</v>
      </c>
      <c r="G810" s="162"/>
      <c r="H810" s="263">
        <v>23.7</v>
      </c>
      <c r="I810" s="130"/>
      <c r="J810" s="162"/>
      <c r="K810" s="162"/>
      <c r="L810" s="260"/>
      <c r="M810" s="264"/>
      <c r="N810" s="265"/>
      <c r="O810" s="265"/>
      <c r="P810" s="265"/>
      <c r="Q810" s="265"/>
      <c r="R810" s="265"/>
      <c r="S810" s="265"/>
      <c r="T810" s="266"/>
      <c r="U810" s="162"/>
      <c r="V810" s="162"/>
      <c r="W810" s="162"/>
      <c r="X810" s="162"/>
      <c r="AT810" s="129" t="s">
        <v>142</v>
      </c>
      <c r="AU810" s="129" t="s">
        <v>77</v>
      </c>
      <c r="AV810" s="14" t="s">
        <v>77</v>
      </c>
      <c r="AW810" s="14" t="s">
        <v>30</v>
      </c>
      <c r="AX810" s="14" t="s">
        <v>73</v>
      </c>
      <c r="AY810" s="129" t="s">
        <v>133</v>
      </c>
    </row>
    <row r="811" spans="1:65" s="2" customFormat="1" ht="24.2" customHeight="1">
      <c r="A811" s="164"/>
      <c r="B811" s="176"/>
      <c r="C811" s="242" t="s">
        <v>849</v>
      </c>
      <c r="D811" s="242" t="s">
        <v>135</v>
      </c>
      <c r="E811" s="243" t="s">
        <v>850</v>
      </c>
      <c r="F811" s="244" t="s">
        <v>851</v>
      </c>
      <c r="G811" s="245" t="s">
        <v>138</v>
      </c>
      <c r="H811" s="246">
        <v>23.7</v>
      </c>
      <c r="I811" s="117"/>
      <c r="J811" s="247">
        <f>ROUND(I811*H811,2)</f>
        <v>0</v>
      </c>
      <c r="K811" s="244" t="s">
        <v>3</v>
      </c>
      <c r="L811" s="176"/>
      <c r="M811" s="248" t="s">
        <v>3</v>
      </c>
      <c r="N811" s="249" t="s">
        <v>39</v>
      </c>
      <c r="O811" s="250"/>
      <c r="P811" s="251">
        <f>O811*H811</f>
        <v>0</v>
      </c>
      <c r="Q811" s="251">
        <v>0</v>
      </c>
      <c r="R811" s="251">
        <f>Q811*H811</f>
        <v>0</v>
      </c>
      <c r="S811" s="251">
        <v>0</v>
      </c>
      <c r="T811" s="252">
        <f>S811*H811</f>
        <v>0</v>
      </c>
      <c r="U811" s="164"/>
      <c r="V811" s="164"/>
      <c r="W811" s="164"/>
      <c r="X811" s="164"/>
      <c r="Y811" s="30"/>
      <c r="Z811" s="30"/>
      <c r="AA811" s="30"/>
      <c r="AB811" s="30"/>
      <c r="AC811" s="30"/>
      <c r="AD811" s="30"/>
      <c r="AE811" s="30"/>
      <c r="AR811" s="122" t="s">
        <v>195</v>
      </c>
      <c r="AT811" s="122" t="s">
        <v>135</v>
      </c>
      <c r="AU811" s="122" t="s">
        <v>77</v>
      </c>
      <c r="AY811" s="18" t="s">
        <v>133</v>
      </c>
      <c r="BE811" s="123">
        <f>IF(N811="základní",J811,0)</f>
        <v>0</v>
      </c>
      <c r="BF811" s="123">
        <f>IF(N811="snížená",J811,0)</f>
        <v>0</v>
      </c>
      <c r="BG811" s="123">
        <f>IF(N811="zákl. přenesená",J811,0)</f>
        <v>0</v>
      </c>
      <c r="BH811" s="123">
        <f>IF(N811="sníž. přenesená",J811,0)</f>
        <v>0</v>
      </c>
      <c r="BI811" s="123">
        <f>IF(N811="nulová",J811,0)</f>
        <v>0</v>
      </c>
      <c r="BJ811" s="18" t="s">
        <v>73</v>
      </c>
      <c r="BK811" s="123">
        <f>ROUND(I811*H811,2)</f>
        <v>0</v>
      </c>
      <c r="BL811" s="18" t="s">
        <v>195</v>
      </c>
      <c r="BM811" s="122" t="s">
        <v>852</v>
      </c>
    </row>
    <row r="812" spans="1:51" s="13" customFormat="1" ht="12">
      <c r="A812" s="161"/>
      <c r="B812" s="253"/>
      <c r="C812" s="161"/>
      <c r="D812" s="254" t="s">
        <v>142</v>
      </c>
      <c r="E812" s="255" t="s">
        <v>3</v>
      </c>
      <c r="F812" s="256" t="s">
        <v>822</v>
      </c>
      <c r="G812" s="161"/>
      <c r="H812" s="255" t="s">
        <v>3</v>
      </c>
      <c r="I812" s="125"/>
      <c r="J812" s="161"/>
      <c r="K812" s="161"/>
      <c r="L812" s="253"/>
      <c r="M812" s="257"/>
      <c r="N812" s="258"/>
      <c r="O812" s="258"/>
      <c r="P812" s="258"/>
      <c r="Q812" s="258"/>
      <c r="R812" s="258"/>
      <c r="S812" s="258"/>
      <c r="T812" s="259"/>
      <c r="U812" s="161"/>
      <c r="V812" s="161"/>
      <c r="W812" s="161"/>
      <c r="X812" s="161"/>
      <c r="AT812" s="124" t="s">
        <v>142</v>
      </c>
      <c r="AU812" s="124" t="s">
        <v>77</v>
      </c>
      <c r="AV812" s="13" t="s">
        <v>73</v>
      </c>
      <c r="AW812" s="13" t="s">
        <v>30</v>
      </c>
      <c r="AX812" s="13" t="s">
        <v>68</v>
      </c>
      <c r="AY812" s="124" t="s">
        <v>133</v>
      </c>
    </row>
    <row r="813" spans="1:51" s="14" customFormat="1" ht="12">
      <c r="A813" s="162"/>
      <c r="B813" s="260"/>
      <c r="C813" s="162"/>
      <c r="D813" s="254" t="s">
        <v>142</v>
      </c>
      <c r="E813" s="261" t="s">
        <v>3</v>
      </c>
      <c r="F813" s="262" t="s">
        <v>848</v>
      </c>
      <c r="G813" s="162"/>
      <c r="H813" s="263">
        <v>23.7</v>
      </c>
      <c r="I813" s="130"/>
      <c r="J813" s="162"/>
      <c r="K813" s="162"/>
      <c r="L813" s="260"/>
      <c r="M813" s="264"/>
      <c r="N813" s="265"/>
      <c r="O813" s="265"/>
      <c r="P813" s="265"/>
      <c r="Q813" s="265"/>
      <c r="R813" s="265"/>
      <c r="S813" s="265"/>
      <c r="T813" s="266"/>
      <c r="U813" s="162"/>
      <c r="V813" s="162"/>
      <c r="W813" s="162"/>
      <c r="X813" s="162"/>
      <c r="AT813" s="129" t="s">
        <v>142</v>
      </c>
      <c r="AU813" s="129" t="s">
        <v>77</v>
      </c>
      <c r="AV813" s="14" t="s">
        <v>77</v>
      </c>
      <c r="AW813" s="14" t="s">
        <v>30</v>
      </c>
      <c r="AX813" s="14" t="s">
        <v>73</v>
      </c>
      <c r="AY813" s="129" t="s">
        <v>133</v>
      </c>
    </row>
    <row r="814" spans="1:65" s="2" customFormat="1" ht="24.2" customHeight="1">
      <c r="A814" s="164"/>
      <c r="B814" s="176"/>
      <c r="C814" s="242" t="s">
        <v>853</v>
      </c>
      <c r="D814" s="242" t="s">
        <v>135</v>
      </c>
      <c r="E814" s="243" t="s">
        <v>854</v>
      </c>
      <c r="F814" s="244" t="s">
        <v>855</v>
      </c>
      <c r="G814" s="245" t="s">
        <v>138</v>
      </c>
      <c r="H814" s="246">
        <v>23.7</v>
      </c>
      <c r="I814" s="117"/>
      <c r="J814" s="247">
        <f>ROUND(I814*H814,2)</f>
        <v>0</v>
      </c>
      <c r="K814" s="244" t="s">
        <v>3</v>
      </c>
      <c r="L814" s="176"/>
      <c r="M814" s="248" t="s">
        <v>3</v>
      </c>
      <c r="N814" s="249" t="s">
        <v>39</v>
      </c>
      <c r="O814" s="250"/>
      <c r="P814" s="251">
        <f>O814*H814</f>
        <v>0</v>
      </c>
      <c r="Q814" s="251">
        <v>0</v>
      </c>
      <c r="R814" s="251">
        <f>Q814*H814</f>
        <v>0</v>
      </c>
      <c r="S814" s="251">
        <v>0</v>
      </c>
      <c r="T814" s="252">
        <f>S814*H814</f>
        <v>0</v>
      </c>
      <c r="U814" s="164"/>
      <c r="V814" s="164"/>
      <c r="W814" s="164"/>
      <c r="X814" s="164"/>
      <c r="Y814" s="30"/>
      <c r="Z814" s="30"/>
      <c r="AA814" s="30"/>
      <c r="AB814" s="30"/>
      <c r="AC814" s="30"/>
      <c r="AD814" s="30"/>
      <c r="AE814" s="30"/>
      <c r="AR814" s="122" t="s">
        <v>195</v>
      </c>
      <c r="AT814" s="122" t="s">
        <v>135</v>
      </c>
      <c r="AU814" s="122" t="s">
        <v>77</v>
      </c>
      <c r="AY814" s="18" t="s">
        <v>133</v>
      </c>
      <c r="BE814" s="123">
        <f>IF(N814="základní",J814,0)</f>
        <v>0</v>
      </c>
      <c r="BF814" s="123">
        <f>IF(N814="snížená",J814,0)</f>
        <v>0</v>
      </c>
      <c r="BG814" s="123">
        <f>IF(N814="zákl. přenesená",J814,0)</f>
        <v>0</v>
      </c>
      <c r="BH814" s="123">
        <f>IF(N814="sníž. přenesená",J814,0)</f>
        <v>0</v>
      </c>
      <c r="BI814" s="123">
        <f>IF(N814="nulová",J814,0)</f>
        <v>0</v>
      </c>
      <c r="BJ814" s="18" t="s">
        <v>73</v>
      </c>
      <c r="BK814" s="123">
        <f>ROUND(I814*H814,2)</f>
        <v>0</v>
      </c>
      <c r="BL814" s="18" t="s">
        <v>195</v>
      </c>
      <c r="BM814" s="122" t="s">
        <v>856</v>
      </c>
    </row>
    <row r="815" spans="1:47" s="2" customFormat="1" ht="19.5">
      <c r="A815" s="164"/>
      <c r="B815" s="176"/>
      <c r="C815" s="164"/>
      <c r="D815" s="254" t="s">
        <v>164</v>
      </c>
      <c r="E815" s="164"/>
      <c r="F815" s="267" t="s">
        <v>465</v>
      </c>
      <c r="G815" s="164"/>
      <c r="H815" s="164"/>
      <c r="I815" s="134"/>
      <c r="J815" s="164"/>
      <c r="K815" s="164"/>
      <c r="L815" s="176"/>
      <c r="M815" s="268"/>
      <c r="N815" s="269"/>
      <c r="O815" s="250"/>
      <c r="P815" s="250"/>
      <c r="Q815" s="250"/>
      <c r="R815" s="250"/>
      <c r="S815" s="250"/>
      <c r="T815" s="270"/>
      <c r="U815" s="164"/>
      <c r="V815" s="164"/>
      <c r="W815" s="164"/>
      <c r="X815" s="164"/>
      <c r="Y815" s="30"/>
      <c r="Z815" s="30"/>
      <c r="AA815" s="30"/>
      <c r="AB815" s="30"/>
      <c r="AC815" s="30"/>
      <c r="AD815" s="30"/>
      <c r="AE815" s="30"/>
      <c r="AT815" s="18" t="s">
        <v>164</v>
      </c>
      <c r="AU815" s="18" t="s">
        <v>77</v>
      </c>
    </row>
    <row r="816" spans="1:51" s="13" customFormat="1" ht="12">
      <c r="A816" s="161"/>
      <c r="B816" s="253"/>
      <c r="C816" s="161"/>
      <c r="D816" s="254" t="s">
        <v>142</v>
      </c>
      <c r="E816" s="255" t="s">
        <v>3</v>
      </c>
      <c r="F816" s="256" t="s">
        <v>822</v>
      </c>
      <c r="G816" s="161"/>
      <c r="H816" s="255" t="s">
        <v>3</v>
      </c>
      <c r="I816" s="125"/>
      <c r="J816" s="161"/>
      <c r="K816" s="161"/>
      <c r="L816" s="253"/>
      <c r="M816" s="257"/>
      <c r="N816" s="258"/>
      <c r="O816" s="258"/>
      <c r="P816" s="258"/>
      <c r="Q816" s="258"/>
      <c r="R816" s="258"/>
      <c r="S816" s="258"/>
      <c r="T816" s="259"/>
      <c r="U816" s="161"/>
      <c r="V816" s="161"/>
      <c r="W816" s="161"/>
      <c r="X816" s="161"/>
      <c r="AT816" s="124" t="s">
        <v>142</v>
      </c>
      <c r="AU816" s="124" t="s">
        <v>77</v>
      </c>
      <c r="AV816" s="13" t="s">
        <v>73</v>
      </c>
      <c r="AW816" s="13" t="s">
        <v>30</v>
      </c>
      <c r="AX816" s="13" t="s">
        <v>68</v>
      </c>
      <c r="AY816" s="124" t="s">
        <v>133</v>
      </c>
    </row>
    <row r="817" spans="1:51" s="14" customFormat="1" ht="12">
      <c r="A817" s="162"/>
      <c r="B817" s="260"/>
      <c r="C817" s="162"/>
      <c r="D817" s="254" t="s">
        <v>142</v>
      </c>
      <c r="E817" s="261" t="s">
        <v>3</v>
      </c>
      <c r="F817" s="262" t="s">
        <v>848</v>
      </c>
      <c r="G817" s="162"/>
      <c r="H817" s="263">
        <v>23.7</v>
      </c>
      <c r="I817" s="130"/>
      <c r="J817" s="162"/>
      <c r="K817" s="162"/>
      <c r="L817" s="260"/>
      <c r="M817" s="264"/>
      <c r="N817" s="265"/>
      <c r="O817" s="265"/>
      <c r="P817" s="265"/>
      <c r="Q817" s="265"/>
      <c r="R817" s="265"/>
      <c r="S817" s="265"/>
      <c r="T817" s="266"/>
      <c r="U817" s="162"/>
      <c r="V817" s="162"/>
      <c r="W817" s="162"/>
      <c r="X817" s="162"/>
      <c r="AT817" s="129" t="s">
        <v>142</v>
      </c>
      <c r="AU817" s="129" t="s">
        <v>77</v>
      </c>
      <c r="AV817" s="14" t="s">
        <v>77</v>
      </c>
      <c r="AW817" s="14" t="s">
        <v>30</v>
      </c>
      <c r="AX817" s="14" t="s">
        <v>73</v>
      </c>
      <c r="AY817" s="129" t="s">
        <v>133</v>
      </c>
    </row>
    <row r="818" spans="1:65" s="2" customFormat="1" ht="24.2" customHeight="1">
      <c r="A818" s="164"/>
      <c r="B818" s="176"/>
      <c r="C818" s="242" t="s">
        <v>857</v>
      </c>
      <c r="D818" s="242" t="s">
        <v>135</v>
      </c>
      <c r="E818" s="243" t="s">
        <v>858</v>
      </c>
      <c r="F818" s="244" t="s">
        <v>859</v>
      </c>
      <c r="G818" s="245" t="s">
        <v>138</v>
      </c>
      <c r="H818" s="246">
        <v>9.6</v>
      </c>
      <c r="I818" s="117"/>
      <c r="J818" s="247">
        <f>ROUND(I818*H818,2)</f>
        <v>0</v>
      </c>
      <c r="K818" s="244" t="s">
        <v>3</v>
      </c>
      <c r="L818" s="176"/>
      <c r="M818" s="248" t="s">
        <v>3</v>
      </c>
      <c r="N818" s="249" t="s">
        <v>39</v>
      </c>
      <c r="O818" s="250"/>
      <c r="P818" s="251">
        <f>O818*H818</f>
        <v>0</v>
      </c>
      <c r="Q818" s="251">
        <v>0</v>
      </c>
      <c r="R818" s="251">
        <f>Q818*H818</f>
        <v>0</v>
      </c>
      <c r="S818" s="251">
        <v>0</v>
      </c>
      <c r="T818" s="252">
        <f>S818*H818</f>
        <v>0</v>
      </c>
      <c r="U818" s="164"/>
      <c r="V818" s="164"/>
      <c r="W818" s="164"/>
      <c r="X818" s="164"/>
      <c r="Y818" s="30"/>
      <c r="Z818" s="30"/>
      <c r="AA818" s="30"/>
      <c r="AB818" s="30"/>
      <c r="AC818" s="30"/>
      <c r="AD818" s="30"/>
      <c r="AE818" s="30"/>
      <c r="AR818" s="122" t="s">
        <v>195</v>
      </c>
      <c r="AT818" s="122" t="s">
        <v>135</v>
      </c>
      <c r="AU818" s="122" t="s">
        <v>77</v>
      </c>
      <c r="AY818" s="18" t="s">
        <v>133</v>
      </c>
      <c r="BE818" s="123">
        <f>IF(N818="základní",J818,0)</f>
        <v>0</v>
      </c>
      <c r="BF818" s="123">
        <f>IF(N818="snížená",J818,0)</f>
        <v>0</v>
      </c>
      <c r="BG818" s="123">
        <f>IF(N818="zákl. přenesená",J818,0)</f>
        <v>0</v>
      </c>
      <c r="BH818" s="123">
        <f>IF(N818="sníž. přenesená",J818,0)</f>
        <v>0</v>
      </c>
      <c r="BI818" s="123">
        <f>IF(N818="nulová",J818,0)</f>
        <v>0</v>
      </c>
      <c r="BJ818" s="18" t="s">
        <v>73</v>
      </c>
      <c r="BK818" s="123">
        <f>ROUND(I818*H818,2)</f>
        <v>0</v>
      </c>
      <c r="BL818" s="18" t="s">
        <v>195</v>
      </c>
      <c r="BM818" s="122" t="s">
        <v>860</v>
      </c>
    </row>
    <row r="819" spans="1:65" s="2" customFormat="1" ht="24.2" customHeight="1">
      <c r="A819" s="164"/>
      <c r="B819" s="176"/>
      <c r="C819" s="242" t="s">
        <v>861</v>
      </c>
      <c r="D819" s="242" t="s">
        <v>135</v>
      </c>
      <c r="E819" s="243" t="s">
        <v>862</v>
      </c>
      <c r="F819" s="244" t="s">
        <v>863</v>
      </c>
      <c r="G819" s="245" t="s">
        <v>235</v>
      </c>
      <c r="H819" s="246">
        <v>1</v>
      </c>
      <c r="I819" s="117"/>
      <c r="J819" s="247">
        <f>ROUND(I819*H819,2)</f>
        <v>0</v>
      </c>
      <c r="K819" s="244" t="s">
        <v>3</v>
      </c>
      <c r="L819" s="176"/>
      <c r="M819" s="248" t="s">
        <v>3</v>
      </c>
      <c r="N819" s="249" t="s">
        <v>39</v>
      </c>
      <c r="O819" s="250"/>
      <c r="P819" s="251">
        <f>O819*H819</f>
        <v>0</v>
      </c>
      <c r="Q819" s="251">
        <v>0</v>
      </c>
      <c r="R819" s="251">
        <f>Q819*H819</f>
        <v>0</v>
      </c>
      <c r="S819" s="251">
        <v>0</v>
      </c>
      <c r="T819" s="252">
        <f>S819*H819</f>
        <v>0</v>
      </c>
      <c r="U819" s="164"/>
      <c r="V819" s="164"/>
      <c r="W819" s="164"/>
      <c r="X819" s="164"/>
      <c r="Y819" s="30"/>
      <c r="Z819" s="30"/>
      <c r="AA819" s="30"/>
      <c r="AB819" s="30"/>
      <c r="AC819" s="30"/>
      <c r="AD819" s="30"/>
      <c r="AE819" s="30"/>
      <c r="AR819" s="122" t="s">
        <v>195</v>
      </c>
      <c r="AT819" s="122" t="s">
        <v>135</v>
      </c>
      <c r="AU819" s="122" t="s">
        <v>77</v>
      </c>
      <c r="AY819" s="18" t="s">
        <v>133</v>
      </c>
      <c r="BE819" s="123">
        <f>IF(N819="základní",J819,0)</f>
        <v>0</v>
      </c>
      <c r="BF819" s="123">
        <f>IF(N819="snížená",J819,0)</f>
        <v>0</v>
      </c>
      <c r="BG819" s="123">
        <f>IF(N819="zákl. přenesená",J819,0)</f>
        <v>0</v>
      </c>
      <c r="BH819" s="123">
        <f>IF(N819="sníž. přenesená",J819,0)</f>
        <v>0</v>
      </c>
      <c r="BI819" s="123">
        <f>IF(N819="nulová",J819,0)</f>
        <v>0</v>
      </c>
      <c r="BJ819" s="18" t="s">
        <v>73</v>
      </c>
      <c r="BK819" s="123">
        <f>ROUND(I819*H819,2)</f>
        <v>0</v>
      </c>
      <c r="BL819" s="18" t="s">
        <v>195</v>
      </c>
      <c r="BM819" s="122" t="s">
        <v>864</v>
      </c>
    </row>
    <row r="820" spans="1:47" s="2" customFormat="1" ht="19.5">
      <c r="A820" s="164"/>
      <c r="B820" s="176"/>
      <c r="C820" s="164"/>
      <c r="D820" s="254" t="s">
        <v>164</v>
      </c>
      <c r="E820" s="164"/>
      <c r="F820" s="267" t="s">
        <v>865</v>
      </c>
      <c r="G820" s="164"/>
      <c r="H820" s="164"/>
      <c r="I820" s="134"/>
      <c r="J820" s="164"/>
      <c r="K820" s="164"/>
      <c r="L820" s="176"/>
      <c r="M820" s="268"/>
      <c r="N820" s="269"/>
      <c r="O820" s="250"/>
      <c r="P820" s="250"/>
      <c r="Q820" s="250"/>
      <c r="R820" s="250"/>
      <c r="S820" s="250"/>
      <c r="T820" s="270"/>
      <c r="U820" s="164"/>
      <c r="V820" s="164"/>
      <c r="W820" s="164"/>
      <c r="X820" s="164"/>
      <c r="Y820" s="30"/>
      <c r="Z820" s="30"/>
      <c r="AA820" s="30"/>
      <c r="AB820" s="30"/>
      <c r="AC820" s="30"/>
      <c r="AD820" s="30"/>
      <c r="AE820" s="30"/>
      <c r="AT820" s="18" t="s">
        <v>164</v>
      </c>
      <c r="AU820" s="18" t="s">
        <v>77</v>
      </c>
    </row>
    <row r="821" spans="1:65" s="2" customFormat="1" ht="14.45" customHeight="1">
      <c r="A821" s="164"/>
      <c r="B821" s="176"/>
      <c r="C821" s="242" t="s">
        <v>866</v>
      </c>
      <c r="D821" s="242" t="s">
        <v>135</v>
      </c>
      <c r="E821" s="243" t="s">
        <v>867</v>
      </c>
      <c r="F821" s="244" t="s">
        <v>868</v>
      </c>
      <c r="G821" s="245" t="s">
        <v>172</v>
      </c>
      <c r="H821" s="246">
        <v>881.75</v>
      </c>
      <c r="I821" s="117"/>
      <c r="J821" s="247">
        <f>ROUND(I821*H821,2)</f>
        <v>0</v>
      </c>
      <c r="K821" s="244" t="s">
        <v>139</v>
      </c>
      <c r="L821" s="176"/>
      <c r="M821" s="248" t="s">
        <v>3</v>
      </c>
      <c r="N821" s="249" t="s">
        <v>39</v>
      </c>
      <c r="O821" s="250"/>
      <c r="P821" s="251">
        <f>O821*H821</f>
        <v>0</v>
      </c>
      <c r="Q821" s="251">
        <v>0.02065</v>
      </c>
      <c r="R821" s="251">
        <f>Q821*H821</f>
        <v>18.208137500000003</v>
      </c>
      <c r="S821" s="251">
        <v>0</v>
      </c>
      <c r="T821" s="252">
        <f>S821*H821</f>
        <v>0</v>
      </c>
      <c r="U821" s="164"/>
      <c r="V821" s="164"/>
      <c r="W821" s="164"/>
      <c r="X821" s="164"/>
      <c r="Y821" s="30"/>
      <c r="Z821" s="30"/>
      <c r="AA821" s="30"/>
      <c r="AB821" s="30"/>
      <c r="AC821" s="30"/>
      <c r="AD821" s="30"/>
      <c r="AE821" s="30"/>
      <c r="AR821" s="122" t="s">
        <v>140</v>
      </c>
      <c r="AT821" s="122" t="s">
        <v>135</v>
      </c>
      <c r="AU821" s="122" t="s">
        <v>77</v>
      </c>
      <c r="AY821" s="18" t="s">
        <v>133</v>
      </c>
      <c r="BE821" s="123">
        <f>IF(N821="základní",J821,0)</f>
        <v>0</v>
      </c>
      <c r="BF821" s="123">
        <f>IF(N821="snížená",J821,0)</f>
        <v>0</v>
      </c>
      <c r="BG821" s="123">
        <f>IF(N821="zákl. přenesená",J821,0)</f>
        <v>0</v>
      </c>
      <c r="BH821" s="123">
        <f>IF(N821="sníž. přenesená",J821,0)</f>
        <v>0</v>
      </c>
      <c r="BI821" s="123">
        <f>IF(N821="nulová",J821,0)</f>
        <v>0</v>
      </c>
      <c r="BJ821" s="18" t="s">
        <v>73</v>
      </c>
      <c r="BK821" s="123">
        <f>ROUND(I821*H821,2)</f>
        <v>0</v>
      </c>
      <c r="BL821" s="18" t="s">
        <v>140</v>
      </c>
      <c r="BM821" s="122" t="s">
        <v>869</v>
      </c>
    </row>
    <row r="822" spans="1:51" s="14" customFormat="1" ht="22.5">
      <c r="A822" s="162"/>
      <c r="B822" s="260"/>
      <c r="C822" s="162"/>
      <c r="D822" s="254" t="s">
        <v>142</v>
      </c>
      <c r="E822" s="261" t="s">
        <v>3</v>
      </c>
      <c r="F822" s="262" t="s">
        <v>870</v>
      </c>
      <c r="G822" s="162"/>
      <c r="H822" s="263">
        <v>881.75</v>
      </c>
      <c r="I822" s="130"/>
      <c r="J822" s="162"/>
      <c r="K822" s="162"/>
      <c r="L822" s="260"/>
      <c r="M822" s="264"/>
      <c r="N822" s="265"/>
      <c r="O822" s="265"/>
      <c r="P822" s="265"/>
      <c r="Q822" s="265"/>
      <c r="R822" s="265"/>
      <c r="S822" s="265"/>
      <c r="T822" s="266"/>
      <c r="U822" s="162"/>
      <c r="V822" s="162"/>
      <c r="W822" s="162"/>
      <c r="X822" s="162"/>
      <c r="AT822" s="129" t="s">
        <v>142</v>
      </c>
      <c r="AU822" s="129" t="s">
        <v>77</v>
      </c>
      <c r="AV822" s="14" t="s">
        <v>77</v>
      </c>
      <c r="AW822" s="14" t="s">
        <v>30</v>
      </c>
      <c r="AX822" s="14" t="s">
        <v>73</v>
      </c>
      <c r="AY822" s="129" t="s">
        <v>133</v>
      </c>
    </row>
    <row r="823" spans="1:65" s="2" customFormat="1" ht="14.45" customHeight="1">
      <c r="A823" s="164"/>
      <c r="B823" s="176"/>
      <c r="C823" s="242" t="s">
        <v>871</v>
      </c>
      <c r="D823" s="242" t="s">
        <v>135</v>
      </c>
      <c r="E823" s="243" t="s">
        <v>872</v>
      </c>
      <c r="F823" s="244" t="s">
        <v>873</v>
      </c>
      <c r="G823" s="245" t="s">
        <v>172</v>
      </c>
      <c r="H823" s="246">
        <v>540.94</v>
      </c>
      <c r="I823" s="117"/>
      <c r="J823" s="247">
        <f>ROUND(I823*H823,2)</f>
        <v>0</v>
      </c>
      <c r="K823" s="244" t="s">
        <v>3</v>
      </c>
      <c r="L823" s="176"/>
      <c r="M823" s="248" t="s">
        <v>3</v>
      </c>
      <c r="N823" s="249" t="s">
        <v>39</v>
      </c>
      <c r="O823" s="250"/>
      <c r="P823" s="251">
        <f>O823*H823</f>
        <v>0</v>
      </c>
      <c r="Q823" s="251">
        <v>0</v>
      </c>
      <c r="R823" s="251">
        <f>Q823*H823</f>
        <v>0</v>
      </c>
      <c r="S823" s="251">
        <v>0</v>
      </c>
      <c r="T823" s="252">
        <f>S823*H823</f>
        <v>0</v>
      </c>
      <c r="U823" s="164"/>
      <c r="V823" s="164"/>
      <c r="W823" s="164"/>
      <c r="X823" s="164"/>
      <c r="Y823" s="30"/>
      <c r="Z823" s="30"/>
      <c r="AA823" s="30"/>
      <c r="AB823" s="30"/>
      <c r="AC823" s="30"/>
      <c r="AD823" s="30"/>
      <c r="AE823" s="30"/>
      <c r="AR823" s="122" t="s">
        <v>195</v>
      </c>
      <c r="AT823" s="122" t="s">
        <v>135</v>
      </c>
      <c r="AU823" s="122" t="s">
        <v>77</v>
      </c>
      <c r="AY823" s="18" t="s">
        <v>133</v>
      </c>
      <c r="BE823" s="123">
        <f>IF(N823="základní",J823,0)</f>
        <v>0</v>
      </c>
      <c r="BF823" s="123">
        <f>IF(N823="snížená",J823,0)</f>
        <v>0</v>
      </c>
      <c r="BG823" s="123">
        <f>IF(N823="zákl. přenesená",J823,0)</f>
        <v>0</v>
      </c>
      <c r="BH823" s="123">
        <f>IF(N823="sníž. přenesená",J823,0)</f>
        <v>0</v>
      </c>
      <c r="BI823" s="123">
        <f>IF(N823="nulová",J823,0)</f>
        <v>0</v>
      </c>
      <c r="BJ823" s="18" t="s">
        <v>73</v>
      </c>
      <c r="BK823" s="123">
        <f>ROUND(I823*H823,2)</f>
        <v>0</v>
      </c>
      <c r="BL823" s="18" t="s">
        <v>195</v>
      </c>
      <c r="BM823" s="122" t="s">
        <v>874</v>
      </c>
    </row>
    <row r="824" spans="1:51" s="14" customFormat="1" ht="12">
      <c r="A824" s="162"/>
      <c r="B824" s="260"/>
      <c r="C824" s="162"/>
      <c r="D824" s="254" t="s">
        <v>142</v>
      </c>
      <c r="E824" s="261" t="s">
        <v>3</v>
      </c>
      <c r="F824" s="262" t="s">
        <v>875</v>
      </c>
      <c r="G824" s="162"/>
      <c r="H824" s="263">
        <v>540.94</v>
      </c>
      <c r="I824" s="130"/>
      <c r="J824" s="162"/>
      <c r="K824" s="162"/>
      <c r="L824" s="260"/>
      <c r="M824" s="264"/>
      <c r="N824" s="265"/>
      <c r="O824" s="265"/>
      <c r="P824" s="265"/>
      <c r="Q824" s="265"/>
      <c r="R824" s="265"/>
      <c r="S824" s="265"/>
      <c r="T824" s="266"/>
      <c r="U824" s="162"/>
      <c r="V824" s="162"/>
      <c r="W824" s="162"/>
      <c r="X824" s="162"/>
      <c r="AT824" s="129" t="s">
        <v>142</v>
      </c>
      <c r="AU824" s="129" t="s">
        <v>77</v>
      </c>
      <c r="AV824" s="14" t="s">
        <v>77</v>
      </c>
      <c r="AW824" s="14" t="s">
        <v>30</v>
      </c>
      <c r="AX824" s="14" t="s">
        <v>73</v>
      </c>
      <c r="AY824" s="129" t="s">
        <v>133</v>
      </c>
    </row>
    <row r="825" spans="1:65" s="2" customFormat="1" ht="14.45" customHeight="1">
      <c r="A825" s="164"/>
      <c r="B825" s="176"/>
      <c r="C825" s="242" t="s">
        <v>876</v>
      </c>
      <c r="D825" s="242" t="s">
        <v>135</v>
      </c>
      <c r="E825" s="243" t="s">
        <v>877</v>
      </c>
      <c r="F825" s="244" t="s">
        <v>878</v>
      </c>
      <c r="G825" s="245" t="s">
        <v>138</v>
      </c>
      <c r="H825" s="246">
        <v>70.678</v>
      </c>
      <c r="I825" s="117"/>
      <c r="J825" s="247">
        <f>ROUND(I825*H825,2)</f>
        <v>0</v>
      </c>
      <c r="K825" s="244" t="s">
        <v>3</v>
      </c>
      <c r="L825" s="176"/>
      <c r="M825" s="248" t="s">
        <v>3</v>
      </c>
      <c r="N825" s="249" t="s">
        <v>39</v>
      </c>
      <c r="O825" s="250"/>
      <c r="P825" s="251">
        <f>O825*H825</f>
        <v>0</v>
      </c>
      <c r="Q825" s="251">
        <v>0</v>
      </c>
      <c r="R825" s="251">
        <f>Q825*H825</f>
        <v>0</v>
      </c>
      <c r="S825" s="251">
        <v>0</v>
      </c>
      <c r="T825" s="252">
        <f>S825*H825</f>
        <v>0</v>
      </c>
      <c r="U825" s="164"/>
      <c r="V825" s="164"/>
      <c r="W825" s="164"/>
      <c r="X825" s="164"/>
      <c r="Y825" s="30"/>
      <c r="Z825" s="30"/>
      <c r="AA825" s="30"/>
      <c r="AB825" s="30"/>
      <c r="AC825" s="30"/>
      <c r="AD825" s="30"/>
      <c r="AE825" s="30"/>
      <c r="AR825" s="122" t="s">
        <v>195</v>
      </c>
      <c r="AT825" s="122" t="s">
        <v>135</v>
      </c>
      <c r="AU825" s="122" t="s">
        <v>77</v>
      </c>
      <c r="AY825" s="18" t="s">
        <v>133</v>
      </c>
      <c r="BE825" s="123">
        <f>IF(N825="základní",J825,0)</f>
        <v>0</v>
      </c>
      <c r="BF825" s="123">
        <f>IF(N825="snížená",J825,0)</f>
        <v>0</v>
      </c>
      <c r="BG825" s="123">
        <f>IF(N825="zákl. přenesená",J825,0)</f>
        <v>0</v>
      </c>
      <c r="BH825" s="123">
        <f>IF(N825="sníž. přenesená",J825,0)</f>
        <v>0</v>
      </c>
      <c r="BI825" s="123">
        <f>IF(N825="nulová",J825,0)</f>
        <v>0</v>
      </c>
      <c r="BJ825" s="18" t="s">
        <v>73</v>
      </c>
      <c r="BK825" s="123">
        <f>ROUND(I825*H825,2)</f>
        <v>0</v>
      </c>
      <c r="BL825" s="18" t="s">
        <v>195</v>
      </c>
      <c r="BM825" s="122" t="s">
        <v>879</v>
      </c>
    </row>
    <row r="826" spans="1:51" s="14" customFormat="1" ht="12">
      <c r="A826" s="162"/>
      <c r="B826" s="260"/>
      <c r="C826" s="162"/>
      <c r="D826" s="254" t="s">
        <v>142</v>
      </c>
      <c r="E826" s="261" t="s">
        <v>3</v>
      </c>
      <c r="F826" s="262" t="s">
        <v>880</v>
      </c>
      <c r="G826" s="162"/>
      <c r="H826" s="263">
        <v>70.678</v>
      </c>
      <c r="I826" s="130"/>
      <c r="J826" s="162"/>
      <c r="K826" s="162"/>
      <c r="L826" s="260"/>
      <c r="M826" s="264"/>
      <c r="N826" s="265"/>
      <c r="O826" s="265"/>
      <c r="P826" s="265"/>
      <c r="Q826" s="265"/>
      <c r="R826" s="265"/>
      <c r="S826" s="265"/>
      <c r="T826" s="266"/>
      <c r="U826" s="162"/>
      <c r="V826" s="162"/>
      <c r="W826" s="162"/>
      <c r="X826" s="162"/>
      <c r="AT826" s="129" t="s">
        <v>142</v>
      </c>
      <c r="AU826" s="129" t="s">
        <v>77</v>
      </c>
      <c r="AV826" s="14" t="s">
        <v>77</v>
      </c>
      <c r="AW826" s="14" t="s">
        <v>30</v>
      </c>
      <c r="AX826" s="14" t="s">
        <v>73</v>
      </c>
      <c r="AY826" s="129" t="s">
        <v>133</v>
      </c>
    </row>
    <row r="827" spans="1:65" s="2" customFormat="1" ht="24.2" customHeight="1">
      <c r="A827" s="164"/>
      <c r="B827" s="176"/>
      <c r="C827" s="242" t="s">
        <v>255</v>
      </c>
      <c r="D827" s="242" t="s">
        <v>135</v>
      </c>
      <c r="E827" s="243" t="s">
        <v>881</v>
      </c>
      <c r="F827" s="244" t="s">
        <v>882</v>
      </c>
      <c r="G827" s="245" t="s">
        <v>172</v>
      </c>
      <c r="H827" s="246">
        <v>1017.663</v>
      </c>
      <c r="I827" s="117"/>
      <c r="J827" s="247">
        <f>ROUND(I827*H827,2)</f>
        <v>0</v>
      </c>
      <c r="K827" s="244" t="s">
        <v>139</v>
      </c>
      <c r="L827" s="176"/>
      <c r="M827" s="248" t="s">
        <v>3</v>
      </c>
      <c r="N827" s="249" t="s">
        <v>39</v>
      </c>
      <c r="O827" s="250"/>
      <c r="P827" s="251">
        <f>O827*H827</f>
        <v>0</v>
      </c>
      <c r="Q827" s="251">
        <v>0</v>
      </c>
      <c r="R827" s="251">
        <f>Q827*H827</f>
        <v>0</v>
      </c>
      <c r="S827" s="251">
        <v>0</v>
      </c>
      <c r="T827" s="252">
        <f>S827*H827</f>
        <v>0</v>
      </c>
      <c r="U827" s="164"/>
      <c r="V827" s="164"/>
      <c r="W827" s="164"/>
      <c r="X827" s="164"/>
      <c r="Y827" s="30"/>
      <c r="Z827" s="30"/>
      <c r="AA827" s="30"/>
      <c r="AB827" s="30"/>
      <c r="AC827" s="30"/>
      <c r="AD827" s="30"/>
      <c r="AE827" s="30"/>
      <c r="AR827" s="122" t="s">
        <v>140</v>
      </c>
      <c r="AT827" s="122" t="s">
        <v>135</v>
      </c>
      <c r="AU827" s="122" t="s">
        <v>77</v>
      </c>
      <c r="AY827" s="18" t="s">
        <v>133</v>
      </c>
      <c r="BE827" s="123">
        <f>IF(N827="základní",J827,0)</f>
        <v>0</v>
      </c>
      <c r="BF827" s="123">
        <f>IF(N827="snížená",J827,0)</f>
        <v>0</v>
      </c>
      <c r="BG827" s="123">
        <f>IF(N827="zákl. přenesená",J827,0)</f>
        <v>0</v>
      </c>
      <c r="BH827" s="123">
        <f>IF(N827="sníž. přenesená",J827,0)</f>
        <v>0</v>
      </c>
      <c r="BI827" s="123">
        <f>IF(N827="nulová",J827,0)</f>
        <v>0</v>
      </c>
      <c r="BJ827" s="18" t="s">
        <v>73</v>
      </c>
      <c r="BK827" s="123">
        <f>ROUND(I827*H827,2)</f>
        <v>0</v>
      </c>
      <c r="BL827" s="18" t="s">
        <v>140</v>
      </c>
      <c r="BM827" s="122" t="s">
        <v>883</v>
      </c>
    </row>
    <row r="828" spans="1:51" s="13" customFormat="1" ht="12">
      <c r="A828" s="161"/>
      <c r="B828" s="253"/>
      <c r="C828" s="161"/>
      <c r="D828" s="254" t="s">
        <v>142</v>
      </c>
      <c r="E828" s="255" t="s">
        <v>3</v>
      </c>
      <c r="F828" s="256" t="s">
        <v>884</v>
      </c>
      <c r="G828" s="161"/>
      <c r="H828" s="255" t="s">
        <v>3</v>
      </c>
      <c r="I828" s="125"/>
      <c r="J828" s="161"/>
      <c r="K828" s="161"/>
      <c r="L828" s="253"/>
      <c r="M828" s="257"/>
      <c r="N828" s="258"/>
      <c r="O828" s="258"/>
      <c r="P828" s="258"/>
      <c r="Q828" s="258"/>
      <c r="R828" s="258"/>
      <c r="S828" s="258"/>
      <c r="T828" s="259"/>
      <c r="U828" s="161"/>
      <c r="V828" s="161"/>
      <c r="W828" s="161"/>
      <c r="X828" s="161"/>
      <c r="AT828" s="124" t="s">
        <v>142</v>
      </c>
      <c r="AU828" s="124" t="s">
        <v>77</v>
      </c>
      <c r="AV828" s="13" t="s">
        <v>73</v>
      </c>
      <c r="AW828" s="13" t="s">
        <v>30</v>
      </c>
      <c r="AX828" s="13" t="s">
        <v>68</v>
      </c>
      <c r="AY828" s="124" t="s">
        <v>133</v>
      </c>
    </row>
    <row r="829" spans="1:51" s="13" customFormat="1" ht="12">
      <c r="A829" s="161"/>
      <c r="B829" s="253"/>
      <c r="C829" s="161"/>
      <c r="D829" s="254" t="s">
        <v>142</v>
      </c>
      <c r="E829" s="255" t="s">
        <v>3</v>
      </c>
      <c r="F829" s="256" t="s">
        <v>277</v>
      </c>
      <c r="G829" s="161"/>
      <c r="H829" s="255" t="s">
        <v>3</v>
      </c>
      <c r="I829" s="125"/>
      <c r="J829" s="161"/>
      <c r="K829" s="161"/>
      <c r="L829" s="253"/>
      <c r="M829" s="257"/>
      <c r="N829" s="258"/>
      <c r="O829" s="258"/>
      <c r="P829" s="258"/>
      <c r="Q829" s="258"/>
      <c r="R829" s="258"/>
      <c r="S829" s="258"/>
      <c r="T829" s="259"/>
      <c r="U829" s="161"/>
      <c r="V829" s="161"/>
      <c r="W829" s="161"/>
      <c r="X829" s="161"/>
      <c r="AT829" s="124" t="s">
        <v>142</v>
      </c>
      <c r="AU829" s="124" t="s">
        <v>77</v>
      </c>
      <c r="AV829" s="13" t="s">
        <v>73</v>
      </c>
      <c r="AW829" s="13" t="s">
        <v>30</v>
      </c>
      <c r="AX829" s="13" t="s">
        <v>68</v>
      </c>
      <c r="AY829" s="124" t="s">
        <v>133</v>
      </c>
    </row>
    <row r="830" spans="1:51" s="14" customFormat="1" ht="12">
      <c r="A830" s="162"/>
      <c r="B830" s="260"/>
      <c r="C830" s="162"/>
      <c r="D830" s="254" t="s">
        <v>142</v>
      </c>
      <c r="E830" s="261" t="s">
        <v>3</v>
      </c>
      <c r="F830" s="262" t="s">
        <v>779</v>
      </c>
      <c r="G830" s="162"/>
      <c r="H830" s="263">
        <v>68.406</v>
      </c>
      <c r="I830" s="130"/>
      <c r="J830" s="162"/>
      <c r="K830" s="162"/>
      <c r="L830" s="260"/>
      <c r="M830" s="264"/>
      <c r="N830" s="265"/>
      <c r="O830" s="265"/>
      <c r="P830" s="265"/>
      <c r="Q830" s="265"/>
      <c r="R830" s="265"/>
      <c r="S830" s="265"/>
      <c r="T830" s="266"/>
      <c r="U830" s="162"/>
      <c r="V830" s="162"/>
      <c r="W830" s="162"/>
      <c r="X830" s="162"/>
      <c r="AT830" s="129" t="s">
        <v>142</v>
      </c>
      <c r="AU830" s="129" t="s">
        <v>77</v>
      </c>
      <c r="AV830" s="14" t="s">
        <v>77</v>
      </c>
      <c r="AW830" s="14" t="s">
        <v>30</v>
      </c>
      <c r="AX830" s="14" t="s">
        <v>68</v>
      </c>
      <c r="AY830" s="129" t="s">
        <v>133</v>
      </c>
    </row>
    <row r="831" spans="1:51" s="13" customFormat="1" ht="12">
      <c r="A831" s="161"/>
      <c r="B831" s="253"/>
      <c r="C831" s="161"/>
      <c r="D831" s="254" t="s">
        <v>142</v>
      </c>
      <c r="E831" s="255" t="s">
        <v>3</v>
      </c>
      <c r="F831" s="256" t="s">
        <v>279</v>
      </c>
      <c r="G831" s="161"/>
      <c r="H831" s="255" t="s">
        <v>3</v>
      </c>
      <c r="I831" s="125"/>
      <c r="J831" s="161"/>
      <c r="K831" s="161"/>
      <c r="L831" s="253"/>
      <c r="M831" s="257"/>
      <c r="N831" s="258"/>
      <c r="O831" s="258"/>
      <c r="P831" s="258"/>
      <c r="Q831" s="258"/>
      <c r="R831" s="258"/>
      <c r="S831" s="258"/>
      <c r="T831" s="259"/>
      <c r="U831" s="161"/>
      <c r="V831" s="161"/>
      <c r="W831" s="161"/>
      <c r="X831" s="161"/>
      <c r="AT831" s="124" t="s">
        <v>142</v>
      </c>
      <c r="AU831" s="124" t="s">
        <v>77</v>
      </c>
      <c r="AV831" s="13" t="s">
        <v>73</v>
      </c>
      <c r="AW831" s="13" t="s">
        <v>30</v>
      </c>
      <c r="AX831" s="13" t="s">
        <v>68</v>
      </c>
      <c r="AY831" s="124" t="s">
        <v>133</v>
      </c>
    </row>
    <row r="832" spans="1:51" s="14" customFormat="1" ht="12">
      <c r="A832" s="162"/>
      <c r="B832" s="260"/>
      <c r="C832" s="162"/>
      <c r="D832" s="254" t="s">
        <v>142</v>
      </c>
      <c r="E832" s="261" t="s">
        <v>3</v>
      </c>
      <c r="F832" s="262" t="s">
        <v>781</v>
      </c>
      <c r="G832" s="162"/>
      <c r="H832" s="263">
        <v>133.99</v>
      </c>
      <c r="I832" s="130"/>
      <c r="J832" s="162"/>
      <c r="K832" s="162"/>
      <c r="L832" s="260"/>
      <c r="M832" s="264"/>
      <c r="N832" s="265"/>
      <c r="O832" s="265"/>
      <c r="P832" s="265"/>
      <c r="Q832" s="265"/>
      <c r="R832" s="265"/>
      <c r="S832" s="265"/>
      <c r="T832" s="266"/>
      <c r="U832" s="162"/>
      <c r="V832" s="162"/>
      <c r="W832" s="162"/>
      <c r="X832" s="162"/>
      <c r="AT832" s="129" t="s">
        <v>142</v>
      </c>
      <c r="AU832" s="129" t="s">
        <v>77</v>
      </c>
      <c r="AV832" s="14" t="s">
        <v>77</v>
      </c>
      <c r="AW832" s="14" t="s">
        <v>30</v>
      </c>
      <c r="AX832" s="14" t="s">
        <v>68</v>
      </c>
      <c r="AY832" s="129" t="s">
        <v>133</v>
      </c>
    </row>
    <row r="833" spans="1:51" s="13" customFormat="1" ht="12">
      <c r="A833" s="161"/>
      <c r="B833" s="253"/>
      <c r="C833" s="161"/>
      <c r="D833" s="254" t="s">
        <v>142</v>
      </c>
      <c r="E833" s="255" t="s">
        <v>3</v>
      </c>
      <c r="F833" s="256" t="s">
        <v>281</v>
      </c>
      <c r="G833" s="161"/>
      <c r="H833" s="255" t="s">
        <v>3</v>
      </c>
      <c r="I833" s="125"/>
      <c r="J833" s="161"/>
      <c r="K833" s="161"/>
      <c r="L833" s="253"/>
      <c r="M833" s="257"/>
      <c r="N833" s="258"/>
      <c r="O833" s="258"/>
      <c r="P833" s="258"/>
      <c r="Q833" s="258"/>
      <c r="R833" s="258"/>
      <c r="S833" s="258"/>
      <c r="T833" s="259"/>
      <c r="U833" s="161"/>
      <c r="V833" s="161"/>
      <c r="W833" s="161"/>
      <c r="X833" s="161"/>
      <c r="AT833" s="124" t="s">
        <v>142</v>
      </c>
      <c r="AU833" s="124" t="s">
        <v>77</v>
      </c>
      <c r="AV833" s="13" t="s">
        <v>73</v>
      </c>
      <c r="AW833" s="13" t="s">
        <v>30</v>
      </c>
      <c r="AX833" s="13" t="s">
        <v>68</v>
      </c>
      <c r="AY833" s="124" t="s">
        <v>133</v>
      </c>
    </row>
    <row r="834" spans="1:51" s="14" customFormat="1" ht="12">
      <c r="A834" s="162"/>
      <c r="B834" s="260"/>
      <c r="C834" s="162"/>
      <c r="D834" s="254" t="s">
        <v>142</v>
      </c>
      <c r="E834" s="261" t="s">
        <v>3</v>
      </c>
      <c r="F834" s="262" t="s">
        <v>783</v>
      </c>
      <c r="G834" s="162"/>
      <c r="H834" s="263">
        <v>141.16</v>
      </c>
      <c r="I834" s="130"/>
      <c r="J834" s="162"/>
      <c r="K834" s="162"/>
      <c r="L834" s="260"/>
      <c r="M834" s="264"/>
      <c r="N834" s="265"/>
      <c r="O834" s="265"/>
      <c r="P834" s="265"/>
      <c r="Q834" s="265"/>
      <c r="R834" s="265"/>
      <c r="S834" s="265"/>
      <c r="T834" s="266"/>
      <c r="U834" s="162"/>
      <c r="V834" s="162"/>
      <c r="W834" s="162"/>
      <c r="X834" s="162"/>
      <c r="AT834" s="129" t="s">
        <v>142</v>
      </c>
      <c r="AU834" s="129" t="s">
        <v>77</v>
      </c>
      <c r="AV834" s="14" t="s">
        <v>77</v>
      </c>
      <c r="AW834" s="14" t="s">
        <v>30</v>
      </c>
      <c r="AX834" s="14" t="s">
        <v>68</v>
      </c>
      <c r="AY834" s="129" t="s">
        <v>133</v>
      </c>
    </row>
    <row r="835" spans="1:51" s="13" customFormat="1" ht="12">
      <c r="A835" s="161"/>
      <c r="B835" s="253"/>
      <c r="C835" s="161"/>
      <c r="D835" s="254" t="s">
        <v>142</v>
      </c>
      <c r="E835" s="255" t="s">
        <v>3</v>
      </c>
      <c r="F835" s="256" t="s">
        <v>283</v>
      </c>
      <c r="G835" s="161"/>
      <c r="H835" s="255" t="s">
        <v>3</v>
      </c>
      <c r="I835" s="125"/>
      <c r="J835" s="161"/>
      <c r="K835" s="161"/>
      <c r="L835" s="253"/>
      <c r="M835" s="257"/>
      <c r="N835" s="258"/>
      <c r="O835" s="258"/>
      <c r="P835" s="258"/>
      <c r="Q835" s="258"/>
      <c r="R835" s="258"/>
      <c r="S835" s="258"/>
      <c r="T835" s="259"/>
      <c r="U835" s="161"/>
      <c r="V835" s="161"/>
      <c r="W835" s="161"/>
      <c r="X835" s="161"/>
      <c r="AT835" s="124" t="s">
        <v>142</v>
      </c>
      <c r="AU835" s="124" t="s">
        <v>77</v>
      </c>
      <c r="AV835" s="13" t="s">
        <v>73</v>
      </c>
      <c r="AW835" s="13" t="s">
        <v>30</v>
      </c>
      <c r="AX835" s="13" t="s">
        <v>68</v>
      </c>
      <c r="AY835" s="124" t="s">
        <v>133</v>
      </c>
    </row>
    <row r="836" spans="1:51" s="14" customFormat="1" ht="12">
      <c r="A836" s="162"/>
      <c r="B836" s="260"/>
      <c r="C836" s="162"/>
      <c r="D836" s="254" t="s">
        <v>142</v>
      </c>
      <c r="E836" s="261" t="s">
        <v>3</v>
      </c>
      <c r="F836" s="262" t="s">
        <v>785</v>
      </c>
      <c r="G836" s="162"/>
      <c r="H836" s="263">
        <v>22.732</v>
      </c>
      <c r="I836" s="130"/>
      <c r="J836" s="162"/>
      <c r="K836" s="162"/>
      <c r="L836" s="260"/>
      <c r="M836" s="264"/>
      <c r="N836" s="265"/>
      <c r="O836" s="265"/>
      <c r="P836" s="265"/>
      <c r="Q836" s="265"/>
      <c r="R836" s="265"/>
      <c r="S836" s="265"/>
      <c r="T836" s="266"/>
      <c r="U836" s="162"/>
      <c r="V836" s="162"/>
      <c r="W836" s="162"/>
      <c r="X836" s="162"/>
      <c r="AT836" s="129" t="s">
        <v>142</v>
      </c>
      <c r="AU836" s="129" t="s">
        <v>77</v>
      </c>
      <c r="AV836" s="14" t="s">
        <v>77</v>
      </c>
      <c r="AW836" s="14" t="s">
        <v>30</v>
      </c>
      <c r="AX836" s="14" t="s">
        <v>68</v>
      </c>
      <c r="AY836" s="129" t="s">
        <v>133</v>
      </c>
    </row>
    <row r="837" spans="1:51" s="13" customFormat="1" ht="12">
      <c r="A837" s="161"/>
      <c r="B837" s="253"/>
      <c r="C837" s="161"/>
      <c r="D837" s="254" t="s">
        <v>142</v>
      </c>
      <c r="E837" s="255" t="s">
        <v>3</v>
      </c>
      <c r="F837" s="256" t="s">
        <v>285</v>
      </c>
      <c r="G837" s="161"/>
      <c r="H837" s="255" t="s">
        <v>3</v>
      </c>
      <c r="I837" s="125"/>
      <c r="J837" s="161"/>
      <c r="K837" s="161"/>
      <c r="L837" s="253"/>
      <c r="M837" s="257"/>
      <c r="N837" s="258"/>
      <c r="O837" s="258"/>
      <c r="P837" s="258"/>
      <c r="Q837" s="258"/>
      <c r="R837" s="258"/>
      <c r="S837" s="258"/>
      <c r="T837" s="259"/>
      <c r="U837" s="161"/>
      <c r="V837" s="161"/>
      <c r="W837" s="161"/>
      <c r="X837" s="161"/>
      <c r="AT837" s="124" t="s">
        <v>142</v>
      </c>
      <c r="AU837" s="124" t="s">
        <v>77</v>
      </c>
      <c r="AV837" s="13" t="s">
        <v>73</v>
      </c>
      <c r="AW837" s="13" t="s">
        <v>30</v>
      </c>
      <c r="AX837" s="13" t="s">
        <v>68</v>
      </c>
      <c r="AY837" s="124" t="s">
        <v>133</v>
      </c>
    </row>
    <row r="838" spans="1:51" s="14" customFormat="1" ht="12">
      <c r="A838" s="162"/>
      <c r="B838" s="260"/>
      <c r="C838" s="162"/>
      <c r="D838" s="254" t="s">
        <v>142</v>
      </c>
      <c r="E838" s="261" t="s">
        <v>3</v>
      </c>
      <c r="F838" s="262" t="s">
        <v>787</v>
      </c>
      <c r="G838" s="162"/>
      <c r="H838" s="263">
        <v>22.2</v>
      </c>
      <c r="I838" s="130"/>
      <c r="J838" s="162"/>
      <c r="K838" s="162"/>
      <c r="L838" s="260"/>
      <c r="M838" s="264"/>
      <c r="N838" s="265"/>
      <c r="O838" s="265"/>
      <c r="P838" s="265"/>
      <c r="Q838" s="265"/>
      <c r="R838" s="265"/>
      <c r="S838" s="265"/>
      <c r="T838" s="266"/>
      <c r="U838" s="162"/>
      <c r="V838" s="162"/>
      <c r="W838" s="162"/>
      <c r="X838" s="162"/>
      <c r="AT838" s="129" t="s">
        <v>142</v>
      </c>
      <c r="AU838" s="129" t="s">
        <v>77</v>
      </c>
      <c r="AV838" s="14" t="s">
        <v>77</v>
      </c>
      <c r="AW838" s="14" t="s">
        <v>30</v>
      </c>
      <c r="AX838" s="14" t="s">
        <v>68</v>
      </c>
      <c r="AY838" s="129" t="s">
        <v>133</v>
      </c>
    </row>
    <row r="839" spans="1:51" s="13" customFormat="1" ht="12">
      <c r="A839" s="161"/>
      <c r="B839" s="253"/>
      <c r="C839" s="161"/>
      <c r="D839" s="254" t="s">
        <v>142</v>
      </c>
      <c r="E839" s="255" t="s">
        <v>3</v>
      </c>
      <c r="F839" s="256" t="s">
        <v>287</v>
      </c>
      <c r="G839" s="161"/>
      <c r="H839" s="255" t="s">
        <v>3</v>
      </c>
      <c r="I839" s="125"/>
      <c r="J839" s="161"/>
      <c r="K839" s="161"/>
      <c r="L839" s="253"/>
      <c r="M839" s="257"/>
      <c r="N839" s="258"/>
      <c r="O839" s="258"/>
      <c r="P839" s="258"/>
      <c r="Q839" s="258"/>
      <c r="R839" s="258"/>
      <c r="S839" s="258"/>
      <c r="T839" s="259"/>
      <c r="U839" s="161"/>
      <c r="V839" s="161"/>
      <c r="W839" s="161"/>
      <c r="X839" s="161"/>
      <c r="AT839" s="124" t="s">
        <v>142</v>
      </c>
      <c r="AU839" s="124" t="s">
        <v>77</v>
      </c>
      <c r="AV839" s="13" t="s">
        <v>73</v>
      </c>
      <c r="AW839" s="13" t="s">
        <v>30</v>
      </c>
      <c r="AX839" s="13" t="s">
        <v>68</v>
      </c>
      <c r="AY839" s="124" t="s">
        <v>133</v>
      </c>
    </row>
    <row r="840" spans="1:51" s="14" customFormat="1" ht="12">
      <c r="A840" s="162"/>
      <c r="B840" s="260"/>
      <c r="C840" s="162"/>
      <c r="D840" s="254" t="s">
        <v>142</v>
      </c>
      <c r="E840" s="261" t="s">
        <v>3</v>
      </c>
      <c r="F840" s="262" t="s">
        <v>789</v>
      </c>
      <c r="G840" s="162"/>
      <c r="H840" s="263">
        <v>16.658</v>
      </c>
      <c r="I840" s="130"/>
      <c r="J840" s="162"/>
      <c r="K840" s="162"/>
      <c r="L840" s="260"/>
      <c r="M840" s="264"/>
      <c r="N840" s="265"/>
      <c r="O840" s="265"/>
      <c r="P840" s="265"/>
      <c r="Q840" s="265"/>
      <c r="R840" s="265"/>
      <c r="S840" s="265"/>
      <c r="T840" s="266"/>
      <c r="U840" s="162"/>
      <c r="V840" s="162"/>
      <c r="W840" s="162"/>
      <c r="X840" s="162"/>
      <c r="AT840" s="129" t="s">
        <v>142</v>
      </c>
      <c r="AU840" s="129" t="s">
        <v>77</v>
      </c>
      <c r="AV840" s="14" t="s">
        <v>77</v>
      </c>
      <c r="AW840" s="14" t="s">
        <v>30</v>
      </c>
      <c r="AX840" s="14" t="s">
        <v>68</v>
      </c>
      <c r="AY840" s="129" t="s">
        <v>133</v>
      </c>
    </row>
    <row r="841" spans="1:51" s="13" customFormat="1" ht="12">
      <c r="A841" s="161"/>
      <c r="B841" s="253"/>
      <c r="C841" s="161"/>
      <c r="D841" s="254" t="s">
        <v>142</v>
      </c>
      <c r="E841" s="255" t="s">
        <v>3</v>
      </c>
      <c r="F841" s="256" t="s">
        <v>289</v>
      </c>
      <c r="G841" s="161"/>
      <c r="H841" s="255" t="s">
        <v>3</v>
      </c>
      <c r="I841" s="125"/>
      <c r="J841" s="161"/>
      <c r="K841" s="161"/>
      <c r="L841" s="253"/>
      <c r="M841" s="257"/>
      <c r="N841" s="258"/>
      <c r="O841" s="258"/>
      <c r="P841" s="258"/>
      <c r="Q841" s="258"/>
      <c r="R841" s="258"/>
      <c r="S841" s="258"/>
      <c r="T841" s="259"/>
      <c r="U841" s="161"/>
      <c r="V841" s="161"/>
      <c r="W841" s="161"/>
      <c r="X841" s="161"/>
      <c r="AT841" s="124" t="s">
        <v>142</v>
      </c>
      <c r="AU841" s="124" t="s">
        <v>77</v>
      </c>
      <c r="AV841" s="13" t="s">
        <v>73</v>
      </c>
      <c r="AW841" s="13" t="s">
        <v>30</v>
      </c>
      <c r="AX841" s="13" t="s">
        <v>68</v>
      </c>
      <c r="AY841" s="124" t="s">
        <v>133</v>
      </c>
    </row>
    <row r="842" spans="1:51" s="14" customFormat="1" ht="12">
      <c r="A842" s="162"/>
      <c r="B842" s="260"/>
      <c r="C842" s="162"/>
      <c r="D842" s="254" t="s">
        <v>142</v>
      </c>
      <c r="E842" s="261" t="s">
        <v>3</v>
      </c>
      <c r="F842" s="262" t="s">
        <v>885</v>
      </c>
      <c r="G842" s="162"/>
      <c r="H842" s="263">
        <v>139.352</v>
      </c>
      <c r="I842" s="130"/>
      <c r="J842" s="162"/>
      <c r="K842" s="162"/>
      <c r="L842" s="260"/>
      <c r="M842" s="264"/>
      <c r="N842" s="265"/>
      <c r="O842" s="265"/>
      <c r="P842" s="265"/>
      <c r="Q842" s="265"/>
      <c r="R842" s="265"/>
      <c r="S842" s="265"/>
      <c r="T842" s="266"/>
      <c r="U842" s="162"/>
      <c r="V842" s="162"/>
      <c r="W842" s="162"/>
      <c r="X842" s="162"/>
      <c r="AT842" s="129" t="s">
        <v>142</v>
      </c>
      <c r="AU842" s="129" t="s">
        <v>77</v>
      </c>
      <c r="AV842" s="14" t="s">
        <v>77</v>
      </c>
      <c r="AW842" s="14" t="s">
        <v>30</v>
      </c>
      <c r="AX842" s="14" t="s">
        <v>68</v>
      </c>
      <c r="AY842" s="129" t="s">
        <v>133</v>
      </c>
    </row>
    <row r="843" spans="1:51" s="13" customFormat="1" ht="12">
      <c r="A843" s="161"/>
      <c r="B843" s="253"/>
      <c r="C843" s="161"/>
      <c r="D843" s="254" t="s">
        <v>142</v>
      </c>
      <c r="E843" s="255" t="s">
        <v>3</v>
      </c>
      <c r="F843" s="256" t="s">
        <v>291</v>
      </c>
      <c r="G843" s="161"/>
      <c r="H843" s="255" t="s">
        <v>3</v>
      </c>
      <c r="I843" s="125"/>
      <c r="J843" s="161"/>
      <c r="K843" s="161"/>
      <c r="L843" s="253"/>
      <c r="M843" s="257"/>
      <c r="N843" s="258"/>
      <c r="O843" s="258"/>
      <c r="P843" s="258"/>
      <c r="Q843" s="258"/>
      <c r="R843" s="258"/>
      <c r="S843" s="258"/>
      <c r="T843" s="259"/>
      <c r="U843" s="161"/>
      <c r="V843" s="161"/>
      <c r="W843" s="161"/>
      <c r="X843" s="161"/>
      <c r="AT843" s="124" t="s">
        <v>142</v>
      </c>
      <c r="AU843" s="124" t="s">
        <v>77</v>
      </c>
      <c r="AV843" s="13" t="s">
        <v>73</v>
      </c>
      <c r="AW843" s="13" t="s">
        <v>30</v>
      </c>
      <c r="AX843" s="13" t="s">
        <v>68</v>
      </c>
      <c r="AY843" s="124" t="s">
        <v>133</v>
      </c>
    </row>
    <row r="844" spans="1:51" s="14" customFormat="1" ht="12">
      <c r="A844" s="162"/>
      <c r="B844" s="260"/>
      <c r="C844" s="162"/>
      <c r="D844" s="254" t="s">
        <v>142</v>
      </c>
      <c r="E844" s="261" t="s">
        <v>3</v>
      </c>
      <c r="F844" s="262" t="s">
        <v>793</v>
      </c>
      <c r="G844" s="162"/>
      <c r="H844" s="263">
        <v>15.927</v>
      </c>
      <c r="I844" s="130"/>
      <c r="J844" s="162"/>
      <c r="K844" s="162"/>
      <c r="L844" s="260"/>
      <c r="M844" s="264"/>
      <c r="N844" s="265"/>
      <c r="O844" s="265"/>
      <c r="P844" s="265"/>
      <c r="Q844" s="265"/>
      <c r="R844" s="265"/>
      <c r="S844" s="265"/>
      <c r="T844" s="266"/>
      <c r="U844" s="162"/>
      <c r="V844" s="162"/>
      <c r="W844" s="162"/>
      <c r="X844" s="162"/>
      <c r="AT844" s="129" t="s">
        <v>142</v>
      </c>
      <c r="AU844" s="129" t="s">
        <v>77</v>
      </c>
      <c r="AV844" s="14" t="s">
        <v>77</v>
      </c>
      <c r="AW844" s="14" t="s">
        <v>30</v>
      </c>
      <c r="AX844" s="14" t="s">
        <v>68</v>
      </c>
      <c r="AY844" s="129" t="s">
        <v>133</v>
      </c>
    </row>
    <row r="845" spans="1:51" s="13" customFormat="1" ht="12">
      <c r="A845" s="161"/>
      <c r="B845" s="253"/>
      <c r="C845" s="161"/>
      <c r="D845" s="254" t="s">
        <v>142</v>
      </c>
      <c r="E845" s="255" t="s">
        <v>3</v>
      </c>
      <c r="F845" s="256" t="s">
        <v>293</v>
      </c>
      <c r="G845" s="161"/>
      <c r="H845" s="255" t="s">
        <v>3</v>
      </c>
      <c r="I845" s="125"/>
      <c r="J845" s="161"/>
      <c r="K845" s="161"/>
      <c r="L845" s="253"/>
      <c r="M845" s="257"/>
      <c r="N845" s="258"/>
      <c r="O845" s="258"/>
      <c r="P845" s="258"/>
      <c r="Q845" s="258"/>
      <c r="R845" s="258"/>
      <c r="S845" s="258"/>
      <c r="T845" s="259"/>
      <c r="U845" s="161"/>
      <c r="V845" s="161"/>
      <c r="W845" s="161"/>
      <c r="X845" s="161"/>
      <c r="AT845" s="124" t="s">
        <v>142</v>
      </c>
      <c r="AU845" s="124" t="s">
        <v>77</v>
      </c>
      <c r="AV845" s="13" t="s">
        <v>73</v>
      </c>
      <c r="AW845" s="13" t="s">
        <v>30</v>
      </c>
      <c r="AX845" s="13" t="s">
        <v>68</v>
      </c>
      <c r="AY845" s="124" t="s">
        <v>133</v>
      </c>
    </row>
    <row r="846" spans="1:51" s="14" customFormat="1" ht="12">
      <c r="A846" s="162"/>
      <c r="B846" s="260"/>
      <c r="C846" s="162"/>
      <c r="D846" s="254" t="s">
        <v>142</v>
      </c>
      <c r="E846" s="261" t="s">
        <v>3</v>
      </c>
      <c r="F846" s="262" t="s">
        <v>886</v>
      </c>
      <c r="G846" s="162"/>
      <c r="H846" s="263">
        <v>20</v>
      </c>
      <c r="I846" s="130"/>
      <c r="J846" s="162"/>
      <c r="K846" s="162"/>
      <c r="L846" s="260"/>
      <c r="M846" s="264"/>
      <c r="N846" s="265"/>
      <c r="O846" s="265"/>
      <c r="P846" s="265"/>
      <c r="Q846" s="265"/>
      <c r="R846" s="265"/>
      <c r="S846" s="265"/>
      <c r="T846" s="266"/>
      <c r="U846" s="162"/>
      <c r="V846" s="162"/>
      <c r="W846" s="162"/>
      <c r="X846" s="162"/>
      <c r="AT846" s="129" t="s">
        <v>142</v>
      </c>
      <c r="AU846" s="129" t="s">
        <v>77</v>
      </c>
      <c r="AV846" s="14" t="s">
        <v>77</v>
      </c>
      <c r="AW846" s="14" t="s">
        <v>30</v>
      </c>
      <c r="AX846" s="14" t="s">
        <v>68</v>
      </c>
      <c r="AY846" s="129" t="s">
        <v>133</v>
      </c>
    </row>
    <row r="847" spans="1:51" s="13" customFormat="1" ht="12">
      <c r="A847" s="161"/>
      <c r="B847" s="253"/>
      <c r="C847" s="161"/>
      <c r="D847" s="254" t="s">
        <v>142</v>
      </c>
      <c r="E847" s="255" t="s">
        <v>3</v>
      </c>
      <c r="F847" s="256" t="s">
        <v>294</v>
      </c>
      <c r="G847" s="161"/>
      <c r="H847" s="255" t="s">
        <v>3</v>
      </c>
      <c r="I847" s="125"/>
      <c r="J847" s="161"/>
      <c r="K847" s="161"/>
      <c r="L847" s="253"/>
      <c r="M847" s="257"/>
      <c r="N847" s="258"/>
      <c r="O847" s="258"/>
      <c r="P847" s="258"/>
      <c r="Q847" s="258"/>
      <c r="R847" s="258"/>
      <c r="S847" s="258"/>
      <c r="T847" s="259"/>
      <c r="U847" s="161"/>
      <c r="V847" s="161"/>
      <c r="W847" s="161"/>
      <c r="X847" s="161"/>
      <c r="AT847" s="124" t="s">
        <v>142</v>
      </c>
      <c r="AU847" s="124" t="s">
        <v>77</v>
      </c>
      <c r="AV847" s="13" t="s">
        <v>73</v>
      </c>
      <c r="AW847" s="13" t="s">
        <v>30</v>
      </c>
      <c r="AX847" s="13" t="s">
        <v>68</v>
      </c>
      <c r="AY847" s="124" t="s">
        <v>133</v>
      </c>
    </row>
    <row r="848" spans="1:51" s="14" customFormat="1" ht="12">
      <c r="A848" s="162"/>
      <c r="B848" s="260"/>
      <c r="C848" s="162"/>
      <c r="D848" s="254" t="s">
        <v>142</v>
      </c>
      <c r="E848" s="261" t="s">
        <v>3</v>
      </c>
      <c r="F848" s="262" t="s">
        <v>887</v>
      </c>
      <c r="G848" s="162"/>
      <c r="H848" s="263">
        <v>16.568</v>
      </c>
      <c r="I848" s="130"/>
      <c r="J848" s="162"/>
      <c r="K848" s="162"/>
      <c r="L848" s="260"/>
      <c r="M848" s="264"/>
      <c r="N848" s="265"/>
      <c r="O848" s="265"/>
      <c r="P848" s="265"/>
      <c r="Q848" s="265"/>
      <c r="R848" s="265"/>
      <c r="S848" s="265"/>
      <c r="T848" s="266"/>
      <c r="U848" s="162"/>
      <c r="V848" s="162"/>
      <c r="W848" s="162"/>
      <c r="X848" s="162"/>
      <c r="AT848" s="129" t="s">
        <v>142</v>
      </c>
      <c r="AU848" s="129" t="s">
        <v>77</v>
      </c>
      <c r="AV848" s="14" t="s">
        <v>77</v>
      </c>
      <c r="AW848" s="14" t="s">
        <v>30</v>
      </c>
      <c r="AX848" s="14" t="s">
        <v>68</v>
      </c>
      <c r="AY848" s="129" t="s">
        <v>133</v>
      </c>
    </row>
    <row r="849" spans="1:51" s="13" customFormat="1" ht="12">
      <c r="A849" s="161"/>
      <c r="B849" s="253"/>
      <c r="C849" s="161"/>
      <c r="D849" s="254" t="s">
        <v>142</v>
      </c>
      <c r="E849" s="255" t="s">
        <v>3</v>
      </c>
      <c r="F849" s="256" t="s">
        <v>296</v>
      </c>
      <c r="G849" s="161"/>
      <c r="H849" s="255" t="s">
        <v>3</v>
      </c>
      <c r="I849" s="125"/>
      <c r="J849" s="161"/>
      <c r="K849" s="161"/>
      <c r="L849" s="253"/>
      <c r="M849" s="257"/>
      <c r="N849" s="258"/>
      <c r="O849" s="258"/>
      <c r="P849" s="258"/>
      <c r="Q849" s="258"/>
      <c r="R849" s="258"/>
      <c r="S849" s="258"/>
      <c r="T849" s="259"/>
      <c r="U849" s="161"/>
      <c r="V849" s="161"/>
      <c r="W849" s="161"/>
      <c r="X849" s="161"/>
      <c r="AT849" s="124" t="s">
        <v>142</v>
      </c>
      <c r="AU849" s="124" t="s">
        <v>77</v>
      </c>
      <c r="AV849" s="13" t="s">
        <v>73</v>
      </c>
      <c r="AW849" s="13" t="s">
        <v>30</v>
      </c>
      <c r="AX849" s="13" t="s">
        <v>68</v>
      </c>
      <c r="AY849" s="124" t="s">
        <v>133</v>
      </c>
    </row>
    <row r="850" spans="1:51" s="14" customFormat="1" ht="12">
      <c r="A850" s="162"/>
      <c r="B850" s="260"/>
      <c r="C850" s="162"/>
      <c r="D850" s="254" t="s">
        <v>142</v>
      </c>
      <c r="E850" s="261" t="s">
        <v>3</v>
      </c>
      <c r="F850" s="262" t="s">
        <v>797</v>
      </c>
      <c r="G850" s="162"/>
      <c r="H850" s="263">
        <v>60.68</v>
      </c>
      <c r="I850" s="130"/>
      <c r="J850" s="162"/>
      <c r="K850" s="162"/>
      <c r="L850" s="260"/>
      <c r="M850" s="264"/>
      <c r="N850" s="265"/>
      <c r="O850" s="265"/>
      <c r="P850" s="265"/>
      <c r="Q850" s="265"/>
      <c r="R850" s="265"/>
      <c r="S850" s="265"/>
      <c r="T850" s="266"/>
      <c r="U850" s="162"/>
      <c r="V850" s="162"/>
      <c r="W850" s="162"/>
      <c r="X850" s="162"/>
      <c r="AT850" s="129" t="s">
        <v>142</v>
      </c>
      <c r="AU850" s="129" t="s">
        <v>77</v>
      </c>
      <c r="AV850" s="14" t="s">
        <v>77</v>
      </c>
      <c r="AW850" s="14" t="s">
        <v>30</v>
      </c>
      <c r="AX850" s="14" t="s">
        <v>68</v>
      </c>
      <c r="AY850" s="129" t="s">
        <v>133</v>
      </c>
    </row>
    <row r="851" spans="1:51" s="13" customFormat="1" ht="12">
      <c r="A851" s="161"/>
      <c r="B851" s="253"/>
      <c r="C851" s="161"/>
      <c r="D851" s="254" t="s">
        <v>142</v>
      </c>
      <c r="E851" s="255" t="s">
        <v>3</v>
      </c>
      <c r="F851" s="256" t="s">
        <v>298</v>
      </c>
      <c r="G851" s="161"/>
      <c r="H851" s="255" t="s">
        <v>3</v>
      </c>
      <c r="I851" s="125"/>
      <c r="J851" s="161"/>
      <c r="K851" s="161"/>
      <c r="L851" s="253"/>
      <c r="M851" s="257"/>
      <c r="N851" s="258"/>
      <c r="O851" s="258"/>
      <c r="P851" s="258"/>
      <c r="Q851" s="258"/>
      <c r="R851" s="258"/>
      <c r="S851" s="258"/>
      <c r="T851" s="259"/>
      <c r="U851" s="161"/>
      <c r="V851" s="161"/>
      <c r="W851" s="161"/>
      <c r="X851" s="161"/>
      <c r="AT851" s="124" t="s">
        <v>142</v>
      </c>
      <c r="AU851" s="124" t="s">
        <v>77</v>
      </c>
      <c r="AV851" s="13" t="s">
        <v>73</v>
      </c>
      <c r="AW851" s="13" t="s">
        <v>30</v>
      </c>
      <c r="AX851" s="13" t="s">
        <v>68</v>
      </c>
      <c r="AY851" s="124" t="s">
        <v>133</v>
      </c>
    </row>
    <row r="852" spans="1:51" s="14" customFormat="1" ht="12">
      <c r="A852" s="162"/>
      <c r="B852" s="260"/>
      <c r="C852" s="162"/>
      <c r="D852" s="254" t="s">
        <v>142</v>
      </c>
      <c r="E852" s="261" t="s">
        <v>3</v>
      </c>
      <c r="F852" s="262" t="s">
        <v>799</v>
      </c>
      <c r="G852" s="162"/>
      <c r="H852" s="263">
        <v>64.3</v>
      </c>
      <c r="I852" s="130"/>
      <c r="J852" s="162"/>
      <c r="K852" s="162"/>
      <c r="L852" s="260"/>
      <c r="M852" s="264"/>
      <c r="N852" s="265"/>
      <c r="O852" s="265"/>
      <c r="P852" s="265"/>
      <c r="Q852" s="265"/>
      <c r="R852" s="265"/>
      <c r="S852" s="265"/>
      <c r="T852" s="266"/>
      <c r="U852" s="162"/>
      <c r="V852" s="162"/>
      <c r="W852" s="162"/>
      <c r="X852" s="162"/>
      <c r="AT852" s="129" t="s">
        <v>142</v>
      </c>
      <c r="AU852" s="129" t="s">
        <v>77</v>
      </c>
      <c r="AV852" s="14" t="s">
        <v>77</v>
      </c>
      <c r="AW852" s="14" t="s">
        <v>30</v>
      </c>
      <c r="AX852" s="14" t="s">
        <v>68</v>
      </c>
      <c r="AY852" s="129" t="s">
        <v>133</v>
      </c>
    </row>
    <row r="853" spans="1:51" s="13" customFormat="1" ht="12">
      <c r="A853" s="161"/>
      <c r="B853" s="253"/>
      <c r="C853" s="161"/>
      <c r="D853" s="254" t="s">
        <v>142</v>
      </c>
      <c r="E853" s="255" t="s">
        <v>3</v>
      </c>
      <c r="F853" s="256" t="s">
        <v>300</v>
      </c>
      <c r="G853" s="161"/>
      <c r="H853" s="255" t="s">
        <v>3</v>
      </c>
      <c r="I853" s="125"/>
      <c r="J853" s="161"/>
      <c r="K853" s="161"/>
      <c r="L853" s="253"/>
      <c r="M853" s="257"/>
      <c r="N853" s="258"/>
      <c r="O853" s="258"/>
      <c r="P853" s="258"/>
      <c r="Q853" s="258"/>
      <c r="R853" s="258"/>
      <c r="S853" s="258"/>
      <c r="T853" s="259"/>
      <c r="U853" s="161"/>
      <c r="V853" s="161"/>
      <c r="W853" s="161"/>
      <c r="X853" s="161"/>
      <c r="AT853" s="124" t="s">
        <v>142</v>
      </c>
      <c r="AU853" s="124" t="s">
        <v>77</v>
      </c>
      <c r="AV853" s="13" t="s">
        <v>73</v>
      </c>
      <c r="AW853" s="13" t="s">
        <v>30</v>
      </c>
      <c r="AX853" s="13" t="s">
        <v>68</v>
      </c>
      <c r="AY853" s="124" t="s">
        <v>133</v>
      </c>
    </row>
    <row r="854" spans="1:51" s="14" customFormat="1" ht="12">
      <c r="A854" s="162"/>
      <c r="B854" s="260"/>
      <c r="C854" s="162"/>
      <c r="D854" s="254" t="s">
        <v>142</v>
      </c>
      <c r="E854" s="261" t="s">
        <v>3</v>
      </c>
      <c r="F854" s="262" t="s">
        <v>801</v>
      </c>
      <c r="G854" s="162"/>
      <c r="H854" s="263">
        <v>33.5</v>
      </c>
      <c r="I854" s="130"/>
      <c r="J854" s="162"/>
      <c r="K854" s="162"/>
      <c r="L854" s="260"/>
      <c r="M854" s="264"/>
      <c r="N854" s="265"/>
      <c r="O854" s="265"/>
      <c r="P854" s="265"/>
      <c r="Q854" s="265"/>
      <c r="R854" s="265"/>
      <c r="S854" s="265"/>
      <c r="T854" s="266"/>
      <c r="U854" s="162"/>
      <c r="V854" s="162"/>
      <c r="W854" s="162"/>
      <c r="X854" s="162"/>
      <c r="AT854" s="129" t="s">
        <v>142</v>
      </c>
      <c r="AU854" s="129" t="s">
        <v>77</v>
      </c>
      <c r="AV854" s="14" t="s">
        <v>77</v>
      </c>
      <c r="AW854" s="14" t="s">
        <v>30</v>
      </c>
      <c r="AX854" s="14" t="s">
        <v>68</v>
      </c>
      <c r="AY854" s="129" t="s">
        <v>133</v>
      </c>
    </row>
    <row r="855" spans="1:51" s="16" customFormat="1" ht="12">
      <c r="A855" s="166"/>
      <c r="B855" s="278"/>
      <c r="C855" s="166"/>
      <c r="D855" s="254" t="s">
        <v>142</v>
      </c>
      <c r="E855" s="279" t="s">
        <v>3</v>
      </c>
      <c r="F855" s="280" t="s">
        <v>523</v>
      </c>
      <c r="G855" s="166"/>
      <c r="H855" s="281">
        <v>755.473</v>
      </c>
      <c r="I855" s="143"/>
      <c r="J855" s="166"/>
      <c r="K855" s="166"/>
      <c r="L855" s="278"/>
      <c r="M855" s="282"/>
      <c r="N855" s="283"/>
      <c r="O855" s="283"/>
      <c r="P855" s="283"/>
      <c r="Q855" s="283"/>
      <c r="R855" s="283"/>
      <c r="S855" s="283"/>
      <c r="T855" s="284"/>
      <c r="U855" s="166"/>
      <c r="V855" s="166"/>
      <c r="W855" s="166"/>
      <c r="X855" s="166"/>
      <c r="AT855" s="142" t="s">
        <v>142</v>
      </c>
      <c r="AU855" s="142" t="s">
        <v>77</v>
      </c>
      <c r="AV855" s="16" t="s">
        <v>152</v>
      </c>
      <c r="AW855" s="16" t="s">
        <v>30</v>
      </c>
      <c r="AX855" s="16" t="s">
        <v>68</v>
      </c>
      <c r="AY855" s="142" t="s">
        <v>133</v>
      </c>
    </row>
    <row r="856" spans="1:51" s="13" customFormat="1" ht="12">
      <c r="A856" s="161"/>
      <c r="B856" s="253"/>
      <c r="C856" s="161"/>
      <c r="D856" s="254" t="s">
        <v>142</v>
      </c>
      <c r="E856" s="255" t="s">
        <v>3</v>
      </c>
      <c r="F856" s="256" t="s">
        <v>888</v>
      </c>
      <c r="G856" s="161"/>
      <c r="H856" s="255" t="s">
        <v>3</v>
      </c>
      <c r="I856" s="125"/>
      <c r="J856" s="161"/>
      <c r="K856" s="161"/>
      <c r="L856" s="253"/>
      <c r="M856" s="257"/>
      <c r="N856" s="258"/>
      <c r="O856" s="258"/>
      <c r="P856" s="258"/>
      <c r="Q856" s="258"/>
      <c r="R856" s="258"/>
      <c r="S856" s="258"/>
      <c r="T856" s="259"/>
      <c r="U856" s="161"/>
      <c r="V856" s="161"/>
      <c r="W856" s="161"/>
      <c r="X856" s="161"/>
      <c r="AT856" s="124" t="s">
        <v>142</v>
      </c>
      <c r="AU856" s="124" t="s">
        <v>77</v>
      </c>
      <c r="AV856" s="13" t="s">
        <v>73</v>
      </c>
      <c r="AW856" s="13" t="s">
        <v>30</v>
      </c>
      <c r="AX856" s="13" t="s">
        <v>68</v>
      </c>
      <c r="AY856" s="124" t="s">
        <v>133</v>
      </c>
    </row>
    <row r="857" spans="1:51" s="14" customFormat="1" ht="12">
      <c r="A857" s="162"/>
      <c r="B857" s="260"/>
      <c r="C857" s="162"/>
      <c r="D857" s="254" t="s">
        <v>142</v>
      </c>
      <c r="E857" s="261" t="s">
        <v>3</v>
      </c>
      <c r="F857" s="262" t="s">
        <v>889</v>
      </c>
      <c r="G857" s="162"/>
      <c r="H857" s="263">
        <v>43.56</v>
      </c>
      <c r="I857" s="130"/>
      <c r="J857" s="162"/>
      <c r="K857" s="162"/>
      <c r="L857" s="260"/>
      <c r="M857" s="264"/>
      <c r="N857" s="265"/>
      <c r="O857" s="265"/>
      <c r="P857" s="265"/>
      <c r="Q857" s="265"/>
      <c r="R857" s="265"/>
      <c r="S857" s="265"/>
      <c r="T857" s="266"/>
      <c r="U857" s="162"/>
      <c r="V857" s="162"/>
      <c r="W857" s="162"/>
      <c r="X857" s="162"/>
      <c r="AT857" s="129" t="s">
        <v>142</v>
      </c>
      <c r="AU857" s="129" t="s">
        <v>77</v>
      </c>
      <c r="AV857" s="14" t="s">
        <v>77</v>
      </c>
      <c r="AW857" s="14" t="s">
        <v>30</v>
      </c>
      <c r="AX857" s="14" t="s">
        <v>68</v>
      </c>
      <c r="AY857" s="129" t="s">
        <v>133</v>
      </c>
    </row>
    <row r="858" spans="1:51" s="14" customFormat="1" ht="12">
      <c r="A858" s="162"/>
      <c r="B858" s="260"/>
      <c r="C858" s="162"/>
      <c r="D858" s="254" t="s">
        <v>142</v>
      </c>
      <c r="E858" s="261" t="s">
        <v>3</v>
      </c>
      <c r="F858" s="262" t="s">
        <v>890</v>
      </c>
      <c r="G858" s="162"/>
      <c r="H858" s="263">
        <v>43.56</v>
      </c>
      <c r="I858" s="130"/>
      <c r="J858" s="162"/>
      <c r="K858" s="162"/>
      <c r="L858" s="260"/>
      <c r="M858" s="264"/>
      <c r="N858" s="265"/>
      <c r="O858" s="265"/>
      <c r="P858" s="265"/>
      <c r="Q858" s="265"/>
      <c r="R858" s="265"/>
      <c r="S858" s="265"/>
      <c r="T858" s="266"/>
      <c r="U858" s="162"/>
      <c r="V858" s="162"/>
      <c r="W858" s="162"/>
      <c r="X858" s="162"/>
      <c r="AT858" s="129" t="s">
        <v>142</v>
      </c>
      <c r="AU858" s="129" t="s">
        <v>77</v>
      </c>
      <c r="AV858" s="14" t="s">
        <v>77</v>
      </c>
      <c r="AW858" s="14" t="s">
        <v>30</v>
      </c>
      <c r="AX858" s="14" t="s">
        <v>68</v>
      </c>
      <c r="AY858" s="129" t="s">
        <v>133</v>
      </c>
    </row>
    <row r="859" spans="1:51" s="14" customFormat="1" ht="12">
      <c r="A859" s="162"/>
      <c r="B859" s="260"/>
      <c r="C859" s="162"/>
      <c r="D859" s="254" t="s">
        <v>142</v>
      </c>
      <c r="E859" s="261" t="s">
        <v>3</v>
      </c>
      <c r="F859" s="262" t="s">
        <v>891</v>
      </c>
      <c r="G859" s="162"/>
      <c r="H859" s="263">
        <v>7.01</v>
      </c>
      <c r="I859" s="130"/>
      <c r="J859" s="162"/>
      <c r="K859" s="162"/>
      <c r="L859" s="260"/>
      <c r="M859" s="264"/>
      <c r="N859" s="265"/>
      <c r="O859" s="265"/>
      <c r="P859" s="265"/>
      <c r="Q859" s="265"/>
      <c r="R859" s="265"/>
      <c r="S859" s="265"/>
      <c r="T859" s="266"/>
      <c r="U859" s="162"/>
      <c r="V859" s="162"/>
      <c r="W859" s="162"/>
      <c r="X859" s="162"/>
      <c r="AT859" s="129" t="s">
        <v>142</v>
      </c>
      <c r="AU859" s="129" t="s">
        <v>77</v>
      </c>
      <c r="AV859" s="14" t="s">
        <v>77</v>
      </c>
      <c r="AW859" s="14" t="s">
        <v>30</v>
      </c>
      <c r="AX859" s="14" t="s">
        <v>68</v>
      </c>
      <c r="AY859" s="129" t="s">
        <v>133</v>
      </c>
    </row>
    <row r="860" spans="1:51" s="14" customFormat="1" ht="12">
      <c r="A860" s="162"/>
      <c r="B860" s="260"/>
      <c r="C860" s="162"/>
      <c r="D860" s="254" t="s">
        <v>142</v>
      </c>
      <c r="E860" s="261" t="s">
        <v>3</v>
      </c>
      <c r="F860" s="262" t="s">
        <v>892</v>
      </c>
      <c r="G860" s="162"/>
      <c r="H860" s="263">
        <v>21.78</v>
      </c>
      <c r="I860" s="130"/>
      <c r="J860" s="162"/>
      <c r="K860" s="162"/>
      <c r="L860" s="260"/>
      <c r="M860" s="264"/>
      <c r="N860" s="265"/>
      <c r="O860" s="265"/>
      <c r="P860" s="265"/>
      <c r="Q860" s="265"/>
      <c r="R860" s="265"/>
      <c r="S860" s="265"/>
      <c r="T860" s="266"/>
      <c r="U860" s="162"/>
      <c r="V860" s="162"/>
      <c r="W860" s="162"/>
      <c r="X860" s="162"/>
      <c r="AT860" s="129" t="s">
        <v>142</v>
      </c>
      <c r="AU860" s="129" t="s">
        <v>77</v>
      </c>
      <c r="AV860" s="14" t="s">
        <v>77</v>
      </c>
      <c r="AW860" s="14" t="s">
        <v>30</v>
      </c>
      <c r="AX860" s="14" t="s">
        <v>68</v>
      </c>
      <c r="AY860" s="129" t="s">
        <v>133</v>
      </c>
    </row>
    <row r="861" spans="1:51" s="14" customFormat="1" ht="12">
      <c r="A861" s="162"/>
      <c r="B861" s="260"/>
      <c r="C861" s="162"/>
      <c r="D861" s="254" t="s">
        <v>142</v>
      </c>
      <c r="E861" s="261" t="s">
        <v>3</v>
      </c>
      <c r="F861" s="262" t="s">
        <v>893</v>
      </c>
      <c r="G861" s="162"/>
      <c r="H861" s="263">
        <v>7.26</v>
      </c>
      <c r="I861" s="130"/>
      <c r="J861" s="162"/>
      <c r="K861" s="162"/>
      <c r="L861" s="260"/>
      <c r="M861" s="264"/>
      <c r="N861" s="265"/>
      <c r="O861" s="265"/>
      <c r="P861" s="265"/>
      <c r="Q861" s="265"/>
      <c r="R861" s="265"/>
      <c r="S861" s="265"/>
      <c r="T861" s="266"/>
      <c r="U861" s="162"/>
      <c r="V861" s="162"/>
      <c r="W861" s="162"/>
      <c r="X861" s="162"/>
      <c r="AT861" s="129" t="s">
        <v>142</v>
      </c>
      <c r="AU861" s="129" t="s">
        <v>77</v>
      </c>
      <c r="AV861" s="14" t="s">
        <v>77</v>
      </c>
      <c r="AW861" s="14" t="s">
        <v>30</v>
      </c>
      <c r="AX861" s="14" t="s">
        <v>68</v>
      </c>
      <c r="AY861" s="129" t="s">
        <v>133</v>
      </c>
    </row>
    <row r="862" spans="1:51" s="14" customFormat="1" ht="12">
      <c r="A862" s="162"/>
      <c r="B862" s="260"/>
      <c r="C862" s="162"/>
      <c r="D862" s="254" t="s">
        <v>142</v>
      </c>
      <c r="E862" s="261" t="s">
        <v>3</v>
      </c>
      <c r="F862" s="262" t="s">
        <v>894</v>
      </c>
      <c r="G862" s="162"/>
      <c r="H862" s="263">
        <v>14.52</v>
      </c>
      <c r="I862" s="130"/>
      <c r="J862" s="162"/>
      <c r="K862" s="162"/>
      <c r="L862" s="260"/>
      <c r="M862" s="264"/>
      <c r="N862" s="265"/>
      <c r="O862" s="265"/>
      <c r="P862" s="265"/>
      <c r="Q862" s="265"/>
      <c r="R862" s="265"/>
      <c r="S862" s="265"/>
      <c r="T862" s="266"/>
      <c r="U862" s="162"/>
      <c r="V862" s="162"/>
      <c r="W862" s="162"/>
      <c r="X862" s="162"/>
      <c r="AT862" s="129" t="s">
        <v>142</v>
      </c>
      <c r="AU862" s="129" t="s">
        <v>77</v>
      </c>
      <c r="AV862" s="14" t="s">
        <v>77</v>
      </c>
      <c r="AW862" s="14" t="s">
        <v>30</v>
      </c>
      <c r="AX862" s="14" t="s">
        <v>68</v>
      </c>
      <c r="AY862" s="129" t="s">
        <v>133</v>
      </c>
    </row>
    <row r="863" spans="1:51" s="16" customFormat="1" ht="12">
      <c r="A863" s="166"/>
      <c r="B863" s="278"/>
      <c r="C863" s="166"/>
      <c r="D863" s="254" t="s">
        <v>142</v>
      </c>
      <c r="E863" s="279" t="s">
        <v>3</v>
      </c>
      <c r="F863" s="280" t="s">
        <v>523</v>
      </c>
      <c r="G863" s="166"/>
      <c r="H863" s="281">
        <v>137.69</v>
      </c>
      <c r="I863" s="143"/>
      <c r="J863" s="166"/>
      <c r="K863" s="166"/>
      <c r="L863" s="278"/>
      <c r="M863" s="282"/>
      <c r="N863" s="283"/>
      <c r="O863" s="283"/>
      <c r="P863" s="283"/>
      <c r="Q863" s="283"/>
      <c r="R863" s="283"/>
      <c r="S863" s="283"/>
      <c r="T863" s="284"/>
      <c r="U863" s="166"/>
      <c r="V863" s="166"/>
      <c r="W863" s="166"/>
      <c r="X863" s="166"/>
      <c r="AT863" s="142" t="s">
        <v>142</v>
      </c>
      <c r="AU863" s="142" t="s">
        <v>77</v>
      </c>
      <c r="AV863" s="16" t="s">
        <v>152</v>
      </c>
      <c r="AW863" s="16" t="s">
        <v>30</v>
      </c>
      <c r="AX863" s="16" t="s">
        <v>68</v>
      </c>
      <c r="AY863" s="142" t="s">
        <v>133</v>
      </c>
    </row>
    <row r="864" spans="1:51" s="14" customFormat="1" ht="12">
      <c r="A864" s="162"/>
      <c r="B864" s="260"/>
      <c r="C864" s="162"/>
      <c r="D864" s="254" t="s">
        <v>142</v>
      </c>
      <c r="E864" s="261" t="s">
        <v>3</v>
      </c>
      <c r="F864" s="262" t="s">
        <v>895</v>
      </c>
      <c r="G864" s="162"/>
      <c r="H864" s="263">
        <v>111</v>
      </c>
      <c r="I864" s="130"/>
      <c r="J864" s="162"/>
      <c r="K864" s="162"/>
      <c r="L864" s="260"/>
      <c r="M864" s="264"/>
      <c r="N864" s="265"/>
      <c r="O864" s="265"/>
      <c r="P864" s="265"/>
      <c r="Q864" s="265"/>
      <c r="R864" s="265"/>
      <c r="S864" s="265"/>
      <c r="T864" s="266"/>
      <c r="U864" s="162"/>
      <c r="V864" s="162"/>
      <c r="W864" s="162"/>
      <c r="X864" s="162"/>
      <c r="AT864" s="129" t="s">
        <v>142</v>
      </c>
      <c r="AU864" s="129" t="s">
        <v>77</v>
      </c>
      <c r="AV864" s="14" t="s">
        <v>77</v>
      </c>
      <c r="AW864" s="14" t="s">
        <v>30</v>
      </c>
      <c r="AX864" s="14" t="s">
        <v>68</v>
      </c>
      <c r="AY864" s="129" t="s">
        <v>133</v>
      </c>
    </row>
    <row r="865" spans="1:51" s="14" customFormat="1" ht="12">
      <c r="A865" s="162"/>
      <c r="B865" s="260"/>
      <c r="C865" s="162"/>
      <c r="D865" s="254" t="s">
        <v>142</v>
      </c>
      <c r="E865" s="261" t="s">
        <v>3</v>
      </c>
      <c r="F865" s="262" t="s">
        <v>896</v>
      </c>
      <c r="G865" s="162"/>
      <c r="H865" s="263">
        <v>13.5</v>
      </c>
      <c r="I865" s="130"/>
      <c r="J865" s="162"/>
      <c r="K865" s="162"/>
      <c r="L865" s="260"/>
      <c r="M865" s="264"/>
      <c r="N865" s="265"/>
      <c r="O865" s="265"/>
      <c r="P865" s="265"/>
      <c r="Q865" s="265"/>
      <c r="R865" s="265"/>
      <c r="S865" s="265"/>
      <c r="T865" s="266"/>
      <c r="U865" s="162"/>
      <c r="V865" s="162"/>
      <c r="W865" s="162"/>
      <c r="X865" s="162"/>
      <c r="AT865" s="129" t="s">
        <v>142</v>
      </c>
      <c r="AU865" s="129" t="s">
        <v>77</v>
      </c>
      <c r="AV865" s="14" t="s">
        <v>77</v>
      </c>
      <c r="AW865" s="14" t="s">
        <v>30</v>
      </c>
      <c r="AX865" s="14" t="s">
        <v>68</v>
      </c>
      <c r="AY865" s="129" t="s">
        <v>133</v>
      </c>
    </row>
    <row r="866" spans="1:51" s="15" customFormat="1" ht="12">
      <c r="A866" s="165"/>
      <c r="B866" s="271"/>
      <c r="C866" s="165"/>
      <c r="D866" s="254" t="s">
        <v>142</v>
      </c>
      <c r="E866" s="272" t="s">
        <v>3</v>
      </c>
      <c r="F866" s="273" t="s">
        <v>207</v>
      </c>
      <c r="G866" s="165"/>
      <c r="H866" s="274">
        <v>1017.663</v>
      </c>
      <c r="I866" s="138"/>
      <c r="J866" s="165"/>
      <c r="K866" s="165"/>
      <c r="L866" s="271"/>
      <c r="M866" s="275"/>
      <c r="N866" s="276"/>
      <c r="O866" s="276"/>
      <c r="P866" s="276"/>
      <c r="Q866" s="276"/>
      <c r="R866" s="276"/>
      <c r="S866" s="276"/>
      <c r="T866" s="277"/>
      <c r="U866" s="165"/>
      <c r="V866" s="165"/>
      <c r="W866" s="165"/>
      <c r="X866" s="165"/>
      <c r="AT866" s="137" t="s">
        <v>142</v>
      </c>
      <c r="AU866" s="137" t="s">
        <v>77</v>
      </c>
      <c r="AV866" s="15" t="s">
        <v>140</v>
      </c>
      <c r="AW866" s="15" t="s">
        <v>30</v>
      </c>
      <c r="AX866" s="15" t="s">
        <v>73</v>
      </c>
      <c r="AY866" s="137" t="s">
        <v>133</v>
      </c>
    </row>
    <row r="867" spans="1:65" s="2" customFormat="1" ht="14.45" customHeight="1">
      <c r="A867" s="164"/>
      <c r="B867" s="176"/>
      <c r="C867" s="285" t="s">
        <v>897</v>
      </c>
      <c r="D867" s="285" t="s">
        <v>898</v>
      </c>
      <c r="E867" s="286" t="s">
        <v>899</v>
      </c>
      <c r="F867" s="287" t="s">
        <v>900</v>
      </c>
      <c r="G867" s="288" t="s">
        <v>172</v>
      </c>
      <c r="H867" s="289">
        <v>911.971</v>
      </c>
      <c r="I867" s="144"/>
      <c r="J867" s="290">
        <f>ROUND(I867*H867,2)</f>
        <v>0</v>
      </c>
      <c r="K867" s="287" t="s">
        <v>139</v>
      </c>
      <c r="L867" s="291"/>
      <c r="M867" s="292" t="s">
        <v>3</v>
      </c>
      <c r="N867" s="293" t="s">
        <v>39</v>
      </c>
      <c r="O867" s="250"/>
      <c r="P867" s="251">
        <f>O867*H867</f>
        <v>0</v>
      </c>
      <c r="Q867" s="251">
        <v>0.00011</v>
      </c>
      <c r="R867" s="251">
        <f>Q867*H867</f>
        <v>0.10031681</v>
      </c>
      <c r="S867" s="251">
        <v>0</v>
      </c>
      <c r="T867" s="252">
        <f>S867*H867</f>
        <v>0</v>
      </c>
      <c r="U867" s="164"/>
      <c r="V867" s="164"/>
      <c r="W867" s="164"/>
      <c r="X867" s="164"/>
      <c r="Y867" s="30"/>
      <c r="Z867" s="30"/>
      <c r="AA867" s="30"/>
      <c r="AB867" s="30"/>
      <c r="AC867" s="30"/>
      <c r="AD867" s="30"/>
      <c r="AE867" s="30"/>
      <c r="AR867" s="122" t="s">
        <v>182</v>
      </c>
      <c r="AT867" s="122" t="s">
        <v>898</v>
      </c>
      <c r="AU867" s="122" t="s">
        <v>77</v>
      </c>
      <c r="AY867" s="18" t="s">
        <v>133</v>
      </c>
      <c r="BE867" s="123">
        <f>IF(N867="základní",J867,0)</f>
        <v>0</v>
      </c>
      <c r="BF867" s="123">
        <f>IF(N867="snížená",J867,0)</f>
        <v>0</v>
      </c>
      <c r="BG867" s="123">
        <f>IF(N867="zákl. přenesená",J867,0)</f>
        <v>0</v>
      </c>
      <c r="BH867" s="123">
        <f>IF(N867="sníž. přenesená",J867,0)</f>
        <v>0</v>
      </c>
      <c r="BI867" s="123">
        <f>IF(N867="nulová",J867,0)</f>
        <v>0</v>
      </c>
      <c r="BJ867" s="18" t="s">
        <v>73</v>
      </c>
      <c r="BK867" s="123">
        <f>ROUND(I867*H867,2)</f>
        <v>0</v>
      </c>
      <c r="BL867" s="18" t="s">
        <v>140</v>
      </c>
      <c r="BM867" s="122" t="s">
        <v>901</v>
      </c>
    </row>
    <row r="868" spans="1:51" s="14" customFormat="1" ht="12">
      <c r="A868" s="162"/>
      <c r="B868" s="260"/>
      <c r="C868" s="162"/>
      <c r="D868" s="254" t="s">
        <v>142</v>
      </c>
      <c r="E868" s="162"/>
      <c r="F868" s="262" t="s">
        <v>902</v>
      </c>
      <c r="G868" s="162"/>
      <c r="H868" s="263">
        <v>911.971</v>
      </c>
      <c r="I868" s="130"/>
      <c r="J868" s="162"/>
      <c r="K868" s="162"/>
      <c r="L868" s="260"/>
      <c r="M868" s="264"/>
      <c r="N868" s="265"/>
      <c r="O868" s="265"/>
      <c r="P868" s="265"/>
      <c r="Q868" s="265"/>
      <c r="R868" s="265"/>
      <c r="S868" s="265"/>
      <c r="T868" s="266"/>
      <c r="U868" s="162"/>
      <c r="V868" s="162"/>
      <c r="W868" s="162"/>
      <c r="X868" s="162"/>
      <c r="AT868" s="129" t="s">
        <v>142</v>
      </c>
      <c r="AU868" s="129" t="s">
        <v>77</v>
      </c>
      <c r="AV868" s="14" t="s">
        <v>77</v>
      </c>
      <c r="AW868" s="14" t="s">
        <v>4</v>
      </c>
      <c r="AX868" s="14" t="s">
        <v>73</v>
      </c>
      <c r="AY868" s="129" t="s">
        <v>133</v>
      </c>
    </row>
    <row r="869" spans="1:65" s="2" customFormat="1" ht="24.2" customHeight="1">
      <c r="A869" s="164"/>
      <c r="B869" s="176"/>
      <c r="C869" s="242" t="s">
        <v>903</v>
      </c>
      <c r="D869" s="242" t="s">
        <v>135</v>
      </c>
      <c r="E869" s="243" t="s">
        <v>904</v>
      </c>
      <c r="F869" s="244" t="s">
        <v>905</v>
      </c>
      <c r="G869" s="245" t="s">
        <v>172</v>
      </c>
      <c r="H869" s="246">
        <v>756.314</v>
      </c>
      <c r="I869" s="117"/>
      <c r="J869" s="247">
        <f>ROUND(I869*H869,2)</f>
        <v>0</v>
      </c>
      <c r="K869" s="244" t="s">
        <v>139</v>
      </c>
      <c r="L869" s="176"/>
      <c r="M869" s="248" t="s">
        <v>3</v>
      </c>
      <c r="N869" s="249" t="s">
        <v>39</v>
      </c>
      <c r="O869" s="250"/>
      <c r="P869" s="251">
        <f>O869*H869</f>
        <v>0</v>
      </c>
      <c r="Q869" s="251">
        <v>0</v>
      </c>
      <c r="R869" s="251">
        <f>Q869*H869</f>
        <v>0</v>
      </c>
      <c r="S869" s="251">
        <v>0</v>
      </c>
      <c r="T869" s="252">
        <f>S869*H869</f>
        <v>0</v>
      </c>
      <c r="U869" s="164"/>
      <c r="V869" s="164"/>
      <c r="W869" s="164"/>
      <c r="X869" s="164"/>
      <c r="Y869" s="30"/>
      <c r="Z869" s="30"/>
      <c r="AA869" s="30"/>
      <c r="AB869" s="30"/>
      <c r="AC869" s="30"/>
      <c r="AD869" s="30"/>
      <c r="AE869" s="30"/>
      <c r="AR869" s="122" t="s">
        <v>140</v>
      </c>
      <c r="AT869" s="122" t="s">
        <v>135</v>
      </c>
      <c r="AU869" s="122" t="s">
        <v>77</v>
      </c>
      <c r="AY869" s="18" t="s">
        <v>133</v>
      </c>
      <c r="BE869" s="123">
        <f>IF(N869="základní",J869,0)</f>
        <v>0</v>
      </c>
      <c r="BF869" s="123">
        <f>IF(N869="snížená",J869,0)</f>
        <v>0</v>
      </c>
      <c r="BG869" s="123">
        <f>IF(N869="zákl. přenesená",J869,0)</f>
        <v>0</v>
      </c>
      <c r="BH869" s="123">
        <f>IF(N869="sníž. přenesená",J869,0)</f>
        <v>0</v>
      </c>
      <c r="BI869" s="123">
        <f>IF(N869="nulová",J869,0)</f>
        <v>0</v>
      </c>
      <c r="BJ869" s="18" t="s">
        <v>73</v>
      </c>
      <c r="BK869" s="123">
        <f>ROUND(I869*H869,2)</f>
        <v>0</v>
      </c>
      <c r="BL869" s="18" t="s">
        <v>140</v>
      </c>
      <c r="BM869" s="122" t="s">
        <v>906</v>
      </c>
    </row>
    <row r="870" spans="1:51" s="13" customFormat="1" ht="12">
      <c r="A870" s="161"/>
      <c r="B870" s="253"/>
      <c r="C870" s="161"/>
      <c r="D870" s="254" t="s">
        <v>142</v>
      </c>
      <c r="E870" s="255" t="s">
        <v>3</v>
      </c>
      <c r="F870" s="256" t="s">
        <v>884</v>
      </c>
      <c r="G870" s="161"/>
      <c r="H870" s="255" t="s">
        <v>3</v>
      </c>
      <c r="I870" s="125"/>
      <c r="J870" s="161"/>
      <c r="K870" s="161"/>
      <c r="L870" s="253"/>
      <c r="M870" s="257"/>
      <c r="N870" s="258"/>
      <c r="O870" s="258"/>
      <c r="P870" s="258"/>
      <c r="Q870" s="258"/>
      <c r="R870" s="258"/>
      <c r="S870" s="258"/>
      <c r="T870" s="259"/>
      <c r="U870" s="161"/>
      <c r="V870" s="161"/>
      <c r="W870" s="161"/>
      <c r="X870" s="161"/>
      <c r="AT870" s="124" t="s">
        <v>142</v>
      </c>
      <c r="AU870" s="124" t="s">
        <v>77</v>
      </c>
      <c r="AV870" s="13" t="s">
        <v>73</v>
      </c>
      <c r="AW870" s="13" t="s">
        <v>30</v>
      </c>
      <c r="AX870" s="13" t="s">
        <v>68</v>
      </c>
      <c r="AY870" s="124" t="s">
        <v>133</v>
      </c>
    </row>
    <row r="871" spans="1:51" s="13" customFormat="1" ht="12">
      <c r="A871" s="161"/>
      <c r="B871" s="253"/>
      <c r="C871" s="161"/>
      <c r="D871" s="254" t="s">
        <v>142</v>
      </c>
      <c r="E871" s="255" t="s">
        <v>3</v>
      </c>
      <c r="F871" s="256" t="s">
        <v>277</v>
      </c>
      <c r="G871" s="161"/>
      <c r="H871" s="255" t="s">
        <v>3</v>
      </c>
      <c r="I871" s="125"/>
      <c r="J871" s="161"/>
      <c r="K871" s="161"/>
      <c r="L871" s="253"/>
      <c r="M871" s="257"/>
      <c r="N871" s="258"/>
      <c r="O871" s="258"/>
      <c r="P871" s="258"/>
      <c r="Q871" s="258"/>
      <c r="R871" s="258"/>
      <c r="S871" s="258"/>
      <c r="T871" s="259"/>
      <c r="U871" s="161"/>
      <c r="V871" s="161"/>
      <c r="W871" s="161"/>
      <c r="X871" s="161"/>
      <c r="AT871" s="124" t="s">
        <v>142</v>
      </c>
      <c r="AU871" s="124" t="s">
        <v>77</v>
      </c>
      <c r="AV871" s="13" t="s">
        <v>73</v>
      </c>
      <c r="AW871" s="13" t="s">
        <v>30</v>
      </c>
      <c r="AX871" s="13" t="s">
        <v>68</v>
      </c>
      <c r="AY871" s="124" t="s">
        <v>133</v>
      </c>
    </row>
    <row r="872" spans="1:51" s="14" customFormat="1" ht="12">
      <c r="A872" s="162"/>
      <c r="B872" s="260"/>
      <c r="C872" s="162"/>
      <c r="D872" s="254" t="s">
        <v>142</v>
      </c>
      <c r="E872" s="261" t="s">
        <v>3</v>
      </c>
      <c r="F872" s="262" t="s">
        <v>779</v>
      </c>
      <c r="G872" s="162"/>
      <c r="H872" s="263">
        <v>68.406</v>
      </c>
      <c r="I872" s="130"/>
      <c r="J872" s="162"/>
      <c r="K872" s="162"/>
      <c r="L872" s="260"/>
      <c r="M872" s="264"/>
      <c r="N872" s="265"/>
      <c r="O872" s="265"/>
      <c r="P872" s="265"/>
      <c r="Q872" s="265"/>
      <c r="R872" s="265"/>
      <c r="S872" s="265"/>
      <c r="T872" s="266"/>
      <c r="U872" s="162"/>
      <c r="V872" s="162"/>
      <c r="W872" s="162"/>
      <c r="X872" s="162"/>
      <c r="AT872" s="129" t="s">
        <v>142</v>
      </c>
      <c r="AU872" s="129" t="s">
        <v>77</v>
      </c>
      <c r="AV872" s="14" t="s">
        <v>77</v>
      </c>
      <c r="AW872" s="14" t="s">
        <v>30</v>
      </c>
      <c r="AX872" s="14" t="s">
        <v>68</v>
      </c>
      <c r="AY872" s="129" t="s">
        <v>133</v>
      </c>
    </row>
    <row r="873" spans="1:51" s="13" customFormat="1" ht="12">
      <c r="A873" s="161"/>
      <c r="B873" s="253"/>
      <c r="C873" s="161"/>
      <c r="D873" s="254" t="s">
        <v>142</v>
      </c>
      <c r="E873" s="255" t="s">
        <v>3</v>
      </c>
      <c r="F873" s="256" t="s">
        <v>279</v>
      </c>
      <c r="G873" s="161"/>
      <c r="H873" s="255" t="s">
        <v>3</v>
      </c>
      <c r="I873" s="125"/>
      <c r="J873" s="161"/>
      <c r="K873" s="161"/>
      <c r="L873" s="253"/>
      <c r="M873" s="257"/>
      <c r="N873" s="258"/>
      <c r="O873" s="258"/>
      <c r="P873" s="258"/>
      <c r="Q873" s="258"/>
      <c r="R873" s="258"/>
      <c r="S873" s="258"/>
      <c r="T873" s="259"/>
      <c r="U873" s="161"/>
      <c r="V873" s="161"/>
      <c r="W873" s="161"/>
      <c r="X873" s="161"/>
      <c r="AT873" s="124" t="s">
        <v>142</v>
      </c>
      <c r="AU873" s="124" t="s">
        <v>77</v>
      </c>
      <c r="AV873" s="13" t="s">
        <v>73</v>
      </c>
      <c r="AW873" s="13" t="s">
        <v>30</v>
      </c>
      <c r="AX873" s="13" t="s">
        <v>68</v>
      </c>
      <c r="AY873" s="124" t="s">
        <v>133</v>
      </c>
    </row>
    <row r="874" spans="1:51" s="14" customFormat="1" ht="12">
      <c r="A874" s="162"/>
      <c r="B874" s="260"/>
      <c r="C874" s="162"/>
      <c r="D874" s="254" t="s">
        <v>142</v>
      </c>
      <c r="E874" s="261" t="s">
        <v>3</v>
      </c>
      <c r="F874" s="262" t="s">
        <v>781</v>
      </c>
      <c r="G874" s="162"/>
      <c r="H874" s="263">
        <v>133.99</v>
      </c>
      <c r="I874" s="130"/>
      <c r="J874" s="162"/>
      <c r="K874" s="162"/>
      <c r="L874" s="260"/>
      <c r="M874" s="264"/>
      <c r="N874" s="265"/>
      <c r="O874" s="265"/>
      <c r="P874" s="265"/>
      <c r="Q874" s="265"/>
      <c r="R874" s="265"/>
      <c r="S874" s="265"/>
      <c r="T874" s="266"/>
      <c r="U874" s="162"/>
      <c r="V874" s="162"/>
      <c r="W874" s="162"/>
      <c r="X874" s="162"/>
      <c r="AT874" s="129" t="s">
        <v>142</v>
      </c>
      <c r="AU874" s="129" t="s">
        <v>77</v>
      </c>
      <c r="AV874" s="14" t="s">
        <v>77</v>
      </c>
      <c r="AW874" s="14" t="s">
        <v>30</v>
      </c>
      <c r="AX874" s="14" t="s">
        <v>68</v>
      </c>
      <c r="AY874" s="129" t="s">
        <v>133</v>
      </c>
    </row>
    <row r="875" spans="1:51" s="13" customFormat="1" ht="12">
      <c r="A875" s="161"/>
      <c r="B875" s="253"/>
      <c r="C875" s="161"/>
      <c r="D875" s="254" t="s">
        <v>142</v>
      </c>
      <c r="E875" s="255" t="s">
        <v>3</v>
      </c>
      <c r="F875" s="256" t="s">
        <v>281</v>
      </c>
      <c r="G875" s="161"/>
      <c r="H875" s="255" t="s">
        <v>3</v>
      </c>
      <c r="I875" s="125"/>
      <c r="J875" s="161"/>
      <c r="K875" s="161"/>
      <c r="L875" s="253"/>
      <c r="M875" s="257"/>
      <c r="N875" s="258"/>
      <c r="O875" s="258"/>
      <c r="P875" s="258"/>
      <c r="Q875" s="258"/>
      <c r="R875" s="258"/>
      <c r="S875" s="258"/>
      <c r="T875" s="259"/>
      <c r="U875" s="161"/>
      <c r="V875" s="161"/>
      <c r="W875" s="161"/>
      <c r="X875" s="161"/>
      <c r="AT875" s="124" t="s">
        <v>142</v>
      </c>
      <c r="AU875" s="124" t="s">
        <v>77</v>
      </c>
      <c r="AV875" s="13" t="s">
        <v>73</v>
      </c>
      <c r="AW875" s="13" t="s">
        <v>30</v>
      </c>
      <c r="AX875" s="13" t="s">
        <v>68</v>
      </c>
      <c r="AY875" s="124" t="s">
        <v>133</v>
      </c>
    </row>
    <row r="876" spans="1:51" s="14" customFormat="1" ht="12">
      <c r="A876" s="162"/>
      <c r="B876" s="260"/>
      <c r="C876" s="162"/>
      <c r="D876" s="254" t="s">
        <v>142</v>
      </c>
      <c r="E876" s="261" t="s">
        <v>3</v>
      </c>
      <c r="F876" s="262" t="s">
        <v>783</v>
      </c>
      <c r="G876" s="162"/>
      <c r="H876" s="263">
        <v>141.16</v>
      </c>
      <c r="I876" s="130"/>
      <c r="J876" s="162"/>
      <c r="K876" s="162"/>
      <c r="L876" s="260"/>
      <c r="M876" s="264"/>
      <c r="N876" s="265"/>
      <c r="O876" s="265"/>
      <c r="P876" s="265"/>
      <c r="Q876" s="265"/>
      <c r="R876" s="265"/>
      <c r="S876" s="265"/>
      <c r="T876" s="266"/>
      <c r="U876" s="162"/>
      <c r="V876" s="162"/>
      <c r="W876" s="162"/>
      <c r="X876" s="162"/>
      <c r="AT876" s="129" t="s">
        <v>142</v>
      </c>
      <c r="AU876" s="129" t="s">
        <v>77</v>
      </c>
      <c r="AV876" s="14" t="s">
        <v>77</v>
      </c>
      <c r="AW876" s="14" t="s">
        <v>30</v>
      </c>
      <c r="AX876" s="14" t="s">
        <v>68</v>
      </c>
      <c r="AY876" s="129" t="s">
        <v>133</v>
      </c>
    </row>
    <row r="877" spans="1:51" s="13" customFormat="1" ht="12">
      <c r="A877" s="161"/>
      <c r="B877" s="253"/>
      <c r="C877" s="161"/>
      <c r="D877" s="254" t="s">
        <v>142</v>
      </c>
      <c r="E877" s="255" t="s">
        <v>3</v>
      </c>
      <c r="F877" s="256" t="s">
        <v>283</v>
      </c>
      <c r="G877" s="161"/>
      <c r="H877" s="255" t="s">
        <v>3</v>
      </c>
      <c r="I877" s="125"/>
      <c r="J877" s="161"/>
      <c r="K877" s="161"/>
      <c r="L877" s="253"/>
      <c r="M877" s="257"/>
      <c r="N877" s="258"/>
      <c r="O877" s="258"/>
      <c r="P877" s="258"/>
      <c r="Q877" s="258"/>
      <c r="R877" s="258"/>
      <c r="S877" s="258"/>
      <c r="T877" s="259"/>
      <c r="U877" s="161"/>
      <c r="V877" s="161"/>
      <c r="W877" s="161"/>
      <c r="X877" s="161"/>
      <c r="AT877" s="124" t="s">
        <v>142</v>
      </c>
      <c r="AU877" s="124" t="s">
        <v>77</v>
      </c>
      <c r="AV877" s="13" t="s">
        <v>73</v>
      </c>
      <c r="AW877" s="13" t="s">
        <v>30</v>
      </c>
      <c r="AX877" s="13" t="s">
        <v>68</v>
      </c>
      <c r="AY877" s="124" t="s">
        <v>133</v>
      </c>
    </row>
    <row r="878" spans="1:51" s="14" customFormat="1" ht="12">
      <c r="A878" s="162"/>
      <c r="B878" s="260"/>
      <c r="C878" s="162"/>
      <c r="D878" s="254" t="s">
        <v>142</v>
      </c>
      <c r="E878" s="261" t="s">
        <v>3</v>
      </c>
      <c r="F878" s="262" t="s">
        <v>785</v>
      </c>
      <c r="G878" s="162"/>
      <c r="H878" s="263">
        <v>22.732</v>
      </c>
      <c r="I878" s="130"/>
      <c r="J878" s="162"/>
      <c r="K878" s="162"/>
      <c r="L878" s="260"/>
      <c r="M878" s="264"/>
      <c r="N878" s="265"/>
      <c r="O878" s="265"/>
      <c r="P878" s="265"/>
      <c r="Q878" s="265"/>
      <c r="R878" s="265"/>
      <c r="S878" s="265"/>
      <c r="T878" s="266"/>
      <c r="U878" s="162"/>
      <c r="V878" s="162"/>
      <c r="W878" s="162"/>
      <c r="X878" s="162"/>
      <c r="AT878" s="129" t="s">
        <v>142</v>
      </c>
      <c r="AU878" s="129" t="s">
        <v>77</v>
      </c>
      <c r="AV878" s="14" t="s">
        <v>77</v>
      </c>
      <c r="AW878" s="14" t="s">
        <v>30</v>
      </c>
      <c r="AX878" s="14" t="s">
        <v>68</v>
      </c>
      <c r="AY878" s="129" t="s">
        <v>133</v>
      </c>
    </row>
    <row r="879" spans="1:51" s="13" customFormat="1" ht="12">
      <c r="A879" s="161"/>
      <c r="B879" s="253"/>
      <c r="C879" s="161"/>
      <c r="D879" s="254" t="s">
        <v>142</v>
      </c>
      <c r="E879" s="255" t="s">
        <v>3</v>
      </c>
      <c r="F879" s="256" t="s">
        <v>285</v>
      </c>
      <c r="G879" s="161"/>
      <c r="H879" s="255" t="s">
        <v>3</v>
      </c>
      <c r="I879" s="125"/>
      <c r="J879" s="161"/>
      <c r="K879" s="161"/>
      <c r="L879" s="253"/>
      <c r="M879" s="257"/>
      <c r="N879" s="258"/>
      <c r="O879" s="258"/>
      <c r="P879" s="258"/>
      <c r="Q879" s="258"/>
      <c r="R879" s="258"/>
      <c r="S879" s="258"/>
      <c r="T879" s="259"/>
      <c r="U879" s="161"/>
      <c r="V879" s="161"/>
      <c r="W879" s="161"/>
      <c r="X879" s="161"/>
      <c r="AT879" s="124" t="s">
        <v>142</v>
      </c>
      <c r="AU879" s="124" t="s">
        <v>77</v>
      </c>
      <c r="AV879" s="13" t="s">
        <v>73</v>
      </c>
      <c r="AW879" s="13" t="s">
        <v>30</v>
      </c>
      <c r="AX879" s="13" t="s">
        <v>68</v>
      </c>
      <c r="AY879" s="124" t="s">
        <v>133</v>
      </c>
    </row>
    <row r="880" spans="1:51" s="14" customFormat="1" ht="12">
      <c r="A880" s="162"/>
      <c r="B880" s="260"/>
      <c r="C880" s="162"/>
      <c r="D880" s="254" t="s">
        <v>142</v>
      </c>
      <c r="E880" s="261" t="s">
        <v>3</v>
      </c>
      <c r="F880" s="262" t="s">
        <v>787</v>
      </c>
      <c r="G880" s="162"/>
      <c r="H880" s="263">
        <v>22.2</v>
      </c>
      <c r="I880" s="130"/>
      <c r="J880" s="162"/>
      <c r="K880" s="162"/>
      <c r="L880" s="260"/>
      <c r="M880" s="264"/>
      <c r="N880" s="265"/>
      <c r="O880" s="265"/>
      <c r="P880" s="265"/>
      <c r="Q880" s="265"/>
      <c r="R880" s="265"/>
      <c r="S880" s="265"/>
      <c r="T880" s="266"/>
      <c r="U880" s="162"/>
      <c r="V880" s="162"/>
      <c r="W880" s="162"/>
      <c r="X880" s="162"/>
      <c r="AT880" s="129" t="s">
        <v>142</v>
      </c>
      <c r="AU880" s="129" t="s">
        <v>77</v>
      </c>
      <c r="AV880" s="14" t="s">
        <v>77</v>
      </c>
      <c r="AW880" s="14" t="s">
        <v>30</v>
      </c>
      <c r="AX880" s="14" t="s">
        <v>68</v>
      </c>
      <c r="AY880" s="129" t="s">
        <v>133</v>
      </c>
    </row>
    <row r="881" spans="1:51" s="13" customFormat="1" ht="12">
      <c r="A881" s="161"/>
      <c r="B881" s="253"/>
      <c r="C881" s="161"/>
      <c r="D881" s="254" t="s">
        <v>142</v>
      </c>
      <c r="E881" s="255" t="s">
        <v>3</v>
      </c>
      <c r="F881" s="256" t="s">
        <v>287</v>
      </c>
      <c r="G881" s="161"/>
      <c r="H881" s="255" t="s">
        <v>3</v>
      </c>
      <c r="I881" s="125"/>
      <c r="J881" s="161"/>
      <c r="K881" s="161"/>
      <c r="L881" s="253"/>
      <c r="M881" s="257"/>
      <c r="N881" s="258"/>
      <c r="O881" s="258"/>
      <c r="P881" s="258"/>
      <c r="Q881" s="258"/>
      <c r="R881" s="258"/>
      <c r="S881" s="258"/>
      <c r="T881" s="259"/>
      <c r="U881" s="161"/>
      <c r="V881" s="161"/>
      <c r="W881" s="161"/>
      <c r="X881" s="161"/>
      <c r="AT881" s="124" t="s">
        <v>142</v>
      </c>
      <c r="AU881" s="124" t="s">
        <v>77</v>
      </c>
      <c r="AV881" s="13" t="s">
        <v>73</v>
      </c>
      <c r="AW881" s="13" t="s">
        <v>30</v>
      </c>
      <c r="AX881" s="13" t="s">
        <v>68</v>
      </c>
      <c r="AY881" s="124" t="s">
        <v>133</v>
      </c>
    </row>
    <row r="882" spans="1:51" s="14" customFormat="1" ht="12">
      <c r="A882" s="162"/>
      <c r="B882" s="260"/>
      <c r="C882" s="162"/>
      <c r="D882" s="254" t="s">
        <v>142</v>
      </c>
      <c r="E882" s="261" t="s">
        <v>3</v>
      </c>
      <c r="F882" s="262" t="s">
        <v>789</v>
      </c>
      <c r="G882" s="162"/>
      <c r="H882" s="263">
        <v>16.658</v>
      </c>
      <c r="I882" s="130"/>
      <c r="J882" s="162"/>
      <c r="K882" s="162"/>
      <c r="L882" s="260"/>
      <c r="M882" s="264"/>
      <c r="N882" s="265"/>
      <c r="O882" s="265"/>
      <c r="P882" s="265"/>
      <c r="Q882" s="265"/>
      <c r="R882" s="265"/>
      <c r="S882" s="265"/>
      <c r="T882" s="266"/>
      <c r="U882" s="162"/>
      <c r="V882" s="162"/>
      <c r="W882" s="162"/>
      <c r="X882" s="162"/>
      <c r="AT882" s="129" t="s">
        <v>142</v>
      </c>
      <c r="AU882" s="129" t="s">
        <v>77</v>
      </c>
      <c r="AV882" s="14" t="s">
        <v>77</v>
      </c>
      <c r="AW882" s="14" t="s">
        <v>30</v>
      </c>
      <c r="AX882" s="14" t="s">
        <v>68</v>
      </c>
      <c r="AY882" s="129" t="s">
        <v>133</v>
      </c>
    </row>
    <row r="883" spans="1:51" s="13" customFormat="1" ht="12">
      <c r="A883" s="161"/>
      <c r="B883" s="253"/>
      <c r="C883" s="161"/>
      <c r="D883" s="254" t="s">
        <v>142</v>
      </c>
      <c r="E883" s="255" t="s">
        <v>3</v>
      </c>
      <c r="F883" s="256" t="s">
        <v>289</v>
      </c>
      <c r="G883" s="161"/>
      <c r="H883" s="255" t="s">
        <v>3</v>
      </c>
      <c r="I883" s="125"/>
      <c r="J883" s="161"/>
      <c r="K883" s="161"/>
      <c r="L883" s="253"/>
      <c r="M883" s="257"/>
      <c r="N883" s="258"/>
      <c r="O883" s="258"/>
      <c r="P883" s="258"/>
      <c r="Q883" s="258"/>
      <c r="R883" s="258"/>
      <c r="S883" s="258"/>
      <c r="T883" s="259"/>
      <c r="U883" s="161"/>
      <c r="V883" s="161"/>
      <c r="W883" s="161"/>
      <c r="X883" s="161"/>
      <c r="AT883" s="124" t="s">
        <v>142</v>
      </c>
      <c r="AU883" s="124" t="s">
        <v>77</v>
      </c>
      <c r="AV883" s="13" t="s">
        <v>73</v>
      </c>
      <c r="AW883" s="13" t="s">
        <v>30</v>
      </c>
      <c r="AX883" s="13" t="s">
        <v>68</v>
      </c>
      <c r="AY883" s="124" t="s">
        <v>133</v>
      </c>
    </row>
    <row r="884" spans="1:51" s="14" customFormat="1" ht="12">
      <c r="A884" s="162"/>
      <c r="B884" s="260"/>
      <c r="C884" s="162"/>
      <c r="D884" s="254" t="s">
        <v>142</v>
      </c>
      <c r="E884" s="261" t="s">
        <v>3</v>
      </c>
      <c r="F884" s="262" t="s">
        <v>907</v>
      </c>
      <c r="G884" s="162"/>
      <c r="H884" s="263">
        <v>139.552</v>
      </c>
      <c r="I884" s="130"/>
      <c r="J884" s="162"/>
      <c r="K884" s="162"/>
      <c r="L884" s="260"/>
      <c r="M884" s="264"/>
      <c r="N884" s="265"/>
      <c r="O884" s="265"/>
      <c r="P884" s="265"/>
      <c r="Q884" s="265"/>
      <c r="R884" s="265"/>
      <c r="S884" s="265"/>
      <c r="T884" s="266"/>
      <c r="U884" s="162"/>
      <c r="V884" s="162"/>
      <c r="W884" s="162"/>
      <c r="X884" s="162"/>
      <c r="AT884" s="129" t="s">
        <v>142</v>
      </c>
      <c r="AU884" s="129" t="s">
        <v>77</v>
      </c>
      <c r="AV884" s="14" t="s">
        <v>77</v>
      </c>
      <c r="AW884" s="14" t="s">
        <v>30</v>
      </c>
      <c r="AX884" s="14" t="s">
        <v>68</v>
      </c>
      <c r="AY884" s="129" t="s">
        <v>133</v>
      </c>
    </row>
    <row r="885" spans="1:51" s="13" customFormat="1" ht="12">
      <c r="A885" s="161"/>
      <c r="B885" s="253"/>
      <c r="C885" s="161"/>
      <c r="D885" s="254" t="s">
        <v>142</v>
      </c>
      <c r="E885" s="255" t="s">
        <v>3</v>
      </c>
      <c r="F885" s="256" t="s">
        <v>291</v>
      </c>
      <c r="G885" s="161"/>
      <c r="H885" s="255" t="s">
        <v>3</v>
      </c>
      <c r="I885" s="125"/>
      <c r="J885" s="161"/>
      <c r="K885" s="161"/>
      <c r="L885" s="253"/>
      <c r="M885" s="257"/>
      <c r="N885" s="258"/>
      <c r="O885" s="258"/>
      <c r="P885" s="258"/>
      <c r="Q885" s="258"/>
      <c r="R885" s="258"/>
      <c r="S885" s="258"/>
      <c r="T885" s="259"/>
      <c r="U885" s="161"/>
      <c r="V885" s="161"/>
      <c r="W885" s="161"/>
      <c r="X885" s="161"/>
      <c r="AT885" s="124" t="s">
        <v>142</v>
      </c>
      <c r="AU885" s="124" t="s">
        <v>77</v>
      </c>
      <c r="AV885" s="13" t="s">
        <v>73</v>
      </c>
      <c r="AW885" s="13" t="s">
        <v>30</v>
      </c>
      <c r="AX885" s="13" t="s">
        <v>68</v>
      </c>
      <c r="AY885" s="124" t="s">
        <v>133</v>
      </c>
    </row>
    <row r="886" spans="1:51" s="14" customFormat="1" ht="12">
      <c r="A886" s="162"/>
      <c r="B886" s="260"/>
      <c r="C886" s="162"/>
      <c r="D886" s="254" t="s">
        <v>142</v>
      </c>
      <c r="E886" s="261" t="s">
        <v>3</v>
      </c>
      <c r="F886" s="262" t="s">
        <v>887</v>
      </c>
      <c r="G886" s="162"/>
      <c r="H886" s="263">
        <v>16.568</v>
      </c>
      <c r="I886" s="130"/>
      <c r="J886" s="162"/>
      <c r="K886" s="162"/>
      <c r="L886" s="260"/>
      <c r="M886" s="264"/>
      <c r="N886" s="265"/>
      <c r="O886" s="265"/>
      <c r="P886" s="265"/>
      <c r="Q886" s="265"/>
      <c r="R886" s="265"/>
      <c r="S886" s="265"/>
      <c r="T886" s="266"/>
      <c r="U886" s="162"/>
      <c r="V886" s="162"/>
      <c r="W886" s="162"/>
      <c r="X886" s="162"/>
      <c r="AT886" s="129" t="s">
        <v>142</v>
      </c>
      <c r="AU886" s="129" t="s">
        <v>77</v>
      </c>
      <c r="AV886" s="14" t="s">
        <v>77</v>
      </c>
      <c r="AW886" s="14" t="s">
        <v>30</v>
      </c>
      <c r="AX886" s="14" t="s">
        <v>68</v>
      </c>
      <c r="AY886" s="129" t="s">
        <v>133</v>
      </c>
    </row>
    <row r="887" spans="1:51" s="13" customFormat="1" ht="12">
      <c r="A887" s="161"/>
      <c r="B887" s="253"/>
      <c r="C887" s="161"/>
      <c r="D887" s="254" t="s">
        <v>142</v>
      </c>
      <c r="E887" s="255" t="s">
        <v>3</v>
      </c>
      <c r="F887" s="256" t="s">
        <v>293</v>
      </c>
      <c r="G887" s="161"/>
      <c r="H887" s="255" t="s">
        <v>3</v>
      </c>
      <c r="I887" s="125"/>
      <c r="J887" s="161"/>
      <c r="K887" s="161"/>
      <c r="L887" s="253"/>
      <c r="M887" s="257"/>
      <c r="N887" s="258"/>
      <c r="O887" s="258"/>
      <c r="P887" s="258"/>
      <c r="Q887" s="258"/>
      <c r="R887" s="258"/>
      <c r="S887" s="258"/>
      <c r="T887" s="259"/>
      <c r="U887" s="161"/>
      <c r="V887" s="161"/>
      <c r="W887" s="161"/>
      <c r="X887" s="161"/>
      <c r="AT887" s="124" t="s">
        <v>142</v>
      </c>
      <c r="AU887" s="124" t="s">
        <v>77</v>
      </c>
      <c r="AV887" s="13" t="s">
        <v>73</v>
      </c>
      <c r="AW887" s="13" t="s">
        <v>30</v>
      </c>
      <c r="AX887" s="13" t="s">
        <v>68</v>
      </c>
      <c r="AY887" s="124" t="s">
        <v>133</v>
      </c>
    </row>
    <row r="888" spans="1:51" s="14" customFormat="1" ht="12">
      <c r="A888" s="162"/>
      <c r="B888" s="260"/>
      <c r="C888" s="162"/>
      <c r="D888" s="254" t="s">
        <v>142</v>
      </c>
      <c r="E888" s="261" t="s">
        <v>3</v>
      </c>
      <c r="F888" s="262" t="s">
        <v>886</v>
      </c>
      <c r="G888" s="162"/>
      <c r="H888" s="263">
        <v>20</v>
      </c>
      <c r="I888" s="130"/>
      <c r="J888" s="162"/>
      <c r="K888" s="162"/>
      <c r="L888" s="260"/>
      <c r="M888" s="264"/>
      <c r="N888" s="265"/>
      <c r="O888" s="265"/>
      <c r="P888" s="265"/>
      <c r="Q888" s="265"/>
      <c r="R888" s="265"/>
      <c r="S888" s="265"/>
      <c r="T888" s="266"/>
      <c r="U888" s="162"/>
      <c r="V888" s="162"/>
      <c r="W888" s="162"/>
      <c r="X888" s="162"/>
      <c r="AT888" s="129" t="s">
        <v>142</v>
      </c>
      <c r="AU888" s="129" t="s">
        <v>77</v>
      </c>
      <c r="AV888" s="14" t="s">
        <v>77</v>
      </c>
      <c r="AW888" s="14" t="s">
        <v>30</v>
      </c>
      <c r="AX888" s="14" t="s">
        <v>68</v>
      </c>
      <c r="AY888" s="129" t="s">
        <v>133</v>
      </c>
    </row>
    <row r="889" spans="1:51" s="13" customFormat="1" ht="12">
      <c r="A889" s="161"/>
      <c r="B889" s="253"/>
      <c r="C889" s="161"/>
      <c r="D889" s="254" t="s">
        <v>142</v>
      </c>
      <c r="E889" s="255" t="s">
        <v>3</v>
      </c>
      <c r="F889" s="256" t="s">
        <v>294</v>
      </c>
      <c r="G889" s="161"/>
      <c r="H889" s="255" t="s">
        <v>3</v>
      </c>
      <c r="I889" s="125"/>
      <c r="J889" s="161"/>
      <c r="K889" s="161"/>
      <c r="L889" s="253"/>
      <c r="M889" s="257"/>
      <c r="N889" s="258"/>
      <c r="O889" s="258"/>
      <c r="P889" s="258"/>
      <c r="Q889" s="258"/>
      <c r="R889" s="258"/>
      <c r="S889" s="258"/>
      <c r="T889" s="259"/>
      <c r="U889" s="161"/>
      <c r="V889" s="161"/>
      <c r="W889" s="161"/>
      <c r="X889" s="161"/>
      <c r="AT889" s="124" t="s">
        <v>142</v>
      </c>
      <c r="AU889" s="124" t="s">
        <v>77</v>
      </c>
      <c r="AV889" s="13" t="s">
        <v>73</v>
      </c>
      <c r="AW889" s="13" t="s">
        <v>30</v>
      </c>
      <c r="AX889" s="13" t="s">
        <v>68</v>
      </c>
      <c r="AY889" s="124" t="s">
        <v>133</v>
      </c>
    </row>
    <row r="890" spans="1:51" s="14" customFormat="1" ht="12">
      <c r="A890" s="162"/>
      <c r="B890" s="260"/>
      <c r="C890" s="162"/>
      <c r="D890" s="254" t="s">
        <v>142</v>
      </c>
      <c r="E890" s="261" t="s">
        <v>3</v>
      </c>
      <c r="F890" s="262" t="s">
        <v>887</v>
      </c>
      <c r="G890" s="162"/>
      <c r="H890" s="263">
        <v>16.568</v>
      </c>
      <c r="I890" s="130"/>
      <c r="J890" s="162"/>
      <c r="K890" s="162"/>
      <c r="L890" s="260"/>
      <c r="M890" s="264"/>
      <c r="N890" s="265"/>
      <c r="O890" s="265"/>
      <c r="P890" s="265"/>
      <c r="Q890" s="265"/>
      <c r="R890" s="265"/>
      <c r="S890" s="265"/>
      <c r="T890" s="266"/>
      <c r="U890" s="162"/>
      <c r="V890" s="162"/>
      <c r="W890" s="162"/>
      <c r="X890" s="162"/>
      <c r="AT890" s="129" t="s">
        <v>142</v>
      </c>
      <c r="AU890" s="129" t="s">
        <v>77</v>
      </c>
      <c r="AV890" s="14" t="s">
        <v>77</v>
      </c>
      <c r="AW890" s="14" t="s">
        <v>30</v>
      </c>
      <c r="AX890" s="14" t="s">
        <v>68</v>
      </c>
      <c r="AY890" s="129" t="s">
        <v>133</v>
      </c>
    </row>
    <row r="891" spans="1:51" s="13" customFormat="1" ht="12">
      <c r="A891" s="161"/>
      <c r="B891" s="253"/>
      <c r="C891" s="161"/>
      <c r="D891" s="254" t="s">
        <v>142</v>
      </c>
      <c r="E891" s="255" t="s">
        <v>3</v>
      </c>
      <c r="F891" s="256" t="s">
        <v>296</v>
      </c>
      <c r="G891" s="161"/>
      <c r="H891" s="255" t="s">
        <v>3</v>
      </c>
      <c r="I891" s="125"/>
      <c r="J891" s="161"/>
      <c r="K891" s="161"/>
      <c r="L891" s="253"/>
      <c r="M891" s="257"/>
      <c r="N891" s="258"/>
      <c r="O891" s="258"/>
      <c r="P891" s="258"/>
      <c r="Q891" s="258"/>
      <c r="R891" s="258"/>
      <c r="S891" s="258"/>
      <c r="T891" s="259"/>
      <c r="U891" s="161"/>
      <c r="V891" s="161"/>
      <c r="W891" s="161"/>
      <c r="X891" s="161"/>
      <c r="AT891" s="124" t="s">
        <v>142</v>
      </c>
      <c r="AU891" s="124" t="s">
        <v>77</v>
      </c>
      <c r="AV891" s="13" t="s">
        <v>73</v>
      </c>
      <c r="AW891" s="13" t="s">
        <v>30</v>
      </c>
      <c r="AX891" s="13" t="s">
        <v>68</v>
      </c>
      <c r="AY891" s="124" t="s">
        <v>133</v>
      </c>
    </row>
    <row r="892" spans="1:51" s="14" customFormat="1" ht="12">
      <c r="A892" s="162"/>
      <c r="B892" s="260"/>
      <c r="C892" s="162"/>
      <c r="D892" s="254" t="s">
        <v>142</v>
      </c>
      <c r="E892" s="261" t="s">
        <v>3</v>
      </c>
      <c r="F892" s="262" t="s">
        <v>797</v>
      </c>
      <c r="G892" s="162"/>
      <c r="H892" s="263">
        <v>60.68</v>
      </c>
      <c r="I892" s="130"/>
      <c r="J892" s="162"/>
      <c r="K892" s="162"/>
      <c r="L892" s="260"/>
      <c r="M892" s="264"/>
      <c r="N892" s="265"/>
      <c r="O892" s="265"/>
      <c r="P892" s="265"/>
      <c r="Q892" s="265"/>
      <c r="R892" s="265"/>
      <c r="S892" s="265"/>
      <c r="T892" s="266"/>
      <c r="U892" s="162"/>
      <c r="V892" s="162"/>
      <c r="W892" s="162"/>
      <c r="X892" s="162"/>
      <c r="AT892" s="129" t="s">
        <v>142</v>
      </c>
      <c r="AU892" s="129" t="s">
        <v>77</v>
      </c>
      <c r="AV892" s="14" t="s">
        <v>77</v>
      </c>
      <c r="AW892" s="14" t="s">
        <v>30</v>
      </c>
      <c r="AX892" s="14" t="s">
        <v>68</v>
      </c>
      <c r="AY892" s="129" t="s">
        <v>133</v>
      </c>
    </row>
    <row r="893" spans="1:51" s="13" customFormat="1" ht="12">
      <c r="A893" s="161"/>
      <c r="B893" s="253"/>
      <c r="C893" s="161"/>
      <c r="D893" s="254" t="s">
        <v>142</v>
      </c>
      <c r="E893" s="255" t="s">
        <v>3</v>
      </c>
      <c r="F893" s="256" t="s">
        <v>298</v>
      </c>
      <c r="G893" s="161"/>
      <c r="H893" s="255" t="s">
        <v>3</v>
      </c>
      <c r="I893" s="125"/>
      <c r="J893" s="161"/>
      <c r="K893" s="161"/>
      <c r="L893" s="253"/>
      <c r="M893" s="257"/>
      <c r="N893" s="258"/>
      <c r="O893" s="258"/>
      <c r="P893" s="258"/>
      <c r="Q893" s="258"/>
      <c r="R893" s="258"/>
      <c r="S893" s="258"/>
      <c r="T893" s="259"/>
      <c r="U893" s="161"/>
      <c r="V893" s="161"/>
      <c r="W893" s="161"/>
      <c r="X893" s="161"/>
      <c r="AT893" s="124" t="s">
        <v>142</v>
      </c>
      <c r="AU893" s="124" t="s">
        <v>77</v>
      </c>
      <c r="AV893" s="13" t="s">
        <v>73</v>
      </c>
      <c r="AW893" s="13" t="s">
        <v>30</v>
      </c>
      <c r="AX893" s="13" t="s">
        <v>68</v>
      </c>
      <c r="AY893" s="124" t="s">
        <v>133</v>
      </c>
    </row>
    <row r="894" spans="1:51" s="14" customFormat="1" ht="12">
      <c r="A894" s="162"/>
      <c r="B894" s="260"/>
      <c r="C894" s="162"/>
      <c r="D894" s="254" t="s">
        <v>142</v>
      </c>
      <c r="E894" s="261" t="s">
        <v>3</v>
      </c>
      <c r="F894" s="262" t="s">
        <v>799</v>
      </c>
      <c r="G894" s="162"/>
      <c r="H894" s="263">
        <v>64.3</v>
      </c>
      <c r="I894" s="130"/>
      <c r="J894" s="162"/>
      <c r="K894" s="162"/>
      <c r="L894" s="260"/>
      <c r="M894" s="264"/>
      <c r="N894" s="265"/>
      <c r="O894" s="265"/>
      <c r="P894" s="265"/>
      <c r="Q894" s="265"/>
      <c r="R894" s="265"/>
      <c r="S894" s="265"/>
      <c r="T894" s="266"/>
      <c r="U894" s="162"/>
      <c r="V894" s="162"/>
      <c r="W894" s="162"/>
      <c r="X894" s="162"/>
      <c r="AT894" s="129" t="s">
        <v>142</v>
      </c>
      <c r="AU894" s="129" t="s">
        <v>77</v>
      </c>
      <c r="AV894" s="14" t="s">
        <v>77</v>
      </c>
      <c r="AW894" s="14" t="s">
        <v>30</v>
      </c>
      <c r="AX894" s="14" t="s">
        <v>68</v>
      </c>
      <c r="AY894" s="129" t="s">
        <v>133</v>
      </c>
    </row>
    <row r="895" spans="1:51" s="13" customFormat="1" ht="12">
      <c r="A895" s="161"/>
      <c r="B895" s="253"/>
      <c r="C895" s="161"/>
      <c r="D895" s="254" t="s">
        <v>142</v>
      </c>
      <c r="E895" s="255" t="s">
        <v>3</v>
      </c>
      <c r="F895" s="256" t="s">
        <v>300</v>
      </c>
      <c r="G895" s="161"/>
      <c r="H895" s="255" t="s">
        <v>3</v>
      </c>
      <c r="I895" s="125"/>
      <c r="J895" s="161"/>
      <c r="K895" s="161"/>
      <c r="L895" s="253"/>
      <c r="M895" s="257"/>
      <c r="N895" s="258"/>
      <c r="O895" s="258"/>
      <c r="P895" s="258"/>
      <c r="Q895" s="258"/>
      <c r="R895" s="258"/>
      <c r="S895" s="258"/>
      <c r="T895" s="259"/>
      <c r="U895" s="161"/>
      <c r="V895" s="161"/>
      <c r="W895" s="161"/>
      <c r="X895" s="161"/>
      <c r="AT895" s="124" t="s">
        <v>142</v>
      </c>
      <c r="AU895" s="124" t="s">
        <v>77</v>
      </c>
      <c r="AV895" s="13" t="s">
        <v>73</v>
      </c>
      <c r="AW895" s="13" t="s">
        <v>30</v>
      </c>
      <c r="AX895" s="13" t="s">
        <v>68</v>
      </c>
      <c r="AY895" s="124" t="s">
        <v>133</v>
      </c>
    </row>
    <row r="896" spans="1:51" s="14" customFormat="1" ht="12">
      <c r="A896" s="162"/>
      <c r="B896" s="260"/>
      <c r="C896" s="162"/>
      <c r="D896" s="254" t="s">
        <v>142</v>
      </c>
      <c r="E896" s="261" t="s">
        <v>3</v>
      </c>
      <c r="F896" s="262" t="s">
        <v>801</v>
      </c>
      <c r="G896" s="162"/>
      <c r="H896" s="263">
        <v>33.5</v>
      </c>
      <c r="I896" s="130"/>
      <c r="J896" s="162"/>
      <c r="K896" s="162"/>
      <c r="L896" s="260"/>
      <c r="M896" s="264"/>
      <c r="N896" s="265"/>
      <c r="O896" s="265"/>
      <c r="P896" s="265"/>
      <c r="Q896" s="265"/>
      <c r="R896" s="265"/>
      <c r="S896" s="265"/>
      <c r="T896" s="266"/>
      <c r="U896" s="162"/>
      <c r="V896" s="162"/>
      <c r="W896" s="162"/>
      <c r="X896" s="162"/>
      <c r="AT896" s="129" t="s">
        <v>142</v>
      </c>
      <c r="AU896" s="129" t="s">
        <v>77</v>
      </c>
      <c r="AV896" s="14" t="s">
        <v>77</v>
      </c>
      <c r="AW896" s="14" t="s">
        <v>30</v>
      </c>
      <c r="AX896" s="14" t="s">
        <v>68</v>
      </c>
      <c r="AY896" s="129" t="s">
        <v>133</v>
      </c>
    </row>
    <row r="897" spans="1:51" s="15" customFormat="1" ht="12">
      <c r="A897" s="165"/>
      <c r="B897" s="271"/>
      <c r="C897" s="165"/>
      <c r="D897" s="254" t="s">
        <v>142</v>
      </c>
      <c r="E897" s="272" t="s">
        <v>3</v>
      </c>
      <c r="F897" s="273" t="s">
        <v>207</v>
      </c>
      <c r="G897" s="165"/>
      <c r="H897" s="274">
        <v>756.314</v>
      </c>
      <c r="I897" s="138"/>
      <c r="J897" s="165"/>
      <c r="K897" s="165"/>
      <c r="L897" s="271"/>
      <c r="M897" s="275"/>
      <c r="N897" s="276"/>
      <c r="O897" s="276"/>
      <c r="P897" s="276"/>
      <c r="Q897" s="276"/>
      <c r="R897" s="276"/>
      <c r="S897" s="276"/>
      <c r="T897" s="277"/>
      <c r="U897" s="165"/>
      <c r="V897" s="165"/>
      <c r="W897" s="165"/>
      <c r="X897" s="165"/>
      <c r="AT897" s="137" t="s">
        <v>142</v>
      </c>
      <c r="AU897" s="137" t="s">
        <v>77</v>
      </c>
      <c r="AV897" s="15" t="s">
        <v>140</v>
      </c>
      <c r="AW897" s="15" t="s">
        <v>30</v>
      </c>
      <c r="AX897" s="15" t="s">
        <v>73</v>
      </c>
      <c r="AY897" s="137" t="s">
        <v>133</v>
      </c>
    </row>
    <row r="898" spans="1:65" s="2" customFormat="1" ht="14.45" customHeight="1">
      <c r="A898" s="164"/>
      <c r="B898" s="176"/>
      <c r="C898" s="285" t="s">
        <v>908</v>
      </c>
      <c r="D898" s="285" t="s">
        <v>898</v>
      </c>
      <c r="E898" s="286" t="s">
        <v>909</v>
      </c>
      <c r="F898" s="287" t="s">
        <v>910</v>
      </c>
      <c r="G898" s="288" t="s">
        <v>172</v>
      </c>
      <c r="H898" s="289">
        <v>794.13</v>
      </c>
      <c r="I898" s="144"/>
      <c r="J898" s="290">
        <f>ROUND(I898*H898,2)</f>
        <v>0</v>
      </c>
      <c r="K898" s="287" t="s">
        <v>139</v>
      </c>
      <c r="L898" s="291"/>
      <c r="M898" s="292" t="s">
        <v>3</v>
      </c>
      <c r="N898" s="293" t="s">
        <v>39</v>
      </c>
      <c r="O898" s="250"/>
      <c r="P898" s="251">
        <f>O898*H898</f>
        <v>0</v>
      </c>
      <c r="Q898" s="251">
        <v>4E-05</v>
      </c>
      <c r="R898" s="251">
        <f>Q898*H898</f>
        <v>0.0317652</v>
      </c>
      <c r="S898" s="251">
        <v>0</v>
      </c>
      <c r="T898" s="252">
        <f>S898*H898</f>
        <v>0</v>
      </c>
      <c r="U898" s="164"/>
      <c r="V898" s="164"/>
      <c r="W898" s="164"/>
      <c r="X898" s="164"/>
      <c r="Y898" s="30"/>
      <c r="Z898" s="30"/>
      <c r="AA898" s="30"/>
      <c r="AB898" s="30"/>
      <c r="AC898" s="30"/>
      <c r="AD898" s="30"/>
      <c r="AE898" s="30"/>
      <c r="AR898" s="122" t="s">
        <v>182</v>
      </c>
      <c r="AT898" s="122" t="s">
        <v>898</v>
      </c>
      <c r="AU898" s="122" t="s">
        <v>77</v>
      </c>
      <c r="AY898" s="18" t="s">
        <v>133</v>
      </c>
      <c r="BE898" s="123">
        <f>IF(N898="základní",J898,0)</f>
        <v>0</v>
      </c>
      <c r="BF898" s="123">
        <f>IF(N898="snížená",J898,0)</f>
        <v>0</v>
      </c>
      <c r="BG898" s="123">
        <f>IF(N898="zákl. přenesená",J898,0)</f>
        <v>0</v>
      </c>
      <c r="BH898" s="123">
        <f>IF(N898="sníž. přenesená",J898,0)</f>
        <v>0</v>
      </c>
      <c r="BI898" s="123">
        <f>IF(N898="nulová",J898,0)</f>
        <v>0</v>
      </c>
      <c r="BJ898" s="18" t="s">
        <v>73</v>
      </c>
      <c r="BK898" s="123">
        <f>ROUND(I898*H898,2)</f>
        <v>0</v>
      </c>
      <c r="BL898" s="18" t="s">
        <v>140</v>
      </c>
      <c r="BM898" s="122" t="s">
        <v>911</v>
      </c>
    </row>
    <row r="899" spans="1:51" s="14" customFormat="1" ht="12">
      <c r="A899" s="162"/>
      <c r="B899" s="260"/>
      <c r="C899" s="162"/>
      <c r="D899" s="254" t="s">
        <v>142</v>
      </c>
      <c r="E899" s="162"/>
      <c r="F899" s="262" t="s">
        <v>912</v>
      </c>
      <c r="G899" s="162"/>
      <c r="H899" s="263">
        <v>794.13</v>
      </c>
      <c r="I899" s="130"/>
      <c r="J899" s="162"/>
      <c r="K899" s="162"/>
      <c r="L899" s="260"/>
      <c r="M899" s="264"/>
      <c r="N899" s="265"/>
      <c r="O899" s="265"/>
      <c r="P899" s="265"/>
      <c r="Q899" s="265"/>
      <c r="R899" s="265"/>
      <c r="S899" s="265"/>
      <c r="T899" s="266"/>
      <c r="U899" s="162"/>
      <c r="V899" s="162"/>
      <c r="W899" s="162"/>
      <c r="X899" s="162"/>
      <c r="AT899" s="129" t="s">
        <v>142</v>
      </c>
      <c r="AU899" s="129" t="s">
        <v>77</v>
      </c>
      <c r="AV899" s="14" t="s">
        <v>77</v>
      </c>
      <c r="AW899" s="14" t="s">
        <v>4</v>
      </c>
      <c r="AX899" s="14" t="s">
        <v>73</v>
      </c>
      <c r="AY899" s="129" t="s">
        <v>133</v>
      </c>
    </row>
    <row r="900" spans="1:65" s="2" customFormat="1" ht="24.2" customHeight="1">
      <c r="A900" s="164"/>
      <c r="B900" s="176"/>
      <c r="C900" s="242" t="s">
        <v>913</v>
      </c>
      <c r="D900" s="242" t="s">
        <v>135</v>
      </c>
      <c r="E900" s="243" t="s">
        <v>904</v>
      </c>
      <c r="F900" s="244" t="s">
        <v>905</v>
      </c>
      <c r="G900" s="245" t="s">
        <v>172</v>
      </c>
      <c r="H900" s="246">
        <v>167.5</v>
      </c>
      <c r="I900" s="117"/>
      <c r="J900" s="247">
        <f>ROUND(I900*H900,2)</f>
        <v>0</v>
      </c>
      <c r="K900" s="244" t="s">
        <v>139</v>
      </c>
      <c r="L900" s="176"/>
      <c r="M900" s="248" t="s">
        <v>3</v>
      </c>
      <c r="N900" s="249" t="s">
        <v>39</v>
      </c>
      <c r="O900" s="250"/>
      <c r="P900" s="251">
        <f>O900*H900</f>
        <v>0</v>
      </c>
      <c r="Q900" s="251">
        <v>0</v>
      </c>
      <c r="R900" s="251">
        <f>Q900*H900</f>
        <v>0</v>
      </c>
      <c r="S900" s="251">
        <v>0</v>
      </c>
      <c r="T900" s="252">
        <f>S900*H900</f>
        <v>0</v>
      </c>
      <c r="U900" s="164"/>
      <c r="V900" s="164"/>
      <c r="W900" s="164"/>
      <c r="X900" s="164"/>
      <c r="Y900" s="30"/>
      <c r="Z900" s="30"/>
      <c r="AA900" s="30"/>
      <c r="AB900" s="30"/>
      <c r="AC900" s="30"/>
      <c r="AD900" s="30"/>
      <c r="AE900" s="30"/>
      <c r="AR900" s="122" t="s">
        <v>140</v>
      </c>
      <c r="AT900" s="122" t="s">
        <v>135</v>
      </c>
      <c r="AU900" s="122" t="s">
        <v>77</v>
      </c>
      <c r="AY900" s="18" t="s">
        <v>133</v>
      </c>
      <c r="BE900" s="123">
        <f>IF(N900="základní",J900,0)</f>
        <v>0</v>
      </c>
      <c r="BF900" s="123">
        <f>IF(N900="snížená",J900,0)</f>
        <v>0</v>
      </c>
      <c r="BG900" s="123">
        <f>IF(N900="zákl. přenesená",J900,0)</f>
        <v>0</v>
      </c>
      <c r="BH900" s="123">
        <f>IF(N900="sníž. přenesená",J900,0)</f>
        <v>0</v>
      </c>
      <c r="BI900" s="123">
        <f>IF(N900="nulová",J900,0)</f>
        <v>0</v>
      </c>
      <c r="BJ900" s="18" t="s">
        <v>73</v>
      </c>
      <c r="BK900" s="123">
        <f>ROUND(I900*H900,2)</f>
        <v>0</v>
      </c>
      <c r="BL900" s="18" t="s">
        <v>140</v>
      </c>
      <c r="BM900" s="122" t="s">
        <v>914</v>
      </c>
    </row>
    <row r="901" spans="1:51" s="13" customFormat="1" ht="12">
      <c r="A901" s="161"/>
      <c r="B901" s="253"/>
      <c r="C901" s="161"/>
      <c r="D901" s="254" t="s">
        <v>142</v>
      </c>
      <c r="E901" s="255" t="s">
        <v>3</v>
      </c>
      <c r="F901" s="256" t="s">
        <v>915</v>
      </c>
      <c r="G901" s="161"/>
      <c r="H901" s="255" t="s">
        <v>3</v>
      </c>
      <c r="I901" s="125"/>
      <c r="J901" s="161"/>
      <c r="K901" s="161"/>
      <c r="L901" s="253"/>
      <c r="M901" s="257"/>
      <c r="N901" s="258"/>
      <c r="O901" s="258"/>
      <c r="P901" s="258"/>
      <c r="Q901" s="258"/>
      <c r="R901" s="258"/>
      <c r="S901" s="258"/>
      <c r="T901" s="259"/>
      <c r="U901" s="161"/>
      <c r="V901" s="161"/>
      <c r="W901" s="161"/>
      <c r="X901" s="161"/>
      <c r="AT901" s="124" t="s">
        <v>142</v>
      </c>
      <c r="AU901" s="124" t="s">
        <v>77</v>
      </c>
      <c r="AV901" s="13" t="s">
        <v>73</v>
      </c>
      <c r="AW901" s="13" t="s">
        <v>30</v>
      </c>
      <c r="AX901" s="13" t="s">
        <v>68</v>
      </c>
      <c r="AY901" s="124" t="s">
        <v>133</v>
      </c>
    </row>
    <row r="902" spans="1:51" s="13" customFormat="1" ht="12">
      <c r="A902" s="161"/>
      <c r="B902" s="253"/>
      <c r="C902" s="161"/>
      <c r="D902" s="254" t="s">
        <v>142</v>
      </c>
      <c r="E902" s="255" t="s">
        <v>3</v>
      </c>
      <c r="F902" s="256" t="s">
        <v>277</v>
      </c>
      <c r="G902" s="161"/>
      <c r="H902" s="255" t="s">
        <v>3</v>
      </c>
      <c r="I902" s="125"/>
      <c r="J902" s="161"/>
      <c r="K902" s="161"/>
      <c r="L902" s="253"/>
      <c r="M902" s="257"/>
      <c r="N902" s="258"/>
      <c r="O902" s="258"/>
      <c r="P902" s="258"/>
      <c r="Q902" s="258"/>
      <c r="R902" s="258"/>
      <c r="S902" s="258"/>
      <c r="T902" s="259"/>
      <c r="U902" s="161"/>
      <c r="V902" s="161"/>
      <c r="W902" s="161"/>
      <c r="X902" s="161"/>
      <c r="AT902" s="124" t="s">
        <v>142</v>
      </c>
      <c r="AU902" s="124" t="s">
        <v>77</v>
      </c>
      <c r="AV902" s="13" t="s">
        <v>73</v>
      </c>
      <c r="AW902" s="13" t="s">
        <v>30</v>
      </c>
      <c r="AX902" s="13" t="s">
        <v>68</v>
      </c>
      <c r="AY902" s="124" t="s">
        <v>133</v>
      </c>
    </row>
    <row r="903" spans="1:51" s="14" customFormat="1" ht="12">
      <c r="A903" s="162"/>
      <c r="B903" s="260"/>
      <c r="C903" s="162"/>
      <c r="D903" s="254" t="s">
        <v>142</v>
      </c>
      <c r="E903" s="261" t="s">
        <v>3</v>
      </c>
      <c r="F903" s="262" t="s">
        <v>916</v>
      </c>
      <c r="G903" s="162"/>
      <c r="H903" s="263">
        <v>14.02</v>
      </c>
      <c r="I903" s="130"/>
      <c r="J903" s="162"/>
      <c r="K903" s="162"/>
      <c r="L903" s="260"/>
      <c r="M903" s="264"/>
      <c r="N903" s="265"/>
      <c r="O903" s="265"/>
      <c r="P903" s="265"/>
      <c r="Q903" s="265"/>
      <c r="R903" s="265"/>
      <c r="S903" s="265"/>
      <c r="T903" s="266"/>
      <c r="U903" s="162"/>
      <c r="V903" s="162"/>
      <c r="W903" s="162"/>
      <c r="X903" s="162"/>
      <c r="AT903" s="129" t="s">
        <v>142</v>
      </c>
      <c r="AU903" s="129" t="s">
        <v>77</v>
      </c>
      <c r="AV903" s="14" t="s">
        <v>77</v>
      </c>
      <c r="AW903" s="14" t="s">
        <v>30</v>
      </c>
      <c r="AX903" s="14" t="s">
        <v>68</v>
      </c>
      <c r="AY903" s="129" t="s">
        <v>133</v>
      </c>
    </row>
    <row r="904" spans="1:51" s="13" customFormat="1" ht="12">
      <c r="A904" s="161"/>
      <c r="B904" s="253"/>
      <c r="C904" s="161"/>
      <c r="D904" s="254" t="s">
        <v>142</v>
      </c>
      <c r="E904" s="255" t="s">
        <v>3</v>
      </c>
      <c r="F904" s="256" t="s">
        <v>279</v>
      </c>
      <c r="G904" s="161"/>
      <c r="H904" s="255" t="s">
        <v>3</v>
      </c>
      <c r="I904" s="125"/>
      <c r="J904" s="161"/>
      <c r="K904" s="161"/>
      <c r="L904" s="253"/>
      <c r="M904" s="257"/>
      <c r="N904" s="258"/>
      <c r="O904" s="258"/>
      <c r="P904" s="258"/>
      <c r="Q904" s="258"/>
      <c r="R904" s="258"/>
      <c r="S904" s="258"/>
      <c r="T904" s="259"/>
      <c r="U904" s="161"/>
      <c r="V904" s="161"/>
      <c r="W904" s="161"/>
      <c r="X904" s="161"/>
      <c r="AT904" s="124" t="s">
        <v>142</v>
      </c>
      <c r="AU904" s="124" t="s">
        <v>77</v>
      </c>
      <c r="AV904" s="13" t="s">
        <v>73</v>
      </c>
      <c r="AW904" s="13" t="s">
        <v>30</v>
      </c>
      <c r="AX904" s="13" t="s">
        <v>68</v>
      </c>
      <c r="AY904" s="124" t="s">
        <v>133</v>
      </c>
    </row>
    <row r="905" spans="1:51" s="14" customFormat="1" ht="12">
      <c r="A905" s="162"/>
      <c r="B905" s="260"/>
      <c r="C905" s="162"/>
      <c r="D905" s="254" t="s">
        <v>142</v>
      </c>
      <c r="E905" s="261" t="s">
        <v>3</v>
      </c>
      <c r="F905" s="262" t="s">
        <v>917</v>
      </c>
      <c r="G905" s="162"/>
      <c r="H905" s="263">
        <v>30.09</v>
      </c>
      <c r="I905" s="130"/>
      <c r="J905" s="162"/>
      <c r="K905" s="162"/>
      <c r="L905" s="260"/>
      <c r="M905" s="264"/>
      <c r="N905" s="265"/>
      <c r="O905" s="265"/>
      <c r="P905" s="265"/>
      <c r="Q905" s="265"/>
      <c r="R905" s="265"/>
      <c r="S905" s="265"/>
      <c r="T905" s="266"/>
      <c r="U905" s="162"/>
      <c r="V905" s="162"/>
      <c r="W905" s="162"/>
      <c r="X905" s="162"/>
      <c r="AT905" s="129" t="s">
        <v>142</v>
      </c>
      <c r="AU905" s="129" t="s">
        <v>77</v>
      </c>
      <c r="AV905" s="14" t="s">
        <v>77</v>
      </c>
      <c r="AW905" s="14" t="s">
        <v>30</v>
      </c>
      <c r="AX905" s="14" t="s">
        <v>68</v>
      </c>
      <c r="AY905" s="129" t="s">
        <v>133</v>
      </c>
    </row>
    <row r="906" spans="1:51" s="13" customFormat="1" ht="12">
      <c r="A906" s="161"/>
      <c r="B906" s="253"/>
      <c r="C906" s="161"/>
      <c r="D906" s="254" t="s">
        <v>142</v>
      </c>
      <c r="E906" s="255" t="s">
        <v>3</v>
      </c>
      <c r="F906" s="256" t="s">
        <v>281</v>
      </c>
      <c r="G906" s="161"/>
      <c r="H906" s="255" t="s">
        <v>3</v>
      </c>
      <c r="I906" s="125"/>
      <c r="J906" s="161"/>
      <c r="K906" s="161"/>
      <c r="L906" s="253"/>
      <c r="M906" s="257"/>
      <c r="N906" s="258"/>
      <c r="O906" s="258"/>
      <c r="P906" s="258"/>
      <c r="Q906" s="258"/>
      <c r="R906" s="258"/>
      <c r="S906" s="258"/>
      <c r="T906" s="259"/>
      <c r="U906" s="161"/>
      <c r="V906" s="161"/>
      <c r="W906" s="161"/>
      <c r="X906" s="161"/>
      <c r="AT906" s="124" t="s">
        <v>142</v>
      </c>
      <c r="AU906" s="124" t="s">
        <v>77</v>
      </c>
      <c r="AV906" s="13" t="s">
        <v>73</v>
      </c>
      <c r="AW906" s="13" t="s">
        <v>30</v>
      </c>
      <c r="AX906" s="13" t="s">
        <v>68</v>
      </c>
      <c r="AY906" s="124" t="s">
        <v>133</v>
      </c>
    </row>
    <row r="907" spans="1:51" s="14" customFormat="1" ht="12">
      <c r="A907" s="162"/>
      <c r="B907" s="260"/>
      <c r="C907" s="162"/>
      <c r="D907" s="254" t="s">
        <v>142</v>
      </c>
      <c r="E907" s="261" t="s">
        <v>3</v>
      </c>
      <c r="F907" s="262" t="s">
        <v>918</v>
      </c>
      <c r="G907" s="162"/>
      <c r="H907" s="263">
        <v>32.1</v>
      </c>
      <c r="I907" s="130"/>
      <c r="J907" s="162"/>
      <c r="K907" s="162"/>
      <c r="L907" s="260"/>
      <c r="M907" s="264"/>
      <c r="N907" s="265"/>
      <c r="O907" s="265"/>
      <c r="P907" s="265"/>
      <c r="Q907" s="265"/>
      <c r="R907" s="265"/>
      <c r="S907" s="265"/>
      <c r="T907" s="266"/>
      <c r="U907" s="162"/>
      <c r="V907" s="162"/>
      <c r="W907" s="162"/>
      <c r="X907" s="162"/>
      <c r="AT907" s="129" t="s">
        <v>142</v>
      </c>
      <c r="AU907" s="129" t="s">
        <v>77</v>
      </c>
      <c r="AV907" s="14" t="s">
        <v>77</v>
      </c>
      <c r="AW907" s="14" t="s">
        <v>30</v>
      </c>
      <c r="AX907" s="14" t="s">
        <v>68</v>
      </c>
      <c r="AY907" s="129" t="s">
        <v>133</v>
      </c>
    </row>
    <row r="908" spans="1:51" s="13" customFormat="1" ht="12">
      <c r="A908" s="161"/>
      <c r="B908" s="253"/>
      <c r="C908" s="161"/>
      <c r="D908" s="254" t="s">
        <v>142</v>
      </c>
      <c r="E908" s="255" t="s">
        <v>3</v>
      </c>
      <c r="F908" s="256" t="s">
        <v>283</v>
      </c>
      <c r="G908" s="161"/>
      <c r="H908" s="255" t="s">
        <v>3</v>
      </c>
      <c r="I908" s="125"/>
      <c r="J908" s="161"/>
      <c r="K908" s="161"/>
      <c r="L908" s="253"/>
      <c r="M908" s="257"/>
      <c r="N908" s="258"/>
      <c r="O908" s="258"/>
      <c r="P908" s="258"/>
      <c r="Q908" s="258"/>
      <c r="R908" s="258"/>
      <c r="S908" s="258"/>
      <c r="T908" s="259"/>
      <c r="U908" s="161"/>
      <c r="V908" s="161"/>
      <c r="W908" s="161"/>
      <c r="X908" s="161"/>
      <c r="AT908" s="124" t="s">
        <v>142</v>
      </c>
      <c r="AU908" s="124" t="s">
        <v>77</v>
      </c>
      <c r="AV908" s="13" t="s">
        <v>73</v>
      </c>
      <c r="AW908" s="13" t="s">
        <v>30</v>
      </c>
      <c r="AX908" s="13" t="s">
        <v>68</v>
      </c>
      <c r="AY908" s="124" t="s">
        <v>133</v>
      </c>
    </row>
    <row r="909" spans="1:51" s="14" customFormat="1" ht="12">
      <c r="A909" s="162"/>
      <c r="B909" s="260"/>
      <c r="C909" s="162"/>
      <c r="D909" s="254" t="s">
        <v>142</v>
      </c>
      <c r="E909" s="261" t="s">
        <v>3</v>
      </c>
      <c r="F909" s="262" t="s">
        <v>919</v>
      </c>
      <c r="G909" s="162"/>
      <c r="H909" s="263">
        <v>4.27</v>
      </c>
      <c r="I909" s="130"/>
      <c r="J909" s="162"/>
      <c r="K909" s="162"/>
      <c r="L909" s="260"/>
      <c r="M909" s="264"/>
      <c r="N909" s="265"/>
      <c r="O909" s="265"/>
      <c r="P909" s="265"/>
      <c r="Q909" s="265"/>
      <c r="R909" s="265"/>
      <c r="S909" s="265"/>
      <c r="T909" s="266"/>
      <c r="U909" s="162"/>
      <c r="V909" s="162"/>
      <c r="W909" s="162"/>
      <c r="X909" s="162"/>
      <c r="AT909" s="129" t="s">
        <v>142</v>
      </c>
      <c r="AU909" s="129" t="s">
        <v>77</v>
      </c>
      <c r="AV909" s="14" t="s">
        <v>77</v>
      </c>
      <c r="AW909" s="14" t="s">
        <v>30</v>
      </c>
      <c r="AX909" s="14" t="s">
        <v>68</v>
      </c>
      <c r="AY909" s="129" t="s">
        <v>133</v>
      </c>
    </row>
    <row r="910" spans="1:51" s="13" customFormat="1" ht="12">
      <c r="A910" s="161"/>
      <c r="B910" s="253"/>
      <c r="C910" s="161"/>
      <c r="D910" s="254" t="s">
        <v>142</v>
      </c>
      <c r="E910" s="255" t="s">
        <v>3</v>
      </c>
      <c r="F910" s="256" t="s">
        <v>285</v>
      </c>
      <c r="G910" s="161"/>
      <c r="H910" s="255" t="s">
        <v>3</v>
      </c>
      <c r="I910" s="125"/>
      <c r="J910" s="161"/>
      <c r="K910" s="161"/>
      <c r="L910" s="253"/>
      <c r="M910" s="257"/>
      <c r="N910" s="258"/>
      <c r="O910" s="258"/>
      <c r="P910" s="258"/>
      <c r="Q910" s="258"/>
      <c r="R910" s="258"/>
      <c r="S910" s="258"/>
      <c r="T910" s="259"/>
      <c r="U910" s="161"/>
      <c r="V910" s="161"/>
      <c r="W910" s="161"/>
      <c r="X910" s="161"/>
      <c r="AT910" s="124" t="s">
        <v>142</v>
      </c>
      <c r="AU910" s="124" t="s">
        <v>77</v>
      </c>
      <c r="AV910" s="13" t="s">
        <v>73</v>
      </c>
      <c r="AW910" s="13" t="s">
        <v>30</v>
      </c>
      <c r="AX910" s="13" t="s">
        <v>68</v>
      </c>
      <c r="AY910" s="124" t="s">
        <v>133</v>
      </c>
    </row>
    <row r="911" spans="1:51" s="14" customFormat="1" ht="12">
      <c r="A911" s="162"/>
      <c r="B911" s="260"/>
      <c r="C911" s="162"/>
      <c r="D911" s="254" t="s">
        <v>142</v>
      </c>
      <c r="E911" s="261" t="s">
        <v>3</v>
      </c>
      <c r="F911" s="262" t="s">
        <v>920</v>
      </c>
      <c r="G911" s="162"/>
      <c r="H911" s="263">
        <v>6.2</v>
      </c>
      <c r="I911" s="130"/>
      <c r="J911" s="162"/>
      <c r="K911" s="162"/>
      <c r="L911" s="260"/>
      <c r="M911" s="264"/>
      <c r="N911" s="265"/>
      <c r="O911" s="265"/>
      <c r="P911" s="265"/>
      <c r="Q911" s="265"/>
      <c r="R911" s="265"/>
      <c r="S911" s="265"/>
      <c r="T911" s="266"/>
      <c r="U911" s="162"/>
      <c r="V911" s="162"/>
      <c r="W911" s="162"/>
      <c r="X911" s="162"/>
      <c r="AT911" s="129" t="s">
        <v>142</v>
      </c>
      <c r="AU911" s="129" t="s">
        <v>77</v>
      </c>
      <c r="AV911" s="14" t="s">
        <v>77</v>
      </c>
      <c r="AW911" s="14" t="s">
        <v>30</v>
      </c>
      <c r="AX911" s="14" t="s">
        <v>68</v>
      </c>
      <c r="AY911" s="129" t="s">
        <v>133</v>
      </c>
    </row>
    <row r="912" spans="1:51" s="13" customFormat="1" ht="12">
      <c r="A912" s="161"/>
      <c r="B912" s="253"/>
      <c r="C912" s="161"/>
      <c r="D912" s="254" t="s">
        <v>142</v>
      </c>
      <c r="E912" s="255" t="s">
        <v>3</v>
      </c>
      <c r="F912" s="256" t="s">
        <v>287</v>
      </c>
      <c r="G912" s="161"/>
      <c r="H912" s="255" t="s">
        <v>3</v>
      </c>
      <c r="I912" s="125"/>
      <c r="J912" s="161"/>
      <c r="K912" s="161"/>
      <c r="L912" s="253"/>
      <c r="M912" s="257"/>
      <c r="N912" s="258"/>
      <c r="O912" s="258"/>
      <c r="P912" s="258"/>
      <c r="Q912" s="258"/>
      <c r="R912" s="258"/>
      <c r="S912" s="258"/>
      <c r="T912" s="259"/>
      <c r="U912" s="161"/>
      <c r="V912" s="161"/>
      <c r="W912" s="161"/>
      <c r="X912" s="161"/>
      <c r="AT912" s="124" t="s">
        <v>142</v>
      </c>
      <c r="AU912" s="124" t="s">
        <v>77</v>
      </c>
      <c r="AV912" s="13" t="s">
        <v>73</v>
      </c>
      <c r="AW912" s="13" t="s">
        <v>30</v>
      </c>
      <c r="AX912" s="13" t="s">
        <v>68</v>
      </c>
      <c r="AY912" s="124" t="s">
        <v>133</v>
      </c>
    </row>
    <row r="913" spans="1:51" s="14" customFormat="1" ht="12">
      <c r="A913" s="162"/>
      <c r="B913" s="260"/>
      <c r="C913" s="162"/>
      <c r="D913" s="254" t="s">
        <v>142</v>
      </c>
      <c r="E913" s="261" t="s">
        <v>3</v>
      </c>
      <c r="F913" s="262" t="s">
        <v>921</v>
      </c>
      <c r="G913" s="162"/>
      <c r="H913" s="263">
        <v>3.18</v>
      </c>
      <c r="I913" s="130"/>
      <c r="J913" s="162"/>
      <c r="K913" s="162"/>
      <c r="L913" s="260"/>
      <c r="M913" s="264"/>
      <c r="N913" s="265"/>
      <c r="O913" s="265"/>
      <c r="P913" s="265"/>
      <c r="Q913" s="265"/>
      <c r="R913" s="265"/>
      <c r="S913" s="265"/>
      <c r="T913" s="266"/>
      <c r="U913" s="162"/>
      <c r="V913" s="162"/>
      <c r="W913" s="162"/>
      <c r="X913" s="162"/>
      <c r="AT913" s="129" t="s">
        <v>142</v>
      </c>
      <c r="AU913" s="129" t="s">
        <v>77</v>
      </c>
      <c r="AV913" s="14" t="s">
        <v>77</v>
      </c>
      <c r="AW913" s="14" t="s">
        <v>30</v>
      </c>
      <c r="AX913" s="14" t="s">
        <v>68</v>
      </c>
      <c r="AY913" s="129" t="s">
        <v>133</v>
      </c>
    </row>
    <row r="914" spans="1:51" s="13" customFormat="1" ht="12">
      <c r="A914" s="161"/>
      <c r="B914" s="253"/>
      <c r="C914" s="161"/>
      <c r="D914" s="254" t="s">
        <v>142</v>
      </c>
      <c r="E914" s="255" t="s">
        <v>3</v>
      </c>
      <c r="F914" s="256" t="s">
        <v>289</v>
      </c>
      <c r="G914" s="161"/>
      <c r="H914" s="255" t="s">
        <v>3</v>
      </c>
      <c r="I914" s="125"/>
      <c r="J914" s="161"/>
      <c r="K914" s="161"/>
      <c r="L914" s="253"/>
      <c r="M914" s="257"/>
      <c r="N914" s="258"/>
      <c r="O914" s="258"/>
      <c r="P914" s="258"/>
      <c r="Q914" s="258"/>
      <c r="R914" s="258"/>
      <c r="S914" s="258"/>
      <c r="T914" s="259"/>
      <c r="U914" s="161"/>
      <c r="V914" s="161"/>
      <c r="W914" s="161"/>
      <c r="X914" s="161"/>
      <c r="AT914" s="124" t="s">
        <v>142</v>
      </c>
      <c r="AU914" s="124" t="s">
        <v>77</v>
      </c>
      <c r="AV914" s="13" t="s">
        <v>73</v>
      </c>
      <c r="AW914" s="13" t="s">
        <v>30</v>
      </c>
      <c r="AX914" s="13" t="s">
        <v>68</v>
      </c>
      <c r="AY914" s="124" t="s">
        <v>133</v>
      </c>
    </row>
    <row r="915" spans="1:51" s="14" customFormat="1" ht="12">
      <c r="A915" s="162"/>
      <c r="B915" s="260"/>
      <c r="C915" s="162"/>
      <c r="D915" s="254" t="s">
        <v>142</v>
      </c>
      <c r="E915" s="261" t="s">
        <v>3</v>
      </c>
      <c r="F915" s="262" t="s">
        <v>922</v>
      </c>
      <c r="G915" s="162"/>
      <c r="H915" s="263">
        <v>31.87</v>
      </c>
      <c r="I915" s="130"/>
      <c r="J915" s="162"/>
      <c r="K915" s="162"/>
      <c r="L915" s="260"/>
      <c r="M915" s="264"/>
      <c r="N915" s="265"/>
      <c r="O915" s="265"/>
      <c r="P915" s="265"/>
      <c r="Q915" s="265"/>
      <c r="R915" s="265"/>
      <c r="S915" s="265"/>
      <c r="T915" s="266"/>
      <c r="U915" s="162"/>
      <c r="V915" s="162"/>
      <c r="W915" s="162"/>
      <c r="X915" s="162"/>
      <c r="AT915" s="129" t="s">
        <v>142</v>
      </c>
      <c r="AU915" s="129" t="s">
        <v>77</v>
      </c>
      <c r="AV915" s="14" t="s">
        <v>77</v>
      </c>
      <c r="AW915" s="14" t="s">
        <v>30</v>
      </c>
      <c r="AX915" s="14" t="s">
        <v>68</v>
      </c>
      <c r="AY915" s="129" t="s">
        <v>133</v>
      </c>
    </row>
    <row r="916" spans="1:51" s="13" customFormat="1" ht="12">
      <c r="A916" s="161"/>
      <c r="B916" s="253"/>
      <c r="C916" s="161"/>
      <c r="D916" s="254" t="s">
        <v>142</v>
      </c>
      <c r="E916" s="255" t="s">
        <v>3</v>
      </c>
      <c r="F916" s="256" t="s">
        <v>291</v>
      </c>
      <c r="G916" s="161"/>
      <c r="H916" s="255" t="s">
        <v>3</v>
      </c>
      <c r="I916" s="125"/>
      <c r="J916" s="161"/>
      <c r="K916" s="161"/>
      <c r="L916" s="253"/>
      <c r="M916" s="257"/>
      <c r="N916" s="258"/>
      <c r="O916" s="258"/>
      <c r="P916" s="258"/>
      <c r="Q916" s="258"/>
      <c r="R916" s="258"/>
      <c r="S916" s="258"/>
      <c r="T916" s="259"/>
      <c r="U916" s="161"/>
      <c r="V916" s="161"/>
      <c r="W916" s="161"/>
      <c r="X916" s="161"/>
      <c r="AT916" s="124" t="s">
        <v>142</v>
      </c>
      <c r="AU916" s="124" t="s">
        <v>77</v>
      </c>
      <c r="AV916" s="13" t="s">
        <v>73</v>
      </c>
      <c r="AW916" s="13" t="s">
        <v>30</v>
      </c>
      <c r="AX916" s="13" t="s">
        <v>68</v>
      </c>
      <c r="AY916" s="124" t="s">
        <v>133</v>
      </c>
    </row>
    <row r="917" spans="1:51" s="14" customFormat="1" ht="12">
      <c r="A917" s="162"/>
      <c r="B917" s="260"/>
      <c r="C917" s="162"/>
      <c r="D917" s="254" t="s">
        <v>142</v>
      </c>
      <c r="E917" s="261" t="s">
        <v>3</v>
      </c>
      <c r="F917" s="262" t="s">
        <v>923</v>
      </c>
      <c r="G917" s="162"/>
      <c r="H917" s="263">
        <v>3.09</v>
      </c>
      <c r="I917" s="130"/>
      <c r="J917" s="162"/>
      <c r="K917" s="162"/>
      <c r="L917" s="260"/>
      <c r="M917" s="264"/>
      <c r="N917" s="265"/>
      <c r="O917" s="265"/>
      <c r="P917" s="265"/>
      <c r="Q917" s="265"/>
      <c r="R917" s="265"/>
      <c r="S917" s="265"/>
      <c r="T917" s="266"/>
      <c r="U917" s="162"/>
      <c r="V917" s="162"/>
      <c r="W917" s="162"/>
      <c r="X917" s="162"/>
      <c r="AT917" s="129" t="s">
        <v>142</v>
      </c>
      <c r="AU917" s="129" t="s">
        <v>77</v>
      </c>
      <c r="AV917" s="14" t="s">
        <v>77</v>
      </c>
      <c r="AW917" s="14" t="s">
        <v>30</v>
      </c>
      <c r="AX917" s="14" t="s">
        <v>68</v>
      </c>
      <c r="AY917" s="129" t="s">
        <v>133</v>
      </c>
    </row>
    <row r="918" spans="1:51" s="13" customFormat="1" ht="12">
      <c r="A918" s="161"/>
      <c r="B918" s="253"/>
      <c r="C918" s="161"/>
      <c r="D918" s="254" t="s">
        <v>142</v>
      </c>
      <c r="E918" s="255" t="s">
        <v>3</v>
      </c>
      <c r="F918" s="256" t="s">
        <v>293</v>
      </c>
      <c r="G918" s="161"/>
      <c r="H918" s="255" t="s">
        <v>3</v>
      </c>
      <c r="I918" s="125"/>
      <c r="J918" s="161"/>
      <c r="K918" s="161"/>
      <c r="L918" s="253"/>
      <c r="M918" s="257"/>
      <c r="N918" s="258"/>
      <c r="O918" s="258"/>
      <c r="P918" s="258"/>
      <c r="Q918" s="258"/>
      <c r="R918" s="258"/>
      <c r="S918" s="258"/>
      <c r="T918" s="259"/>
      <c r="U918" s="161"/>
      <c r="V918" s="161"/>
      <c r="W918" s="161"/>
      <c r="X918" s="161"/>
      <c r="AT918" s="124" t="s">
        <v>142</v>
      </c>
      <c r="AU918" s="124" t="s">
        <v>77</v>
      </c>
      <c r="AV918" s="13" t="s">
        <v>73</v>
      </c>
      <c r="AW918" s="13" t="s">
        <v>30</v>
      </c>
      <c r="AX918" s="13" t="s">
        <v>68</v>
      </c>
      <c r="AY918" s="124" t="s">
        <v>133</v>
      </c>
    </row>
    <row r="919" spans="1:51" s="14" customFormat="1" ht="12">
      <c r="A919" s="162"/>
      <c r="B919" s="260"/>
      <c r="C919" s="162"/>
      <c r="D919" s="254" t="s">
        <v>142</v>
      </c>
      <c r="E919" s="261" t="s">
        <v>3</v>
      </c>
      <c r="F919" s="262" t="s">
        <v>924</v>
      </c>
      <c r="G919" s="162"/>
      <c r="H919" s="263">
        <v>4</v>
      </c>
      <c r="I919" s="130"/>
      <c r="J919" s="162"/>
      <c r="K919" s="162"/>
      <c r="L919" s="260"/>
      <c r="M919" s="264"/>
      <c r="N919" s="265"/>
      <c r="O919" s="265"/>
      <c r="P919" s="265"/>
      <c r="Q919" s="265"/>
      <c r="R919" s="265"/>
      <c r="S919" s="265"/>
      <c r="T919" s="266"/>
      <c r="U919" s="162"/>
      <c r="V919" s="162"/>
      <c r="W919" s="162"/>
      <c r="X919" s="162"/>
      <c r="AT919" s="129" t="s">
        <v>142</v>
      </c>
      <c r="AU919" s="129" t="s">
        <v>77</v>
      </c>
      <c r="AV919" s="14" t="s">
        <v>77</v>
      </c>
      <c r="AW919" s="14" t="s">
        <v>30</v>
      </c>
      <c r="AX919" s="14" t="s">
        <v>68</v>
      </c>
      <c r="AY919" s="129" t="s">
        <v>133</v>
      </c>
    </row>
    <row r="920" spans="1:51" s="13" customFormat="1" ht="12">
      <c r="A920" s="161"/>
      <c r="B920" s="253"/>
      <c r="C920" s="161"/>
      <c r="D920" s="254" t="s">
        <v>142</v>
      </c>
      <c r="E920" s="255" t="s">
        <v>3</v>
      </c>
      <c r="F920" s="256" t="s">
        <v>294</v>
      </c>
      <c r="G920" s="161"/>
      <c r="H920" s="255" t="s">
        <v>3</v>
      </c>
      <c r="I920" s="125"/>
      <c r="J920" s="161"/>
      <c r="K920" s="161"/>
      <c r="L920" s="253"/>
      <c r="M920" s="257"/>
      <c r="N920" s="258"/>
      <c r="O920" s="258"/>
      <c r="P920" s="258"/>
      <c r="Q920" s="258"/>
      <c r="R920" s="258"/>
      <c r="S920" s="258"/>
      <c r="T920" s="259"/>
      <c r="U920" s="161"/>
      <c r="V920" s="161"/>
      <c r="W920" s="161"/>
      <c r="X920" s="161"/>
      <c r="AT920" s="124" t="s">
        <v>142</v>
      </c>
      <c r="AU920" s="124" t="s">
        <v>77</v>
      </c>
      <c r="AV920" s="13" t="s">
        <v>73</v>
      </c>
      <c r="AW920" s="13" t="s">
        <v>30</v>
      </c>
      <c r="AX920" s="13" t="s">
        <v>68</v>
      </c>
      <c r="AY920" s="124" t="s">
        <v>133</v>
      </c>
    </row>
    <row r="921" spans="1:51" s="14" customFormat="1" ht="12">
      <c r="A921" s="162"/>
      <c r="B921" s="260"/>
      <c r="C921" s="162"/>
      <c r="D921" s="254" t="s">
        <v>142</v>
      </c>
      <c r="E921" s="261" t="s">
        <v>3</v>
      </c>
      <c r="F921" s="262" t="s">
        <v>923</v>
      </c>
      <c r="G921" s="162"/>
      <c r="H921" s="263">
        <v>3.09</v>
      </c>
      <c r="I921" s="130"/>
      <c r="J921" s="162"/>
      <c r="K921" s="162"/>
      <c r="L921" s="260"/>
      <c r="M921" s="264"/>
      <c r="N921" s="265"/>
      <c r="O921" s="265"/>
      <c r="P921" s="265"/>
      <c r="Q921" s="265"/>
      <c r="R921" s="265"/>
      <c r="S921" s="265"/>
      <c r="T921" s="266"/>
      <c r="U921" s="162"/>
      <c r="V921" s="162"/>
      <c r="W921" s="162"/>
      <c r="X921" s="162"/>
      <c r="AT921" s="129" t="s">
        <v>142</v>
      </c>
      <c r="AU921" s="129" t="s">
        <v>77</v>
      </c>
      <c r="AV921" s="14" t="s">
        <v>77</v>
      </c>
      <c r="AW921" s="14" t="s">
        <v>30</v>
      </c>
      <c r="AX921" s="14" t="s">
        <v>68</v>
      </c>
      <c r="AY921" s="129" t="s">
        <v>133</v>
      </c>
    </row>
    <row r="922" spans="1:51" s="13" customFormat="1" ht="12">
      <c r="A922" s="161"/>
      <c r="B922" s="253"/>
      <c r="C922" s="161"/>
      <c r="D922" s="254" t="s">
        <v>142</v>
      </c>
      <c r="E922" s="255" t="s">
        <v>3</v>
      </c>
      <c r="F922" s="256" t="s">
        <v>296</v>
      </c>
      <c r="G922" s="161"/>
      <c r="H922" s="255" t="s">
        <v>3</v>
      </c>
      <c r="I922" s="125"/>
      <c r="J922" s="161"/>
      <c r="K922" s="161"/>
      <c r="L922" s="253"/>
      <c r="M922" s="257"/>
      <c r="N922" s="258"/>
      <c r="O922" s="258"/>
      <c r="P922" s="258"/>
      <c r="Q922" s="258"/>
      <c r="R922" s="258"/>
      <c r="S922" s="258"/>
      <c r="T922" s="259"/>
      <c r="U922" s="161"/>
      <c r="V922" s="161"/>
      <c r="W922" s="161"/>
      <c r="X922" s="161"/>
      <c r="AT922" s="124" t="s">
        <v>142</v>
      </c>
      <c r="AU922" s="124" t="s">
        <v>77</v>
      </c>
      <c r="AV922" s="13" t="s">
        <v>73</v>
      </c>
      <c r="AW922" s="13" t="s">
        <v>30</v>
      </c>
      <c r="AX922" s="13" t="s">
        <v>68</v>
      </c>
      <c r="AY922" s="124" t="s">
        <v>133</v>
      </c>
    </row>
    <row r="923" spans="1:51" s="14" customFormat="1" ht="12">
      <c r="A923" s="162"/>
      <c r="B923" s="260"/>
      <c r="C923" s="162"/>
      <c r="D923" s="254" t="s">
        <v>142</v>
      </c>
      <c r="E923" s="261" t="s">
        <v>3</v>
      </c>
      <c r="F923" s="262" t="s">
        <v>925</v>
      </c>
      <c r="G923" s="162"/>
      <c r="H923" s="263">
        <v>13.06</v>
      </c>
      <c r="I923" s="130"/>
      <c r="J923" s="162"/>
      <c r="K923" s="162"/>
      <c r="L923" s="260"/>
      <c r="M923" s="264"/>
      <c r="N923" s="265"/>
      <c r="O923" s="265"/>
      <c r="P923" s="265"/>
      <c r="Q923" s="265"/>
      <c r="R923" s="265"/>
      <c r="S923" s="265"/>
      <c r="T923" s="266"/>
      <c r="U923" s="162"/>
      <c r="V923" s="162"/>
      <c r="W923" s="162"/>
      <c r="X923" s="162"/>
      <c r="AT923" s="129" t="s">
        <v>142</v>
      </c>
      <c r="AU923" s="129" t="s">
        <v>77</v>
      </c>
      <c r="AV923" s="14" t="s">
        <v>77</v>
      </c>
      <c r="AW923" s="14" t="s">
        <v>30</v>
      </c>
      <c r="AX923" s="14" t="s">
        <v>68</v>
      </c>
      <c r="AY923" s="129" t="s">
        <v>133</v>
      </c>
    </row>
    <row r="924" spans="1:51" s="13" customFormat="1" ht="12">
      <c r="A924" s="161"/>
      <c r="B924" s="253"/>
      <c r="C924" s="161"/>
      <c r="D924" s="254" t="s">
        <v>142</v>
      </c>
      <c r="E924" s="255" t="s">
        <v>3</v>
      </c>
      <c r="F924" s="256" t="s">
        <v>298</v>
      </c>
      <c r="G924" s="161"/>
      <c r="H924" s="255" t="s">
        <v>3</v>
      </c>
      <c r="I924" s="125"/>
      <c r="J924" s="161"/>
      <c r="K924" s="161"/>
      <c r="L924" s="253"/>
      <c r="M924" s="257"/>
      <c r="N924" s="258"/>
      <c r="O924" s="258"/>
      <c r="P924" s="258"/>
      <c r="Q924" s="258"/>
      <c r="R924" s="258"/>
      <c r="S924" s="258"/>
      <c r="T924" s="259"/>
      <c r="U924" s="161"/>
      <c r="V924" s="161"/>
      <c r="W924" s="161"/>
      <c r="X924" s="161"/>
      <c r="AT924" s="124" t="s">
        <v>142</v>
      </c>
      <c r="AU924" s="124" t="s">
        <v>77</v>
      </c>
      <c r="AV924" s="13" t="s">
        <v>73</v>
      </c>
      <c r="AW924" s="13" t="s">
        <v>30</v>
      </c>
      <c r="AX924" s="13" t="s">
        <v>68</v>
      </c>
      <c r="AY924" s="124" t="s">
        <v>133</v>
      </c>
    </row>
    <row r="925" spans="1:51" s="14" customFormat="1" ht="12">
      <c r="A925" s="162"/>
      <c r="B925" s="260"/>
      <c r="C925" s="162"/>
      <c r="D925" s="254" t="s">
        <v>142</v>
      </c>
      <c r="E925" s="261" t="s">
        <v>3</v>
      </c>
      <c r="F925" s="262" t="s">
        <v>926</v>
      </c>
      <c r="G925" s="162"/>
      <c r="H925" s="263">
        <v>14.65</v>
      </c>
      <c r="I925" s="130"/>
      <c r="J925" s="162"/>
      <c r="K925" s="162"/>
      <c r="L925" s="260"/>
      <c r="M925" s="264"/>
      <c r="N925" s="265"/>
      <c r="O925" s="265"/>
      <c r="P925" s="265"/>
      <c r="Q925" s="265"/>
      <c r="R925" s="265"/>
      <c r="S925" s="265"/>
      <c r="T925" s="266"/>
      <c r="U925" s="162"/>
      <c r="V925" s="162"/>
      <c r="W925" s="162"/>
      <c r="X925" s="162"/>
      <c r="AT925" s="129" t="s">
        <v>142</v>
      </c>
      <c r="AU925" s="129" t="s">
        <v>77</v>
      </c>
      <c r="AV925" s="14" t="s">
        <v>77</v>
      </c>
      <c r="AW925" s="14" t="s">
        <v>30</v>
      </c>
      <c r="AX925" s="14" t="s">
        <v>68</v>
      </c>
      <c r="AY925" s="129" t="s">
        <v>133</v>
      </c>
    </row>
    <row r="926" spans="1:51" s="13" customFormat="1" ht="12">
      <c r="A926" s="161"/>
      <c r="B926" s="253"/>
      <c r="C926" s="161"/>
      <c r="D926" s="254" t="s">
        <v>142</v>
      </c>
      <c r="E926" s="255" t="s">
        <v>3</v>
      </c>
      <c r="F926" s="256" t="s">
        <v>300</v>
      </c>
      <c r="G926" s="161"/>
      <c r="H926" s="255" t="s">
        <v>3</v>
      </c>
      <c r="I926" s="125"/>
      <c r="J926" s="161"/>
      <c r="K926" s="161"/>
      <c r="L926" s="253"/>
      <c r="M926" s="257"/>
      <c r="N926" s="258"/>
      <c r="O926" s="258"/>
      <c r="P926" s="258"/>
      <c r="Q926" s="258"/>
      <c r="R926" s="258"/>
      <c r="S926" s="258"/>
      <c r="T926" s="259"/>
      <c r="U926" s="161"/>
      <c r="V926" s="161"/>
      <c r="W926" s="161"/>
      <c r="X926" s="161"/>
      <c r="AT926" s="124" t="s">
        <v>142</v>
      </c>
      <c r="AU926" s="124" t="s">
        <v>77</v>
      </c>
      <c r="AV926" s="13" t="s">
        <v>73</v>
      </c>
      <c r="AW926" s="13" t="s">
        <v>30</v>
      </c>
      <c r="AX926" s="13" t="s">
        <v>68</v>
      </c>
      <c r="AY926" s="124" t="s">
        <v>133</v>
      </c>
    </row>
    <row r="927" spans="1:51" s="14" customFormat="1" ht="12">
      <c r="A927" s="162"/>
      <c r="B927" s="260"/>
      <c r="C927" s="162"/>
      <c r="D927" s="254" t="s">
        <v>142</v>
      </c>
      <c r="E927" s="261" t="s">
        <v>3</v>
      </c>
      <c r="F927" s="262" t="s">
        <v>927</v>
      </c>
      <c r="G927" s="162"/>
      <c r="H927" s="263">
        <v>7.88</v>
      </c>
      <c r="I927" s="130"/>
      <c r="J927" s="162"/>
      <c r="K927" s="162"/>
      <c r="L927" s="260"/>
      <c r="M927" s="264"/>
      <c r="N927" s="265"/>
      <c r="O927" s="265"/>
      <c r="P927" s="265"/>
      <c r="Q927" s="265"/>
      <c r="R927" s="265"/>
      <c r="S927" s="265"/>
      <c r="T927" s="266"/>
      <c r="U927" s="162"/>
      <c r="V927" s="162"/>
      <c r="W927" s="162"/>
      <c r="X927" s="162"/>
      <c r="AT927" s="129" t="s">
        <v>142</v>
      </c>
      <c r="AU927" s="129" t="s">
        <v>77</v>
      </c>
      <c r="AV927" s="14" t="s">
        <v>77</v>
      </c>
      <c r="AW927" s="14" t="s">
        <v>30</v>
      </c>
      <c r="AX927" s="14" t="s">
        <v>68</v>
      </c>
      <c r="AY927" s="129" t="s">
        <v>133</v>
      </c>
    </row>
    <row r="928" spans="1:51" s="15" customFormat="1" ht="12">
      <c r="A928" s="165"/>
      <c r="B928" s="271"/>
      <c r="C928" s="165"/>
      <c r="D928" s="254" t="s">
        <v>142</v>
      </c>
      <c r="E928" s="272" t="s">
        <v>3</v>
      </c>
      <c r="F928" s="273" t="s">
        <v>207</v>
      </c>
      <c r="G928" s="165"/>
      <c r="H928" s="274">
        <v>167.5</v>
      </c>
      <c r="I928" s="138"/>
      <c r="J928" s="165"/>
      <c r="K928" s="165"/>
      <c r="L928" s="271"/>
      <c r="M928" s="275"/>
      <c r="N928" s="276"/>
      <c r="O928" s="276"/>
      <c r="P928" s="276"/>
      <c r="Q928" s="276"/>
      <c r="R928" s="276"/>
      <c r="S928" s="276"/>
      <c r="T928" s="277"/>
      <c r="U928" s="165"/>
      <c r="V928" s="165"/>
      <c r="W928" s="165"/>
      <c r="X928" s="165"/>
      <c r="AT928" s="137" t="s">
        <v>142</v>
      </c>
      <c r="AU928" s="137" t="s">
        <v>77</v>
      </c>
      <c r="AV928" s="15" t="s">
        <v>140</v>
      </c>
      <c r="AW928" s="15" t="s">
        <v>30</v>
      </c>
      <c r="AX928" s="15" t="s">
        <v>73</v>
      </c>
      <c r="AY928" s="137" t="s">
        <v>133</v>
      </c>
    </row>
    <row r="929" spans="1:65" s="2" customFormat="1" ht="14.45" customHeight="1">
      <c r="A929" s="164"/>
      <c r="B929" s="176"/>
      <c r="C929" s="285" t="s">
        <v>928</v>
      </c>
      <c r="D929" s="285" t="s">
        <v>898</v>
      </c>
      <c r="E929" s="286" t="s">
        <v>929</v>
      </c>
      <c r="F929" s="287" t="s">
        <v>930</v>
      </c>
      <c r="G929" s="288" t="s">
        <v>172</v>
      </c>
      <c r="H929" s="289">
        <v>175.875</v>
      </c>
      <c r="I929" s="144"/>
      <c r="J929" s="290">
        <f>ROUND(I929*H929,2)</f>
        <v>0</v>
      </c>
      <c r="K929" s="287" t="s">
        <v>139</v>
      </c>
      <c r="L929" s="291"/>
      <c r="M929" s="292" t="s">
        <v>3</v>
      </c>
      <c r="N929" s="293" t="s">
        <v>39</v>
      </c>
      <c r="O929" s="250"/>
      <c r="P929" s="251">
        <f>O929*H929</f>
        <v>0</v>
      </c>
      <c r="Q929" s="251">
        <v>0.0003</v>
      </c>
      <c r="R929" s="251">
        <f>Q929*H929</f>
        <v>0.0527625</v>
      </c>
      <c r="S929" s="251">
        <v>0</v>
      </c>
      <c r="T929" s="252">
        <f>S929*H929</f>
        <v>0</v>
      </c>
      <c r="U929" s="164"/>
      <c r="V929" s="164"/>
      <c r="W929" s="164"/>
      <c r="X929" s="164"/>
      <c r="Y929" s="30"/>
      <c r="Z929" s="30"/>
      <c r="AA929" s="30"/>
      <c r="AB929" s="30"/>
      <c r="AC929" s="30"/>
      <c r="AD929" s="30"/>
      <c r="AE929" s="30"/>
      <c r="AR929" s="122" t="s">
        <v>182</v>
      </c>
      <c r="AT929" s="122" t="s">
        <v>898</v>
      </c>
      <c r="AU929" s="122" t="s">
        <v>77</v>
      </c>
      <c r="AY929" s="18" t="s">
        <v>133</v>
      </c>
      <c r="BE929" s="123">
        <f>IF(N929="základní",J929,0)</f>
        <v>0</v>
      </c>
      <c r="BF929" s="123">
        <f>IF(N929="snížená",J929,0)</f>
        <v>0</v>
      </c>
      <c r="BG929" s="123">
        <f>IF(N929="zákl. přenesená",J929,0)</f>
        <v>0</v>
      </c>
      <c r="BH929" s="123">
        <f>IF(N929="sníž. přenesená",J929,0)</f>
        <v>0</v>
      </c>
      <c r="BI929" s="123">
        <f>IF(N929="nulová",J929,0)</f>
        <v>0</v>
      </c>
      <c r="BJ929" s="18" t="s">
        <v>73</v>
      </c>
      <c r="BK929" s="123">
        <f>ROUND(I929*H929,2)</f>
        <v>0</v>
      </c>
      <c r="BL929" s="18" t="s">
        <v>140</v>
      </c>
      <c r="BM929" s="122" t="s">
        <v>931</v>
      </c>
    </row>
    <row r="930" spans="1:51" s="14" customFormat="1" ht="12">
      <c r="A930" s="162"/>
      <c r="B930" s="260"/>
      <c r="C930" s="162"/>
      <c r="D930" s="254" t="s">
        <v>142</v>
      </c>
      <c r="E930" s="162"/>
      <c r="F930" s="262" t="s">
        <v>932</v>
      </c>
      <c r="G930" s="162"/>
      <c r="H930" s="263">
        <v>175.875</v>
      </c>
      <c r="I930" s="130"/>
      <c r="J930" s="162"/>
      <c r="K930" s="162"/>
      <c r="L930" s="260"/>
      <c r="M930" s="264"/>
      <c r="N930" s="265"/>
      <c r="O930" s="265"/>
      <c r="P930" s="265"/>
      <c r="Q930" s="265"/>
      <c r="R930" s="265"/>
      <c r="S930" s="265"/>
      <c r="T930" s="266"/>
      <c r="U930" s="162"/>
      <c r="V930" s="162"/>
      <c r="W930" s="162"/>
      <c r="X930" s="162"/>
      <c r="AT930" s="129" t="s">
        <v>142</v>
      </c>
      <c r="AU930" s="129" t="s">
        <v>77</v>
      </c>
      <c r="AV930" s="14" t="s">
        <v>77</v>
      </c>
      <c r="AW930" s="14" t="s">
        <v>4</v>
      </c>
      <c r="AX930" s="14" t="s">
        <v>73</v>
      </c>
      <c r="AY930" s="129" t="s">
        <v>133</v>
      </c>
    </row>
    <row r="931" spans="1:65" s="2" customFormat="1" ht="24.2" customHeight="1">
      <c r="A931" s="164"/>
      <c r="B931" s="176"/>
      <c r="C931" s="242" t="s">
        <v>933</v>
      </c>
      <c r="D931" s="242" t="s">
        <v>135</v>
      </c>
      <c r="E931" s="243" t="s">
        <v>904</v>
      </c>
      <c r="F931" s="244" t="s">
        <v>905</v>
      </c>
      <c r="G931" s="245" t="s">
        <v>172</v>
      </c>
      <c r="H931" s="246">
        <v>61.6</v>
      </c>
      <c r="I931" s="117"/>
      <c r="J931" s="247">
        <f>ROUND(I931*H931,2)</f>
        <v>0</v>
      </c>
      <c r="K931" s="244" t="s">
        <v>139</v>
      </c>
      <c r="L931" s="176"/>
      <c r="M931" s="248" t="s">
        <v>3</v>
      </c>
      <c r="N931" s="249" t="s">
        <v>39</v>
      </c>
      <c r="O931" s="250"/>
      <c r="P931" s="251">
        <f>O931*H931</f>
        <v>0</v>
      </c>
      <c r="Q931" s="251">
        <v>0</v>
      </c>
      <c r="R931" s="251">
        <f>Q931*H931</f>
        <v>0</v>
      </c>
      <c r="S931" s="251">
        <v>0</v>
      </c>
      <c r="T931" s="252">
        <f>S931*H931</f>
        <v>0</v>
      </c>
      <c r="U931" s="164"/>
      <c r="V931" s="164"/>
      <c r="W931" s="164"/>
      <c r="X931" s="164"/>
      <c r="Y931" s="30"/>
      <c r="Z931" s="30"/>
      <c r="AA931" s="30"/>
      <c r="AB931" s="30"/>
      <c r="AC931" s="30"/>
      <c r="AD931" s="30"/>
      <c r="AE931" s="30"/>
      <c r="AR931" s="122" t="s">
        <v>140</v>
      </c>
      <c r="AT931" s="122" t="s">
        <v>135</v>
      </c>
      <c r="AU931" s="122" t="s">
        <v>77</v>
      </c>
      <c r="AY931" s="18" t="s">
        <v>133</v>
      </c>
      <c r="BE931" s="123">
        <f>IF(N931="základní",J931,0)</f>
        <v>0</v>
      </c>
      <c r="BF931" s="123">
        <f>IF(N931="snížená",J931,0)</f>
        <v>0</v>
      </c>
      <c r="BG931" s="123">
        <f>IF(N931="zákl. přenesená",J931,0)</f>
        <v>0</v>
      </c>
      <c r="BH931" s="123">
        <f>IF(N931="sníž. přenesená",J931,0)</f>
        <v>0</v>
      </c>
      <c r="BI931" s="123">
        <f>IF(N931="nulová",J931,0)</f>
        <v>0</v>
      </c>
      <c r="BJ931" s="18" t="s">
        <v>73</v>
      </c>
      <c r="BK931" s="123">
        <f>ROUND(I931*H931,2)</f>
        <v>0</v>
      </c>
      <c r="BL931" s="18" t="s">
        <v>140</v>
      </c>
      <c r="BM931" s="122" t="s">
        <v>934</v>
      </c>
    </row>
    <row r="932" spans="1:51" s="14" customFormat="1" ht="12">
      <c r="A932" s="162"/>
      <c r="B932" s="260"/>
      <c r="C932" s="162"/>
      <c r="D932" s="254" t="s">
        <v>142</v>
      </c>
      <c r="E932" s="261" t="s">
        <v>3</v>
      </c>
      <c r="F932" s="262" t="s">
        <v>935</v>
      </c>
      <c r="G932" s="162"/>
      <c r="H932" s="263">
        <v>61.6</v>
      </c>
      <c r="I932" s="130"/>
      <c r="J932" s="162"/>
      <c r="K932" s="162"/>
      <c r="L932" s="260"/>
      <c r="M932" s="264"/>
      <c r="N932" s="265"/>
      <c r="O932" s="265"/>
      <c r="P932" s="265"/>
      <c r="Q932" s="265"/>
      <c r="R932" s="265"/>
      <c r="S932" s="265"/>
      <c r="T932" s="266"/>
      <c r="U932" s="162"/>
      <c r="V932" s="162"/>
      <c r="W932" s="162"/>
      <c r="X932" s="162"/>
      <c r="AT932" s="129" t="s">
        <v>142</v>
      </c>
      <c r="AU932" s="129" t="s">
        <v>77</v>
      </c>
      <c r="AV932" s="14" t="s">
        <v>77</v>
      </c>
      <c r="AW932" s="14" t="s">
        <v>30</v>
      </c>
      <c r="AX932" s="14" t="s">
        <v>73</v>
      </c>
      <c r="AY932" s="129" t="s">
        <v>133</v>
      </c>
    </row>
    <row r="933" spans="1:65" s="2" customFormat="1" ht="14.45" customHeight="1">
      <c r="A933" s="164"/>
      <c r="B933" s="176"/>
      <c r="C933" s="285" t="s">
        <v>936</v>
      </c>
      <c r="D933" s="285" t="s">
        <v>898</v>
      </c>
      <c r="E933" s="286" t="s">
        <v>937</v>
      </c>
      <c r="F933" s="287" t="s">
        <v>938</v>
      </c>
      <c r="G933" s="288" t="s">
        <v>172</v>
      </c>
      <c r="H933" s="289">
        <v>64.68</v>
      </c>
      <c r="I933" s="144"/>
      <c r="J933" s="290">
        <f>ROUND(I933*H933,2)</f>
        <v>0</v>
      </c>
      <c r="K933" s="287" t="s">
        <v>139</v>
      </c>
      <c r="L933" s="291"/>
      <c r="M933" s="292" t="s">
        <v>3</v>
      </c>
      <c r="N933" s="293" t="s">
        <v>39</v>
      </c>
      <c r="O933" s="250"/>
      <c r="P933" s="251">
        <f>O933*H933</f>
        <v>0</v>
      </c>
      <c r="Q933" s="251">
        <v>0.0002</v>
      </c>
      <c r="R933" s="251">
        <f>Q933*H933</f>
        <v>0.012936000000000001</v>
      </c>
      <c r="S933" s="251">
        <v>0</v>
      </c>
      <c r="T933" s="252">
        <f>S933*H933</f>
        <v>0</v>
      </c>
      <c r="U933" s="164"/>
      <c r="V933" s="164"/>
      <c r="W933" s="164"/>
      <c r="X933" s="164"/>
      <c r="Y933" s="30"/>
      <c r="Z933" s="30"/>
      <c r="AA933" s="30"/>
      <c r="AB933" s="30"/>
      <c r="AC933" s="30"/>
      <c r="AD933" s="30"/>
      <c r="AE933" s="30"/>
      <c r="AR933" s="122" t="s">
        <v>182</v>
      </c>
      <c r="AT933" s="122" t="s">
        <v>898</v>
      </c>
      <c r="AU933" s="122" t="s">
        <v>77</v>
      </c>
      <c r="AY933" s="18" t="s">
        <v>133</v>
      </c>
      <c r="BE933" s="123">
        <f>IF(N933="základní",J933,0)</f>
        <v>0</v>
      </c>
      <c r="BF933" s="123">
        <f>IF(N933="snížená",J933,0)</f>
        <v>0</v>
      </c>
      <c r="BG933" s="123">
        <f>IF(N933="zákl. přenesená",J933,0)</f>
        <v>0</v>
      </c>
      <c r="BH933" s="123">
        <f>IF(N933="sníž. přenesená",J933,0)</f>
        <v>0</v>
      </c>
      <c r="BI933" s="123">
        <f>IF(N933="nulová",J933,0)</f>
        <v>0</v>
      </c>
      <c r="BJ933" s="18" t="s">
        <v>73</v>
      </c>
      <c r="BK933" s="123">
        <f>ROUND(I933*H933,2)</f>
        <v>0</v>
      </c>
      <c r="BL933" s="18" t="s">
        <v>140</v>
      </c>
      <c r="BM933" s="122" t="s">
        <v>939</v>
      </c>
    </row>
    <row r="934" spans="1:51" s="14" customFormat="1" ht="12">
      <c r="A934" s="162"/>
      <c r="B934" s="260"/>
      <c r="C934" s="162"/>
      <c r="D934" s="254" t="s">
        <v>142</v>
      </c>
      <c r="E934" s="162"/>
      <c r="F934" s="262" t="s">
        <v>940</v>
      </c>
      <c r="G934" s="162"/>
      <c r="H934" s="263">
        <v>64.68</v>
      </c>
      <c r="I934" s="130"/>
      <c r="J934" s="162"/>
      <c r="K934" s="162"/>
      <c r="L934" s="260"/>
      <c r="M934" s="264"/>
      <c r="N934" s="265"/>
      <c r="O934" s="265"/>
      <c r="P934" s="265"/>
      <c r="Q934" s="265"/>
      <c r="R934" s="265"/>
      <c r="S934" s="265"/>
      <c r="T934" s="266"/>
      <c r="U934" s="162"/>
      <c r="V934" s="162"/>
      <c r="W934" s="162"/>
      <c r="X934" s="162"/>
      <c r="AT934" s="129" t="s">
        <v>142</v>
      </c>
      <c r="AU934" s="129" t="s">
        <v>77</v>
      </c>
      <c r="AV934" s="14" t="s">
        <v>77</v>
      </c>
      <c r="AW934" s="14" t="s">
        <v>4</v>
      </c>
      <c r="AX934" s="14" t="s">
        <v>73</v>
      </c>
      <c r="AY934" s="129" t="s">
        <v>133</v>
      </c>
    </row>
    <row r="935" spans="1:65" s="2" customFormat="1" ht="24.2" customHeight="1">
      <c r="A935" s="164"/>
      <c r="B935" s="176"/>
      <c r="C935" s="242" t="s">
        <v>941</v>
      </c>
      <c r="D935" s="242" t="s">
        <v>135</v>
      </c>
      <c r="E935" s="243" t="s">
        <v>942</v>
      </c>
      <c r="F935" s="244" t="s">
        <v>943</v>
      </c>
      <c r="G935" s="245" t="s">
        <v>172</v>
      </c>
      <c r="H935" s="246">
        <v>2179.264</v>
      </c>
      <c r="I935" s="117"/>
      <c r="J935" s="247">
        <f>ROUND(I935*H935,2)</f>
        <v>0</v>
      </c>
      <c r="K935" s="244" t="s">
        <v>3</v>
      </c>
      <c r="L935" s="176"/>
      <c r="M935" s="248" t="s">
        <v>3</v>
      </c>
      <c r="N935" s="249" t="s">
        <v>39</v>
      </c>
      <c r="O935" s="250"/>
      <c r="P935" s="251">
        <f>O935*H935</f>
        <v>0</v>
      </c>
      <c r="Q935" s="251">
        <v>0</v>
      </c>
      <c r="R935" s="251">
        <f>Q935*H935</f>
        <v>0</v>
      </c>
      <c r="S935" s="251">
        <v>0</v>
      </c>
      <c r="T935" s="252">
        <f>S935*H935</f>
        <v>0</v>
      </c>
      <c r="U935" s="164"/>
      <c r="V935" s="164"/>
      <c r="W935" s="164"/>
      <c r="X935" s="164"/>
      <c r="Y935" s="30"/>
      <c r="Z935" s="30"/>
      <c r="AA935" s="30"/>
      <c r="AB935" s="30"/>
      <c r="AC935" s="30"/>
      <c r="AD935" s="30"/>
      <c r="AE935" s="30"/>
      <c r="AR935" s="122" t="s">
        <v>140</v>
      </c>
      <c r="AT935" s="122" t="s">
        <v>135</v>
      </c>
      <c r="AU935" s="122" t="s">
        <v>77</v>
      </c>
      <c r="AY935" s="18" t="s">
        <v>133</v>
      </c>
      <c r="BE935" s="123">
        <f>IF(N935="základní",J935,0)</f>
        <v>0</v>
      </c>
      <c r="BF935" s="123">
        <f>IF(N935="snížená",J935,0)</f>
        <v>0</v>
      </c>
      <c r="BG935" s="123">
        <f>IF(N935="zákl. přenesená",J935,0)</f>
        <v>0</v>
      </c>
      <c r="BH935" s="123">
        <f>IF(N935="sníž. přenesená",J935,0)</f>
        <v>0</v>
      </c>
      <c r="BI935" s="123">
        <f>IF(N935="nulová",J935,0)</f>
        <v>0</v>
      </c>
      <c r="BJ935" s="18" t="s">
        <v>73</v>
      </c>
      <c r="BK935" s="123">
        <f>ROUND(I935*H935,2)</f>
        <v>0</v>
      </c>
      <c r="BL935" s="18" t="s">
        <v>140</v>
      </c>
      <c r="BM935" s="122" t="s">
        <v>944</v>
      </c>
    </row>
    <row r="936" spans="1:51" s="13" customFormat="1" ht="12">
      <c r="A936" s="161"/>
      <c r="B936" s="253"/>
      <c r="C936" s="161"/>
      <c r="D936" s="254" t="s">
        <v>142</v>
      </c>
      <c r="E936" s="255" t="s">
        <v>3</v>
      </c>
      <c r="F936" s="256" t="s">
        <v>884</v>
      </c>
      <c r="G936" s="161"/>
      <c r="H936" s="255" t="s">
        <v>3</v>
      </c>
      <c r="I936" s="125"/>
      <c r="J936" s="161"/>
      <c r="K936" s="161"/>
      <c r="L936" s="253"/>
      <c r="M936" s="257"/>
      <c r="N936" s="258"/>
      <c r="O936" s="258"/>
      <c r="P936" s="258"/>
      <c r="Q936" s="258"/>
      <c r="R936" s="258"/>
      <c r="S936" s="258"/>
      <c r="T936" s="259"/>
      <c r="U936" s="161"/>
      <c r="V936" s="161"/>
      <c r="W936" s="161"/>
      <c r="X936" s="161"/>
      <c r="AT936" s="124" t="s">
        <v>142</v>
      </c>
      <c r="AU936" s="124" t="s">
        <v>77</v>
      </c>
      <c r="AV936" s="13" t="s">
        <v>73</v>
      </c>
      <c r="AW936" s="13" t="s">
        <v>30</v>
      </c>
      <c r="AX936" s="13" t="s">
        <v>68</v>
      </c>
      <c r="AY936" s="124" t="s">
        <v>133</v>
      </c>
    </row>
    <row r="937" spans="1:51" s="14" customFormat="1" ht="12">
      <c r="A937" s="162"/>
      <c r="B937" s="260"/>
      <c r="C937" s="162"/>
      <c r="D937" s="254" t="s">
        <v>142</v>
      </c>
      <c r="E937" s="261" t="s">
        <v>3</v>
      </c>
      <c r="F937" s="262" t="s">
        <v>945</v>
      </c>
      <c r="G937" s="162"/>
      <c r="H937" s="263">
        <v>82.426</v>
      </c>
      <c r="I937" s="130"/>
      <c r="J937" s="162"/>
      <c r="K937" s="162"/>
      <c r="L937" s="260"/>
      <c r="M937" s="264"/>
      <c r="N937" s="265"/>
      <c r="O937" s="265"/>
      <c r="P937" s="265"/>
      <c r="Q937" s="265"/>
      <c r="R937" s="265"/>
      <c r="S937" s="265"/>
      <c r="T937" s="266"/>
      <c r="U937" s="162"/>
      <c r="V937" s="162"/>
      <c r="W937" s="162"/>
      <c r="X937" s="162"/>
      <c r="AT937" s="129" t="s">
        <v>142</v>
      </c>
      <c r="AU937" s="129" t="s">
        <v>77</v>
      </c>
      <c r="AV937" s="14" t="s">
        <v>77</v>
      </c>
      <c r="AW937" s="14" t="s">
        <v>30</v>
      </c>
      <c r="AX937" s="14" t="s">
        <v>68</v>
      </c>
      <c r="AY937" s="129" t="s">
        <v>133</v>
      </c>
    </row>
    <row r="938" spans="1:51" s="14" customFormat="1" ht="12">
      <c r="A938" s="162"/>
      <c r="B938" s="260"/>
      <c r="C938" s="162"/>
      <c r="D938" s="254" t="s">
        <v>142</v>
      </c>
      <c r="E938" s="261" t="s">
        <v>3</v>
      </c>
      <c r="F938" s="262" t="s">
        <v>946</v>
      </c>
      <c r="G938" s="162"/>
      <c r="H938" s="263">
        <v>164.08</v>
      </c>
      <c r="I938" s="130"/>
      <c r="J938" s="162"/>
      <c r="K938" s="162"/>
      <c r="L938" s="260"/>
      <c r="M938" s="264"/>
      <c r="N938" s="265"/>
      <c r="O938" s="265"/>
      <c r="P938" s="265"/>
      <c r="Q938" s="265"/>
      <c r="R938" s="265"/>
      <c r="S938" s="265"/>
      <c r="T938" s="266"/>
      <c r="U938" s="162"/>
      <c r="V938" s="162"/>
      <c r="W938" s="162"/>
      <c r="X938" s="162"/>
      <c r="AT938" s="129" t="s">
        <v>142</v>
      </c>
      <c r="AU938" s="129" t="s">
        <v>77</v>
      </c>
      <c r="AV938" s="14" t="s">
        <v>77</v>
      </c>
      <c r="AW938" s="14" t="s">
        <v>30</v>
      </c>
      <c r="AX938" s="14" t="s">
        <v>68</v>
      </c>
      <c r="AY938" s="129" t="s">
        <v>133</v>
      </c>
    </row>
    <row r="939" spans="1:51" s="14" customFormat="1" ht="12">
      <c r="A939" s="162"/>
      <c r="B939" s="260"/>
      <c r="C939" s="162"/>
      <c r="D939" s="254" t="s">
        <v>142</v>
      </c>
      <c r="E939" s="261" t="s">
        <v>3</v>
      </c>
      <c r="F939" s="262" t="s">
        <v>947</v>
      </c>
      <c r="G939" s="162"/>
      <c r="H939" s="263">
        <v>173.26</v>
      </c>
      <c r="I939" s="130"/>
      <c r="J939" s="162"/>
      <c r="K939" s="162"/>
      <c r="L939" s="260"/>
      <c r="M939" s="264"/>
      <c r="N939" s="265"/>
      <c r="O939" s="265"/>
      <c r="P939" s="265"/>
      <c r="Q939" s="265"/>
      <c r="R939" s="265"/>
      <c r="S939" s="265"/>
      <c r="T939" s="266"/>
      <c r="U939" s="162"/>
      <c r="V939" s="162"/>
      <c r="W939" s="162"/>
      <c r="X939" s="162"/>
      <c r="AT939" s="129" t="s">
        <v>142</v>
      </c>
      <c r="AU939" s="129" t="s">
        <v>77</v>
      </c>
      <c r="AV939" s="14" t="s">
        <v>77</v>
      </c>
      <c r="AW939" s="14" t="s">
        <v>30</v>
      </c>
      <c r="AX939" s="14" t="s">
        <v>68</v>
      </c>
      <c r="AY939" s="129" t="s">
        <v>133</v>
      </c>
    </row>
    <row r="940" spans="1:51" s="14" customFormat="1" ht="12">
      <c r="A940" s="162"/>
      <c r="B940" s="260"/>
      <c r="C940" s="162"/>
      <c r="D940" s="254" t="s">
        <v>142</v>
      </c>
      <c r="E940" s="261" t="s">
        <v>3</v>
      </c>
      <c r="F940" s="262" t="s">
        <v>948</v>
      </c>
      <c r="G940" s="162"/>
      <c r="H940" s="263">
        <v>27.002</v>
      </c>
      <c r="I940" s="130"/>
      <c r="J940" s="162"/>
      <c r="K940" s="162"/>
      <c r="L940" s="260"/>
      <c r="M940" s="264"/>
      <c r="N940" s="265"/>
      <c r="O940" s="265"/>
      <c r="P940" s="265"/>
      <c r="Q940" s="265"/>
      <c r="R940" s="265"/>
      <c r="S940" s="265"/>
      <c r="T940" s="266"/>
      <c r="U940" s="162"/>
      <c r="V940" s="162"/>
      <c r="W940" s="162"/>
      <c r="X940" s="162"/>
      <c r="AT940" s="129" t="s">
        <v>142</v>
      </c>
      <c r="AU940" s="129" t="s">
        <v>77</v>
      </c>
      <c r="AV940" s="14" t="s">
        <v>77</v>
      </c>
      <c r="AW940" s="14" t="s">
        <v>30</v>
      </c>
      <c r="AX940" s="14" t="s">
        <v>68</v>
      </c>
      <c r="AY940" s="129" t="s">
        <v>133</v>
      </c>
    </row>
    <row r="941" spans="1:51" s="14" customFormat="1" ht="12">
      <c r="A941" s="162"/>
      <c r="B941" s="260"/>
      <c r="C941" s="162"/>
      <c r="D941" s="254" t="s">
        <v>142</v>
      </c>
      <c r="E941" s="261" t="s">
        <v>3</v>
      </c>
      <c r="F941" s="262" t="s">
        <v>949</v>
      </c>
      <c r="G941" s="162"/>
      <c r="H941" s="263">
        <v>26.2</v>
      </c>
      <c r="I941" s="130"/>
      <c r="J941" s="162"/>
      <c r="K941" s="162"/>
      <c r="L941" s="260"/>
      <c r="M941" s="264"/>
      <c r="N941" s="265"/>
      <c r="O941" s="265"/>
      <c r="P941" s="265"/>
      <c r="Q941" s="265"/>
      <c r="R941" s="265"/>
      <c r="S941" s="265"/>
      <c r="T941" s="266"/>
      <c r="U941" s="162"/>
      <c r="V941" s="162"/>
      <c r="W941" s="162"/>
      <c r="X941" s="162"/>
      <c r="AT941" s="129" t="s">
        <v>142</v>
      </c>
      <c r="AU941" s="129" t="s">
        <v>77</v>
      </c>
      <c r="AV941" s="14" t="s">
        <v>77</v>
      </c>
      <c r="AW941" s="14" t="s">
        <v>30</v>
      </c>
      <c r="AX941" s="14" t="s">
        <v>68</v>
      </c>
      <c r="AY941" s="129" t="s">
        <v>133</v>
      </c>
    </row>
    <row r="942" spans="1:51" s="14" customFormat="1" ht="12">
      <c r="A942" s="162"/>
      <c r="B942" s="260"/>
      <c r="C942" s="162"/>
      <c r="D942" s="254" t="s">
        <v>142</v>
      </c>
      <c r="E942" s="261" t="s">
        <v>3</v>
      </c>
      <c r="F942" s="262" t="s">
        <v>950</v>
      </c>
      <c r="G942" s="162"/>
      <c r="H942" s="263">
        <v>19.838</v>
      </c>
      <c r="I942" s="130"/>
      <c r="J942" s="162"/>
      <c r="K942" s="162"/>
      <c r="L942" s="260"/>
      <c r="M942" s="264"/>
      <c r="N942" s="265"/>
      <c r="O942" s="265"/>
      <c r="P942" s="265"/>
      <c r="Q942" s="265"/>
      <c r="R942" s="265"/>
      <c r="S942" s="265"/>
      <c r="T942" s="266"/>
      <c r="U942" s="162"/>
      <c r="V942" s="162"/>
      <c r="W942" s="162"/>
      <c r="X942" s="162"/>
      <c r="AT942" s="129" t="s">
        <v>142</v>
      </c>
      <c r="AU942" s="129" t="s">
        <v>77</v>
      </c>
      <c r="AV942" s="14" t="s">
        <v>77</v>
      </c>
      <c r="AW942" s="14" t="s">
        <v>30</v>
      </c>
      <c r="AX942" s="14" t="s">
        <v>68</v>
      </c>
      <c r="AY942" s="129" t="s">
        <v>133</v>
      </c>
    </row>
    <row r="943" spans="1:51" s="14" customFormat="1" ht="12">
      <c r="A943" s="162"/>
      <c r="B943" s="260"/>
      <c r="C943" s="162"/>
      <c r="D943" s="254" t="s">
        <v>142</v>
      </c>
      <c r="E943" s="261" t="s">
        <v>3</v>
      </c>
      <c r="F943" s="262" t="s">
        <v>951</v>
      </c>
      <c r="G943" s="162"/>
      <c r="H943" s="263">
        <v>171.422</v>
      </c>
      <c r="I943" s="130"/>
      <c r="J943" s="162"/>
      <c r="K943" s="162"/>
      <c r="L943" s="260"/>
      <c r="M943" s="264"/>
      <c r="N943" s="265"/>
      <c r="O943" s="265"/>
      <c r="P943" s="265"/>
      <c r="Q943" s="265"/>
      <c r="R943" s="265"/>
      <c r="S943" s="265"/>
      <c r="T943" s="266"/>
      <c r="U943" s="162"/>
      <c r="V943" s="162"/>
      <c r="W943" s="162"/>
      <c r="X943" s="162"/>
      <c r="AT943" s="129" t="s">
        <v>142</v>
      </c>
      <c r="AU943" s="129" t="s">
        <v>77</v>
      </c>
      <c r="AV943" s="14" t="s">
        <v>77</v>
      </c>
      <c r="AW943" s="14" t="s">
        <v>30</v>
      </c>
      <c r="AX943" s="14" t="s">
        <v>68</v>
      </c>
      <c r="AY943" s="129" t="s">
        <v>133</v>
      </c>
    </row>
    <row r="944" spans="1:51" s="14" customFormat="1" ht="12">
      <c r="A944" s="162"/>
      <c r="B944" s="260"/>
      <c r="C944" s="162"/>
      <c r="D944" s="254" t="s">
        <v>142</v>
      </c>
      <c r="E944" s="261" t="s">
        <v>3</v>
      </c>
      <c r="F944" s="262" t="s">
        <v>952</v>
      </c>
      <c r="G944" s="162"/>
      <c r="H944" s="263">
        <v>19.658</v>
      </c>
      <c r="I944" s="130"/>
      <c r="J944" s="162"/>
      <c r="K944" s="162"/>
      <c r="L944" s="260"/>
      <c r="M944" s="264"/>
      <c r="N944" s="265"/>
      <c r="O944" s="265"/>
      <c r="P944" s="265"/>
      <c r="Q944" s="265"/>
      <c r="R944" s="265"/>
      <c r="S944" s="265"/>
      <c r="T944" s="266"/>
      <c r="U944" s="162"/>
      <c r="V944" s="162"/>
      <c r="W944" s="162"/>
      <c r="X944" s="162"/>
      <c r="AT944" s="129" t="s">
        <v>142</v>
      </c>
      <c r="AU944" s="129" t="s">
        <v>77</v>
      </c>
      <c r="AV944" s="14" t="s">
        <v>77</v>
      </c>
      <c r="AW944" s="14" t="s">
        <v>30</v>
      </c>
      <c r="AX944" s="14" t="s">
        <v>68</v>
      </c>
      <c r="AY944" s="129" t="s">
        <v>133</v>
      </c>
    </row>
    <row r="945" spans="1:51" s="14" customFormat="1" ht="12">
      <c r="A945" s="162"/>
      <c r="B945" s="260"/>
      <c r="C945" s="162"/>
      <c r="D945" s="254" t="s">
        <v>142</v>
      </c>
      <c r="E945" s="261" t="s">
        <v>3</v>
      </c>
      <c r="F945" s="262" t="s">
        <v>953</v>
      </c>
      <c r="G945" s="162"/>
      <c r="H945" s="263">
        <v>24</v>
      </c>
      <c r="I945" s="130"/>
      <c r="J945" s="162"/>
      <c r="K945" s="162"/>
      <c r="L945" s="260"/>
      <c r="M945" s="264"/>
      <c r="N945" s="265"/>
      <c r="O945" s="265"/>
      <c r="P945" s="265"/>
      <c r="Q945" s="265"/>
      <c r="R945" s="265"/>
      <c r="S945" s="265"/>
      <c r="T945" s="266"/>
      <c r="U945" s="162"/>
      <c r="V945" s="162"/>
      <c r="W945" s="162"/>
      <c r="X945" s="162"/>
      <c r="AT945" s="129" t="s">
        <v>142</v>
      </c>
      <c r="AU945" s="129" t="s">
        <v>77</v>
      </c>
      <c r="AV945" s="14" t="s">
        <v>77</v>
      </c>
      <c r="AW945" s="14" t="s">
        <v>30</v>
      </c>
      <c r="AX945" s="14" t="s">
        <v>68</v>
      </c>
      <c r="AY945" s="129" t="s">
        <v>133</v>
      </c>
    </row>
    <row r="946" spans="1:51" s="14" customFormat="1" ht="12">
      <c r="A946" s="162"/>
      <c r="B946" s="260"/>
      <c r="C946" s="162"/>
      <c r="D946" s="254" t="s">
        <v>142</v>
      </c>
      <c r="E946" s="261" t="s">
        <v>3</v>
      </c>
      <c r="F946" s="262" t="s">
        <v>952</v>
      </c>
      <c r="G946" s="162"/>
      <c r="H946" s="263">
        <v>19.658</v>
      </c>
      <c r="I946" s="130"/>
      <c r="J946" s="162"/>
      <c r="K946" s="162"/>
      <c r="L946" s="260"/>
      <c r="M946" s="264"/>
      <c r="N946" s="265"/>
      <c r="O946" s="265"/>
      <c r="P946" s="265"/>
      <c r="Q946" s="265"/>
      <c r="R946" s="265"/>
      <c r="S946" s="265"/>
      <c r="T946" s="266"/>
      <c r="U946" s="162"/>
      <c r="V946" s="162"/>
      <c r="W946" s="162"/>
      <c r="X946" s="162"/>
      <c r="AT946" s="129" t="s">
        <v>142</v>
      </c>
      <c r="AU946" s="129" t="s">
        <v>77</v>
      </c>
      <c r="AV946" s="14" t="s">
        <v>77</v>
      </c>
      <c r="AW946" s="14" t="s">
        <v>30</v>
      </c>
      <c r="AX946" s="14" t="s">
        <v>68</v>
      </c>
      <c r="AY946" s="129" t="s">
        <v>133</v>
      </c>
    </row>
    <row r="947" spans="1:51" s="14" customFormat="1" ht="12">
      <c r="A947" s="162"/>
      <c r="B947" s="260"/>
      <c r="C947" s="162"/>
      <c r="D947" s="254" t="s">
        <v>142</v>
      </c>
      <c r="E947" s="261" t="s">
        <v>3</v>
      </c>
      <c r="F947" s="262" t="s">
        <v>954</v>
      </c>
      <c r="G947" s="162"/>
      <c r="H947" s="263">
        <v>73.74</v>
      </c>
      <c r="I947" s="130"/>
      <c r="J947" s="162"/>
      <c r="K947" s="162"/>
      <c r="L947" s="260"/>
      <c r="M947" s="264"/>
      <c r="N947" s="265"/>
      <c r="O947" s="265"/>
      <c r="P947" s="265"/>
      <c r="Q947" s="265"/>
      <c r="R947" s="265"/>
      <c r="S947" s="265"/>
      <c r="T947" s="266"/>
      <c r="U947" s="162"/>
      <c r="V947" s="162"/>
      <c r="W947" s="162"/>
      <c r="X947" s="162"/>
      <c r="AT947" s="129" t="s">
        <v>142</v>
      </c>
      <c r="AU947" s="129" t="s">
        <v>77</v>
      </c>
      <c r="AV947" s="14" t="s">
        <v>77</v>
      </c>
      <c r="AW947" s="14" t="s">
        <v>30</v>
      </c>
      <c r="AX947" s="14" t="s">
        <v>68</v>
      </c>
      <c r="AY947" s="129" t="s">
        <v>133</v>
      </c>
    </row>
    <row r="948" spans="1:51" s="14" customFormat="1" ht="12">
      <c r="A948" s="162"/>
      <c r="B948" s="260"/>
      <c r="C948" s="162"/>
      <c r="D948" s="254" t="s">
        <v>142</v>
      </c>
      <c r="E948" s="261" t="s">
        <v>3</v>
      </c>
      <c r="F948" s="262" t="s">
        <v>955</v>
      </c>
      <c r="G948" s="162"/>
      <c r="H948" s="263">
        <v>78.95</v>
      </c>
      <c r="I948" s="130"/>
      <c r="J948" s="162"/>
      <c r="K948" s="162"/>
      <c r="L948" s="260"/>
      <c r="M948" s="264"/>
      <c r="N948" s="265"/>
      <c r="O948" s="265"/>
      <c r="P948" s="265"/>
      <c r="Q948" s="265"/>
      <c r="R948" s="265"/>
      <c r="S948" s="265"/>
      <c r="T948" s="266"/>
      <c r="U948" s="162"/>
      <c r="V948" s="162"/>
      <c r="W948" s="162"/>
      <c r="X948" s="162"/>
      <c r="AT948" s="129" t="s">
        <v>142</v>
      </c>
      <c r="AU948" s="129" t="s">
        <v>77</v>
      </c>
      <c r="AV948" s="14" t="s">
        <v>77</v>
      </c>
      <c r="AW948" s="14" t="s">
        <v>30</v>
      </c>
      <c r="AX948" s="14" t="s">
        <v>68</v>
      </c>
      <c r="AY948" s="129" t="s">
        <v>133</v>
      </c>
    </row>
    <row r="949" spans="1:51" s="14" customFormat="1" ht="12">
      <c r="A949" s="162"/>
      <c r="B949" s="260"/>
      <c r="C949" s="162"/>
      <c r="D949" s="254" t="s">
        <v>142</v>
      </c>
      <c r="E949" s="261" t="s">
        <v>3</v>
      </c>
      <c r="F949" s="262" t="s">
        <v>956</v>
      </c>
      <c r="G949" s="162"/>
      <c r="H949" s="263">
        <v>41.38</v>
      </c>
      <c r="I949" s="130"/>
      <c r="J949" s="162"/>
      <c r="K949" s="162"/>
      <c r="L949" s="260"/>
      <c r="M949" s="264"/>
      <c r="N949" s="265"/>
      <c r="O949" s="265"/>
      <c r="P949" s="265"/>
      <c r="Q949" s="265"/>
      <c r="R949" s="265"/>
      <c r="S949" s="265"/>
      <c r="T949" s="266"/>
      <c r="U949" s="162"/>
      <c r="V949" s="162"/>
      <c r="W949" s="162"/>
      <c r="X949" s="162"/>
      <c r="AT949" s="129" t="s">
        <v>142</v>
      </c>
      <c r="AU949" s="129" t="s">
        <v>77</v>
      </c>
      <c r="AV949" s="14" t="s">
        <v>77</v>
      </c>
      <c r="AW949" s="14" t="s">
        <v>30</v>
      </c>
      <c r="AX949" s="14" t="s">
        <v>68</v>
      </c>
      <c r="AY949" s="129" t="s">
        <v>133</v>
      </c>
    </row>
    <row r="950" spans="1:51" s="16" customFormat="1" ht="12">
      <c r="A950" s="166"/>
      <c r="B950" s="278"/>
      <c r="C950" s="166"/>
      <c r="D950" s="254" t="s">
        <v>142</v>
      </c>
      <c r="E950" s="279" t="s">
        <v>3</v>
      </c>
      <c r="F950" s="280" t="s">
        <v>523</v>
      </c>
      <c r="G950" s="166"/>
      <c r="H950" s="281">
        <v>921.614</v>
      </c>
      <c r="I950" s="143"/>
      <c r="J950" s="166"/>
      <c r="K950" s="166"/>
      <c r="L950" s="278"/>
      <c r="M950" s="282"/>
      <c r="N950" s="283"/>
      <c r="O950" s="283"/>
      <c r="P950" s="283"/>
      <c r="Q950" s="283"/>
      <c r="R950" s="283"/>
      <c r="S950" s="283"/>
      <c r="T950" s="284"/>
      <c r="U950" s="166"/>
      <c r="V950" s="166"/>
      <c r="W950" s="166"/>
      <c r="X950" s="166"/>
      <c r="AT950" s="142" t="s">
        <v>142</v>
      </c>
      <c r="AU950" s="142" t="s">
        <v>77</v>
      </c>
      <c r="AV950" s="16" t="s">
        <v>152</v>
      </c>
      <c r="AW950" s="16" t="s">
        <v>30</v>
      </c>
      <c r="AX950" s="16" t="s">
        <v>68</v>
      </c>
      <c r="AY950" s="142" t="s">
        <v>133</v>
      </c>
    </row>
    <row r="951" spans="1:51" s="13" customFormat="1" ht="12">
      <c r="A951" s="161"/>
      <c r="B951" s="253"/>
      <c r="C951" s="161"/>
      <c r="D951" s="254" t="s">
        <v>142</v>
      </c>
      <c r="E951" s="255" t="s">
        <v>3</v>
      </c>
      <c r="F951" s="256" t="s">
        <v>957</v>
      </c>
      <c r="G951" s="161"/>
      <c r="H951" s="255" t="s">
        <v>3</v>
      </c>
      <c r="I951" s="125"/>
      <c r="J951" s="161"/>
      <c r="K951" s="161"/>
      <c r="L951" s="253"/>
      <c r="M951" s="257"/>
      <c r="N951" s="258"/>
      <c r="O951" s="258"/>
      <c r="P951" s="258"/>
      <c r="Q951" s="258"/>
      <c r="R951" s="258"/>
      <c r="S951" s="258"/>
      <c r="T951" s="259"/>
      <c r="U951" s="161"/>
      <c r="V951" s="161"/>
      <c r="W951" s="161"/>
      <c r="X951" s="161"/>
      <c r="AT951" s="124" t="s">
        <v>142</v>
      </c>
      <c r="AU951" s="124" t="s">
        <v>77</v>
      </c>
      <c r="AV951" s="13" t="s">
        <v>73</v>
      </c>
      <c r="AW951" s="13" t="s">
        <v>30</v>
      </c>
      <c r="AX951" s="13" t="s">
        <v>68</v>
      </c>
      <c r="AY951" s="124" t="s">
        <v>133</v>
      </c>
    </row>
    <row r="952" spans="1:51" s="14" customFormat="1" ht="12">
      <c r="A952" s="162"/>
      <c r="B952" s="260"/>
      <c r="C952" s="162"/>
      <c r="D952" s="254" t="s">
        <v>142</v>
      </c>
      <c r="E952" s="261" t="s">
        <v>3</v>
      </c>
      <c r="F952" s="262" t="s">
        <v>958</v>
      </c>
      <c r="G952" s="162"/>
      <c r="H952" s="263">
        <v>186.45</v>
      </c>
      <c r="I952" s="130"/>
      <c r="J952" s="162"/>
      <c r="K952" s="162"/>
      <c r="L952" s="260"/>
      <c r="M952" s="264"/>
      <c r="N952" s="265"/>
      <c r="O952" s="265"/>
      <c r="P952" s="265"/>
      <c r="Q952" s="265"/>
      <c r="R952" s="265"/>
      <c r="S952" s="265"/>
      <c r="T952" s="266"/>
      <c r="U952" s="162"/>
      <c r="V952" s="162"/>
      <c r="W952" s="162"/>
      <c r="X952" s="162"/>
      <c r="AT952" s="129" t="s">
        <v>142</v>
      </c>
      <c r="AU952" s="129" t="s">
        <v>77</v>
      </c>
      <c r="AV952" s="14" t="s">
        <v>77</v>
      </c>
      <c r="AW952" s="14" t="s">
        <v>30</v>
      </c>
      <c r="AX952" s="14" t="s">
        <v>68</v>
      </c>
      <c r="AY952" s="129" t="s">
        <v>133</v>
      </c>
    </row>
    <row r="953" spans="1:51" s="14" customFormat="1" ht="12">
      <c r="A953" s="162"/>
      <c r="B953" s="260"/>
      <c r="C953" s="162"/>
      <c r="D953" s="254" t="s">
        <v>142</v>
      </c>
      <c r="E953" s="261" t="s">
        <v>3</v>
      </c>
      <c r="F953" s="262" t="s">
        <v>959</v>
      </c>
      <c r="G953" s="162"/>
      <c r="H953" s="263">
        <v>756.56</v>
      </c>
      <c r="I953" s="130"/>
      <c r="J953" s="162"/>
      <c r="K953" s="162"/>
      <c r="L953" s="260"/>
      <c r="M953" s="264"/>
      <c r="N953" s="265"/>
      <c r="O953" s="265"/>
      <c r="P953" s="265"/>
      <c r="Q953" s="265"/>
      <c r="R953" s="265"/>
      <c r="S953" s="265"/>
      <c r="T953" s="266"/>
      <c r="U953" s="162"/>
      <c r="V953" s="162"/>
      <c r="W953" s="162"/>
      <c r="X953" s="162"/>
      <c r="AT953" s="129" t="s">
        <v>142</v>
      </c>
      <c r="AU953" s="129" t="s">
        <v>77</v>
      </c>
      <c r="AV953" s="14" t="s">
        <v>77</v>
      </c>
      <c r="AW953" s="14" t="s">
        <v>30</v>
      </c>
      <c r="AX953" s="14" t="s">
        <v>68</v>
      </c>
      <c r="AY953" s="129" t="s">
        <v>133</v>
      </c>
    </row>
    <row r="954" spans="1:51" s="14" customFormat="1" ht="12">
      <c r="A954" s="162"/>
      <c r="B954" s="260"/>
      <c r="C954" s="162"/>
      <c r="D954" s="254" t="s">
        <v>142</v>
      </c>
      <c r="E954" s="261" t="s">
        <v>3</v>
      </c>
      <c r="F954" s="262" t="s">
        <v>960</v>
      </c>
      <c r="G954" s="162"/>
      <c r="H954" s="263">
        <v>115.2</v>
      </c>
      <c r="I954" s="130"/>
      <c r="J954" s="162"/>
      <c r="K954" s="162"/>
      <c r="L954" s="260"/>
      <c r="M954" s="264"/>
      <c r="N954" s="265"/>
      <c r="O954" s="265"/>
      <c r="P954" s="265"/>
      <c r="Q954" s="265"/>
      <c r="R954" s="265"/>
      <c r="S954" s="265"/>
      <c r="T954" s="266"/>
      <c r="U954" s="162"/>
      <c r="V954" s="162"/>
      <c r="W954" s="162"/>
      <c r="X954" s="162"/>
      <c r="AT954" s="129" t="s">
        <v>142</v>
      </c>
      <c r="AU954" s="129" t="s">
        <v>77</v>
      </c>
      <c r="AV954" s="14" t="s">
        <v>77</v>
      </c>
      <c r="AW954" s="14" t="s">
        <v>30</v>
      </c>
      <c r="AX954" s="14" t="s">
        <v>68</v>
      </c>
      <c r="AY954" s="129" t="s">
        <v>133</v>
      </c>
    </row>
    <row r="955" spans="1:51" s="14" customFormat="1" ht="12">
      <c r="A955" s="162"/>
      <c r="B955" s="260"/>
      <c r="C955" s="162"/>
      <c r="D955" s="254" t="s">
        <v>142</v>
      </c>
      <c r="E955" s="261" t="s">
        <v>3</v>
      </c>
      <c r="F955" s="262" t="s">
        <v>961</v>
      </c>
      <c r="G955" s="162"/>
      <c r="H955" s="263">
        <v>8.4</v>
      </c>
      <c r="I955" s="130"/>
      <c r="J955" s="162"/>
      <c r="K955" s="162"/>
      <c r="L955" s="260"/>
      <c r="M955" s="264"/>
      <c r="N955" s="265"/>
      <c r="O955" s="265"/>
      <c r="P955" s="265"/>
      <c r="Q955" s="265"/>
      <c r="R955" s="265"/>
      <c r="S955" s="265"/>
      <c r="T955" s="266"/>
      <c r="U955" s="162"/>
      <c r="V955" s="162"/>
      <c r="W955" s="162"/>
      <c r="X955" s="162"/>
      <c r="AT955" s="129" t="s">
        <v>142</v>
      </c>
      <c r="AU955" s="129" t="s">
        <v>77</v>
      </c>
      <c r="AV955" s="14" t="s">
        <v>77</v>
      </c>
      <c r="AW955" s="14" t="s">
        <v>30</v>
      </c>
      <c r="AX955" s="14" t="s">
        <v>68</v>
      </c>
      <c r="AY955" s="129" t="s">
        <v>133</v>
      </c>
    </row>
    <row r="956" spans="1:51" s="14" customFormat="1" ht="12">
      <c r="A956" s="162"/>
      <c r="B956" s="260"/>
      <c r="C956" s="162"/>
      <c r="D956" s="254" t="s">
        <v>142</v>
      </c>
      <c r="E956" s="261" t="s">
        <v>3</v>
      </c>
      <c r="F956" s="262" t="s">
        <v>962</v>
      </c>
      <c r="G956" s="162"/>
      <c r="H956" s="263">
        <v>191.04</v>
      </c>
      <c r="I956" s="130"/>
      <c r="J956" s="162"/>
      <c r="K956" s="162"/>
      <c r="L956" s="260"/>
      <c r="M956" s="264"/>
      <c r="N956" s="265"/>
      <c r="O956" s="265"/>
      <c r="P956" s="265"/>
      <c r="Q956" s="265"/>
      <c r="R956" s="265"/>
      <c r="S956" s="265"/>
      <c r="T956" s="266"/>
      <c r="U956" s="162"/>
      <c r="V956" s="162"/>
      <c r="W956" s="162"/>
      <c r="X956" s="162"/>
      <c r="AT956" s="129" t="s">
        <v>142</v>
      </c>
      <c r="AU956" s="129" t="s">
        <v>77</v>
      </c>
      <c r="AV956" s="14" t="s">
        <v>77</v>
      </c>
      <c r="AW956" s="14" t="s">
        <v>30</v>
      </c>
      <c r="AX956" s="14" t="s">
        <v>68</v>
      </c>
      <c r="AY956" s="129" t="s">
        <v>133</v>
      </c>
    </row>
    <row r="957" spans="1:51" s="16" customFormat="1" ht="12">
      <c r="A957" s="166"/>
      <c r="B957" s="278"/>
      <c r="C957" s="166"/>
      <c r="D957" s="254" t="s">
        <v>142</v>
      </c>
      <c r="E957" s="279" t="s">
        <v>3</v>
      </c>
      <c r="F957" s="280" t="s">
        <v>523</v>
      </c>
      <c r="G957" s="166"/>
      <c r="H957" s="281">
        <v>1257.65</v>
      </c>
      <c r="I957" s="143"/>
      <c r="J957" s="166"/>
      <c r="K957" s="166"/>
      <c r="L957" s="278"/>
      <c r="M957" s="282"/>
      <c r="N957" s="283"/>
      <c r="O957" s="283"/>
      <c r="P957" s="283"/>
      <c r="Q957" s="283"/>
      <c r="R957" s="283"/>
      <c r="S957" s="283"/>
      <c r="T957" s="284"/>
      <c r="U957" s="166"/>
      <c r="V957" s="166"/>
      <c r="W957" s="166"/>
      <c r="X957" s="166"/>
      <c r="AT957" s="142" t="s">
        <v>142</v>
      </c>
      <c r="AU957" s="142" t="s">
        <v>77</v>
      </c>
      <c r="AV957" s="16" t="s">
        <v>152</v>
      </c>
      <c r="AW957" s="16" t="s">
        <v>30</v>
      </c>
      <c r="AX957" s="16" t="s">
        <v>68</v>
      </c>
      <c r="AY957" s="142" t="s">
        <v>133</v>
      </c>
    </row>
    <row r="958" spans="1:51" s="15" customFormat="1" ht="12">
      <c r="A958" s="165"/>
      <c r="B958" s="271"/>
      <c r="C958" s="165"/>
      <c r="D958" s="254" t="s">
        <v>142</v>
      </c>
      <c r="E958" s="272" t="s">
        <v>3</v>
      </c>
      <c r="F958" s="273" t="s">
        <v>207</v>
      </c>
      <c r="G958" s="165"/>
      <c r="H958" s="274">
        <v>2179.264</v>
      </c>
      <c r="I958" s="138"/>
      <c r="J958" s="165"/>
      <c r="K958" s="165"/>
      <c r="L958" s="271"/>
      <c r="M958" s="275"/>
      <c r="N958" s="276"/>
      <c r="O958" s="276"/>
      <c r="P958" s="276"/>
      <c r="Q958" s="276"/>
      <c r="R958" s="276"/>
      <c r="S958" s="276"/>
      <c r="T958" s="277"/>
      <c r="U958" s="165"/>
      <c r="V958" s="165"/>
      <c r="W958" s="165"/>
      <c r="X958" s="165"/>
      <c r="AT958" s="137" t="s">
        <v>142</v>
      </c>
      <c r="AU958" s="137" t="s">
        <v>77</v>
      </c>
      <c r="AV958" s="15" t="s">
        <v>140</v>
      </c>
      <c r="AW958" s="15" t="s">
        <v>30</v>
      </c>
      <c r="AX958" s="15" t="s">
        <v>73</v>
      </c>
      <c r="AY958" s="137" t="s">
        <v>133</v>
      </c>
    </row>
    <row r="959" spans="1:65" s="2" customFormat="1" ht="14.45" customHeight="1">
      <c r="A959" s="164"/>
      <c r="B959" s="176"/>
      <c r="C959" s="242" t="s">
        <v>963</v>
      </c>
      <c r="D959" s="242" t="s">
        <v>135</v>
      </c>
      <c r="E959" s="243" t="s">
        <v>964</v>
      </c>
      <c r="F959" s="244" t="s">
        <v>965</v>
      </c>
      <c r="G959" s="245" t="s">
        <v>172</v>
      </c>
      <c r="H959" s="246">
        <v>66</v>
      </c>
      <c r="I959" s="117"/>
      <c r="J959" s="247">
        <f>ROUND(I959*H959,2)</f>
        <v>0</v>
      </c>
      <c r="K959" s="244" t="s">
        <v>3</v>
      </c>
      <c r="L959" s="176"/>
      <c r="M959" s="248" t="s">
        <v>3</v>
      </c>
      <c r="N959" s="249" t="s">
        <v>39</v>
      </c>
      <c r="O959" s="250"/>
      <c r="P959" s="251">
        <f>O959*H959</f>
        <v>0</v>
      </c>
      <c r="Q959" s="251">
        <v>0</v>
      </c>
      <c r="R959" s="251">
        <f>Q959*H959</f>
        <v>0</v>
      </c>
      <c r="S959" s="251">
        <v>0</v>
      </c>
      <c r="T959" s="252">
        <f>S959*H959</f>
        <v>0</v>
      </c>
      <c r="U959" s="164"/>
      <c r="V959" s="164"/>
      <c r="W959" s="164"/>
      <c r="X959" s="164"/>
      <c r="Y959" s="30"/>
      <c r="Z959" s="30"/>
      <c r="AA959" s="30"/>
      <c r="AB959" s="30"/>
      <c r="AC959" s="30"/>
      <c r="AD959" s="30"/>
      <c r="AE959" s="30"/>
      <c r="AR959" s="122" t="s">
        <v>140</v>
      </c>
      <c r="AT959" s="122" t="s">
        <v>135</v>
      </c>
      <c r="AU959" s="122" t="s">
        <v>77</v>
      </c>
      <c r="AY959" s="18" t="s">
        <v>133</v>
      </c>
      <c r="BE959" s="123">
        <f>IF(N959="základní",J959,0)</f>
        <v>0</v>
      </c>
      <c r="BF959" s="123">
        <f>IF(N959="snížená",J959,0)</f>
        <v>0</v>
      </c>
      <c r="BG959" s="123">
        <f>IF(N959="zákl. přenesená",J959,0)</f>
        <v>0</v>
      </c>
      <c r="BH959" s="123">
        <f>IF(N959="sníž. přenesená",J959,0)</f>
        <v>0</v>
      </c>
      <c r="BI959" s="123">
        <f>IF(N959="nulová",J959,0)</f>
        <v>0</v>
      </c>
      <c r="BJ959" s="18" t="s">
        <v>73</v>
      </c>
      <c r="BK959" s="123">
        <f>ROUND(I959*H959,2)</f>
        <v>0</v>
      </c>
      <c r="BL959" s="18" t="s">
        <v>140</v>
      </c>
      <c r="BM959" s="122" t="s">
        <v>966</v>
      </c>
    </row>
    <row r="960" spans="1:51" s="13" customFormat="1" ht="12">
      <c r="A960" s="161"/>
      <c r="B960" s="253"/>
      <c r="C960" s="161"/>
      <c r="D960" s="254" t="s">
        <v>142</v>
      </c>
      <c r="E960" s="255" t="s">
        <v>3</v>
      </c>
      <c r="F960" s="256" t="s">
        <v>967</v>
      </c>
      <c r="G960" s="161"/>
      <c r="H960" s="255" t="s">
        <v>3</v>
      </c>
      <c r="I960" s="125"/>
      <c r="J960" s="161"/>
      <c r="K960" s="161"/>
      <c r="L960" s="253"/>
      <c r="M960" s="257"/>
      <c r="N960" s="258"/>
      <c r="O960" s="258"/>
      <c r="P960" s="258"/>
      <c r="Q960" s="258"/>
      <c r="R960" s="258"/>
      <c r="S960" s="258"/>
      <c r="T960" s="259"/>
      <c r="U960" s="161"/>
      <c r="V960" s="161"/>
      <c r="W960" s="161"/>
      <c r="X960" s="161"/>
      <c r="AT960" s="124" t="s">
        <v>142</v>
      </c>
      <c r="AU960" s="124" t="s">
        <v>77</v>
      </c>
      <c r="AV960" s="13" t="s">
        <v>73</v>
      </c>
      <c r="AW960" s="13" t="s">
        <v>30</v>
      </c>
      <c r="AX960" s="13" t="s">
        <v>68</v>
      </c>
      <c r="AY960" s="124" t="s">
        <v>133</v>
      </c>
    </row>
    <row r="961" spans="1:51" s="14" customFormat="1" ht="12">
      <c r="A961" s="162"/>
      <c r="B961" s="260"/>
      <c r="C961" s="162"/>
      <c r="D961" s="254" t="s">
        <v>142</v>
      </c>
      <c r="E961" s="261" t="s">
        <v>3</v>
      </c>
      <c r="F961" s="262" t="s">
        <v>968</v>
      </c>
      <c r="G961" s="162"/>
      <c r="H961" s="263">
        <v>66</v>
      </c>
      <c r="I961" s="130"/>
      <c r="J961" s="162"/>
      <c r="K961" s="162"/>
      <c r="L961" s="260"/>
      <c r="M961" s="264"/>
      <c r="N961" s="265"/>
      <c r="O961" s="265"/>
      <c r="P961" s="265"/>
      <c r="Q961" s="265"/>
      <c r="R961" s="265"/>
      <c r="S961" s="265"/>
      <c r="T961" s="266"/>
      <c r="U961" s="162"/>
      <c r="V961" s="162"/>
      <c r="W961" s="162"/>
      <c r="X961" s="162"/>
      <c r="AT961" s="129" t="s">
        <v>142</v>
      </c>
      <c r="AU961" s="129" t="s">
        <v>77</v>
      </c>
      <c r="AV961" s="14" t="s">
        <v>77</v>
      </c>
      <c r="AW961" s="14" t="s">
        <v>30</v>
      </c>
      <c r="AX961" s="14" t="s">
        <v>73</v>
      </c>
      <c r="AY961" s="129" t="s">
        <v>133</v>
      </c>
    </row>
    <row r="962" spans="1:65" s="2" customFormat="1" ht="24.2" customHeight="1">
      <c r="A962" s="164"/>
      <c r="B962" s="176"/>
      <c r="C962" s="242" t="s">
        <v>969</v>
      </c>
      <c r="D962" s="242" t="s">
        <v>135</v>
      </c>
      <c r="E962" s="243" t="s">
        <v>970</v>
      </c>
      <c r="F962" s="244" t="s">
        <v>971</v>
      </c>
      <c r="G962" s="245" t="s">
        <v>172</v>
      </c>
      <c r="H962" s="246">
        <v>1645.35</v>
      </c>
      <c r="I962" s="117"/>
      <c r="J962" s="247">
        <f>ROUND(I962*H962,2)</f>
        <v>0</v>
      </c>
      <c r="K962" s="244" t="s">
        <v>3</v>
      </c>
      <c r="L962" s="176"/>
      <c r="M962" s="248" t="s">
        <v>3</v>
      </c>
      <c r="N962" s="249" t="s">
        <v>39</v>
      </c>
      <c r="O962" s="250"/>
      <c r="P962" s="251">
        <f>O962*H962</f>
        <v>0</v>
      </c>
      <c r="Q962" s="251">
        <v>0</v>
      </c>
      <c r="R962" s="251">
        <f>Q962*H962</f>
        <v>0</v>
      </c>
      <c r="S962" s="251">
        <v>0</v>
      </c>
      <c r="T962" s="252">
        <f>S962*H962</f>
        <v>0</v>
      </c>
      <c r="U962" s="164"/>
      <c r="V962" s="164"/>
      <c r="W962" s="164"/>
      <c r="X962" s="164"/>
      <c r="Y962" s="30"/>
      <c r="Z962" s="30"/>
      <c r="AA962" s="30"/>
      <c r="AB962" s="30"/>
      <c r="AC962" s="30"/>
      <c r="AD962" s="30"/>
      <c r="AE962" s="30"/>
      <c r="AR962" s="122" t="s">
        <v>140</v>
      </c>
      <c r="AT962" s="122" t="s">
        <v>135</v>
      </c>
      <c r="AU962" s="122" t="s">
        <v>77</v>
      </c>
      <c r="AY962" s="18" t="s">
        <v>133</v>
      </c>
      <c r="BE962" s="123">
        <f>IF(N962="základní",J962,0)</f>
        <v>0</v>
      </c>
      <c r="BF962" s="123">
        <f>IF(N962="snížená",J962,0)</f>
        <v>0</v>
      </c>
      <c r="BG962" s="123">
        <f>IF(N962="zákl. přenesená",J962,0)</f>
        <v>0</v>
      </c>
      <c r="BH962" s="123">
        <f>IF(N962="sníž. přenesená",J962,0)</f>
        <v>0</v>
      </c>
      <c r="BI962" s="123">
        <f>IF(N962="nulová",J962,0)</f>
        <v>0</v>
      </c>
      <c r="BJ962" s="18" t="s">
        <v>73</v>
      </c>
      <c r="BK962" s="123">
        <f>ROUND(I962*H962,2)</f>
        <v>0</v>
      </c>
      <c r="BL962" s="18" t="s">
        <v>140</v>
      </c>
      <c r="BM962" s="122" t="s">
        <v>972</v>
      </c>
    </row>
    <row r="963" spans="1:47" s="2" customFormat="1" ht="19.5">
      <c r="A963" s="164"/>
      <c r="B963" s="176"/>
      <c r="C963" s="164"/>
      <c r="D963" s="254" t="s">
        <v>164</v>
      </c>
      <c r="E963" s="164"/>
      <c r="F963" s="267" t="s">
        <v>973</v>
      </c>
      <c r="G963" s="164"/>
      <c r="H963" s="164"/>
      <c r="I963" s="134"/>
      <c r="J963" s="164"/>
      <c r="K963" s="164"/>
      <c r="L963" s="176"/>
      <c r="M963" s="268"/>
      <c r="N963" s="269"/>
      <c r="O963" s="250"/>
      <c r="P963" s="250"/>
      <c r="Q963" s="250"/>
      <c r="R963" s="250"/>
      <c r="S963" s="250"/>
      <c r="T963" s="270"/>
      <c r="U963" s="164"/>
      <c r="V963" s="164"/>
      <c r="W963" s="164"/>
      <c r="X963" s="164"/>
      <c r="Y963" s="30"/>
      <c r="Z963" s="30"/>
      <c r="AA963" s="30"/>
      <c r="AB963" s="30"/>
      <c r="AC963" s="30"/>
      <c r="AD963" s="30"/>
      <c r="AE963" s="30"/>
      <c r="AT963" s="18" t="s">
        <v>164</v>
      </c>
      <c r="AU963" s="18" t="s">
        <v>77</v>
      </c>
    </row>
    <row r="964" spans="1:51" s="14" customFormat="1" ht="12">
      <c r="A964" s="162"/>
      <c r="B964" s="260"/>
      <c r="C964" s="162"/>
      <c r="D964" s="254" t="s">
        <v>142</v>
      </c>
      <c r="E964" s="261" t="s">
        <v>3</v>
      </c>
      <c r="F964" s="262" t="s">
        <v>974</v>
      </c>
      <c r="G964" s="162"/>
      <c r="H964" s="263">
        <v>1541.3</v>
      </c>
      <c r="I964" s="130"/>
      <c r="J964" s="162"/>
      <c r="K964" s="162"/>
      <c r="L964" s="260"/>
      <c r="M964" s="264"/>
      <c r="N964" s="265"/>
      <c r="O964" s="265"/>
      <c r="P964" s="265"/>
      <c r="Q964" s="265"/>
      <c r="R964" s="265"/>
      <c r="S964" s="265"/>
      <c r="T964" s="266"/>
      <c r="U964" s="162"/>
      <c r="V964" s="162"/>
      <c r="W964" s="162"/>
      <c r="X964" s="162"/>
      <c r="AT964" s="129" t="s">
        <v>142</v>
      </c>
      <c r="AU964" s="129" t="s">
        <v>77</v>
      </c>
      <c r="AV964" s="14" t="s">
        <v>77</v>
      </c>
      <c r="AW964" s="14" t="s">
        <v>30</v>
      </c>
      <c r="AX964" s="14" t="s">
        <v>68</v>
      </c>
      <c r="AY964" s="129" t="s">
        <v>133</v>
      </c>
    </row>
    <row r="965" spans="1:51" s="14" customFormat="1" ht="12">
      <c r="A965" s="162"/>
      <c r="B965" s="260"/>
      <c r="C965" s="162"/>
      <c r="D965" s="254" t="s">
        <v>142</v>
      </c>
      <c r="E965" s="261" t="s">
        <v>3</v>
      </c>
      <c r="F965" s="262" t="s">
        <v>975</v>
      </c>
      <c r="G965" s="162"/>
      <c r="H965" s="263">
        <v>81.25</v>
      </c>
      <c r="I965" s="130"/>
      <c r="J965" s="162"/>
      <c r="K965" s="162"/>
      <c r="L965" s="260"/>
      <c r="M965" s="264"/>
      <c r="N965" s="265"/>
      <c r="O965" s="265"/>
      <c r="P965" s="265"/>
      <c r="Q965" s="265"/>
      <c r="R965" s="265"/>
      <c r="S965" s="265"/>
      <c r="T965" s="266"/>
      <c r="U965" s="162"/>
      <c r="V965" s="162"/>
      <c r="W965" s="162"/>
      <c r="X965" s="162"/>
      <c r="AT965" s="129" t="s">
        <v>142</v>
      </c>
      <c r="AU965" s="129" t="s">
        <v>77</v>
      </c>
      <c r="AV965" s="14" t="s">
        <v>77</v>
      </c>
      <c r="AW965" s="14" t="s">
        <v>30</v>
      </c>
      <c r="AX965" s="14" t="s">
        <v>68</v>
      </c>
      <c r="AY965" s="129" t="s">
        <v>133</v>
      </c>
    </row>
    <row r="966" spans="1:51" s="14" customFormat="1" ht="12">
      <c r="A966" s="162"/>
      <c r="B966" s="260"/>
      <c r="C966" s="162"/>
      <c r="D966" s="254" t="s">
        <v>142</v>
      </c>
      <c r="E966" s="261" t="s">
        <v>3</v>
      </c>
      <c r="F966" s="262" t="s">
        <v>976</v>
      </c>
      <c r="G966" s="162"/>
      <c r="H966" s="263">
        <v>6.8</v>
      </c>
      <c r="I966" s="130"/>
      <c r="J966" s="162"/>
      <c r="K966" s="162"/>
      <c r="L966" s="260"/>
      <c r="M966" s="264"/>
      <c r="N966" s="265"/>
      <c r="O966" s="265"/>
      <c r="P966" s="265"/>
      <c r="Q966" s="265"/>
      <c r="R966" s="265"/>
      <c r="S966" s="265"/>
      <c r="T966" s="266"/>
      <c r="U966" s="162"/>
      <c r="V966" s="162"/>
      <c r="W966" s="162"/>
      <c r="X966" s="162"/>
      <c r="AT966" s="129" t="s">
        <v>142</v>
      </c>
      <c r="AU966" s="129" t="s">
        <v>77</v>
      </c>
      <c r="AV966" s="14" t="s">
        <v>77</v>
      </c>
      <c r="AW966" s="14" t="s">
        <v>30</v>
      </c>
      <c r="AX966" s="14" t="s">
        <v>68</v>
      </c>
      <c r="AY966" s="129" t="s">
        <v>133</v>
      </c>
    </row>
    <row r="967" spans="1:51" s="14" customFormat="1" ht="12">
      <c r="A967" s="162"/>
      <c r="B967" s="260"/>
      <c r="C967" s="162"/>
      <c r="D967" s="254" t="s">
        <v>142</v>
      </c>
      <c r="E967" s="261" t="s">
        <v>3</v>
      </c>
      <c r="F967" s="262" t="s">
        <v>977</v>
      </c>
      <c r="G967" s="162"/>
      <c r="H967" s="263">
        <v>16</v>
      </c>
      <c r="I967" s="130"/>
      <c r="J967" s="162"/>
      <c r="K967" s="162"/>
      <c r="L967" s="260"/>
      <c r="M967" s="264"/>
      <c r="N967" s="265"/>
      <c r="O967" s="265"/>
      <c r="P967" s="265"/>
      <c r="Q967" s="265"/>
      <c r="R967" s="265"/>
      <c r="S967" s="265"/>
      <c r="T967" s="266"/>
      <c r="U967" s="162"/>
      <c r="V967" s="162"/>
      <c r="W967" s="162"/>
      <c r="X967" s="162"/>
      <c r="AT967" s="129" t="s">
        <v>142</v>
      </c>
      <c r="AU967" s="129" t="s">
        <v>77</v>
      </c>
      <c r="AV967" s="14" t="s">
        <v>77</v>
      </c>
      <c r="AW967" s="14" t="s">
        <v>30</v>
      </c>
      <c r="AX967" s="14" t="s">
        <v>68</v>
      </c>
      <c r="AY967" s="129" t="s">
        <v>133</v>
      </c>
    </row>
    <row r="968" spans="1:51" s="15" customFormat="1" ht="12">
      <c r="A968" s="165"/>
      <c r="B968" s="271"/>
      <c r="C968" s="165"/>
      <c r="D968" s="254" t="s">
        <v>142</v>
      </c>
      <c r="E968" s="272" t="s">
        <v>3</v>
      </c>
      <c r="F968" s="273" t="s">
        <v>207</v>
      </c>
      <c r="G968" s="165"/>
      <c r="H968" s="274">
        <v>1645.35</v>
      </c>
      <c r="I968" s="138"/>
      <c r="J968" s="165"/>
      <c r="K968" s="165"/>
      <c r="L968" s="271"/>
      <c r="M968" s="275"/>
      <c r="N968" s="276"/>
      <c r="O968" s="276"/>
      <c r="P968" s="276"/>
      <c r="Q968" s="276"/>
      <c r="R968" s="276"/>
      <c r="S968" s="276"/>
      <c r="T968" s="277"/>
      <c r="U968" s="165"/>
      <c r="V968" s="165"/>
      <c r="W968" s="165"/>
      <c r="X968" s="165"/>
      <c r="AT968" s="137" t="s">
        <v>142</v>
      </c>
      <c r="AU968" s="137" t="s">
        <v>77</v>
      </c>
      <c r="AV968" s="15" t="s">
        <v>140</v>
      </c>
      <c r="AW968" s="15" t="s">
        <v>30</v>
      </c>
      <c r="AX968" s="15" t="s">
        <v>73</v>
      </c>
      <c r="AY968" s="137" t="s">
        <v>133</v>
      </c>
    </row>
    <row r="969" spans="1:65" s="2" customFormat="1" ht="24.2" customHeight="1">
      <c r="A969" s="164"/>
      <c r="B969" s="176"/>
      <c r="C969" s="242" t="s">
        <v>978</v>
      </c>
      <c r="D969" s="242" t="s">
        <v>135</v>
      </c>
      <c r="E969" s="243" t="s">
        <v>979</v>
      </c>
      <c r="F969" s="244" t="s">
        <v>980</v>
      </c>
      <c r="G969" s="245" t="s">
        <v>148</v>
      </c>
      <c r="H969" s="246">
        <v>0.432</v>
      </c>
      <c r="I969" s="117"/>
      <c r="J969" s="247">
        <f>ROUND(I969*H969,2)</f>
        <v>0</v>
      </c>
      <c r="K969" s="244" t="s">
        <v>139</v>
      </c>
      <c r="L969" s="176"/>
      <c r="M969" s="248" t="s">
        <v>3</v>
      </c>
      <c r="N969" s="249" t="s">
        <v>39</v>
      </c>
      <c r="O969" s="250"/>
      <c r="P969" s="251">
        <f>O969*H969</f>
        <v>0</v>
      </c>
      <c r="Q969" s="251">
        <v>2.25634</v>
      </c>
      <c r="R969" s="251">
        <f>Q969*H969</f>
        <v>0.9747388799999999</v>
      </c>
      <c r="S969" s="251">
        <v>0</v>
      </c>
      <c r="T969" s="252">
        <f>S969*H969</f>
        <v>0</v>
      </c>
      <c r="U969" s="164"/>
      <c r="V969" s="164"/>
      <c r="W969" s="164"/>
      <c r="X969" s="164"/>
      <c r="Y969" s="30"/>
      <c r="Z969" s="30"/>
      <c r="AA969" s="30"/>
      <c r="AB969" s="30"/>
      <c r="AC969" s="30"/>
      <c r="AD969" s="30"/>
      <c r="AE969" s="30"/>
      <c r="AR969" s="122" t="s">
        <v>140</v>
      </c>
      <c r="AT969" s="122" t="s">
        <v>135</v>
      </c>
      <c r="AU969" s="122" t="s">
        <v>77</v>
      </c>
      <c r="AY969" s="18" t="s">
        <v>133</v>
      </c>
      <c r="BE969" s="123">
        <f>IF(N969="základní",J969,0)</f>
        <v>0</v>
      </c>
      <c r="BF969" s="123">
        <f>IF(N969="snížená",J969,0)</f>
        <v>0</v>
      </c>
      <c r="BG969" s="123">
        <f>IF(N969="zákl. přenesená",J969,0)</f>
        <v>0</v>
      </c>
      <c r="BH969" s="123">
        <f>IF(N969="sníž. přenesená",J969,0)</f>
        <v>0</v>
      </c>
      <c r="BI969" s="123">
        <f>IF(N969="nulová",J969,0)</f>
        <v>0</v>
      </c>
      <c r="BJ969" s="18" t="s">
        <v>73</v>
      </c>
      <c r="BK969" s="123">
        <f>ROUND(I969*H969,2)</f>
        <v>0</v>
      </c>
      <c r="BL969" s="18" t="s">
        <v>140</v>
      </c>
      <c r="BM969" s="122" t="s">
        <v>981</v>
      </c>
    </row>
    <row r="970" spans="1:51" s="14" customFormat="1" ht="12">
      <c r="A970" s="162"/>
      <c r="B970" s="260"/>
      <c r="C970" s="162"/>
      <c r="D970" s="254" t="s">
        <v>142</v>
      </c>
      <c r="E970" s="261" t="s">
        <v>3</v>
      </c>
      <c r="F970" s="262" t="s">
        <v>982</v>
      </c>
      <c r="G970" s="162"/>
      <c r="H970" s="263">
        <v>0.432</v>
      </c>
      <c r="I970" s="130"/>
      <c r="J970" s="162"/>
      <c r="K970" s="162"/>
      <c r="L970" s="260"/>
      <c r="M970" s="264"/>
      <c r="N970" s="265"/>
      <c r="O970" s="265"/>
      <c r="P970" s="265"/>
      <c r="Q970" s="265"/>
      <c r="R970" s="265"/>
      <c r="S970" s="265"/>
      <c r="T970" s="266"/>
      <c r="U970" s="162"/>
      <c r="V970" s="162"/>
      <c r="W970" s="162"/>
      <c r="X970" s="162"/>
      <c r="AT970" s="129" t="s">
        <v>142</v>
      </c>
      <c r="AU970" s="129" t="s">
        <v>77</v>
      </c>
      <c r="AV970" s="14" t="s">
        <v>77</v>
      </c>
      <c r="AW970" s="14" t="s">
        <v>30</v>
      </c>
      <c r="AX970" s="14" t="s">
        <v>73</v>
      </c>
      <c r="AY970" s="129" t="s">
        <v>133</v>
      </c>
    </row>
    <row r="971" spans="1:65" s="2" customFormat="1" ht="14.45" customHeight="1">
      <c r="A971" s="164"/>
      <c r="B971" s="176"/>
      <c r="C971" s="242" t="s">
        <v>983</v>
      </c>
      <c r="D971" s="242" t="s">
        <v>135</v>
      </c>
      <c r="E971" s="243" t="s">
        <v>984</v>
      </c>
      <c r="F971" s="244" t="s">
        <v>985</v>
      </c>
      <c r="G971" s="245" t="s">
        <v>138</v>
      </c>
      <c r="H971" s="246">
        <v>16.5</v>
      </c>
      <c r="I971" s="117"/>
      <c r="J971" s="247">
        <f>ROUND(I971*H971,2)</f>
        <v>0</v>
      </c>
      <c r="K971" s="244" t="s">
        <v>139</v>
      </c>
      <c r="L971" s="176"/>
      <c r="M971" s="248" t="s">
        <v>3</v>
      </c>
      <c r="N971" s="249" t="s">
        <v>39</v>
      </c>
      <c r="O971" s="250"/>
      <c r="P971" s="251">
        <f>O971*H971</f>
        <v>0</v>
      </c>
      <c r="Q971" s="251">
        <v>0.03358</v>
      </c>
      <c r="R971" s="251">
        <f>Q971*H971</f>
        <v>0.55407</v>
      </c>
      <c r="S971" s="251">
        <v>0</v>
      </c>
      <c r="T971" s="252">
        <f>S971*H971</f>
        <v>0</v>
      </c>
      <c r="U971" s="164"/>
      <c r="V971" s="164"/>
      <c r="W971" s="164"/>
      <c r="X971" s="164"/>
      <c r="Y971" s="30"/>
      <c r="Z971" s="30"/>
      <c r="AA971" s="30"/>
      <c r="AB971" s="30"/>
      <c r="AC971" s="30"/>
      <c r="AD971" s="30"/>
      <c r="AE971" s="30"/>
      <c r="AR971" s="122" t="s">
        <v>140</v>
      </c>
      <c r="AT971" s="122" t="s">
        <v>135</v>
      </c>
      <c r="AU971" s="122" t="s">
        <v>77</v>
      </c>
      <c r="AY971" s="18" t="s">
        <v>133</v>
      </c>
      <c r="BE971" s="123">
        <f>IF(N971="základní",J971,0)</f>
        <v>0</v>
      </c>
      <c r="BF971" s="123">
        <f>IF(N971="snížená",J971,0)</f>
        <v>0</v>
      </c>
      <c r="BG971" s="123">
        <f>IF(N971="zákl. přenesená",J971,0)</f>
        <v>0</v>
      </c>
      <c r="BH971" s="123">
        <f>IF(N971="sníž. přenesená",J971,0)</f>
        <v>0</v>
      </c>
      <c r="BI971" s="123">
        <f>IF(N971="nulová",J971,0)</f>
        <v>0</v>
      </c>
      <c r="BJ971" s="18" t="s">
        <v>73</v>
      </c>
      <c r="BK971" s="123">
        <f>ROUND(I971*H971,2)</f>
        <v>0</v>
      </c>
      <c r="BL971" s="18" t="s">
        <v>140</v>
      </c>
      <c r="BM971" s="122" t="s">
        <v>986</v>
      </c>
    </row>
    <row r="972" spans="1:51" s="13" customFormat="1" ht="12">
      <c r="A972" s="161"/>
      <c r="B972" s="253"/>
      <c r="C972" s="161"/>
      <c r="D972" s="254" t="s">
        <v>142</v>
      </c>
      <c r="E972" s="255" t="s">
        <v>3</v>
      </c>
      <c r="F972" s="256" t="s">
        <v>967</v>
      </c>
      <c r="G972" s="161"/>
      <c r="H972" s="255" t="s">
        <v>3</v>
      </c>
      <c r="I972" s="125"/>
      <c r="J972" s="161"/>
      <c r="K972" s="161"/>
      <c r="L972" s="253"/>
      <c r="M972" s="257"/>
      <c r="N972" s="258"/>
      <c r="O972" s="258"/>
      <c r="P972" s="258"/>
      <c r="Q972" s="258"/>
      <c r="R972" s="258"/>
      <c r="S972" s="258"/>
      <c r="T972" s="259"/>
      <c r="U972" s="161"/>
      <c r="V972" s="161"/>
      <c r="W972" s="161"/>
      <c r="X972" s="161"/>
      <c r="AT972" s="124" t="s">
        <v>142</v>
      </c>
      <c r="AU972" s="124" t="s">
        <v>77</v>
      </c>
      <c r="AV972" s="13" t="s">
        <v>73</v>
      </c>
      <c r="AW972" s="13" t="s">
        <v>30</v>
      </c>
      <c r="AX972" s="13" t="s">
        <v>68</v>
      </c>
      <c r="AY972" s="124" t="s">
        <v>133</v>
      </c>
    </row>
    <row r="973" spans="1:51" s="14" customFormat="1" ht="12">
      <c r="A973" s="162"/>
      <c r="B973" s="260"/>
      <c r="C973" s="162"/>
      <c r="D973" s="254" t="s">
        <v>142</v>
      </c>
      <c r="E973" s="261" t="s">
        <v>3</v>
      </c>
      <c r="F973" s="262" t="s">
        <v>987</v>
      </c>
      <c r="G973" s="162"/>
      <c r="H973" s="263">
        <v>16.5</v>
      </c>
      <c r="I973" s="130"/>
      <c r="J973" s="162"/>
      <c r="K973" s="162"/>
      <c r="L973" s="260"/>
      <c r="M973" s="264"/>
      <c r="N973" s="265"/>
      <c r="O973" s="265"/>
      <c r="P973" s="265"/>
      <c r="Q973" s="265"/>
      <c r="R973" s="265"/>
      <c r="S973" s="265"/>
      <c r="T973" s="266"/>
      <c r="U973" s="162"/>
      <c r="V973" s="162"/>
      <c r="W973" s="162"/>
      <c r="X973" s="162"/>
      <c r="AT973" s="129" t="s">
        <v>142</v>
      </c>
      <c r="AU973" s="129" t="s">
        <v>77</v>
      </c>
      <c r="AV973" s="14" t="s">
        <v>77</v>
      </c>
      <c r="AW973" s="14" t="s">
        <v>30</v>
      </c>
      <c r="AX973" s="14" t="s">
        <v>73</v>
      </c>
      <c r="AY973" s="129" t="s">
        <v>133</v>
      </c>
    </row>
    <row r="974" spans="1:65" s="2" customFormat="1" ht="14.45" customHeight="1">
      <c r="A974" s="164"/>
      <c r="B974" s="176"/>
      <c r="C974" s="242" t="s">
        <v>988</v>
      </c>
      <c r="D974" s="242" t="s">
        <v>135</v>
      </c>
      <c r="E974" s="243" t="s">
        <v>989</v>
      </c>
      <c r="F974" s="244" t="s">
        <v>990</v>
      </c>
      <c r="G974" s="245" t="s">
        <v>172</v>
      </c>
      <c r="H974" s="246">
        <v>66</v>
      </c>
      <c r="I974" s="117"/>
      <c r="J974" s="247">
        <f>ROUND(I974*H974,2)</f>
        <v>0</v>
      </c>
      <c r="K974" s="244" t="s">
        <v>3</v>
      </c>
      <c r="L974" s="176"/>
      <c r="M974" s="248" t="s">
        <v>3</v>
      </c>
      <c r="N974" s="249" t="s">
        <v>39</v>
      </c>
      <c r="O974" s="250"/>
      <c r="P974" s="251">
        <f>O974*H974</f>
        <v>0</v>
      </c>
      <c r="Q974" s="251">
        <v>0</v>
      </c>
      <c r="R974" s="251">
        <f>Q974*H974</f>
        <v>0</v>
      </c>
      <c r="S974" s="251">
        <v>0</v>
      </c>
      <c r="T974" s="252">
        <f>S974*H974</f>
        <v>0</v>
      </c>
      <c r="U974" s="164"/>
      <c r="V974" s="164"/>
      <c r="W974" s="164"/>
      <c r="X974" s="164"/>
      <c r="Y974" s="30"/>
      <c r="Z974" s="30"/>
      <c r="AA974" s="30"/>
      <c r="AB974" s="30"/>
      <c r="AC974" s="30"/>
      <c r="AD974" s="30"/>
      <c r="AE974" s="30"/>
      <c r="AR974" s="122" t="s">
        <v>140</v>
      </c>
      <c r="AT974" s="122" t="s">
        <v>135</v>
      </c>
      <c r="AU974" s="122" t="s">
        <v>77</v>
      </c>
      <c r="AY974" s="18" t="s">
        <v>133</v>
      </c>
      <c r="BE974" s="123">
        <f>IF(N974="základní",J974,0)</f>
        <v>0</v>
      </c>
      <c r="BF974" s="123">
        <f>IF(N974="snížená",J974,0)</f>
        <v>0</v>
      </c>
      <c r="BG974" s="123">
        <f>IF(N974="zákl. přenesená",J974,0)</f>
        <v>0</v>
      </c>
      <c r="BH974" s="123">
        <f>IF(N974="sníž. přenesená",J974,0)</f>
        <v>0</v>
      </c>
      <c r="BI974" s="123">
        <f>IF(N974="nulová",J974,0)</f>
        <v>0</v>
      </c>
      <c r="BJ974" s="18" t="s">
        <v>73</v>
      </c>
      <c r="BK974" s="123">
        <f>ROUND(I974*H974,2)</f>
        <v>0</v>
      </c>
      <c r="BL974" s="18" t="s">
        <v>140</v>
      </c>
      <c r="BM974" s="122" t="s">
        <v>991</v>
      </c>
    </row>
    <row r="975" spans="1:51" s="13" customFormat="1" ht="12">
      <c r="A975" s="161"/>
      <c r="B975" s="253"/>
      <c r="C975" s="161"/>
      <c r="D975" s="254" t="s">
        <v>142</v>
      </c>
      <c r="E975" s="255" t="s">
        <v>3</v>
      </c>
      <c r="F975" s="256" t="s">
        <v>967</v>
      </c>
      <c r="G975" s="161"/>
      <c r="H975" s="255" t="s">
        <v>3</v>
      </c>
      <c r="I975" s="125"/>
      <c r="J975" s="161"/>
      <c r="K975" s="161"/>
      <c r="L975" s="253"/>
      <c r="M975" s="257"/>
      <c r="N975" s="258"/>
      <c r="O975" s="258"/>
      <c r="P975" s="258"/>
      <c r="Q975" s="258"/>
      <c r="R975" s="258"/>
      <c r="S975" s="258"/>
      <c r="T975" s="259"/>
      <c r="U975" s="161"/>
      <c r="V975" s="161"/>
      <c r="W975" s="161"/>
      <c r="X975" s="161"/>
      <c r="AT975" s="124" t="s">
        <v>142</v>
      </c>
      <c r="AU975" s="124" t="s">
        <v>77</v>
      </c>
      <c r="AV975" s="13" t="s">
        <v>73</v>
      </c>
      <c r="AW975" s="13" t="s">
        <v>30</v>
      </c>
      <c r="AX975" s="13" t="s">
        <v>68</v>
      </c>
      <c r="AY975" s="124" t="s">
        <v>133</v>
      </c>
    </row>
    <row r="976" spans="1:51" s="14" customFormat="1" ht="12">
      <c r="A976" s="162"/>
      <c r="B976" s="260"/>
      <c r="C976" s="162"/>
      <c r="D976" s="254" t="s">
        <v>142</v>
      </c>
      <c r="E976" s="261" t="s">
        <v>3</v>
      </c>
      <c r="F976" s="262" t="s">
        <v>968</v>
      </c>
      <c r="G976" s="162"/>
      <c r="H976" s="263">
        <v>66</v>
      </c>
      <c r="I976" s="130"/>
      <c r="J976" s="162"/>
      <c r="K976" s="162"/>
      <c r="L976" s="260"/>
      <c r="M976" s="264"/>
      <c r="N976" s="265"/>
      <c r="O976" s="265"/>
      <c r="P976" s="265"/>
      <c r="Q976" s="265"/>
      <c r="R976" s="265"/>
      <c r="S976" s="265"/>
      <c r="T976" s="266"/>
      <c r="U976" s="162"/>
      <c r="V976" s="162"/>
      <c r="W976" s="162"/>
      <c r="X976" s="162"/>
      <c r="AT976" s="129" t="s">
        <v>142</v>
      </c>
      <c r="AU976" s="129" t="s">
        <v>77</v>
      </c>
      <c r="AV976" s="14" t="s">
        <v>77</v>
      </c>
      <c r="AW976" s="14" t="s">
        <v>30</v>
      </c>
      <c r="AX976" s="14" t="s">
        <v>73</v>
      </c>
      <c r="AY976" s="129" t="s">
        <v>133</v>
      </c>
    </row>
    <row r="977" spans="1:65" s="2" customFormat="1" ht="14.45" customHeight="1">
      <c r="A977" s="164"/>
      <c r="B977" s="176"/>
      <c r="C977" s="242" t="s">
        <v>992</v>
      </c>
      <c r="D977" s="242" t="s">
        <v>135</v>
      </c>
      <c r="E977" s="243" t="s">
        <v>993</v>
      </c>
      <c r="F977" s="244" t="s">
        <v>994</v>
      </c>
      <c r="G977" s="245" t="s">
        <v>138</v>
      </c>
      <c r="H977" s="246">
        <v>25.52</v>
      </c>
      <c r="I977" s="117"/>
      <c r="J977" s="247">
        <f>ROUND(I977*H977,2)</f>
        <v>0</v>
      </c>
      <c r="K977" s="244" t="s">
        <v>3</v>
      </c>
      <c r="L977" s="176"/>
      <c r="M977" s="248" t="s">
        <v>3</v>
      </c>
      <c r="N977" s="249" t="s">
        <v>39</v>
      </c>
      <c r="O977" s="250"/>
      <c r="P977" s="251">
        <f>O977*H977</f>
        <v>0</v>
      </c>
      <c r="Q977" s="251">
        <v>0</v>
      </c>
      <c r="R977" s="251">
        <f>Q977*H977</f>
        <v>0</v>
      </c>
      <c r="S977" s="251">
        <v>0</v>
      </c>
      <c r="T977" s="252">
        <f>S977*H977</f>
        <v>0</v>
      </c>
      <c r="U977" s="164"/>
      <c r="V977" s="164"/>
      <c r="W977" s="164"/>
      <c r="X977" s="164"/>
      <c r="Y977" s="30"/>
      <c r="Z977" s="30"/>
      <c r="AA977" s="30"/>
      <c r="AB977" s="30"/>
      <c r="AC977" s="30"/>
      <c r="AD977" s="30"/>
      <c r="AE977" s="30"/>
      <c r="AR977" s="122" t="s">
        <v>140</v>
      </c>
      <c r="AT977" s="122" t="s">
        <v>135</v>
      </c>
      <c r="AU977" s="122" t="s">
        <v>77</v>
      </c>
      <c r="AY977" s="18" t="s">
        <v>133</v>
      </c>
      <c r="BE977" s="123">
        <f>IF(N977="základní",J977,0)</f>
        <v>0</v>
      </c>
      <c r="BF977" s="123">
        <f>IF(N977="snížená",J977,0)</f>
        <v>0</v>
      </c>
      <c r="BG977" s="123">
        <f>IF(N977="zákl. přenesená",J977,0)</f>
        <v>0</v>
      </c>
      <c r="BH977" s="123">
        <f>IF(N977="sníž. přenesená",J977,0)</f>
        <v>0</v>
      </c>
      <c r="BI977" s="123">
        <f>IF(N977="nulová",J977,0)</f>
        <v>0</v>
      </c>
      <c r="BJ977" s="18" t="s">
        <v>73</v>
      </c>
      <c r="BK977" s="123">
        <f>ROUND(I977*H977,2)</f>
        <v>0</v>
      </c>
      <c r="BL977" s="18" t="s">
        <v>140</v>
      </c>
      <c r="BM977" s="122" t="s">
        <v>995</v>
      </c>
    </row>
    <row r="978" spans="1:47" s="2" customFormat="1" ht="58.5">
      <c r="A978" s="164"/>
      <c r="B978" s="176"/>
      <c r="C978" s="164"/>
      <c r="D978" s="254" t="s">
        <v>164</v>
      </c>
      <c r="E978" s="164"/>
      <c r="F978" s="267" t="s">
        <v>996</v>
      </c>
      <c r="G978" s="164"/>
      <c r="H978" s="164"/>
      <c r="I978" s="134"/>
      <c r="J978" s="164"/>
      <c r="K978" s="164"/>
      <c r="L978" s="176"/>
      <c r="M978" s="268"/>
      <c r="N978" s="269"/>
      <c r="O978" s="250"/>
      <c r="P978" s="250"/>
      <c r="Q978" s="250"/>
      <c r="R978" s="250"/>
      <c r="S978" s="250"/>
      <c r="T978" s="270"/>
      <c r="U978" s="164"/>
      <c r="V978" s="164"/>
      <c r="W978" s="164"/>
      <c r="X978" s="164"/>
      <c r="Y978" s="30"/>
      <c r="Z978" s="30"/>
      <c r="AA978" s="30"/>
      <c r="AB978" s="30"/>
      <c r="AC978" s="30"/>
      <c r="AD978" s="30"/>
      <c r="AE978" s="30"/>
      <c r="AT978" s="18" t="s">
        <v>164</v>
      </c>
      <c r="AU978" s="18" t="s">
        <v>77</v>
      </c>
    </row>
    <row r="979" spans="1:51" s="14" customFormat="1" ht="12">
      <c r="A979" s="162"/>
      <c r="B979" s="260"/>
      <c r="C979" s="162"/>
      <c r="D979" s="254" t="s">
        <v>142</v>
      </c>
      <c r="E979" s="261" t="s">
        <v>3</v>
      </c>
      <c r="F979" s="262" t="s">
        <v>997</v>
      </c>
      <c r="G979" s="162"/>
      <c r="H979" s="263">
        <v>25.52</v>
      </c>
      <c r="I979" s="130"/>
      <c r="J979" s="162"/>
      <c r="K979" s="162"/>
      <c r="L979" s="260"/>
      <c r="M979" s="264"/>
      <c r="N979" s="265"/>
      <c r="O979" s="265"/>
      <c r="P979" s="265"/>
      <c r="Q979" s="265"/>
      <c r="R979" s="265"/>
      <c r="S979" s="265"/>
      <c r="T979" s="266"/>
      <c r="U979" s="162"/>
      <c r="V979" s="162"/>
      <c r="W979" s="162"/>
      <c r="X979" s="162"/>
      <c r="AT979" s="129" t="s">
        <v>142</v>
      </c>
      <c r="AU979" s="129" t="s">
        <v>77</v>
      </c>
      <c r="AV979" s="14" t="s">
        <v>77</v>
      </c>
      <c r="AW979" s="14" t="s">
        <v>30</v>
      </c>
      <c r="AX979" s="14" t="s">
        <v>73</v>
      </c>
      <c r="AY979" s="129" t="s">
        <v>133</v>
      </c>
    </row>
    <row r="980" spans="1:63" s="12" customFormat="1" ht="22.9" customHeight="1">
      <c r="A980" s="163"/>
      <c r="B980" s="232"/>
      <c r="C980" s="163"/>
      <c r="D980" s="233" t="s">
        <v>67</v>
      </c>
      <c r="E980" s="240" t="s">
        <v>182</v>
      </c>
      <c r="F980" s="240" t="s">
        <v>998</v>
      </c>
      <c r="G980" s="163"/>
      <c r="H980" s="163"/>
      <c r="I980" s="110"/>
      <c r="J980" s="241">
        <f>BK980</f>
        <v>0</v>
      </c>
      <c r="K980" s="163"/>
      <c r="L980" s="232"/>
      <c r="M980" s="236"/>
      <c r="N980" s="237"/>
      <c r="O980" s="237"/>
      <c r="P980" s="238">
        <f>SUM(P981:P988)</f>
        <v>0</v>
      </c>
      <c r="Q980" s="237"/>
      <c r="R980" s="238">
        <f>SUM(R981:R988)</f>
        <v>0.246988</v>
      </c>
      <c r="S980" s="237"/>
      <c r="T980" s="239">
        <f>SUM(T981:T988)</f>
        <v>1.4227200000000002</v>
      </c>
      <c r="U980" s="163"/>
      <c r="V980" s="163"/>
      <c r="W980" s="163"/>
      <c r="X980" s="163"/>
      <c r="AR980" s="109" t="s">
        <v>73</v>
      </c>
      <c r="AT980" s="115" t="s">
        <v>67</v>
      </c>
      <c r="AU980" s="115" t="s">
        <v>73</v>
      </c>
      <c r="AY980" s="109" t="s">
        <v>133</v>
      </c>
      <c r="BK980" s="116">
        <f>SUM(BK981:BK988)</f>
        <v>0</v>
      </c>
    </row>
    <row r="981" spans="1:65" s="2" customFormat="1" ht="24.2" customHeight="1">
      <c r="A981" s="164"/>
      <c r="B981" s="176"/>
      <c r="C981" s="242" t="s">
        <v>999</v>
      </c>
      <c r="D981" s="242" t="s">
        <v>135</v>
      </c>
      <c r="E981" s="243" t="s">
        <v>1000</v>
      </c>
      <c r="F981" s="244" t="s">
        <v>1001</v>
      </c>
      <c r="G981" s="245" t="s">
        <v>172</v>
      </c>
      <c r="H981" s="246">
        <v>20</v>
      </c>
      <c r="I981" s="117"/>
      <c r="J981" s="247">
        <f>ROUND(I981*H981,2)</f>
        <v>0</v>
      </c>
      <c r="K981" s="244" t="s">
        <v>139</v>
      </c>
      <c r="L981" s="176"/>
      <c r="M981" s="248" t="s">
        <v>3</v>
      </c>
      <c r="N981" s="249" t="s">
        <v>39</v>
      </c>
      <c r="O981" s="250"/>
      <c r="P981" s="251">
        <f>O981*H981</f>
        <v>0</v>
      </c>
      <c r="Q981" s="251">
        <v>1E-05</v>
      </c>
      <c r="R981" s="251">
        <f>Q981*H981</f>
        <v>0.0002</v>
      </c>
      <c r="S981" s="251">
        <v>0</v>
      </c>
      <c r="T981" s="252">
        <f>S981*H981</f>
        <v>0</v>
      </c>
      <c r="U981" s="164"/>
      <c r="V981" s="164"/>
      <c r="W981" s="164"/>
      <c r="X981" s="164"/>
      <c r="Y981" s="30"/>
      <c r="Z981" s="30"/>
      <c r="AA981" s="30"/>
      <c r="AB981" s="30"/>
      <c r="AC981" s="30"/>
      <c r="AD981" s="30"/>
      <c r="AE981" s="30"/>
      <c r="AR981" s="122" t="s">
        <v>140</v>
      </c>
      <c r="AT981" s="122" t="s">
        <v>135</v>
      </c>
      <c r="AU981" s="122" t="s">
        <v>77</v>
      </c>
      <c r="AY981" s="18" t="s">
        <v>133</v>
      </c>
      <c r="BE981" s="123">
        <f>IF(N981="základní",J981,0)</f>
        <v>0</v>
      </c>
      <c r="BF981" s="123">
        <f>IF(N981="snížená",J981,0)</f>
        <v>0</v>
      </c>
      <c r="BG981" s="123">
        <f>IF(N981="zákl. přenesená",J981,0)</f>
        <v>0</v>
      </c>
      <c r="BH981" s="123">
        <f>IF(N981="sníž. přenesená",J981,0)</f>
        <v>0</v>
      </c>
      <c r="BI981" s="123">
        <f>IF(N981="nulová",J981,0)</f>
        <v>0</v>
      </c>
      <c r="BJ981" s="18" t="s">
        <v>73</v>
      </c>
      <c r="BK981" s="123">
        <f>ROUND(I981*H981,2)</f>
        <v>0</v>
      </c>
      <c r="BL981" s="18" t="s">
        <v>140</v>
      </c>
      <c r="BM981" s="122" t="s">
        <v>1002</v>
      </c>
    </row>
    <row r="982" spans="1:51" s="13" customFormat="1" ht="12">
      <c r="A982" s="161"/>
      <c r="B982" s="253"/>
      <c r="C982" s="161"/>
      <c r="D982" s="254" t="s">
        <v>142</v>
      </c>
      <c r="E982" s="255" t="s">
        <v>3</v>
      </c>
      <c r="F982" s="256" t="s">
        <v>1003</v>
      </c>
      <c r="G982" s="161"/>
      <c r="H982" s="255" t="s">
        <v>3</v>
      </c>
      <c r="I982" s="125"/>
      <c r="J982" s="161"/>
      <c r="K982" s="161"/>
      <c r="L982" s="253"/>
      <c r="M982" s="257"/>
      <c r="N982" s="258"/>
      <c r="O982" s="258"/>
      <c r="P982" s="258"/>
      <c r="Q982" s="258"/>
      <c r="R982" s="258"/>
      <c r="S982" s="258"/>
      <c r="T982" s="259"/>
      <c r="U982" s="161"/>
      <c r="V982" s="161"/>
      <c r="W982" s="161"/>
      <c r="X982" s="161"/>
      <c r="AT982" s="124" t="s">
        <v>142</v>
      </c>
      <c r="AU982" s="124" t="s">
        <v>77</v>
      </c>
      <c r="AV982" s="13" t="s">
        <v>73</v>
      </c>
      <c r="AW982" s="13" t="s">
        <v>30</v>
      </c>
      <c r="AX982" s="13" t="s">
        <v>68</v>
      </c>
      <c r="AY982" s="124" t="s">
        <v>133</v>
      </c>
    </row>
    <row r="983" spans="1:51" s="14" customFormat="1" ht="12">
      <c r="A983" s="162"/>
      <c r="B983" s="260"/>
      <c r="C983" s="162"/>
      <c r="D983" s="254" t="s">
        <v>142</v>
      </c>
      <c r="E983" s="261" t="s">
        <v>3</v>
      </c>
      <c r="F983" s="262" t="s">
        <v>250</v>
      </c>
      <c r="G983" s="162"/>
      <c r="H983" s="263">
        <v>20</v>
      </c>
      <c r="I983" s="130"/>
      <c r="J983" s="162"/>
      <c r="K983" s="162"/>
      <c r="L983" s="260"/>
      <c r="M983" s="264"/>
      <c r="N983" s="265"/>
      <c r="O983" s="265"/>
      <c r="P983" s="265"/>
      <c r="Q983" s="265"/>
      <c r="R983" s="265"/>
      <c r="S983" s="265"/>
      <c r="T983" s="266"/>
      <c r="U983" s="162"/>
      <c r="V983" s="162"/>
      <c r="W983" s="162"/>
      <c r="X983" s="162"/>
      <c r="AT983" s="129" t="s">
        <v>142</v>
      </c>
      <c r="AU983" s="129" t="s">
        <v>77</v>
      </c>
      <c r="AV983" s="14" t="s">
        <v>77</v>
      </c>
      <c r="AW983" s="14" t="s">
        <v>30</v>
      </c>
      <c r="AX983" s="14" t="s">
        <v>73</v>
      </c>
      <c r="AY983" s="129" t="s">
        <v>133</v>
      </c>
    </row>
    <row r="984" spans="1:65" s="2" customFormat="1" ht="14.45" customHeight="1">
      <c r="A984" s="164"/>
      <c r="B984" s="176"/>
      <c r="C984" s="285" t="s">
        <v>1004</v>
      </c>
      <c r="D984" s="285" t="s">
        <v>898</v>
      </c>
      <c r="E984" s="286" t="s">
        <v>1005</v>
      </c>
      <c r="F984" s="287" t="s">
        <v>1006</v>
      </c>
      <c r="G984" s="288" t="s">
        <v>172</v>
      </c>
      <c r="H984" s="289">
        <v>20.6</v>
      </c>
      <c r="I984" s="144"/>
      <c r="J984" s="290">
        <f>ROUND(I984*H984,2)</f>
        <v>0</v>
      </c>
      <c r="K984" s="287" t="s">
        <v>139</v>
      </c>
      <c r="L984" s="291"/>
      <c r="M984" s="292" t="s">
        <v>3</v>
      </c>
      <c r="N984" s="293" t="s">
        <v>39</v>
      </c>
      <c r="O984" s="250"/>
      <c r="P984" s="251">
        <f>O984*H984</f>
        <v>0</v>
      </c>
      <c r="Q984" s="251">
        <v>0.01198</v>
      </c>
      <c r="R984" s="251">
        <f>Q984*H984</f>
        <v>0.246788</v>
      </c>
      <c r="S984" s="251">
        <v>0</v>
      </c>
      <c r="T984" s="252">
        <f>S984*H984</f>
        <v>0</v>
      </c>
      <c r="U984" s="164"/>
      <c r="V984" s="164"/>
      <c r="W984" s="164"/>
      <c r="X984" s="164"/>
      <c r="Y984" s="30"/>
      <c r="Z984" s="30"/>
      <c r="AA984" s="30"/>
      <c r="AB984" s="30"/>
      <c r="AC984" s="30"/>
      <c r="AD984" s="30"/>
      <c r="AE984" s="30"/>
      <c r="AR984" s="122" t="s">
        <v>182</v>
      </c>
      <c r="AT984" s="122" t="s">
        <v>898</v>
      </c>
      <c r="AU984" s="122" t="s">
        <v>77</v>
      </c>
      <c r="AY984" s="18" t="s">
        <v>133</v>
      </c>
      <c r="BE984" s="123">
        <f>IF(N984="základní",J984,0)</f>
        <v>0</v>
      </c>
      <c r="BF984" s="123">
        <f>IF(N984="snížená",J984,0)</f>
        <v>0</v>
      </c>
      <c r="BG984" s="123">
        <f>IF(N984="zákl. přenesená",J984,0)</f>
        <v>0</v>
      </c>
      <c r="BH984" s="123">
        <f>IF(N984="sníž. přenesená",J984,0)</f>
        <v>0</v>
      </c>
      <c r="BI984" s="123">
        <f>IF(N984="nulová",J984,0)</f>
        <v>0</v>
      </c>
      <c r="BJ984" s="18" t="s">
        <v>73</v>
      </c>
      <c r="BK984" s="123">
        <f>ROUND(I984*H984,2)</f>
        <v>0</v>
      </c>
      <c r="BL984" s="18" t="s">
        <v>140</v>
      </c>
      <c r="BM984" s="122" t="s">
        <v>1007</v>
      </c>
    </row>
    <row r="985" spans="1:51" s="14" customFormat="1" ht="12">
      <c r="A985" s="162"/>
      <c r="B985" s="260"/>
      <c r="C985" s="162"/>
      <c r="D985" s="254" t="s">
        <v>142</v>
      </c>
      <c r="E985" s="162"/>
      <c r="F985" s="262" t="s">
        <v>1008</v>
      </c>
      <c r="G985" s="162"/>
      <c r="H985" s="263">
        <v>20.6</v>
      </c>
      <c r="I985" s="130"/>
      <c r="J985" s="162"/>
      <c r="K985" s="162"/>
      <c r="L985" s="260"/>
      <c r="M985" s="264"/>
      <c r="N985" s="265"/>
      <c r="O985" s="265"/>
      <c r="P985" s="265"/>
      <c r="Q985" s="265"/>
      <c r="R985" s="265"/>
      <c r="S985" s="265"/>
      <c r="T985" s="266"/>
      <c r="U985" s="162"/>
      <c r="V985" s="162"/>
      <c r="W985" s="162"/>
      <c r="X985" s="162"/>
      <c r="AT985" s="129" t="s">
        <v>142</v>
      </c>
      <c r="AU985" s="129" t="s">
        <v>77</v>
      </c>
      <c r="AV985" s="14" t="s">
        <v>77</v>
      </c>
      <c r="AW985" s="14" t="s">
        <v>4</v>
      </c>
      <c r="AX985" s="14" t="s">
        <v>73</v>
      </c>
      <c r="AY985" s="129" t="s">
        <v>133</v>
      </c>
    </row>
    <row r="986" spans="1:65" s="2" customFormat="1" ht="14.45" customHeight="1">
      <c r="A986" s="164"/>
      <c r="B986" s="176"/>
      <c r="C986" s="242" t="s">
        <v>1009</v>
      </c>
      <c r="D986" s="242" t="s">
        <v>135</v>
      </c>
      <c r="E986" s="243" t="s">
        <v>1010</v>
      </c>
      <c r="F986" s="244" t="s">
        <v>1011</v>
      </c>
      <c r="G986" s="245" t="s">
        <v>148</v>
      </c>
      <c r="H986" s="246">
        <v>0.912</v>
      </c>
      <c r="I986" s="117"/>
      <c r="J986" s="247">
        <f>ROUND(I986*H986,2)</f>
        <v>0</v>
      </c>
      <c r="K986" s="244" t="s">
        <v>139</v>
      </c>
      <c r="L986" s="176"/>
      <c r="M986" s="248" t="s">
        <v>3</v>
      </c>
      <c r="N986" s="249" t="s">
        <v>39</v>
      </c>
      <c r="O986" s="250"/>
      <c r="P986" s="251">
        <f>O986*H986</f>
        <v>0</v>
      </c>
      <c r="Q986" s="251">
        <v>0</v>
      </c>
      <c r="R986" s="251">
        <f>Q986*H986</f>
        <v>0</v>
      </c>
      <c r="S986" s="251">
        <v>1.56</v>
      </c>
      <c r="T986" s="252">
        <f>S986*H986</f>
        <v>1.4227200000000002</v>
      </c>
      <c r="U986" s="164"/>
      <c r="V986" s="164"/>
      <c r="W986" s="164"/>
      <c r="X986" s="164"/>
      <c r="Y986" s="30"/>
      <c r="Z986" s="30"/>
      <c r="AA986" s="30"/>
      <c r="AB986" s="30"/>
      <c r="AC986" s="30"/>
      <c r="AD986" s="30"/>
      <c r="AE986" s="30"/>
      <c r="AR986" s="122" t="s">
        <v>140</v>
      </c>
      <c r="AT986" s="122" t="s">
        <v>135</v>
      </c>
      <c r="AU986" s="122" t="s">
        <v>77</v>
      </c>
      <c r="AY986" s="18" t="s">
        <v>133</v>
      </c>
      <c r="BE986" s="123">
        <f>IF(N986="základní",J986,0)</f>
        <v>0</v>
      </c>
      <c r="BF986" s="123">
        <f>IF(N986="snížená",J986,0)</f>
        <v>0</v>
      </c>
      <c r="BG986" s="123">
        <f>IF(N986="zákl. přenesená",J986,0)</f>
        <v>0</v>
      </c>
      <c r="BH986" s="123">
        <f>IF(N986="sníž. přenesená",J986,0)</f>
        <v>0</v>
      </c>
      <c r="BI986" s="123">
        <f>IF(N986="nulová",J986,0)</f>
        <v>0</v>
      </c>
      <c r="BJ986" s="18" t="s">
        <v>73</v>
      </c>
      <c r="BK986" s="123">
        <f>ROUND(I986*H986,2)</f>
        <v>0</v>
      </c>
      <c r="BL986" s="18" t="s">
        <v>140</v>
      </c>
      <c r="BM986" s="122" t="s">
        <v>1012</v>
      </c>
    </row>
    <row r="987" spans="1:51" s="14" customFormat="1" ht="12">
      <c r="A987" s="162"/>
      <c r="B987" s="260"/>
      <c r="C987" s="162"/>
      <c r="D987" s="254" t="s">
        <v>142</v>
      </c>
      <c r="E987" s="261" t="s">
        <v>3</v>
      </c>
      <c r="F987" s="262" t="s">
        <v>1013</v>
      </c>
      <c r="G987" s="162"/>
      <c r="H987" s="263">
        <v>0.912</v>
      </c>
      <c r="I987" s="130"/>
      <c r="J987" s="162"/>
      <c r="K987" s="162"/>
      <c r="L987" s="260"/>
      <c r="M987" s="264"/>
      <c r="N987" s="265"/>
      <c r="O987" s="265"/>
      <c r="P987" s="265"/>
      <c r="Q987" s="265"/>
      <c r="R987" s="265"/>
      <c r="S987" s="265"/>
      <c r="T987" s="266"/>
      <c r="U987" s="162"/>
      <c r="V987" s="162"/>
      <c r="W987" s="162"/>
      <c r="X987" s="162"/>
      <c r="AT987" s="129" t="s">
        <v>142</v>
      </c>
      <c r="AU987" s="129" t="s">
        <v>77</v>
      </c>
      <c r="AV987" s="14" t="s">
        <v>77</v>
      </c>
      <c r="AW987" s="14" t="s">
        <v>30</v>
      </c>
      <c r="AX987" s="14" t="s">
        <v>73</v>
      </c>
      <c r="AY987" s="129" t="s">
        <v>133</v>
      </c>
    </row>
    <row r="988" spans="1:65" s="2" customFormat="1" ht="14.45" customHeight="1">
      <c r="A988" s="164"/>
      <c r="B988" s="176"/>
      <c r="C988" s="242" t="s">
        <v>1014</v>
      </c>
      <c r="D988" s="242" t="s">
        <v>135</v>
      </c>
      <c r="E988" s="243" t="s">
        <v>1015</v>
      </c>
      <c r="F988" s="244" t="s">
        <v>1016</v>
      </c>
      <c r="G988" s="245" t="s">
        <v>235</v>
      </c>
      <c r="H988" s="246">
        <v>1</v>
      </c>
      <c r="I988" s="117"/>
      <c r="J988" s="247">
        <f>ROUND(I988*H988,2)</f>
        <v>0</v>
      </c>
      <c r="K988" s="244" t="s">
        <v>3</v>
      </c>
      <c r="L988" s="176"/>
      <c r="M988" s="248" t="s">
        <v>3</v>
      </c>
      <c r="N988" s="249" t="s">
        <v>39</v>
      </c>
      <c r="O988" s="250"/>
      <c r="P988" s="251">
        <f>O988*H988</f>
        <v>0</v>
      </c>
      <c r="Q988" s="251">
        <v>0</v>
      </c>
      <c r="R988" s="251">
        <f>Q988*H988</f>
        <v>0</v>
      </c>
      <c r="S988" s="251">
        <v>0</v>
      </c>
      <c r="T988" s="252">
        <f>S988*H988</f>
        <v>0</v>
      </c>
      <c r="U988" s="164"/>
      <c r="V988" s="164"/>
      <c r="W988" s="164"/>
      <c r="X988" s="164"/>
      <c r="Y988" s="30"/>
      <c r="Z988" s="30"/>
      <c r="AA988" s="30"/>
      <c r="AB988" s="30"/>
      <c r="AC988" s="30"/>
      <c r="AD988" s="30"/>
      <c r="AE988" s="30"/>
      <c r="AR988" s="122" t="s">
        <v>140</v>
      </c>
      <c r="AT988" s="122" t="s">
        <v>135</v>
      </c>
      <c r="AU988" s="122" t="s">
        <v>77</v>
      </c>
      <c r="AY988" s="18" t="s">
        <v>133</v>
      </c>
      <c r="BE988" s="123">
        <f>IF(N988="základní",J988,0)</f>
        <v>0</v>
      </c>
      <c r="BF988" s="123">
        <f>IF(N988="snížená",J988,0)</f>
        <v>0</v>
      </c>
      <c r="BG988" s="123">
        <f>IF(N988="zákl. přenesená",J988,0)</f>
        <v>0</v>
      </c>
      <c r="BH988" s="123">
        <f>IF(N988="sníž. přenesená",J988,0)</f>
        <v>0</v>
      </c>
      <c r="BI988" s="123">
        <f>IF(N988="nulová",J988,0)</f>
        <v>0</v>
      </c>
      <c r="BJ988" s="18" t="s">
        <v>73</v>
      </c>
      <c r="BK988" s="123">
        <f>ROUND(I988*H988,2)</f>
        <v>0</v>
      </c>
      <c r="BL988" s="18" t="s">
        <v>140</v>
      </c>
      <c r="BM988" s="122" t="s">
        <v>1017</v>
      </c>
    </row>
    <row r="989" spans="1:63" s="12" customFormat="1" ht="22.9" customHeight="1">
      <c r="A989" s="163"/>
      <c r="B989" s="232"/>
      <c r="C989" s="163"/>
      <c r="D989" s="233" t="s">
        <v>67</v>
      </c>
      <c r="E989" s="240" t="s">
        <v>187</v>
      </c>
      <c r="F989" s="240" t="s">
        <v>1018</v>
      </c>
      <c r="G989" s="163"/>
      <c r="H989" s="163"/>
      <c r="I989" s="110"/>
      <c r="J989" s="241">
        <f>BK989</f>
        <v>0</v>
      </c>
      <c r="K989" s="163"/>
      <c r="L989" s="232"/>
      <c r="M989" s="236"/>
      <c r="N989" s="237"/>
      <c r="O989" s="237"/>
      <c r="P989" s="238">
        <f>SUM(P990:P1288)</f>
        <v>0</v>
      </c>
      <c r="Q989" s="237"/>
      <c r="R989" s="238">
        <f>SUM(R990:R1288)</f>
        <v>0.504664</v>
      </c>
      <c r="S989" s="237"/>
      <c r="T989" s="239">
        <f>SUM(T990:T1288)</f>
        <v>442.2635559999999</v>
      </c>
      <c r="U989" s="163"/>
      <c r="V989" s="163"/>
      <c r="W989" s="163"/>
      <c r="X989" s="163"/>
      <c r="AR989" s="109" t="s">
        <v>73</v>
      </c>
      <c r="AT989" s="115" t="s">
        <v>67</v>
      </c>
      <c r="AU989" s="115" t="s">
        <v>73</v>
      </c>
      <c r="AY989" s="109" t="s">
        <v>133</v>
      </c>
      <c r="BK989" s="116">
        <f>SUM(BK990:BK1288)</f>
        <v>0</v>
      </c>
    </row>
    <row r="990" spans="1:65" s="2" customFormat="1" ht="14.45" customHeight="1">
      <c r="A990" s="164"/>
      <c r="B990" s="176"/>
      <c r="C990" s="242" t="s">
        <v>1019</v>
      </c>
      <c r="D990" s="242" t="s">
        <v>135</v>
      </c>
      <c r="E990" s="243" t="s">
        <v>1020</v>
      </c>
      <c r="F990" s="244" t="s">
        <v>1021</v>
      </c>
      <c r="G990" s="245" t="s">
        <v>172</v>
      </c>
      <c r="H990" s="246">
        <v>1.2</v>
      </c>
      <c r="I990" s="117"/>
      <c r="J990" s="247">
        <f>ROUND(I990*H990,2)</f>
        <v>0</v>
      </c>
      <c r="K990" s="244" t="s">
        <v>139</v>
      </c>
      <c r="L990" s="176"/>
      <c r="M990" s="248" t="s">
        <v>3</v>
      </c>
      <c r="N990" s="249" t="s">
        <v>39</v>
      </c>
      <c r="O990" s="250"/>
      <c r="P990" s="251">
        <f>O990*H990</f>
        <v>0</v>
      </c>
      <c r="Q990" s="251">
        <v>0</v>
      </c>
      <c r="R990" s="251">
        <f>Q990*H990</f>
        <v>0</v>
      </c>
      <c r="S990" s="251">
        <v>0</v>
      </c>
      <c r="T990" s="252">
        <f>S990*H990</f>
        <v>0</v>
      </c>
      <c r="U990" s="164"/>
      <c r="V990" s="164"/>
      <c r="W990" s="164"/>
      <c r="X990" s="164"/>
      <c r="Y990" s="30"/>
      <c r="Z990" s="30"/>
      <c r="AA990" s="30"/>
      <c r="AB990" s="30"/>
      <c r="AC990" s="30"/>
      <c r="AD990" s="30"/>
      <c r="AE990" s="30"/>
      <c r="AR990" s="122" t="s">
        <v>140</v>
      </c>
      <c r="AT990" s="122" t="s">
        <v>135</v>
      </c>
      <c r="AU990" s="122" t="s">
        <v>77</v>
      </c>
      <c r="AY990" s="18" t="s">
        <v>133</v>
      </c>
      <c r="BE990" s="123">
        <f>IF(N990="základní",J990,0)</f>
        <v>0</v>
      </c>
      <c r="BF990" s="123">
        <f>IF(N990="snížená",J990,0)</f>
        <v>0</v>
      </c>
      <c r="BG990" s="123">
        <f>IF(N990="zákl. přenesená",J990,0)</f>
        <v>0</v>
      </c>
      <c r="BH990" s="123">
        <f>IF(N990="sníž. přenesená",J990,0)</f>
        <v>0</v>
      </c>
      <c r="BI990" s="123">
        <f>IF(N990="nulová",J990,0)</f>
        <v>0</v>
      </c>
      <c r="BJ990" s="18" t="s">
        <v>73</v>
      </c>
      <c r="BK990" s="123">
        <f>ROUND(I990*H990,2)</f>
        <v>0</v>
      </c>
      <c r="BL990" s="18" t="s">
        <v>140</v>
      </c>
      <c r="BM990" s="122" t="s">
        <v>1022</v>
      </c>
    </row>
    <row r="991" spans="1:47" s="2" customFormat="1" ht="19.5">
      <c r="A991" s="164"/>
      <c r="B991" s="176"/>
      <c r="C991" s="164"/>
      <c r="D991" s="254" t="s">
        <v>164</v>
      </c>
      <c r="E991" s="164"/>
      <c r="F991" s="267" t="s">
        <v>1023</v>
      </c>
      <c r="G991" s="164"/>
      <c r="H991" s="164"/>
      <c r="I991" s="134"/>
      <c r="J991" s="164"/>
      <c r="K991" s="164"/>
      <c r="L991" s="176"/>
      <c r="M991" s="268"/>
      <c r="N991" s="269"/>
      <c r="O991" s="250"/>
      <c r="P991" s="250"/>
      <c r="Q991" s="250"/>
      <c r="R991" s="250"/>
      <c r="S991" s="250"/>
      <c r="T991" s="270"/>
      <c r="U991" s="164"/>
      <c r="V991" s="164"/>
      <c r="W991" s="164"/>
      <c r="X991" s="164"/>
      <c r="Y991" s="30"/>
      <c r="Z991" s="30"/>
      <c r="AA991" s="30"/>
      <c r="AB991" s="30"/>
      <c r="AC991" s="30"/>
      <c r="AD991" s="30"/>
      <c r="AE991" s="30"/>
      <c r="AT991" s="18" t="s">
        <v>164</v>
      </c>
      <c r="AU991" s="18" t="s">
        <v>77</v>
      </c>
    </row>
    <row r="992" spans="1:65" s="2" customFormat="1" ht="24.2" customHeight="1">
      <c r="A992" s="164"/>
      <c r="B992" s="176"/>
      <c r="C992" s="242" t="s">
        <v>1024</v>
      </c>
      <c r="D992" s="242" t="s">
        <v>135</v>
      </c>
      <c r="E992" s="243" t="s">
        <v>1025</v>
      </c>
      <c r="F992" s="244" t="s">
        <v>1026</v>
      </c>
      <c r="G992" s="245" t="s">
        <v>138</v>
      </c>
      <c r="H992" s="246">
        <v>2519.9</v>
      </c>
      <c r="I992" s="117"/>
      <c r="J992" s="247">
        <f>ROUND(I992*H992,2)</f>
        <v>0</v>
      </c>
      <c r="K992" s="244" t="s">
        <v>139</v>
      </c>
      <c r="L992" s="176"/>
      <c r="M992" s="248" t="s">
        <v>3</v>
      </c>
      <c r="N992" s="249" t="s">
        <v>39</v>
      </c>
      <c r="O992" s="250"/>
      <c r="P992" s="251">
        <f>O992*H992</f>
        <v>0</v>
      </c>
      <c r="Q992" s="251">
        <v>0</v>
      </c>
      <c r="R992" s="251">
        <f>Q992*H992</f>
        <v>0</v>
      </c>
      <c r="S992" s="251">
        <v>0</v>
      </c>
      <c r="T992" s="252">
        <f>S992*H992</f>
        <v>0</v>
      </c>
      <c r="U992" s="164"/>
      <c r="V992" s="164"/>
      <c r="W992" s="164"/>
      <c r="X992" s="164"/>
      <c r="Y992" s="30"/>
      <c r="Z992" s="30"/>
      <c r="AA992" s="30"/>
      <c r="AB992" s="30"/>
      <c r="AC992" s="30"/>
      <c r="AD992" s="30"/>
      <c r="AE992" s="30"/>
      <c r="AR992" s="122" t="s">
        <v>140</v>
      </c>
      <c r="AT992" s="122" t="s">
        <v>135</v>
      </c>
      <c r="AU992" s="122" t="s">
        <v>77</v>
      </c>
      <c r="AY992" s="18" t="s">
        <v>133</v>
      </c>
      <c r="BE992" s="123">
        <f>IF(N992="základní",J992,0)</f>
        <v>0</v>
      </c>
      <c r="BF992" s="123">
        <f>IF(N992="snížená",J992,0)</f>
        <v>0</v>
      </c>
      <c r="BG992" s="123">
        <f>IF(N992="zákl. přenesená",J992,0)</f>
        <v>0</v>
      </c>
      <c r="BH992" s="123">
        <f>IF(N992="sníž. přenesená",J992,0)</f>
        <v>0</v>
      </c>
      <c r="BI992" s="123">
        <f>IF(N992="nulová",J992,0)</f>
        <v>0</v>
      </c>
      <c r="BJ992" s="18" t="s">
        <v>73</v>
      </c>
      <c r="BK992" s="123">
        <f>ROUND(I992*H992,2)</f>
        <v>0</v>
      </c>
      <c r="BL992" s="18" t="s">
        <v>140</v>
      </c>
      <c r="BM992" s="122" t="s">
        <v>1027</v>
      </c>
    </row>
    <row r="993" spans="1:51" s="13" customFormat="1" ht="12">
      <c r="A993" s="161"/>
      <c r="B993" s="253"/>
      <c r="C993" s="161"/>
      <c r="D993" s="254" t="s">
        <v>142</v>
      </c>
      <c r="E993" s="255" t="s">
        <v>3</v>
      </c>
      <c r="F993" s="256" t="s">
        <v>1028</v>
      </c>
      <c r="G993" s="161"/>
      <c r="H993" s="255" t="s">
        <v>3</v>
      </c>
      <c r="I993" s="125"/>
      <c r="J993" s="161"/>
      <c r="K993" s="161"/>
      <c r="L993" s="253"/>
      <c r="M993" s="257"/>
      <c r="N993" s="258"/>
      <c r="O993" s="258"/>
      <c r="P993" s="258"/>
      <c r="Q993" s="258"/>
      <c r="R993" s="258"/>
      <c r="S993" s="258"/>
      <c r="T993" s="259"/>
      <c r="U993" s="161"/>
      <c r="V993" s="161"/>
      <c r="W993" s="161"/>
      <c r="X993" s="161"/>
      <c r="AT993" s="124" t="s">
        <v>142</v>
      </c>
      <c r="AU993" s="124" t="s">
        <v>77</v>
      </c>
      <c r="AV993" s="13" t="s">
        <v>73</v>
      </c>
      <c r="AW993" s="13" t="s">
        <v>30</v>
      </c>
      <c r="AX993" s="13" t="s">
        <v>68</v>
      </c>
      <c r="AY993" s="124" t="s">
        <v>133</v>
      </c>
    </row>
    <row r="994" spans="1:51" s="14" customFormat="1" ht="12">
      <c r="A994" s="162"/>
      <c r="B994" s="260"/>
      <c r="C994" s="162"/>
      <c r="D994" s="254" t="s">
        <v>142</v>
      </c>
      <c r="E994" s="261" t="s">
        <v>3</v>
      </c>
      <c r="F994" s="262" t="s">
        <v>1029</v>
      </c>
      <c r="G994" s="162"/>
      <c r="H994" s="263">
        <v>495.44</v>
      </c>
      <c r="I994" s="130"/>
      <c r="J994" s="162"/>
      <c r="K994" s="162"/>
      <c r="L994" s="260"/>
      <c r="M994" s="264"/>
      <c r="N994" s="265"/>
      <c r="O994" s="265"/>
      <c r="P994" s="265"/>
      <c r="Q994" s="265"/>
      <c r="R994" s="265"/>
      <c r="S994" s="265"/>
      <c r="T994" s="266"/>
      <c r="U994" s="162"/>
      <c r="V994" s="162"/>
      <c r="W994" s="162"/>
      <c r="X994" s="162"/>
      <c r="AT994" s="129" t="s">
        <v>142</v>
      </c>
      <c r="AU994" s="129" t="s">
        <v>77</v>
      </c>
      <c r="AV994" s="14" t="s">
        <v>77</v>
      </c>
      <c r="AW994" s="14" t="s">
        <v>30</v>
      </c>
      <c r="AX994" s="14" t="s">
        <v>68</v>
      </c>
      <c r="AY994" s="129" t="s">
        <v>133</v>
      </c>
    </row>
    <row r="995" spans="1:51" s="14" customFormat="1" ht="12">
      <c r="A995" s="162"/>
      <c r="B995" s="260"/>
      <c r="C995" s="162"/>
      <c r="D995" s="254" t="s">
        <v>142</v>
      </c>
      <c r="E995" s="261" t="s">
        <v>3</v>
      </c>
      <c r="F995" s="262" t="s">
        <v>1030</v>
      </c>
      <c r="G995" s="162"/>
      <c r="H995" s="263">
        <v>295.2</v>
      </c>
      <c r="I995" s="130"/>
      <c r="J995" s="162"/>
      <c r="K995" s="162"/>
      <c r="L995" s="260"/>
      <c r="M995" s="264"/>
      <c r="N995" s="265"/>
      <c r="O995" s="265"/>
      <c r="P995" s="265"/>
      <c r="Q995" s="265"/>
      <c r="R995" s="265"/>
      <c r="S995" s="265"/>
      <c r="T995" s="266"/>
      <c r="U995" s="162"/>
      <c r="V995" s="162"/>
      <c r="W995" s="162"/>
      <c r="X995" s="162"/>
      <c r="AT995" s="129" t="s">
        <v>142</v>
      </c>
      <c r="AU995" s="129" t="s">
        <v>77</v>
      </c>
      <c r="AV995" s="14" t="s">
        <v>77</v>
      </c>
      <c r="AW995" s="14" t="s">
        <v>30</v>
      </c>
      <c r="AX995" s="14" t="s">
        <v>68</v>
      </c>
      <c r="AY995" s="129" t="s">
        <v>133</v>
      </c>
    </row>
    <row r="996" spans="1:51" s="14" customFormat="1" ht="12">
      <c r="A996" s="162"/>
      <c r="B996" s="260"/>
      <c r="C996" s="162"/>
      <c r="D996" s="254" t="s">
        <v>142</v>
      </c>
      <c r="E996" s="261" t="s">
        <v>3</v>
      </c>
      <c r="F996" s="262" t="s">
        <v>1031</v>
      </c>
      <c r="G996" s="162"/>
      <c r="H996" s="263">
        <v>285.66</v>
      </c>
      <c r="I996" s="130"/>
      <c r="J996" s="162"/>
      <c r="K996" s="162"/>
      <c r="L996" s="260"/>
      <c r="M996" s="264"/>
      <c r="N996" s="265"/>
      <c r="O996" s="265"/>
      <c r="P996" s="265"/>
      <c r="Q996" s="265"/>
      <c r="R996" s="265"/>
      <c r="S996" s="265"/>
      <c r="T996" s="266"/>
      <c r="U996" s="162"/>
      <c r="V996" s="162"/>
      <c r="W996" s="162"/>
      <c r="X996" s="162"/>
      <c r="AT996" s="129" t="s">
        <v>142</v>
      </c>
      <c r="AU996" s="129" t="s">
        <v>77</v>
      </c>
      <c r="AV996" s="14" t="s">
        <v>77</v>
      </c>
      <c r="AW996" s="14" t="s">
        <v>30</v>
      </c>
      <c r="AX996" s="14" t="s">
        <v>68</v>
      </c>
      <c r="AY996" s="129" t="s">
        <v>133</v>
      </c>
    </row>
    <row r="997" spans="1:51" s="14" customFormat="1" ht="12">
      <c r="A997" s="162"/>
      <c r="B997" s="260"/>
      <c r="C997" s="162"/>
      <c r="D997" s="254" t="s">
        <v>142</v>
      </c>
      <c r="E997" s="261" t="s">
        <v>3</v>
      </c>
      <c r="F997" s="262" t="s">
        <v>1032</v>
      </c>
      <c r="G997" s="162"/>
      <c r="H997" s="263">
        <v>63</v>
      </c>
      <c r="I997" s="130"/>
      <c r="J997" s="162"/>
      <c r="K997" s="162"/>
      <c r="L997" s="260"/>
      <c r="M997" s="264"/>
      <c r="N997" s="265"/>
      <c r="O997" s="265"/>
      <c r="P997" s="265"/>
      <c r="Q997" s="265"/>
      <c r="R997" s="265"/>
      <c r="S997" s="265"/>
      <c r="T997" s="266"/>
      <c r="U997" s="162"/>
      <c r="V997" s="162"/>
      <c r="W997" s="162"/>
      <c r="X997" s="162"/>
      <c r="AT997" s="129" t="s">
        <v>142</v>
      </c>
      <c r="AU997" s="129" t="s">
        <v>77</v>
      </c>
      <c r="AV997" s="14" t="s">
        <v>77</v>
      </c>
      <c r="AW997" s="14" t="s">
        <v>30</v>
      </c>
      <c r="AX997" s="14" t="s">
        <v>68</v>
      </c>
      <c r="AY997" s="129" t="s">
        <v>133</v>
      </c>
    </row>
    <row r="998" spans="1:51" s="14" customFormat="1" ht="12">
      <c r="A998" s="162"/>
      <c r="B998" s="260"/>
      <c r="C998" s="162"/>
      <c r="D998" s="254" t="s">
        <v>142</v>
      </c>
      <c r="E998" s="261" t="s">
        <v>3</v>
      </c>
      <c r="F998" s="262" t="s">
        <v>1033</v>
      </c>
      <c r="G998" s="162"/>
      <c r="H998" s="263">
        <v>111.6</v>
      </c>
      <c r="I998" s="130"/>
      <c r="J998" s="162"/>
      <c r="K998" s="162"/>
      <c r="L998" s="260"/>
      <c r="M998" s="264"/>
      <c r="N998" s="265"/>
      <c r="O998" s="265"/>
      <c r="P998" s="265"/>
      <c r="Q998" s="265"/>
      <c r="R998" s="265"/>
      <c r="S998" s="265"/>
      <c r="T998" s="266"/>
      <c r="U998" s="162"/>
      <c r="V998" s="162"/>
      <c r="W998" s="162"/>
      <c r="X998" s="162"/>
      <c r="AT998" s="129" t="s">
        <v>142</v>
      </c>
      <c r="AU998" s="129" t="s">
        <v>77</v>
      </c>
      <c r="AV998" s="14" t="s">
        <v>77</v>
      </c>
      <c r="AW998" s="14" t="s">
        <v>30</v>
      </c>
      <c r="AX998" s="14" t="s">
        <v>68</v>
      </c>
      <c r="AY998" s="129" t="s">
        <v>133</v>
      </c>
    </row>
    <row r="999" spans="1:51" s="14" customFormat="1" ht="12">
      <c r="A999" s="162"/>
      <c r="B999" s="260"/>
      <c r="C999" s="162"/>
      <c r="D999" s="254" t="s">
        <v>142</v>
      </c>
      <c r="E999" s="261" t="s">
        <v>3</v>
      </c>
      <c r="F999" s="262" t="s">
        <v>1034</v>
      </c>
      <c r="G999" s="162"/>
      <c r="H999" s="263">
        <v>63</v>
      </c>
      <c r="I999" s="130"/>
      <c r="J999" s="162"/>
      <c r="K999" s="162"/>
      <c r="L999" s="260"/>
      <c r="M999" s="264"/>
      <c r="N999" s="265"/>
      <c r="O999" s="265"/>
      <c r="P999" s="265"/>
      <c r="Q999" s="265"/>
      <c r="R999" s="265"/>
      <c r="S999" s="265"/>
      <c r="T999" s="266"/>
      <c r="U999" s="162"/>
      <c r="V999" s="162"/>
      <c r="W999" s="162"/>
      <c r="X999" s="162"/>
      <c r="AT999" s="129" t="s">
        <v>142</v>
      </c>
      <c r="AU999" s="129" t="s">
        <v>77</v>
      </c>
      <c r="AV999" s="14" t="s">
        <v>77</v>
      </c>
      <c r="AW999" s="14" t="s">
        <v>30</v>
      </c>
      <c r="AX999" s="14" t="s">
        <v>68</v>
      </c>
      <c r="AY999" s="129" t="s">
        <v>133</v>
      </c>
    </row>
    <row r="1000" spans="1:51" s="14" customFormat="1" ht="12">
      <c r="A1000" s="162"/>
      <c r="B1000" s="260"/>
      <c r="C1000" s="162"/>
      <c r="D1000" s="254" t="s">
        <v>142</v>
      </c>
      <c r="E1000" s="261" t="s">
        <v>3</v>
      </c>
      <c r="F1000" s="262" t="s">
        <v>1035</v>
      </c>
      <c r="G1000" s="162"/>
      <c r="H1000" s="263">
        <v>256.14</v>
      </c>
      <c r="I1000" s="130"/>
      <c r="J1000" s="162"/>
      <c r="K1000" s="162"/>
      <c r="L1000" s="260"/>
      <c r="M1000" s="264"/>
      <c r="N1000" s="265"/>
      <c r="O1000" s="265"/>
      <c r="P1000" s="265"/>
      <c r="Q1000" s="265"/>
      <c r="R1000" s="265"/>
      <c r="S1000" s="265"/>
      <c r="T1000" s="266"/>
      <c r="U1000" s="162"/>
      <c r="V1000" s="162"/>
      <c r="W1000" s="162"/>
      <c r="X1000" s="162"/>
      <c r="AT1000" s="129" t="s">
        <v>142</v>
      </c>
      <c r="AU1000" s="129" t="s">
        <v>77</v>
      </c>
      <c r="AV1000" s="14" t="s">
        <v>77</v>
      </c>
      <c r="AW1000" s="14" t="s">
        <v>30</v>
      </c>
      <c r="AX1000" s="14" t="s">
        <v>68</v>
      </c>
      <c r="AY1000" s="129" t="s">
        <v>133</v>
      </c>
    </row>
    <row r="1001" spans="1:51" s="14" customFormat="1" ht="12">
      <c r="A1001" s="162"/>
      <c r="B1001" s="260"/>
      <c r="C1001" s="162"/>
      <c r="D1001" s="254" t="s">
        <v>142</v>
      </c>
      <c r="E1001" s="261" t="s">
        <v>3</v>
      </c>
      <c r="F1001" s="262" t="s">
        <v>1036</v>
      </c>
      <c r="G1001" s="162"/>
      <c r="H1001" s="263">
        <v>63</v>
      </c>
      <c r="I1001" s="130"/>
      <c r="J1001" s="162"/>
      <c r="K1001" s="162"/>
      <c r="L1001" s="260"/>
      <c r="M1001" s="264"/>
      <c r="N1001" s="265"/>
      <c r="O1001" s="265"/>
      <c r="P1001" s="265"/>
      <c r="Q1001" s="265"/>
      <c r="R1001" s="265"/>
      <c r="S1001" s="265"/>
      <c r="T1001" s="266"/>
      <c r="U1001" s="162"/>
      <c r="V1001" s="162"/>
      <c r="W1001" s="162"/>
      <c r="X1001" s="162"/>
      <c r="AT1001" s="129" t="s">
        <v>142</v>
      </c>
      <c r="AU1001" s="129" t="s">
        <v>77</v>
      </c>
      <c r="AV1001" s="14" t="s">
        <v>77</v>
      </c>
      <c r="AW1001" s="14" t="s">
        <v>30</v>
      </c>
      <c r="AX1001" s="14" t="s">
        <v>68</v>
      </c>
      <c r="AY1001" s="129" t="s">
        <v>133</v>
      </c>
    </row>
    <row r="1002" spans="1:51" s="14" customFormat="1" ht="12">
      <c r="A1002" s="162"/>
      <c r="B1002" s="260"/>
      <c r="C1002" s="162"/>
      <c r="D1002" s="254" t="s">
        <v>142</v>
      </c>
      <c r="E1002" s="261" t="s">
        <v>3</v>
      </c>
      <c r="F1002" s="262" t="s">
        <v>1037</v>
      </c>
      <c r="G1002" s="162"/>
      <c r="H1002" s="263">
        <v>103.5</v>
      </c>
      <c r="I1002" s="130"/>
      <c r="J1002" s="162"/>
      <c r="K1002" s="162"/>
      <c r="L1002" s="260"/>
      <c r="M1002" s="264"/>
      <c r="N1002" s="265"/>
      <c r="O1002" s="265"/>
      <c r="P1002" s="265"/>
      <c r="Q1002" s="265"/>
      <c r="R1002" s="265"/>
      <c r="S1002" s="265"/>
      <c r="T1002" s="266"/>
      <c r="U1002" s="162"/>
      <c r="V1002" s="162"/>
      <c r="W1002" s="162"/>
      <c r="X1002" s="162"/>
      <c r="AT1002" s="129" t="s">
        <v>142</v>
      </c>
      <c r="AU1002" s="129" t="s">
        <v>77</v>
      </c>
      <c r="AV1002" s="14" t="s">
        <v>77</v>
      </c>
      <c r="AW1002" s="14" t="s">
        <v>30</v>
      </c>
      <c r="AX1002" s="14" t="s">
        <v>68</v>
      </c>
      <c r="AY1002" s="129" t="s">
        <v>133</v>
      </c>
    </row>
    <row r="1003" spans="1:51" s="14" customFormat="1" ht="12">
      <c r="A1003" s="162"/>
      <c r="B1003" s="260"/>
      <c r="C1003" s="162"/>
      <c r="D1003" s="254" t="s">
        <v>142</v>
      </c>
      <c r="E1003" s="261" t="s">
        <v>3</v>
      </c>
      <c r="F1003" s="262" t="s">
        <v>1038</v>
      </c>
      <c r="G1003" s="162"/>
      <c r="H1003" s="263">
        <v>63</v>
      </c>
      <c r="I1003" s="130"/>
      <c r="J1003" s="162"/>
      <c r="K1003" s="162"/>
      <c r="L1003" s="260"/>
      <c r="M1003" s="264"/>
      <c r="N1003" s="265"/>
      <c r="O1003" s="265"/>
      <c r="P1003" s="265"/>
      <c r="Q1003" s="265"/>
      <c r="R1003" s="265"/>
      <c r="S1003" s="265"/>
      <c r="T1003" s="266"/>
      <c r="U1003" s="162"/>
      <c r="V1003" s="162"/>
      <c r="W1003" s="162"/>
      <c r="X1003" s="162"/>
      <c r="AT1003" s="129" t="s">
        <v>142</v>
      </c>
      <c r="AU1003" s="129" t="s">
        <v>77</v>
      </c>
      <c r="AV1003" s="14" t="s">
        <v>77</v>
      </c>
      <c r="AW1003" s="14" t="s">
        <v>30</v>
      </c>
      <c r="AX1003" s="14" t="s">
        <v>68</v>
      </c>
      <c r="AY1003" s="129" t="s">
        <v>133</v>
      </c>
    </row>
    <row r="1004" spans="1:51" s="14" customFormat="1" ht="12">
      <c r="A1004" s="162"/>
      <c r="B1004" s="260"/>
      <c r="C1004" s="162"/>
      <c r="D1004" s="254" t="s">
        <v>142</v>
      </c>
      <c r="E1004" s="261" t="s">
        <v>3</v>
      </c>
      <c r="F1004" s="262" t="s">
        <v>1039</v>
      </c>
      <c r="G1004" s="162"/>
      <c r="H1004" s="263">
        <v>87.48</v>
      </c>
      <c r="I1004" s="130"/>
      <c r="J1004" s="162"/>
      <c r="K1004" s="162"/>
      <c r="L1004" s="260"/>
      <c r="M1004" s="264"/>
      <c r="N1004" s="265"/>
      <c r="O1004" s="265"/>
      <c r="P1004" s="265"/>
      <c r="Q1004" s="265"/>
      <c r="R1004" s="265"/>
      <c r="S1004" s="265"/>
      <c r="T1004" s="266"/>
      <c r="U1004" s="162"/>
      <c r="V1004" s="162"/>
      <c r="W1004" s="162"/>
      <c r="X1004" s="162"/>
      <c r="AT1004" s="129" t="s">
        <v>142</v>
      </c>
      <c r="AU1004" s="129" t="s">
        <v>77</v>
      </c>
      <c r="AV1004" s="14" t="s">
        <v>77</v>
      </c>
      <c r="AW1004" s="14" t="s">
        <v>30</v>
      </c>
      <c r="AX1004" s="14" t="s">
        <v>68</v>
      </c>
      <c r="AY1004" s="129" t="s">
        <v>133</v>
      </c>
    </row>
    <row r="1005" spans="1:51" s="14" customFormat="1" ht="12">
      <c r="A1005" s="162"/>
      <c r="B1005" s="260"/>
      <c r="C1005" s="162"/>
      <c r="D1005" s="254" t="s">
        <v>142</v>
      </c>
      <c r="E1005" s="261" t="s">
        <v>3</v>
      </c>
      <c r="F1005" s="262" t="s">
        <v>1040</v>
      </c>
      <c r="G1005" s="162"/>
      <c r="H1005" s="263">
        <v>205.2</v>
      </c>
      <c r="I1005" s="130"/>
      <c r="J1005" s="162"/>
      <c r="K1005" s="162"/>
      <c r="L1005" s="260"/>
      <c r="M1005" s="264"/>
      <c r="N1005" s="265"/>
      <c r="O1005" s="265"/>
      <c r="P1005" s="265"/>
      <c r="Q1005" s="265"/>
      <c r="R1005" s="265"/>
      <c r="S1005" s="265"/>
      <c r="T1005" s="266"/>
      <c r="U1005" s="162"/>
      <c r="V1005" s="162"/>
      <c r="W1005" s="162"/>
      <c r="X1005" s="162"/>
      <c r="AT1005" s="129" t="s">
        <v>142</v>
      </c>
      <c r="AU1005" s="129" t="s">
        <v>77</v>
      </c>
      <c r="AV1005" s="14" t="s">
        <v>77</v>
      </c>
      <c r="AW1005" s="14" t="s">
        <v>30</v>
      </c>
      <c r="AX1005" s="14" t="s">
        <v>68</v>
      </c>
      <c r="AY1005" s="129" t="s">
        <v>133</v>
      </c>
    </row>
    <row r="1006" spans="1:51" s="14" customFormat="1" ht="12">
      <c r="A1006" s="162"/>
      <c r="B1006" s="260"/>
      <c r="C1006" s="162"/>
      <c r="D1006" s="254" t="s">
        <v>142</v>
      </c>
      <c r="E1006" s="261" t="s">
        <v>3</v>
      </c>
      <c r="F1006" s="262" t="s">
        <v>1041</v>
      </c>
      <c r="G1006" s="162"/>
      <c r="H1006" s="263">
        <v>427.68</v>
      </c>
      <c r="I1006" s="130"/>
      <c r="J1006" s="162"/>
      <c r="K1006" s="162"/>
      <c r="L1006" s="260"/>
      <c r="M1006" s="264"/>
      <c r="N1006" s="265"/>
      <c r="O1006" s="265"/>
      <c r="P1006" s="265"/>
      <c r="Q1006" s="265"/>
      <c r="R1006" s="265"/>
      <c r="S1006" s="265"/>
      <c r="T1006" s="266"/>
      <c r="U1006" s="162"/>
      <c r="V1006" s="162"/>
      <c r="W1006" s="162"/>
      <c r="X1006" s="162"/>
      <c r="AT1006" s="129" t="s">
        <v>142</v>
      </c>
      <c r="AU1006" s="129" t="s">
        <v>77</v>
      </c>
      <c r="AV1006" s="14" t="s">
        <v>77</v>
      </c>
      <c r="AW1006" s="14" t="s">
        <v>30</v>
      </c>
      <c r="AX1006" s="14" t="s">
        <v>68</v>
      </c>
      <c r="AY1006" s="129" t="s">
        <v>133</v>
      </c>
    </row>
    <row r="1007" spans="1:51" s="15" customFormat="1" ht="12">
      <c r="A1007" s="165"/>
      <c r="B1007" s="271"/>
      <c r="C1007" s="165"/>
      <c r="D1007" s="254" t="s">
        <v>142</v>
      </c>
      <c r="E1007" s="272" t="s">
        <v>3</v>
      </c>
      <c r="F1007" s="273" t="s">
        <v>207</v>
      </c>
      <c r="G1007" s="165"/>
      <c r="H1007" s="274">
        <v>2519.9</v>
      </c>
      <c r="I1007" s="138"/>
      <c r="J1007" s="165"/>
      <c r="K1007" s="165"/>
      <c r="L1007" s="271"/>
      <c r="M1007" s="275"/>
      <c r="N1007" s="276"/>
      <c r="O1007" s="276"/>
      <c r="P1007" s="276"/>
      <c r="Q1007" s="276"/>
      <c r="R1007" s="276"/>
      <c r="S1007" s="276"/>
      <c r="T1007" s="277"/>
      <c r="U1007" s="165"/>
      <c r="V1007" s="165"/>
      <c r="W1007" s="165"/>
      <c r="X1007" s="165"/>
      <c r="AT1007" s="137" t="s">
        <v>142</v>
      </c>
      <c r="AU1007" s="137" t="s">
        <v>77</v>
      </c>
      <c r="AV1007" s="15" t="s">
        <v>140</v>
      </c>
      <c r="AW1007" s="15" t="s">
        <v>30</v>
      </c>
      <c r="AX1007" s="15" t="s">
        <v>73</v>
      </c>
      <c r="AY1007" s="137" t="s">
        <v>133</v>
      </c>
    </row>
    <row r="1008" spans="1:65" s="2" customFormat="1" ht="24.2" customHeight="1">
      <c r="A1008" s="164"/>
      <c r="B1008" s="176"/>
      <c r="C1008" s="242" t="s">
        <v>1042</v>
      </c>
      <c r="D1008" s="242" t="s">
        <v>135</v>
      </c>
      <c r="E1008" s="243" t="s">
        <v>1043</v>
      </c>
      <c r="F1008" s="244" t="s">
        <v>1044</v>
      </c>
      <c r="G1008" s="245" t="s">
        <v>138</v>
      </c>
      <c r="H1008" s="246">
        <v>755970</v>
      </c>
      <c r="I1008" s="117"/>
      <c r="J1008" s="247">
        <f>ROUND(I1008*H1008,2)</f>
        <v>0</v>
      </c>
      <c r="K1008" s="244" t="s">
        <v>139</v>
      </c>
      <c r="L1008" s="176"/>
      <c r="M1008" s="248" t="s">
        <v>3</v>
      </c>
      <c r="N1008" s="249" t="s">
        <v>39</v>
      </c>
      <c r="O1008" s="250"/>
      <c r="P1008" s="251">
        <f>O1008*H1008</f>
        <v>0</v>
      </c>
      <c r="Q1008" s="251">
        <v>0</v>
      </c>
      <c r="R1008" s="251">
        <f>Q1008*H1008</f>
        <v>0</v>
      </c>
      <c r="S1008" s="251">
        <v>0</v>
      </c>
      <c r="T1008" s="252">
        <f>S1008*H1008</f>
        <v>0</v>
      </c>
      <c r="U1008" s="164"/>
      <c r="V1008" s="164"/>
      <c r="W1008" s="164"/>
      <c r="X1008" s="164"/>
      <c r="Y1008" s="30"/>
      <c r="Z1008" s="30"/>
      <c r="AA1008" s="30"/>
      <c r="AB1008" s="30"/>
      <c r="AC1008" s="30"/>
      <c r="AD1008" s="30"/>
      <c r="AE1008" s="30"/>
      <c r="AR1008" s="122" t="s">
        <v>140</v>
      </c>
      <c r="AT1008" s="122" t="s">
        <v>135</v>
      </c>
      <c r="AU1008" s="122" t="s">
        <v>77</v>
      </c>
      <c r="AY1008" s="18" t="s">
        <v>133</v>
      </c>
      <c r="BE1008" s="123">
        <f>IF(N1008="základní",J1008,0)</f>
        <v>0</v>
      </c>
      <c r="BF1008" s="123">
        <f>IF(N1008="snížená",J1008,0)</f>
        <v>0</v>
      </c>
      <c r="BG1008" s="123">
        <f>IF(N1008="zákl. přenesená",J1008,0)</f>
        <v>0</v>
      </c>
      <c r="BH1008" s="123">
        <f>IF(N1008="sníž. přenesená",J1008,0)</f>
        <v>0</v>
      </c>
      <c r="BI1008" s="123">
        <f>IF(N1008="nulová",J1008,0)</f>
        <v>0</v>
      </c>
      <c r="BJ1008" s="18" t="s">
        <v>73</v>
      </c>
      <c r="BK1008" s="123">
        <f>ROUND(I1008*H1008,2)</f>
        <v>0</v>
      </c>
      <c r="BL1008" s="18" t="s">
        <v>140</v>
      </c>
      <c r="BM1008" s="122" t="s">
        <v>1045</v>
      </c>
    </row>
    <row r="1009" spans="1:51" s="13" customFormat="1" ht="12">
      <c r="A1009" s="161"/>
      <c r="B1009" s="253"/>
      <c r="C1009" s="161"/>
      <c r="D1009" s="254" t="s">
        <v>142</v>
      </c>
      <c r="E1009" s="255" t="s">
        <v>3</v>
      </c>
      <c r="F1009" s="256" t="s">
        <v>1046</v>
      </c>
      <c r="G1009" s="161"/>
      <c r="H1009" s="255" t="s">
        <v>3</v>
      </c>
      <c r="I1009" s="125"/>
      <c r="J1009" s="161"/>
      <c r="K1009" s="161"/>
      <c r="L1009" s="253"/>
      <c r="M1009" s="257"/>
      <c r="N1009" s="258"/>
      <c r="O1009" s="258"/>
      <c r="P1009" s="258"/>
      <c r="Q1009" s="258"/>
      <c r="R1009" s="258"/>
      <c r="S1009" s="258"/>
      <c r="T1009" s="259"/>
      <c r="U1009" s="161"/>
      <c r="V1009" s="161"/>
      <c r="W1009" s="161"/>
      <c r="X1009" s="161"/>
      <c r="AT1009" s="124" t="s">
        <v>142</v>
      </c>
      <c r="AU1009" s="124" t="s">
        <v>77</v>
      </c>
      <c r="AV1009" s="13" t="s">
        <v>73</v>
      </c>
      <c r="AW1009" s="13" t="s">
        <v>30</v>
      </c>
      <c r="AX1009" s="13" t="s">
        <v>68</v>
      </c>
      <c r="AY1009" s="124" t="s">
        <v>133</v>
      </c>
    </row>
    <row r="1010" spans="1:51" s="14" customFormat="1" ht="12">
      <c r="A1010" s="162"/>
      <c r="B1010" s="260"/>
      <c r="C1010" s="162"/>
      <c r="D1010" s="254" t="s">
        <v>142</v>
      </c>
      <c r="E1010" s="261" t="s">
        <v>3</v>
      </c>
      <c r="F1010" s="262" t="s">
        <v>1047</v>
      </c>
      <c r="G1010" s="162"/>
      <c r="H1010" s="263">
        <v>755970</v>
      </c>
      <c r="I1010" s="130"/>
      <c r="J1010" s="162"/>
      <c r="K1010" s="162"/>
      <c r="L1010" s="260"/>
      <c r="M1010" s="264"/>
      <c r="N1010" s="265"/>
      <c r="O1010" s="265"/>
      <c r="P1010" s="265"/>
      <c r="Q1010" s="265"/>
      <c r="R1010" s="265"/>
      <c r="S1010" s="265"/>
      <c r="T1010" s="266"/>
      <c r="U1010" s="162"/>
      <c r="V1010" s="162"/>
      <c r="W1010" s="162"/>
      <c r="X1010" s="162"/>
      <c r="AT1010" s="129" t="s">
        <v>142</v>
      </c>
      <c r="AU1010" s="129" t="s">
        <v>77</v>
      </c>
      <c r="AV1010" s="14" t="s">
        <v>77</v>
      </c>
      <c r="AW1010" s="14" t="s">
        <v>30</v>
      </c>
      <c r="AX1010" s="14" t="s">
        <v>73</v>
      </c>
      <c r="AY1010" s="129" t="s">
        <v>133</v>
      </c>
    </row>
    <row r="1011" spans="1:65" s="2" customFormat="1" ht="24.2" customHeight="1">
      <c r="A1011" s="164"/>
      <c r="B1011" s="176"/>
      <c r="C1011" s="242" t="s">
        <v>1048</v>
      </c>
      <c r="D1011" s="242" t="s">
        <v>135</v>
      </c>
      <c r="E1011" s="243" t="s">
        <v>1049</v>
      </c>
      <c r="F1011" s="244" t="s">
        <v>1050</v>
      </c>
      <c r="G1011" s="245" t="s">
        <v>138</v>
      </c>
      <c r="H1011" s="246">
        <v>2519.9</v>
      </c>
      <c r="I1011" s="117"/>
      <c r="J1011" s="247">
        <f>ROUND(I1011*H1011,2)</f>
        <v>0</v>
      </c>
      <c r="K1011" s="244" t="s">
        <v>139</v>
      </c>
      <c r="L1011" s="176"/>
      <c r="M1011" s="248" t="s">
        <v>3</v>
      </c>
      <c r="N1011" s="249" t="s">
        <v>39</v>
      </c>
      <c r="O1011" s="250"/>
      <c r="P1011" s="251">
        <f>O1011*H1011</f>
        <v>0</v>
      </c>
      <c r="Q1011" s="251">
        <v>0</v>
      </c>
      <c r="R1011" s="251">
        <f>Q1011*H1011</f>
        <v>0</v>
      </c>
      <c r="S1011" s="251">
        <v>0</v>
      </c>
      <c r="T1011" s="252">
        <f>S1011*H1011</f>
        <v>0</v>
      </c>
      <c r="U1011" s="164"/>
      <c r="V1011" s="164"/>
      <c r="W1011" s="164"/>
      <c r="X1011" s="164"/>
      <c r="Y1011" s="30"/>
      <c r="Z1011" s="30"/>
      <c r="AA1011" s="30"/>
      <c r="AB1011" s="30"/>
      <c r="AC1011" s="30"/>
      <c r="AD1011" s="30"/>
      <c r="AE1011" s="30"/>
      <c r="AR1011" s="122" t="s">
        <v>140</v>
      </c>
      <c r="AT1011" s="122" t="s">
        <v>135</v>
      </c>
      <c r="AU1011" s="122" t="s">
        <v>77</v>
      </c>
      <c r="AY1011" s="18" t="s">
        <v>133</v>
      </c>
      <c r="BE1011" s="123">
        <f>IF(N1011="základní",J1011,0)</f>
        <v>0</v>
      </c>
      <c r="BF1011" s="123">
        <f>IF(N1011="snížená",J1011,0)</f>
        <v>0</v>
      </c>
      <c r="BG1011" s="123">
        <f>IF(N1011="zákl. přenesená",J1011,0)</f>
        <v>0</v>
      </c>
      <c r="BH1011" s="123">
        <f>IF(N1011="sníž. přenesená",J1011,0)</f>
        <v>0</v>
      </c>
      <c r="BI1011" s="123">
        <f>IF(N1011="nulová",J1011,0)</f>
        <v>0</v>
      </c>
      <c r="BJ1011" s="18" t="s">
        <v>73</v>
      </c>
      <c r="BK1011" s="123">
        <f>ROUND(I1011*H1011,2)</f>
        <v>0</v>
      </c>
      <c r="BL1011" s="18" t="s">
        <v>140</v>
      </c>
      <c r="BM1011" s="122" t="s">
        <v>1051</v>
      </c>
    </row>
    <row r="1012" spans="1:51" s="14" customFormat="1" ht="12">
      <c r="A1012" s="162"/>
      <c r="B1012" s="260"/>
      <c r="C1012" s="162"/>
      <c r="D1012" s="254" t="s">
        <v>142</v>
      </c>
      <c r="E1012" s="261" t="s">
        <v>3</v>
      </c>
      <c r="F1012" s="262" t="s">
        <v>1052</v>
      </c>
      <c r="G1012" s="162"/>
      <c r="H1012" s="263">
        <v>2519.9</v>
      </c>
      <c r="I1012" s="130"/>
      <c r="J1012" s="162"/>
      <c r="K1012" s="162"/>
      <c r="L1012" s="260"/>
      <c r="M1012" s="264"/>
      <c r="N1012" s="265"/>
      <c r="O1012" s="265"/>
      <c r="P1012" s="265"/>
      <c r="Q1012" s="265"/>
      <c r="R1012" s="265"/>
      <c r="S1012" s="265"/>
      <c r="T1012" s="266"/>
      <c r="U1012" s="162"/>
      <c r="V1012" s="162"/>
      <c r="W1012" s="162"/>
      <c r="X1012" s="162"/>
      <c r="AT1012" s="129" t="s">
        <v>142</v>
      </c>
      <c r="AU1012" s="129" t="s">
        <v>77</v>
      </c>
      <c r="AV1012" s="14" t="s">
        <v>77</v>
      </c>
      <c r="AW1012" s="14" t="s">
        <v>30</v>
      </c>
      <c r="AX1012" s="14" t="s">
        <v>73</v>
      </c>
      <c r="AY1012" s="129" t="s">
        <v>133</v>
      </c>
    </row>
    <row r="1013" spans="1:65" s="2" customFormat="1" ht="24.2" customHeight="1">
      <c r="A1013" s="164"/>
      <c r="B1013" s="176"/>
      <c r="C1013" s="242" t="s">
        <v>1053</v>
      </c>
      <c r="D1013" s="242" t="s">
        <v>135</v>
      </c>
      <c r="E1013" s="243" t="s">
        <v>1054</v>
      </c>
      <c r="F1013" s="244" t="s">
        <v>1055</v>
      </c>
      <c r="G1013" s="245" t="s">
        <v>138</v>
      </c>
      <c r="H1013" s="246">
        <v>3130.35</v>
      </c>
      <c r="I1013" s="117"/>
      <c r="J1013" s="247">
        <f>ROUND(I1013*H1013,2)</f>
        <v>0</v>
      </c>
      <c r="K1013" s="244" t="s">
        <v>139</v>
      </c>
      <c r="L1013" s="176"/>
      <c r="M1013" s="248" t="s">
        <v>3</v>
      </c>
      <c r="N1013" s="249" t="s">
        <v>39</v>
      </c>
      <c r="O1013" s="250"/>
      <c r="P1013" s="251">
        <f>O1013*H1013</f>
        <v>0</v>
      </c>
      <c r="Q1013" s="251">
        <v>0</v>
      </c>
      <c r="R1013" s="251">
        <f>Q1013*H1013</f>
        <v>0</v>
      </c>
      <c r="S1013" s="251">
        <v>0</v>
      </c>
      <c r="T1013" s="252">
        <f>S1013*H1013</f>
        <v>0</v>
      </c>
      <c r="U1013" s="164"/>
      <c r="V1013" s="164"/>
      <c r="W1013" s="164"/>
      <c r="X1013" s="164"/>
      <c r="Y1013" s="30"/>
      <c r="Z1013" s="30"/>
      <c r="AA1013" s="30"/>
      <c r="AB1013" s="30"/>
      <c r="AC1013" s="30"/>
      <c r="AD1013" s="30"/>
      <c r="AE1013" s="30"/>
      <c r="AR1013" s="122" t="s">
        <v>140</v>
      </c>
      <c r="AT1013" s="122" t="s">
        <v>135</v>
      </c>
      <c r="AU1013" s="122" t="s">
        <v>77</v>
      </c>
      <c r="AY1013" s="18" t="s">
        <v>133</v>
      </c>
      <c r="BE1013" s="123">
        <f>IF(N1013="základní",J1013,0)</f>
        <v>0</v>
      </c>
      <c r="BF1013" s="123">
        <f>IF(N1013="snížená",J1013,0)</f>
        <v>0</v>
      </c>
      <c r="BG1013" s="123">
        <f>IF(N1013="zákl. přenesená",J1013,0)</f>
        <v>0</v>
      </c>
      <c r="BH1013" s="123">
        <f>IF(N1013="sníž. přenesená",J1013,0)</f>
        <v>0</v>
      </c>
      <c r="BI1013" s="123">
        <f>IF(N1013="nulová",J1013,0)</f>
        <v>0</v>
      </c>
      <c r="BJ1013" s="18" t="s">
        <v>73</v>
      </c>
      <c r="BK1013" s="123">
        <f>ROUND(I1013*H1013,2)</f>
        <v>0</v>
      </c>
      <c r="BL1013" s="18" t="s">
        <v>140</v>
      </c>
      <c r="BM1013" s="122" t="s">
        <v>1056</v>
      </c>
    </row>
    <row r="1014" spans="1:51" s="13" customFormat="1" ht="12">
      <c r="A1014" s="161"/>
      <c r="B1014" s="253"/>
      <c r="C1014" s="161"/>
      <c r="D1014" s="254" t="s">
        <v>142</v>
      </c>
      <c r="E1014" s="255" t="s">
        <v>3</v>
      </c>
      <c r="F1014" s="256" t="s">
        <v>1057</v>
      </c>
      <c r="G1014" s="161"/>
      <c r="H1014" s="255" t="s">
        <v>3</v>
      </c>
      <c r="I1014" s="125"/>
      <c r="J1014" s="161"/>
      <c r="K1014" s="161"/>
      <c r="L1014" s="253"/>
      <c r="M1014" s="257"/>
      <c r="N1014" s="258"/>
      <c r="O1014" s="258"/>
      <c r="P1014" s="258"/>
      <c r="Q1014" s="258"/>
      <c r="R1014" s="258"/>
      <c r="S1014" s="258"/>
      <c r="T1014" s="259"/>
      <c r="U1014" s="161"/>
      <c r="V1014" s="161"/>
      <c r="W1014" s="161"/>
      <c r="X1014" s="161"/>
      <c r="AT1014" s="124" t="s">
        <v>142</v>
      </c>
      <c r="AU1014" s="124" t="s">
        <v>77</v>
      </c>
      <c r="AV1014" s="13" t="s">
        <v>73</v>
      </c>
      <c r="AW1014" s="13" t="s">
        <v>30</v>
      </c>
      <c r="AX1014" s="13" t="s">
        <v>68</v>
      </c>
      <c r="AY1014" s="124" t="s">
        <v>133</v>
      </c>
    </row>
    <row r="1015" spans="1:51" s="14" customFormat="1" ht="12">
      <c r="A1015" s="162"/>
      <c r="B1015" s="260"/>
      <c r="C1015" s="162"/>
      <c r="D1015" s="254" t="s">
        <v>142</v>
      </c>
      <c r="E1015" s="261" t="s">
        <v>3</v>
      </c>
      <c r="F1015" s="262" t="s">
        <v>1058</v>
      </c>
      <c r="G1015" s="162"/>
      <c r="H1015" s="263">
        <v>1685.1</v>
      </c>
      <c r="I1015" s="130"/>
      <c r="J1015" s="162"/>
      <c r="K1015" s="162"/>
      <c r="L1015" s="260"/>
      <c r="M1015" s="264"/>
      <c r="N1015" s="265"/>
      <c r="O1015" s="265"/>
      <c r="P1015" s="265"/>
      <c r="Q1015" s="265"/>
      <c r="R1015" s="265"/>
      <c r="S1015" s="265"/>
      <c r="T1015" s="266"/>
      <c r="U1015" s="162"/>
      <c r="V1015" s="162"/>
      <c r="W1015" s="162"/>
      <c r="X1015" s="162"/>
      <c r="AT1015" s="129" t="s">
        <v>142</v>
      </c>
      <c r="AU1015" s="129" t="s">
        <v>77</v>
      </c>
      <c r="AV1015" s="14" t="s">
        <v>77</v>
      </c>
      <c r="AW1015" s="14" t="s">
        <v>30</v>
      </c>
      <c r="AX1015" s="14" t="s">
        <v>68</v>
      </c>
      <c r="AY1015" s="129" t="s">
        <v>133</v>
      </c>
    </row>
    <row r="1016" spans="1:51" s="13" customFormat="1" ht="12">
      <c r="A1016" s="161"/>
      <c r="B1016" s="253"/>
      <c r="C1016" s="161"/>
      <c r="D1016" s="254" t="s">
        <v>142</v>
      </c>
      <c r="E1016" s="255" t="s">
        <v>3</v>
      </c>
      <c r="F1016" s="256" t="s">
        <v>1059</v>
      </c>
      <c r="G1016" s="161"/>
      <c r="H1016" s="255" t="s">
        <v>3</v>
      </c>
      <c r="I1016" s="125"/>
      <c r="J1016" s="161"/>
      <c r="K1016" s="161"/>
      <c r="L1016" s="253"/>
      <c r="M1016" s="257"/>
      <c r="N1016" s="258"/>
      <c r="O1016" s="258"/>
      <c r="P1016" s="258"/>
      <c r="Q1016" s="258"/>
      <c r="R1016" s="258"/>
      <c r="S1016" s="258"/>
      <c r="T1016" s="259"/>
      <c r="U1016" s="161"/>
      <c r="V1016" s="161"/>
      <c r="W1016" s="161"/>
      <c r="X1016" s="161"/>
      <c r="AT1016" s="124" t="s">
        <v>142</v>
      </c>
      <c r="AU1016" s="124" t="s">
        <v>77</v>
      </c>
      <c r="AV1016" s="13" t="s">
        <v>73</v>
      </c>
      <c r="AW1016" s="13" t="s">
        <v>30</v>
      </c>
      <c r="AX1016" s="13" t="s">
        <v>68</v>
      </c>
      <c r="AY1016" s="124" t="s">
        <v>133</v>
      </c>
    </row>
    <row r="1017" spans="1:51" s="14" customFormat="1" ht="12">
      <c r="A1017" s="162"/>
      <c r="B1017" s="260"/>
      <c r="C1017" s="162"/>
      <c r="D1017" s="254" t="s">
        <v>142</v>
      </c>
      <c r="E1017" s="261" t="s">
        <v>3</v>
      </c>
      <c r="F1017" s="262" t="s">
        <v>1060</v>
      </c>
      <c r="G1017" s="162"/>
      <c r="H1017" s="263">
        <v>686.75</v>
      </c>
      <c r="I1017" s="130"/>
      <c r="J1017" s="162"/>
      <c r="K1017" s="162"/>
      <c r="L1017" s="260"/>
      <c r="M1017" s="264"/>
      <c r="N1017" s="265"/>
      <c r="O1017" s="265"/>
      <c r="P1017" s="265"/>
      <c r="Q1017" s="265"/>
      <c r="R1017" s="265"/>
      <c r="S1017" s="265"/>
      <c r="T1017" s="266"/>
      <c r="U1017" s="162"/>
      <c r="V1017" s="162"/>
      <c r="W1017" s="162"/>
      <c r="X1017" s="162"/>
      <c r="AT1017" s="129" t="s">
        <v>142</v>
      </c>
      <c r="AU1017" s="129" t="s">
        <v>77</v>
      </c>
      <c r="AV1017" s="14" t="s">
        <v>77</v>
      </c>
      <c r="AW1017" s="14" t="s">
        <v>30</v>
      </c>
      <c r="AX1017" s="14" t="s">
        <v>68</v>
      </c>
      <c r="AY1017" s="129" t="s">
        <v>133</v>
      </c>
    </row>
    <row r="1018" spans="1:51" s="13" customFormat="1" ht="12">
      <c r="A1018" s="161"/>
      <c r="B1018" s="253"/>
      <c r="C1018" s="161"/>
      <c r="D1018" s="254" t="s">
        <v>142</v>
      </c>
      <c r="E1018" s="255" t="s">
        <v>3</v>
      </c>
      <c r="F1018" s="256" t="s">
        <v>1061</v>
      </c>
      <c r="G1018" s="161"/>
      <c r="H1018" s="255" t="s">
        <v>3</v>
      </c>
      <c r="I1018" s="125"/>
      <c r="J1018" s="161"/>
      <c r="K1018" s="161"/>
      <c r="L1018" s="253"/>
      <c r="M1018" s="257"/>
      <c r="N1018" s="258"/>
      <c r="O1018" s="258"/>
      <c r="P1018" s="258"/>
      <c r="Q1018" s="258"/>
      <c r="R1018" s="258"/>
      <c r="S1018" s="258"/>
      <c r="T1018" s="259"/>
      <c r="U1018" s="161"/>
      <c r="V1018" s="161"/>
      <c r="W1018" s="161"/>
      <c r="X1018" s="161"/>
      <c r="AT1018" s="124" t="s">
        <v>142</v>
      </c>
      <c r="AU1018" s="124" t="s">
        <v>77</v>
      </c>
      <c r="AV1018" s="13" t="s">
        <v>73</v>
      </c>
      <c r="AW1018" s="13" t="s">
        <v>30</v>
      </c>
      <c r="AX1018" s="13" t="s">
        <v>68</v>
      </c>
      <c r="AY1018" s="124" t="s">
        <v>133</v>
      </c>
    </row>
    <row r="1019" spans="1:51" s="14" customFormat="1" ht="12">
      <c r="A1019" s="162"/>
      <c r="B1019" s="260"/>
      <c r="C1019" s="162"/>
      <c r="D1019" s="254" t="s">
        <v>142</v>
      </c>
      <c r="E1019" s="261" t="s">
        <v>3</v>
      </c>
      <c r="F1019" s="262" t="s">
        <v>1062</v>
      </c>
      <c r="G1019" s="162"/>
      <c r="H1019" s="263">
        <v>758.5</v>
      </c>
      <c r="I1019" s="130"/>
      <c r="J1019" s="162"/>
      <c r="K1019" s="162"/>
      <c r="L1019" s="260"/>
      <c r="M1019" s="264"/>
      <c r="N1019" s="265"/>
      <c r="O1019" s="265"/>
      <c r="P1019" s="265"/>
      <c r="Q1019" s="265"/>
      <c r="R1019" s="265"/>
      <c r="S1019" s="265"/>
      <c r="T1019" s="266"/>
      <c r="U1019" s="162"/>
      <c r="V1019" s="162"/>
      <c r="W1019" s="162"/>
      <c r="X1019" s="162"/>
      <c r="AT1019" s="129" t="s">
        <v>142</v>
      </c>
      <c r="AU1019" s="129" t="s">
        <v>77</v>
      </c>
      <c r="AV1019" s="14" t="s">
        <v>77</v>
      </c>
      <c r="AW1019" s="14" t="s">
        <v>30</v>
      </c>
      <c r="AX1019" s="14" t="s">
        <v>68</v>
      </c>
      <c r="AY1019" s="129" t="s">
        <v>133</v>
      </c>
    </row>
    <row r="1020" spans="1:51" s="15" customFormat="1" ht="12">
      <c r="A1020" s="165"/>
      <c r="B1020" s="271"/>
      <c r="C1020" s="165"/>
      <c r="D1020" s="254" t="s">
        <v>142</v>
      </c>
      <c r="E1020" s="272" t="s">
        <v>3</v>
      </c>
      <c r="F1020" s="273" t="s">
        <v>207</v>
      </c>
      <c r="G1020" s="165"/>
      <c r="H1020" s="274">
        <v>3130.35</v>
      </c>
      <c r="I1020" s="138"/>
      <c r="J1020" s="165"/>
      <c r="K1020" s="165"/>
      <c r="L1020" s="271"/>
      <c r="M1020" s="275"/>
      <c r="N1020" s="276"/>
      <c r="O1020" s="276"/>
      <c r="P1020" s="276"/>
      <c r="Q1020" s="276"/>
      <c r="R1020" s="276"/>
      <c r="S1020" s="276"/>
      <c r="T1020" s="277"/>
      <c r="U1020" s="165"/>
      <c r="V1020" s="165"/>
      <c r="W1020" s="165"/>
      <c r="X1020" s="165"/>
      <c r="AT1020" s="137" t="s">
        <v>142</v>
      </c>
      <c r="AU1020" s="137" t="s">
        <v>77</v>
      </c>
      <c r="AV1020" s="15" t="s">
        <v>140</v>
      </c>
      <c r="AW1020" s="15" t="s">
        <v>30</v>
      </c>
      <c r="AX1020" s="15" t="s">
        <v>73</v>
      </c>
      <c r="AY1020" s="137" t="s">
        <v>133</v>
      </c>
    </row>
    <row r="1021" spans="1:65" s="2" customFormat="1" ht="24.2" customHeight="1">
      <c r="A1021" s="164"/>
      <c r="B1021" s="176"/>
      <c r="C1021" s="242" t="s">
        <v>1063</v>
      </c>
      <c r="D1021" s="242" t="s">
        <v>135</v>
      </c>
      <c r="E1021" s="243" t="s">
        <v>1064</v>
      </c>
      <c r="F1021" s="244" t="s">
        <v>1065</v>
      </c>
      <c r="G1021" s="245" t="s">
        <v>138</v>
      </c>
      <c r="H1021" s="246">
        <v>1126926</v>
      </c>
      <c r="I1021" s="117"/>
      <c r="J1021" s="247">
        <f>ROUND(I1021*H1021,2)</f>
        <v>0</v>
      </c>
      <c r="K1021" s="244" t="s">
        <v>139</v>
      </c>
      <c r="L1021" s="176"/>
      <c r="M1021" s="248" t="s">
        <v>3</v>
      </c>
      <c r="N1021" s="249" t="s">
        <v>39</v>
      </c>
      <c r="O1021" s="250"/>
      <c r="P1021" s="251">
        <f>O1021*H1021</f>
        <v>0</v>
      </c>
      <c r="Q1021" s="251">
        <v>0</v>
      </c>
      <c r="R1021" s="251">
        <f>Q1021*H1021</f>
        <v>0</v>
      </c>
      <c r="S1021" s="251">
        <v>0</v>
      </c>
      <c r="T1021" s="252">
        <f>S1021*H1021</f>
        <v>0</v>
      </c>
      <c r="U1021" s="164"/>
      <c r="V1021" s="164"/>
      <c r="W1021" s="164"/>
      <c r="X1021" s="164"/>
      <c r="Y1021" s="30"/>
      <c r="Z1021" s="30"/>
      <c r="AA1021" s="30"/>
      <c r="AB1021" s="30"/>
      <c r="AC1021" s="30"/>
      <c r="AD1021" s="30"/>
      <c r="AE1021" s="30"/>
      <c r="AR1021" s="122" t="s">
        <v>140</v>
      </c>
      <c r="AT1021" s="122" t="s">
        <v>135</v>
      </c>
      <c r="AU1021" s="122" t="s">
        <v>77</v>
      </c>
      <c r="AY1021" s="18" t="s">
        <v>133</v>
      </c>
      <c r="BE1021" s="123">
        <f>IF(N1021="základní",J1021,0)</f>
        <v>0</v>
      </c>
      <c r="BF1021" s="123">
        <f>IF(N1021="snížená",J1021,0)</f>
        <v>0</v>
      </c>
      <c r="BG1021" s="123">
        <f>IF(N1021="zákl. přenesená",J1021,0)</f>
        <v>0</v>
      </c>
      <c r="BH1021" s="123">
        <f>IF(N1021="sníž. přenesená",J1021,0)</f>
        <v>0</v>
      </c>
      <c r="BI1021" s="123">
        <f>IF(N1021="nulová",J1021,0)</f>
        <v>0</v>
      </c>
      <c r="BJ1021" s="18" t="s">
        <v>73</v>
      </c>
      <c r="BK1021" s="123">
        <f>ROUND(I1021*H1021,2)</f>
        <v>0</v>
      </c>
      <c r="BL1021" s="18" t="s">
        <v>140</v>
      </c>
      <c r="BM1021" s="122" t="s">
        <v>1066</v>
      </c>
    </row>
    <row r="1022" spans="1:51" s="13" customFormat="1" ht="12">
      <c r="A1022" s="161"/>
      <c r="B1022" s="253"/>
      <c r="C1022" s="161"/>
      <c r="D1022" s="254" t="s">
        <v>142</v>
      </c>
      <c r="E1022" s="255" t="s">
        <v>3</v>
      </c>
      <c r="F1022" s="256" t="s">
        <v>1046</v>
      </c>
      <c r="G1022" s="161"/>
      <c r="H1022" s="255" t="s">
        <v>3</v>
      </c>
      <c r="I1022" s="125"/>
      <c r="J1022" s="161"/>
      <c r="K1022" s="161"/>
      <c r="L1022" s="253"/>
      <c r="M1022" s="257"/>
      <c r="N1022" s="258"/>
      <c r="O1022" s="258"/>
      <c r="P1022" s="258"/>
      <c r="Q1022" s="258"/>
      <c r="R1022" s="258"/>
      <c r="S1022" s="258"/>
      <c r="T1022" s="259"/>
      <c r="U1022" s="161"/>
      <c r="V1022" s="161"/>
      <c r="W1022" s="161"/>
      <c r="X1022" s="161"/>
      <c r="AT1022" s="124" t="s">
        <v>142</v>
      </c>
      <c r="AU1022" s="124" t="s">
        <v>77</v>
      </c>
      <c r="AV1022" s="13" t="s">
        <v>73</v>
      </c>
      <c r="AW1022" s="13" t="s">
        <v>30</v>
      </c>
      <c r="AX1022" s="13" t="s">
        <v>68</v>
      </c>
      <c r="AY1022" s="124" t="s">
        <v>133</v>
      </c>
    </row>
    <row r="1023" spans="1:51" s="14" customFormat="1" ht="12">
      <c r="A1023" s="162"/>
      <c r="B1023" s="260"/>
      <c r="C1023" s="162"/>
      <c r="D1023" s="254" t="s">
        <v>142</v>
      </c>
      <c r="E1023" s="261" t="s">
        <v>3</v>
      </c>
      <c r="F1023" s="262" t="s">
        <v>1067</v>
      </c>
      <c r="G1023" s="162"/>
      <c r="H1023" s="263">
        <v>1126926</v>
      </c>
      <c r="I1023" s="130"/>
      <c r="J1023" s="162"/>
      <c r="K1023" s="162"/>
      <c r="L1023" s="260"/>
      <c r="M1023" s="264"/>
      <c r="N1023" s="265"/>
      <c r="O1023" s="265"/>
      <c r="P1023" s="265"/>
      <c r="Q1023" s="265"/>
      <c r="R1023" s="265"/>
      <c r="S1023" s="265"/>
      <c r="T1023" s="266"/>
      <c r="U1023" s="162"/>
      <c r="V1023" s="162"/>
      <c r="W1023" s="162"/>
      <c r="X1023" s="162"/>
      <c r="AT1023" s="129" t="s">
        <v>142</v>
      </c>
      <c r="AU1023" s="129" t="s">
        <v>77</v>
      </c>
      <c r="AV1023" s="14" t="s">
        <v>77</v>
      </c>
      <c r="AW1023" s="14" t="s">
        <v>30</v>
      </c>
      <c r="AX1023" s="14" t="s">
        <v>73</v>
      </c>
      <c r="AY1023" s="129" t="s">
        <v>133</v>
      </c>
    </row>
    <row r="1024" spans="1:65" s="2" customFormat="1" ht="24.2" customHeight="1">
      <c r="A1024" s="164"/>
      <c r="B1024" s="176"/>
      <c r="C1024" s="242" t="s">
        <v>1068</v>
      </c>
      <c r="D1024" s="242" t="s">
        <v>135</v>
      </c>
      <c r="E1024" s="243" t="s">
        <v>1069</v>
      </c>
      <c r="F1024" s="244" t="s">
        <v>1070</v>
      </c>
      <c r="G1024" s="245" t="s">
        <v>138</v>
      </c>
      <c r="H1024" s="246">
        <v>3130.35</v>
      </c>
      <c r="I1024" s="117"/>
      <c r="J1024" s="247">
        <f>ROUND(I1024*H1024,2)</f>
        <v>0</v>
      </c>
      <c r="K1024" s="244" t="s">
        <v>139</v>
      </c>
      <c r="L1024" s="176"/>
      <c r="M1024" s="248" t="s">
        <v>3</v>
      </c>
      <c r="N1024" s="249" t="s">
        <v>39</v>
      </c>
      <c r="O1024" s="250"/>
      <c r="P1024" s="251">
        <f>O1024*H1024</f>
        <v>0</v>
      </c>
      <c r="Q1024" s="251">
        <v>0</v>
      </c>
      <c r="R1024" s="251">
        <f>Q1024*H1024</f>
        <v>0</v>
      </c>
      <c r="S1024" s="251">
        <v>0</v>
      </c>
      <c r="T1024" s="252">
        <f>S1024*H1024</f>
        <v>0</v>
      </c>
      <c r="U1024" s="164"/>
      <c r="V1024" s="164"/>
      <c r="W1024" s="164"/>
      <c r="X1024" s="164"/>
      <c r="Y1024" s="30"/>
      <c r="Z1024" s="30"/>
      <c r="AA1024" s="30"/>
      <c r="AB1024" s="30"/>
      <c r="AC1024" s="30"/>
      <c r="AD1024" s="30"/>
      <c r="AE1024" s="30"/>
      <c r="AR1024" s="122" t="s">
        <v>140</v>
      </c>
      <c r="AT1024" s="122" t="s">
        <v>135</v>
      </c>
      <c r="AU1024" s="122" t="s">
        <v>77</v>
      </c>
      <c r="AY1024" s="18" t="s">
        <v>133</v>
      </c>
      <c r="BE1024" s="123">
        <f>IF(N1024="základní",J1024,0)</f>
        <v>0</v>
      </c>
      <c r="BF1024" s="123">
        <f>IF(N1024="snížená",J1024,0)</f>
        <v>0</v>
      </c>
      <c r="BG1024" s="123">
        <f>IF(N1024="zákl. přenesená",J1024,0)</f>
        <v>0</v>
      </c>
      <c r="BH1024" s="123">
        <f>IF(N1024="sníž. přenesená",J1024,0)</f>
        <v>0</v>
      </c>
      <c r="BI1024" s="123">
        <f>IF(N1024="nulová",J1024,0)</f>
        <v>0</v>
      </c>
      <c r="BJ1024" s="18" t="s">
        <v>73</v>
      </c>
      <c r="BK1024" s="123">
        <f>ROUND(I1024*H1024,2)</f>
        <v>0</v>
      </c>
      <c r="BL1024" s="18" t="s">
        <v>140</v>
      </c>
      <c r="BM1024" s="122" t="s">
        <v>1071</v>
      </c>
    </row>
    <row r="1025" spans="1:51" s="14" customFormat="1" ht="12">
      <c r="A1025" s="162"/>
      <c r="B1025" s="260"/>
      <c r="C1025" s="162"/>
      <c r="D1025" s="254" t="s">
        <v>142</v>
      </c>
      <c r="E1025" s="261" t="s">
        <v>3</v>
      </c>
      <c r="F1025" s="262" t="s">
        <v>1072</v>
      </c>
      <c r="G1025" s="162"/>
      <c r="H1025" s="263">
        <v>3130.35</v>
      </c>
      <c r="I1025" s="130"/>
      <c r="J1025" s="162"/>
      <c r="K1025" s="162"/>
      <c r="L1025" s="260"/>
      <c r="M1025" s="264"/>
      <c r="N1025" s="265"/>
      <c r="O1025" s="265"/>
      <c r="P1025" s="265"/>
      <c r="Q1025" s="265"/>
      <c r="R1025" s="265"/>
      <c r="S1025" s="265"/>
      <c r="T1025" s="266"/>
      <c r="U1025" s="162"/>
      <c r="V1025" s="162"/>
      <c r="W1025" s="162"/>
      <c r="X1025" s="162"/>
      <c r="AT1025" s="129" t="s">
        <v>142</v>
      </c>
      <c r="AU1025" s="129" t="s">
        <v>77</v>
      </c>
      <c r="AV1025" s="14" t="s">
        <v>77</v>
      </c>
      <c r="AW1025" s="14" t="s">
        <v>30</v>
      </c>
      <c r="AX1025" s="14" t="s">
        <v>73</v>
      </c>
      <c r="AY1025" s="129" t="s">
        <v>133</v>
      </c>
    </row>
    <row r="1026" spans="1:65" s="2" customFormat="1" ht="14.45" customHeight="1">
      <c r="A1026" s="164"/>
      <c r="B1026" s="176"/>
      <c r="C1026" s="242" t="s">
        <v>1073</v>
      </c>
      <c r="D1026" s="242" t="s">
        <v>135</v>
      </c>
      <c r="E1026" s="243" t="s">
        <v>1074</v>
      </c>
      <c r="F1026" s="244" t="s">
        <v>1075</v>
      </c>
      <c r="G1026" s="245" t="s">
        <v>138</v>
      </c>
      <c r="H1026" s="246">
        <v>5646.15</v>
      </c>
      <c r="I1026" s="117"/>
      <c r="J1026" s="247">
        <f>ROUND(I1026*H1026,2)</f>
        <v>0</v>
      </c>
      <c r="K1026" s="244" t="s">
        <v>139</v>
      </c>
      <c r="L1026" s="176"/>
      <c r="M1026" s="248" t="s">
        <v>3</v>
      </c>
      <c r="N1026" s="249" t="s">
        <v>39</v>
      </c>
      <c r="O1026" s="250"/>
      <c r="P1026" s="251">
        <f>O1026*H1026</f>
        <v>0</v>
      </c>
      <c r="Q1026" s="251">
        <v>0</v>
      </c>
      <c r="R1026" s="251">
        <f>Q1026*H1026</f>
        <v>0</v>
      </c>
      <c r="S1026" s="251">
        <v>0</v>
      </c>
      <c r="T1026" s="252">
        <f>S1026*H1026</f>
        <v>0</v>
      </c>
      <c r="U1026" s="164"/>
      <c r="V1026" s="164"/>
      <c r="W1026" s="164"/>
      <c r="X1026" s="164"/>
      <c r="Y1026" s="30"/>
      <c r="Z1026" s="30"/>
      <c r="AA1026" s="30"/>
      <c r="AB1026" s="30"/>
      <c r="AC1026" s="30"/>
      <c r="AD1026" s="30"/>
      <c r="AE1026" s="30"/>
      <c r="AR1026" s="122" t="s">
        <v>140</v>
      </c>
      <c r="AT1026" s="122" t="s">
        <v>135</v>
      </c>
      <c r="AU1026" s="122" t="s">
        <v>77</v>
      </c>
      <c r="AY1026" s="18" t="s">
        <v>133</v>
      </c>
      <c r="BE1026" s="123">
        <f>IF(N1026="základní",J1026,0)</f>
        <v>0</v>
      </c>
      <c r="BF1026" s="123">
        <f>IF(N1026="snížená",J1026,0)</f>
        <v>0</v>
      </c>
      <c r="BG1026" s="123">
        <f>IF(N1026="zákl. přenesená",J1026,0)</f>
        <v>0</v>
      </c>
      <c r="BH1026" s="123">
        <f>IF(N1026="sníž. přenesená",J1026,0)</f>
        <v>0</v>
      </c>
      <c r="BI1026" s="123">
        <f>IF(N1026="nulová",J1026,0)</f>
        <v>0</v>
      </c>
      <c r="BJ1026" s="18" t="s">
        <v>73</v>
      </c>
      <c r="BK1026" s="123">
        <f>ROUND(I1026*H1026,2)</f>
        <v>0</v>
      </c>
      <c r="BL1026" s="18" t="s">
        <v>140</v>
      </c>
      <c r="BM1026" s="122" t="s">
        <v>1076</v>
      </c>
    </row>
    <row r="1027" spans="1:51" s="13" customFormat="1" ht="12">
      <c r="A1027" s="161"/>
      <c r="B1027" s="253"/>
      <c r="C1027" s="161"/>
      <c r="D1027" s="254" t="s">
        <v>142</v>
      </c>
      <c r="E1027" s="255" t="s">
        <v>3</v>
      </c>
      <c r="F1027" s="256" t="s">
        <v>1057</v>
      </c>
      <c r="G1027" s="161"/>
      <c r="H1027" s="255" t="s">
        <v>3</v>
      </c>
      <c r="I1027" s="125"/>
      <c r="J1027" s="161"/>
      <c r="K1027" s="161"/>
      <c r="L1027" s="253"/>
      <c r="M1027" s="257"/>
      <c r="N1027" s="258"/>
      <c r="O1027" s="258"/>
      <c r="P1027" s="258"/>
      <c r="Q1027" s="258"/>
      <c r="R1027" s="258"/>
      <c r="S1027" s="258"/>
      <c r="T1027" s="259"/>
      <c r="U1027" s="161"/>
      <c r="V1027" s="161"/>
      <c r="W1027" s="161"/>
      <c r="X1027" s="161"/>
      <c r="AT1027" s="124" t="s">
        <v>142</v>
      </c>
      <c r="AU1027" s="124" t="s">
        <v>77</v>
      </c>
      <c r="AV1027" s="13" t="s">
        <v>73</v>
      </c>
      <c r="AW1027" s="13" t="s">
        <v>30</v>
      </c>
      <c r="AX1027" s="13" t="s">
        <v>68</v>
      </c>
      <c r="AY1027" s="124" t="s">
        <v>133</v>
      </c>
    </row>
    <row r="1028" spans="1:51" s="14" customFormat="1" ht="12">
      <c r="A1028" s="162"/>
      <c r="B1028" s="260"/>
      <c r="C1028" s="162"/>
      <c r="D1028" s="254" t="s">
        <v>142</v>
      </c>
      <c r="E1028" s="261" t="s">
        <v>3</v>
      </c>
      <c r="F1028" s="262" t="s">
        <v>1077</v>
      </c>
      <c r="G1028" s="162"/>
      <c r="H1028" s="263">
        <v>1681</v>
      </c>
      <c r="I1028" s="130"/>
      <c r="J1028" s="162"/>
      <c r="K1028" s="162"/>
      <c r="L1028" s="260"/>
      <c r="M1028" s="264"/>
      <c r="N1028" s="265"/>
      <c r="O1028" s="265"/>
      <c r="P1028" s="265"/>
      <c r="Q1028" s="265"/>
      <c r="R1028" s="265"/>
      <c r="S1028" s="265"/>
      <c r="T1028" s="266"/>
      <c r="U1028" s="162"/>
      <c r="V1028" s="162"/>
      <c r="W1028" s="162"/>
      <c r="X1028" s="162"/>
      <c r="AT1028" s="129" t="s">
        <v>142</v>
      </c>
      <c r="AU1028" s="129" t="s">
        <v>77</v>
      </c>
      <c r="AV1028" s="14" t="s">
        <v>77</v>
      </c>
      <c r="AW1028" s="14" t="s">
        <v>30</v>
      </c>
      <c r="AX1028" s="14" t="s">
        <v>68</v>
      </c>
      <c r="AY1028" s="129" t="s">
        <v>133</v>
      </c>
    </row>
    <row r="1029" spans="1:51" s="13" customFormat="1" ht="12">
      <c r="A1029" s="161"/>
      <c r="B1029" s="253"/>
      <c r="C1029" s="161"/>
      <c r="D1029" s="254" t="s">
        <v>142</v>
      </c>
      <c r="E1029" s="255" t="s">
        <v>3</v>
      </c>
      <c r="F1029" s="256" t="s">
        <v>1059</v>
      </c>
      <c r="G1029" s="161"/>
      <c r="H1029" s="255" t="s">
        <v>3</v>
      </c>
      <c r="I1029" s="125"/>
      <c r="J1029" s="161"/>
      <c r="K1029" s="161"/>
      <c r="L1029" s="253"/>
      <c r="M1029" s="257"/>
      <c r="N1029" s="258"/>
      <c r="O1029" s="258"/>
      <c r="P1029" s="258"/>
      <c r="Q1029" s="258"/>
      <c r="R1029" s="258"/>
      <c r="S1029" s="258"/>
      <c r="T1029" s="259"/>
      <c r="U1029" s="161"/>
      <c r="V1029" s="161"/>
      <c r="W1029" s="161"/>
      <c r="X1029" s="161"/>
      <c r="AT1029" s="124" t="s">
        <v>142</v>
      </c>
      <c r="AU1029" s="124" t="s">
        <v>77</v>
      </c>
      <c r="AV1029" s="13" t="s">
        <v>73</v>
      </c>
      <c r="AW1029" s="13" t="s">
        <v>30</v>
      </c>
      <c r="AX1029" s="13" t="s">
        <v>68</v>
      </c>
      <c r="AY1029" s="124" t="s">
        <v>133</v>
      </c>
    </row>
    <row r="1030" spans="1:51" s="14" customFormat="1" ht="12">
      <c r="A1030" s="162"/>
      <c r="B1030" s="260"/>
      <c r="C1030" s="162"/>
      <c r="D1030" s="254" t="s">
        <v>142</v>
      </c>
      <c r="E1030" s="261" t="s">
        <v>3</v>
      </c>
      <c r="F1030" s="262" t="s">
        <v>1060</v>
      </c>
      <c r="G1030" s="162"/>
      <c r="H1030" s="263">
        <v>686.75</v>
      </c>
      <c r="I1030" s="130"/>
      <c r="J1030" s="162"/>
      <c r="K1030" s="162"/>
      <c r="L1030" s="260"/>
      <c r="M1030" s="264"/>
      <c r="N1030" s="265"/>
      <c r="O1030" s="265"/>
      <c r="P1030" s="265"/>
      <c r="Q1030" s="265"/>
      <c r="R1030" s="265"/>
      <c r="S1030" s="265"/>
      <c r="T1030" s="266"/>
      <c r="U1030" s="162"/>
      <c r="V1030" s="162"/>
      <c r="W1030" s="162"/>
      <c r="X1030" s="162"/>
      <c r="AT1030" s="129" t="s">
        <v>142</v>
      </c>
      <c r="AU1030" s="129" t="s">
        <v>77</v>
      </c>
      <c r="AV1030" s="14" t="s">
        <v>77</v>
      </c>
      <c r="AW1030" s="14" t="s">
        <v>30</v>
      </c>
      <c r="AX1030" s="14" t="s">
        <v>68</v>
      </c>
      <c r="AY1030" s="129" t="s">
        <v>133</v>
      </c>
    </row>
    <row r="1031" spans="1:51" s="13" customFormat="1" ht="12">
      <c r="A1031" s="161"/>
      <c r="B1031" s="253"/>
      <c r="C1031" s="161"/>
      <c r="D1031" s="254" t="s">
        <v>142</v>
      </c>
      <c r="E1031" s="255" t="s">
        <v>3</v>
      </c>
      <c r="F1031" s="256" t="s">
        <v>1061</v>
      </c>
      <c r="G1031" s="161"/>
      <c r="H1031" s="255" t="s">
        <v>3</v>
      </c>
      <c r="I1031" s="125"/>
      <c r="J1031" s="161"/>
      <c r="K1031" s="161"/>
      <c r="L1031" s="253"/>
      <c r="M1031" s="257"/>
      <c r="N1031" s="258"/>
      <c r="O1031" s="258"/>
      <c r="P1031" s="258"/>
      <c r="Q1031" s="258"/>
      <c r="R1031" s="258"/>
      <c r="S1031" s="258"/>
      <c r="T1031" s="259"/>
      <c r="U1031" s="161"/>
      <c r="V1031" s="161"/>
      <c r="W1031" s="161"/>
      <c r="X1031" s="161"/>
      <c r="AT1031" s="124" t="s">
        <v>142</v>
      </c>
      <c r="AU1031" s="124" t="s">
        <v>77</v>
      </c>
      <c r="AV1031" s="13" t="s">
        <v>73</v>
      </c>
      <c r="AW1031" s="13" t="s">
        <v>30</v>
      </c>
      <c r="AX1031" s="13" t="s">
        <v>68</v>
      </c>
      <c r="AY1031" s="124" t="s">
        <v>133</v>
      </c>
    </row>
    <row r="1032" spans="1:51" s="14" customFormat="1" ht="12">
      <c r="A1032" s="162"/>
      <c r="B1032" s="260"/>
      <c r="C1032" s="162"/>
      <c r="D1032" s="254" t="s">
        <v>142</v>
      </c>
      <c r="E1032" s="261" t="s">
        <v>3</v>
      </c>
      <c r="F1032" s="262" t="s">
        <v>1062</v>
      </c>
      <c r="G1032" s="162"/>
      <c r="H1032" s="263">
        <v>758.5</v>
      </c>
      <c r="I1032" s="130"/>
      <c r="J1032" s="162"/>
      <c r="K1032" s="162"/>
      <c r="L1032" s="260"/>
      <c r="M1032" s="264"/>
      <c r="N1032" s="265"/>
      <c r="O1032" s="265"/>
      <c r="P1032" s="265"/>
      <c r="Q1032" s="265"/>
      <c r="R1032" s="265"/>
      <c r="S1032" s="265"/>
      <c r="T1032" s="266"/>
      <c r="U1032" s="162"/>
      <c r="V1032" s="162"/>
      <c r="W1032" s="162"/>
      <c r="X1032" s="162"/>
      <c r="AT1032" s="129" t="s">
        <v>142</v>
      </c>
      <c r="AU1032" s="129" t="s">
        <v>77</v>
      </c>
      <c r="AV1032" s="14" t="s">
        <v>77</v>
      </c>
      <c r="AW1032" s="14" t="s">
        <v>30</v>
      </c>
      <c r="AX1032" s="14" t="s">
        <v>68</v>
      </c>
      <c r="AY1032" s="129" t="s">
        <v>133</v>
      </c>
    </row>
    <row r="1033" spans="1:51" s="16" customFormat="1" ht="12">
      <c r="A1033" s="166"/>
      <c r="B1033" s="278"/>
      <c r="C1033" s="166"/>
      <c r="D1033" s="254" t="s">
        <v>142</v>
      </c>
      <c r="E1033" s="279" t="s">
        <v>3</v>
      </c>
      <c r="F1033" s="280" t="s">
        <v>523</v>
      </c>
      <c r="G1033" s="166"/>
      <c r="H1033" s="281">
        <v>3126.25</v>
      </c>
      <c r="I1033" s="143"/>
      <c r="J1033" s="166"/>
      <c r="K1033" s="166"/>
      <c r="L1033" s="278"/>
      <c r="M1033" s="282"/>
      <c r="N1033" s="283"/>
      <c r="O1033" s="283"/>
      <c r="P1033" s="283"/>
      <c r="Q1033" s="283"/>
      <c r="R1033" s="283"/>
      <c r="S1033" s="283"/>
      <c r="T1033" s="284"/>
      <c r="U1033" s="166"/>
      <c r="V1033" s="166"/>
      <c r="W1033" s="166"/>
      <c r="X1033" s="166"/>
      <c r="AT1033" s="142" t="s">
        <v>142</v>
      </c>
      <c r="AU1033" s="142" t="s">
        <v>77</v>
      </c>
      <c r="AV1033" s="16" t="s">
        <v>152</v>
      </c>
      <c r="AW1033" s="16" t="s">
        <v>30</v>
      </c>
      <c r="AX1033" s="16" t="s">
        <v>68</v>
      </c>
      <c r="AY1033" s="142" t="s">
        <v>133</v>
      </c>
    </row>
    <row r="1034" spans="1:51" s="14" customFormat="1" ht="12">
      <c r="A1034" s="162"/>
      <c r="B1034" s="260"/>
      <c r="C1034" s="162"/>
      <c r="D1034" s="254" t="s">
        <v>142</v>
      </c>
      <c r="E1034" s="261" t="s">
        <v>3</v>
      </c>
      <c r="F1034" s="262" t="s">
        <v>1029</v>
      </c>
      <c r="G1034" s="162"/>
      <c r="H1034" s="263">
        <v>495.44</v>
      </c>
      <c r="I1034" s="130"/>
      <c r="J1034" s="162"/>
      <c r="K1034" s="162"/>
      <c r="L1034" s="260"/>
      <c r="M1034" s="264"/>
      <c r="N1034" s="265"/>
      <c r="O1034" s="265"/>
      <c r="P1034" s="265"/>
      <c r="Q1034" s="265"/>
      <c r="R1034" s="265"/>
      <c r="S1034" s="265"/>
      <c r="T1034" s="266"/>
      <c r="U1034" s="162"/>
      <c r="V1034" s="162"/>
      <c r="W1034" s="162"/>
      <c r="X1034" s="162"/>
      <c r="AT1034" s="129" t="s">
        <v>142</v>
      </c>
      <c r="AU1034" s="129" t="s">
        <v>77</v>
      </c>
      <c r="AV1034" s="14" t="s">
        <v>77</v>
      </c>
      <c r="AW1034" s="14" t="s">
        <v>30</v>
      </c>
      <c r="AX1034" s="14" t="s">
        <v>68</v>
      </c>
      <c r="AY1034" s="129" t="s">
        <v>133</v>
      </c>
    </row>
    <row r="1035" spans="1:51" s="14" customFormat="1" ht="12">
      <c r="A1035" s="162"/>
      <c r="B1035" s="260"/>
      <c r="C1035" s="162"/>
      <c r="D1035" s="254" t="s">
        <v>142</v>
      </c>
      <c r="E1035" s="261" t="s">
        <v>3</v>
      </c>
      <c r="F1035" s="262" t="s">
        <v>1030</v>
      </c>
      <c r="G1035" s="162"/>
      <c r="H1035" s="263">
        <v>295.2</v>
      </c>
      <c r="I1035" s="130"/>
      <c r="J1035" s="162"/>
      <c r="K1035" s="162"/>
      <c r="L1035" s="260"/>
      <c r="M1035" s="264"/>
      <c r="N1035" s="265"/>
      <c r="O1035" s="265"/>
      <c r="P1035" s="265"/>
      <c r="Q1035" s="265"/>
      <c r="R1035" s="265"/>
      <c r="S1035" s="265"/>
      <c r="T1035" s="266"/>
      <c r="U1035" s="162"/>
      <c r="V1035" s="162"/>
      <c r="W1035" s="162"/>
      <c r="X1035" s="162"/>
      <c r="AT1035" s="129" t="s">
        <v>142</v>
      </c>
      <c r="AU1035" s="129" t="s">
        <v>77</v>
      </c>
      <c r="AV1035" s="14" t="s">
        <v>77</v>
      </c>
      <c r="AW1035" s="14" t="s">
        <v>30</v>
      </c>
      <c r="AX1035" s="14" t="s">
        <v>68</v>
      </c>
      <c r="AY1035" s="129" t="s">
        <v>133</v>
      </c>
    </row>
    <row r="1036" spans="1:51" s="14" customFormat="1" ht="12">
      <c r="A1036" s="162"/>
      <c r="B1036" s="260"/>
      <c r="C1036" s="162"/>
      <c r="D1036" s="254" t="s">
        <v>142</v>
      </c>
      <c r="E1036" s="261" t="s">
        <v>3</v>
      </c>
      <c r="F1036" s="262" t="s">
        <v>1031</v>
      </c>
      <c r="G1036" s="162"/>
      <c r="H1036" s="263">
        <v>285.66</v>
      </c>
      <c r="I1036" s="130"/>
      <c r="J1036" s="162"/>
      <c r="K1036" s="162"/>
      <c r="L1036" s="260"/>
      <c r="M1036" s="264"/>
      <c r="N1036" s="265"/>
      <c r="O1036" s="265"/>
      <c r="P1036" s="265"/>
      <c r="Q1036" s="265"/>
      <c r="R1036" s="265"/>
      <c r="S1036" s="265"/>
      <c r="T1036" s="266"/>
      <c r="U1036" s="162"/>
      <c r="V1036" s="162"/>
      <c r="W1036" s="162"/>
      <c r="X1036" s="162"/>
      <c r="AT1036" s="129" t="s">
        <v>142</v>
      </c>
      <c r="AU1036" s="129" t="s">
        <v>77</v>
      </c>
      <c r="AV1036" s="14" t="s">
        <v>77</v>
      </c>
      <c r="AW1036" s="14" t="s">
        <v>30</v>
      </c>
      <c r="AX1036" s="14" t="s">
        <v>68</v>
      </c>
      <c r="AY1036" s="129" t="s">
        <v>133</v>
      </c>
    </row>
    <row r="1037" spans="1:51" s="14" customFormat="1" ht="12">
      <c r="A1037" s="162"/>
      <c r="B1037" s="260"/>
      <c r="C1037" s="162"/>
      <c r="D1037" s="254" t="s">
        <v>142</v>
      </c>
      <c r="E1037" s="261" t="s">
        <v>3</v>
      </c>
      <c r="F1037" s="262" t="s">
        <v>1032</v>
      </c>
      <c r="G1037" s="162"/>
      <c r="H1037" s="263">
        <v>63</v>
      </c>
      <c r="I1037" s="130"/>
      <c r="J1037" s="162"/>
      <c r="K1037" s="162"/>
      <c r="L1037" s="260"/>
      <c r="M1037" s="264"/>
      <c r="N1037" s="265"/>
      <c r="O1037" s="265"/>
      <c r="P1037" s="265"/>
      <c r="Q1037" s="265"/>
      <c r="R1037" s="265"/>
      <c r="S1037" s="265"/>
      <c r="T1037" s="266"/>
      <c r="U1037" s="162"/>
      <c r="V1037" s="162"/>
      <c r="W1037" s="162"/>
      <c r="X1037" s="162"/>
      <c r="AT1037" s="129" t="s">
        <v>142</v>
      </c>
      <c r="AU1037" s="129" t="s">
        <v>77</v>
      </c>
      <c r="AV1037" s="14" t="s">
        <v>77</v>
      </c>
      <c r="AW1037" s="14" t="s">
        <v>30</v>
      </c>
      <c r="AX1037" s="14" t="s">
        <v>68</v>
      </c>
      <c r="AY1037" s="129" t="s">
        <v>133</v>
      </c>
    </row>
    <row r="1038" spans="1:51" s="14" customFormat="1" ht="12">
      <c r="A1038" s="162"/>
      <c r="B1038" s="260"/>
      <c r="C1038" s="162"/>
      <c r="D1038" s="254" t="s">
        <v>142</v>
      </c>
      <c r="E1038" s="261" t="s">
        <v>3</v>
      </c>
      <c r="F1038" s="262" t="s">
        <v>1033</v>
      </c>
      <c r="G1038" s="162"/>
      <c r="H1038" s="263">
        <v>111.6</v>
      </c>
      <c r="I1038" s="130"/>
      <c r="J1038" s="162"/>
      <c r="K1038" s="162"/>
      <c r="L1038" s="260"/>
      <c r="M1038" s="264"/>
      <c r="N1038" s="265"/>
      <c r="O1038" s="265"/>
      <c r="P1038" s="265"/>
      <c r="Q1038" s="265"/>
      <c r="R1038" s="265"/>
      <c r="S1038" s="265"/>
      <c r="T1038" s="266"/>
      <c r="U1038" s="162"/>
      <c r="V1038" s="162"/>
      <c r="W1038" s="162"/>
      <c r="X1038" s="162"/>
      <c r="AT1038" s="129" t="s">
        <v>142</v>
      </c>
      <c r="AU1038" s="129" t="s">
        <v>77</v>
      </c>
      <c r="AV1038" s="14" t="s">
        <v>77</v>
      </c>
      <c r="AW1038" s="14" t="s">
        <v>30</v>
      </c>
      <c r="AX1038" s="14" t="s">
        <v>68</v>
      </c>
      <c r="AY1038" s="129" t="s">
        <v>133</v>
      </c>
    </row>
    <row r="1039" spans="1:51" s="14" customFormat="1" ht="12">
      <c r="A1039" s="162"/>
      <c r="B1039" s="260"/>
      <c r="C1039" s="162"/>
      <c r="D1039" s="254" t="s">
        <v>142</v>
      </c>
      <c r="E1039" s="261" t="s">
        <v>3</v>
      </c>
      <c r="F1039" s="262" t="s">
        <v>1034</v>
      </c>
      <c r="G1039" s="162"/>
      <c r="H1039" s="263">
        <v>63</v>
      </c>
      <c r="I1039" s="130"/>
      <c r="J1039" s="162"/>
      <c r="K1039" s="162"/>
      <c r="L1039" s="260"/>
      <c r="M1039" s="264"/>
      <c r="N1039" s="265"/>
      <c r="O1039" s="265"/>
      <c r="P1039" s="265"/>
      <c r="Q1039" s="265"/>
      <c r="R1039" s="265"/>
      <c r="S1039" s="265"/>
      <c r="T1039" s="266"/>
      <c r="U1039" s="162"/>
      <c r="V1039" s="162"/>
      <c r="W1039" s="162"/>
      <c r="X1039" s="162"/>
      <c r="AT1039" s="129" t="s">
        <v>142</v>
      </c>
      <c r="AU1039" s="129" t="s">
        <v>77</v>
      </c>
      <c r="AV1039" s="14" t="s">
        <v>77</v>
      </c>
      <c r="AW1039" s="14" t="s">
        <v>30</v>
      </c>
      <c r="AX1039" s="14" t="s">
        <v>68</v>
      </c>
      <c r="AY1039" s="129" t="s">
        <v>133</v>
      </c>
    </row>
    <row r="1040" spans="1:51" s="14" customFormat="1" ht="12">
      <c r="A1040" s="162"/>
      <c r="B1040" s="260"/>
      <c r="C1040" s="162"/>
      <c r="D1040" s="254" t="s">
        <v>142</v>
      </c>
      <c r="E1040" s="261" t="s">
        <v>3</v>
      </c>
      <c r="F1040" s="262" t="s">
        <v>1035</v>
      </c>
      <c r="G1040" s="162"/>
      <c r="H1040" s="263">
        <v>256.14</v>
      </c>
      <c r="I1040" s="130"/>
      <c r="J1040" s="162"/>
      <c r="K1040" s="162"/>
      <c r="L1040" s="260"/>
      <c r="M1040" s="264"/>
      <c r="N1040" s="265"/>
      <c r="O1040" s="265"/>
      <c r="P1040" s="265"/>
      <c r="Q1040" s="265"/>
      <c r="R1040" s="265"/>
      <c r="S1040" s="265"/>
      <c r="T1040" s="266"/>
      <c r="U1040" s="162"/>
      <c r="V1040" s="162"/>
      <c r="W1040" s="162"/>
      <c r="X1040" s="162"/>
      <c r="AT1040" s="129" t="s">
        <v>142</v>
      </c>
      <c r="AU1040" s="129" t="s">
        <v>77</v>
      </c>
      <c r="AV1040" s="14" t="s">
        <v>77</v>
      </c>
      <c r="AW1040" s="14" t="s">
        <v>30</v>
      </c>
      <c r="AX1040" s="14" t="s">
        <v>68</v>
      </c>
      <c r="AY1040" s="129" t="s">
        <v>133</v>
      </c>
    </row>
    <row r="1041" spans="1:51" s="14" customFormat="1" ht="12">
      <c r="A1041" s="162"/>
      <c r="B1041" s="260"/>
      <c r="C1041" s="162"/>
      <c r="D1041" s="254" t="s">
        <v>142</v>
      </c>
      <c r="E1041" s="261" t="s">
        <v>3</v>
      </c>
      <c r="F1041" s="262" t="s">
        <v>1036</v>
      </c>
      <c r="G1041" s="162"/>
      <c r="H1041" s="263">
        <v>63</v>
      </c>
      <c r="I1041" s="130"/>
      <c r="J1041" s="162"/>
      <c r="K1041" s="162"/>
      <c r="L1041" s="260"/>
      <c r="M1041" s="264"/>
      <c r="N1041" s="265"/>
      <c r="O1041" s="265"/>
      <c r="P1041" s="265"/>
      <c r="Q1041" s="265"/>
      <c r="R1041" s="265"/>
      <c r="S1041" s="265"/>
      <c r="T1041" s="266"/>
      <c r="U1041" s="162"/>
      <c r="V1041" s="162"/>
      <c r="W1041" s="162"/>
      <c r="X1041" s="162"/>
      <c r="AT1041" s="129" t="s">
        <v>142</v>
      </c>
      <c r="AU1041" s="129" t="s">
        <v>77</v>
      </c>
      <c r="AV1041" s="14" t="s">
        <v>77</v>
      </c>
      <c r="AW1041" s="14" t="s">
        <v>30</v>
      </c>
      <c r="AX1041" s="14" t="s">
        <v>68</v>
      </c>
      <c r="AY1041" s="129" t="s">
        <v>133</v>
      </c>
    </row>
    <row r="1042" spans="1:51" s="14" customFormat="1" ht="12">
      <c r="A1042" s="162"/>
      <c r="B1042" s="260"/>
      <c r="C1042" s="162"/>
      <c r="D1042" s="254" t="s">
        <v>142</v>
      </c>
      <c r="E1042" s="261" t="s">
        <v>3</v>
      </c>
      <c r="F1042" s="262" t="s">
        <v>1037</v>
      </c>
      <c r="G1042" s="162"/>
      <c r="H1042" s="263">
        <v>103.5</v>
      </c>
      <c r="I1042" s="130"/>
      <c r="J1042" s="162"/>
      <c r="K1042" s="162"/>
      <c r="L1042" s="260"/>
      <c r="M1042" s="264"/>
      <c r="N1042" s="265"/>
      <c r="O1042" s="265"/>
      <c r="P1042" s="265"/>
      <c r="Q1042" s="265"/>
      <c r="R1042" s="265"/>
      <c r="S1042" s="265"/>
      <c r="T1042" s="266"/>
      <c r="U1042" s="162"/>
      <c r="V1042" s="162"/>
      <c r="W1042" s="162"/>
      <c r="X1042" s="162"/>
      <c r="AT1042" s="129" t="s">
        <v>142</v>
      </c>
      <c r="AU1042" s="129" t="s">
        <v>77</v>
      </c>
      <c r="AV1042" s="14" t="s">
        <v>77</v>
      </c>
      <c r="AW1042" s="14" t="s">
        <v>30</v>
      </c>
      <c r="AX1042" s="14" t="s">
        <v>68</v>
      </c>
      <c r="AY1042" s="129" t="s">
        <v>133</v>
      </c>
    </row>
    <row r="1043" spans="1:51" s="14" customFormat="1" ht="12">
      <c r="A1043" s="162"/>
      <c r="B1043" s="260"/>
      <c r="C1043" s="162"/>
      <c r="D1043" s="254" t="s">
        <v>142</v>
      </c>
      <c r="E1043" s="261" t="s">
        <v>3</v>
      </c>
      <c r="F1043" s="262" t="s">
        <v>1038</v>
      </c>
      <c r="G1043" s="162"/>
      <c r="H1043" s="263">
        <v>63</v>
      </c>
      <c r="I1043" s="130"/>
      <c r="J1043" s="162"/>
      <c r="K1043" s="162"/>
      <c r="L1043" s="260"/>
      <c r="M1043" s="264"/>
      <c r="N1043" s="265"/>
      <c r="O1043" s="265"/>
      <c r="P1043" s="265"/>
      <c r="Q1043" s="265"/>
      <c r="R1043" s="265"/>
      <c r="S1043" s="265"/>
      <c r="T1043" s="266"/>
      <c r="U1043" s="162"/>
      <c r="V1043" s="162"/>
      <c r="W1043" s="162"/>
      <c r="X1043" s="162"/>
      <c r="AT1043" s="129" t="s">
        <v>142</v>
      </c>
      <c r="AU1043" s="129" t="s">
        <v>77</v>
      </c>
      <c r="AV1043" s="14" t="s">
        <v>77</v>
      </c>
      <c r="AW1043" s="14" t="s">
        <v>30</v>
      </c>
      <c r="AX1043" s="14" t="s">
        <v>68</v>
      </c>
      <c r="AY1043" s="129" t="s">
        <v>133</v>
      </c>
    </row>
    <row r="1044" spans="1:51" s="14" customFormat="1" ht="12">
      <c r="A1044" s="162"/>
      <c r="B1044" s="260"/>
      <c r="C1044" s="162"/>
      <c r="D1044" s="254" t="s">
        <v>142</v>
      </c>
      <c r="E1044" s="261" t="s">
        <v>3</v>
      </c>
      <c r="F1044" s="262" t="s">
        <v>1039</v>
      </c>
      <c r="G1044" s="162"/>
      <c r="H1044" s="263">
        <v>87.48</v>
      </c>
      <c r="I1044" s="130"/>
      <c r="J1044" s="162"/>
      <c r="K1044" s="162"/>
      <c r="L1044" s="260"/>
      <c r="M1044" s="264"/>
      <c r="N1044" s="265"/>
      <c r="O1044" s="265"/>
      <c r="P1044" s="265"/>
      <c r="Q1044" s="265"/>
      <c r="R1044" s="265"/>
      <c r="S1044" s="265"/>
      <c r="T1044" s="266"/>
      <c r="U1044" s="162"/>
      <c r="V1044" s="162"/>
      <c r="W1044" s="162"/>
      <c r="X1044" s="162"/>
      <c r="AT1044" s="129" t="s">
        <v>142</v>
      </c>
      <c r="AU1044" s="129" t="s">
        <v>77</v>
      </c>
      <c r="AV1044" s="14" t="s">
        <v>77</v>
      </c>
      <c r="AW1044" s="14" t="s">
        <v>30</v>
      </c>
      <c r="AX1044" s="14" t="s">
        <v>68</v>
      </c>
      <c r="AY1044" s="129" t="s">
        <v>133</v>
      </c>
    </row>
    <row r="1045" spans="1:51" s="14" customFormat="1" ht="12">
      <c r="A1045" s="162"/>
      <c r="B1045" s="260"/>
      <c r="C1045" s="162"/>
      <c r="D1045" s="254" t="s">
        <v>142</v>
      </c>
      <c r="E1045" s="261" t="s">
        <v>3</v>
      </c>
      <c r="F1045" s="262" t="s">
        <v>1040</v>
      </c>
      <c r="G1045" s="162"/>
      <c r="H1045" s="263">
        <v>205.2</v>
      </c>
      <c r="I1045" s="130"/>
      <c r="J1045" s="162"/>
      <c r="K1045" s="162"/>
      <c r="L1045" s="260"/>
      <c r="M1045" s="264"/>
      <c r="N1045" s="265"/>
      <c r="O1045" s="265"/>
      <c r="P1045" s="265"/>
      <c r="Q1045" s="265"/>
      <c r="R1045" s="265"/>
      <c r="S1045" s="265"/>
      <c r="T1045" s="266"/>
      <c r="U1045" s="162"/>
      <c r="V1045" s="162"/>
      <c r="W1045" s="162"/>
      <c r="X1045" s="162"/>
      <c r="AT1045" s="129" t="s">
        <v>142</v>
      </c>
      <c r="AU1045" s="129" t="s">
        <v>77</v>
      </c>
      <c r="AV1045" s="14" t="s">
        <v>77</v>
      </c>
      <c r="AW1045" s="14" t="s">
        <v>30</v>
      </c>
      <c r="AX1045" s="14" t="s">
        <v>68</v>
      </c>
      <c r="AY1045" s="129" t="s">
        <v>133</v>
      </c>
    </row>
    <row r="1046" spans="1:51" s="14" customFormat="1" ht="12">
      <c r="A1046" s="162"/>
      <c r="B1046" s="260"/>
      <c r="C1046" s="162"/>
      <c r="D1046" s="254" t="s">
        <v>142</v>
      </c>
      <c r="E1046" s="261" t="s">
        <v>3</v>
      </c>
      <c r="F1046" s="262" t="s">
        <v>1041</v>
      </c>
      <c r="G1046" s="162"/>
      <c r="H1046" s="263">
        <v>427.68</v>
      </c>
      <c r="I1046" s="130"/>
      <c r="J1046" s="162"/>
      <c r="K1046" s="162"/>
      <c r="L1046" s="260"/>
      <c r="M1046" s="264"/>
      <c r="N1046" s="265"/>
      <c r="O1046" s="265"/>
      <c r="P1046" s="265"/>
      <c r="Q1046" s="265"/>
      <c r="R1046" s="265"/>
      <c r="S1046" s="265"/>
      <c r="T1046" s="266"/>
      <c r="U1046" s="162"/>
      <c r="V1046" s="162"/>
      <c r="W1046" s="162"/>
      <c r="X1046" s="162"/>
      <c r="AT1046" s="129" t="s">
        <v>142</v>
      </c>
      <c r="AU1046" s="129" t="s">
        <v>77</v>
      </c>
      <c r="AV1046" s="14" t="s">
        <v>77</v>
      </c>
      <c r="AW1046" s="14" t="s">
        <v>30</v>
      </c>
      <c r="AX1046" s="14" t="s">
        <v>68</v>
      </c>
      <c r="AY1046" s="129" t="s">
        <v>133</v>
      </c>
    </row>
    <row r="1047" spans="1:51" s="16" customFormat="1" ht="12">
      <c r="A1047" s="166"/>
      <c r="B1047" s="278"/>
      <c r="C1047" s="166"/>
      <c r="D1047" s="254" t="s">
        <v>142</v>
      </c>
      <c r="E1047" s="279" t="s">
        <v>3</v>
      </c>
      <c r="F1047" s="280" t="s">
        <v>523</v>
      </c>
      <c r="G1047" s="166"/>
      <c r="H1047" s="281">
        <v>2519.9</v>
      </c>
      <c r="I1047" s="143"/>
      <c r="J1047" s="166"/>
      <c r="K1047" s="166"/>
      <c r="L1047" s="278"/>
      <c r="M1047" s="282"/>
      <c r="N1047" s="283"/>
      <c r="O1047" s="283"/>
      <c r="P1047" s="283"/>
      <c r="Q1047" s="283"/>
      <c r="R1047" s="283"/>
      <c r="S1047" s="283"/>
      <c r="T1047" s="284"/>
      <c r="U1047" s="166"/>
      <c r="V1047" s="166"/>
      <c r="W1047" s="166"/>
      <c r="X1047" s="166"/>
      <c r="AT1047" s="142" t="s">
        <v>142</v>
      </c>
      <c r="AU1047" s="142" t="s">
        <v>77</v>
      </c>
      <c r="AV1047" s="16" t="s">
        <v>152</v>
      </c>
      <c r="AW1047" s="16" t="s">
        <v>30</v>
      </c>
      <c r="AX1047" s="16" t="s">
        <v>68</v>
      </c>
      <c r="AY1047" s="142" t="s">
        <v>133</v>
      </c>
    </row>
    <row r="1048" spans="1:51" s="15" customFormat="1" ht="12">
      <c r="A1048" s="165"/>
      <c r="B1048" s="271"/>
      <c r="C1048" s="165"/>
      <c r="D1048" s="254" t="s">
        <v>142</v>
      </c>
      <c r="E1048" s="272" t="s">
        <v>3</v>
      </c>
      <c r="F1048" s="273" t="s">
        <v>207</v>
      </c>
      <c r="G1048" s="165"/>
      <c r="H1048" s="274">
        <v>5646.15</v>
      </c>
      <c r="I1048" s="138"/>
      <c r="J1048" s="165"/>
      <c r="K1048" s="165"/>
      <c r="L1048" s="271"/>
      <c r="M1048" s="275"/>
      <c r="N1048" s="276"/>
      <c r="O1048" s="276"/>
      <c r="P1048" s="276"/>
      <c r="Q1048" s="276"/>
      <c r="R1048" s="276"/>
      <c r="S1048" s="276"/>
      <c r="T1048" s="277"/>
      <c r="U1048" s="165"/>
      <c r="V1048" s="165"/>
      <c r="W1048" s="165"/>
      <c r="X1048" s="165"/>
      <c r="AT1048" s="137" t="s">
        <v>142</v>
      </c>
      <c r="AU1048" s="137" t="s">
        <v>77</v>
      </c>
      <c r="AV1048" s="15" t="s">
        <v>140</v>
      </c>
      <c r="AW1048" s="15" t="s">
        <v>30</v>
      </c>
      <c r="AX1048" s="15" t="s">
        <v>73</v>
      </c>
      <c r="AY1048" s="137" t="s">
        <v>133</v>
      </c>
    </row>
    <row r="1049" spans="1:65" s="2" customFormat="1" ht="14.45" customHeight="1">
      <c r="A1049" s="164"/>
      <c r="B1049" s="176"/>
      <c r="C1049" s="242" t="s">
        <v>1078</v>
      </c>
      <c r="D1049" s="242" t="s">
        <v>135</v>
      </c>
      <c r="E1049" s="243" t="s">
        <v>1079</v>
      </c>
      <c r="F1049" s="244" t="s">
        <v>1080</v>
      </c>
      <c r="G1049" s="245" t="s">
        <v>138</v>
      </c>
      <c r="H1049" s="246">
        <v>1881420</v>
      </c>
      <c r="I1049" s="117"/>
      <c r="J1049" s="247">
        <f>ROUND(I1049*H1049,2)</f>
        <v>0</v>
      </c>
      <c r="K1049" s="244" t="s">
        <v>139</v>
      </c>
      <c r="L1049" s="176"/>
      <c r="M1049" s="248" t="s">
        <v>3</v>
      </c>
      <c r="N1049" s="249" t="s">
        <v>39</v>
      </c>
      <c r="O1049" s="250"/>
      <c r="P1049" s="251">
        <f>O1049*H1049</f>
        <v>0</v>
      </c>
      <c r="Q1049" s="251">
        <v>0</v>
      </c>
      <c r="R1049" s="251">
        <f>Q1049*H1049</f>
        <v>0</v>
      </c>
      <c r="S1049" s="251">
        <v>0</v>
      </c>
      <c r="T1049" s="252">
        <f>S1049*H1049</f>
        <v>0</v>
      </c>
      <c r="U1049" s="164"/>
      <c r="V1049" s="164"/>
      <c r="W1049" s="164"/>
      <c r="X1049" s="164"/>
      <c r="Y1049" s="30"/>
      <c r="Z1049" s="30"/>
      <c r="AA1049" s="30"/>
      <c r="AB1049" s="30"/>
      <c r="AC1049" s="30"/>
      <c r="AD1049" s="30"/>
      <c r="AE1049" s="30"/>
      <c r="AR1049" s="122" t="s">
        <v>140</v>
      </c>
      <c r="AT1049" s="122" t="s">
        <v>135</v>
      </c>
      <c r="AU1049" s="122" t="s">
        <v>77</v>
      </c>
      <c r="AY1049" s="18" t="s">
        <v>133</v>
      </c>
      <c r="BE1049" s="123">
        <f>IF(N1049="základní",J1049,0)</f>
        <v>0</v>
      </c>
      <c r="BF1049" s="123">
        <f>IF(N1049="snížená",J1049,0)</f>
        <v>0</v>
      </c>
      <c r="BG1049" s="123">
        <f>IF(N1049="zákl. přenesená",J1049,0)</f>
        <v>0</v>
      </c>
      <c r="BH1049" s="123">
        <f>IF(N1049="sníž. přenesená",J1049,0)</f>
        <v>0</v>
      </c>
      <c r="BI1049" s="123">
        <f>IF(N1049="nulová",J1049,0)</f>
        <v>0</v>
      </c>
      <c r="BJ1049" s="18" t="s">
        <v>73</v>
      </c>
      <c r="BK1049" s="123">
        <f>ROUND(I1049*H1049,2)</f>
        <v>0</v>
      </c>
      <c r="BL1049" s="18" t="s">
        <v>140</v>
      </c>
      <c r="BM1049" s="122" t="s">
        <v>1081</v>
      </c>
    </row>
    <row r="1050" spans="1:51" s="13" customFormat="1" ht="12">
      <c r="A1050" s="161"/>
      <c r="B1050" s="253"/>
      <c r="C1050" s="161"/>
      <c r="D1050" s="254" t="s">
        <v>142</v>
      </c>
      <c r="E1050" s="255" t="s">
        <v>3</v>
      </c>
      <c r="F1050" s="256" t="s">
        <v>1082</v>
      </c>
      <c r="G1050" s="161"/>
      <c r="H1050" s="255" t="s">
        <v>3</v>
      </c>
      <c r="I1050" s="125"/>
      <c r="J1050" s="161"/>
      <c r="K1050" s="161"/>
      <c r="L1050" s="253"/>
      <c r="M1050" s="257"/>
      <c r="N1050" s="258"/>
      <c r="O1050" s="258"/>
      <c r="P1050" s="258"/>
      <c r="Q1050" s="258"/>
      <c r="R1050" s="258"/>
      <c r="S1050" s="258"/>
      <c r="T1050" s="259"/>
      <c r="U1050" s="161"/>
      <c r="V1050" s="161"/>
      <c r="W1050" s="161"/>
      <c r="X1050" s="161"/>
      <c r="AT1050" s="124" t="s">
        <v>142</v>
      </c>
      <c r="AU1050" s="124" t="s">
        <v>77</v>
      </c>
      <c r="AV1050" s="13" t="s">
        <v>73</v>
      </c>
      <c r="AW1050" s="13" t="s">
        <v>30</v>
      </c>
      <c r="AX1050" s="13" t="s">
        <v>68</v>
      </c>
      <c r="AY1050" s="124" t="s">
        <v>133</v>
      </c>
    </row>
    <row r="1051" spans="1:51" s="14" customFormat="1" ht="12">
      <c r="A1051" s="162"/>
      <c r="B1051" s="260"/>
      <c r="C1051" s="162"/>
      <c r="D1051" s="254" t="s">
        <v>142</v>
      </c>
      <c r="E1051" s="261" t="s">
        <v>3</v>
      </c>
      <c r="F1051" s="262" t="s">
        <v>1083</v>
      </c>
      <c r="G1051" s="162"/>
      <c r="H1051" s="263">
        <v>1881420</v>
      </c>
      <c r="I1051" s="130"/>
      <c r="J1051" s="162"/>
      <c r="K1051" s="162"/>
      <c r="L1051" s="260"/>
      <c r="M1051" s="264"/>
      <c r="N1051" s="265"/>
      <c r="O1051" s="265"/>
      <c r="P1051" s="265"/>
      <c r="Q1051" s="265"/>
      <c r="R1051" s="265"/>
      <c r="S1051" s="265"/>
      <c r="T1051" s="266"/>
      <c r="U1051" s="162"/>
      <c r="V1051" s="162"/>
      <c r="W1051" s="162"/>
      <c r="X1051" s="162"/>
      <c r="AT1051" s="129" t="s">
        <v>142</v>
      </c>
      <c r="AU1051" s="129" t="s">
        <v>77</v>
      </c>
      <c r="AV1051" s="14" t="s">
        <v>77</v>
      </c>
      <c r="AW1051" s="14" t="s">
        <v>30</v>
      </c>
      <c r="AX1051" s="14" t="s">
        <v>73</v>
      </c>
      <c r="AY1051" s="129" t="s">
        <v>133</v>
      </c>
    </row>
    <row r="1052" spans="1:65" s="2" customFormat="1" ht="14.45" customHeight="1">
      <c r="A1052" s="164"/>
      <c r="B1052" s="176"/>
      <c r="C1052" s="242" t="s">
        <v>1084</v>
      </c>
      <c r="D1052" s="242" t="s">
        <v>135</v>
      </c>
      <c r="E1052" s="243" t="s">
        <v>1085</v>
      </c>
      <c r="F1052" s="244" t="s">
        <v>1086</v>
      </c>
      <c r="G1052" s="245" t="s">
        <v>138</v>
      </c>
      <c r="H1052" s="246">
        <v>5646.15</v>
      </c>
      <c r="I1052" s="117"/>
      <c r="J1052" s="247">
        <f>ROUND(I1052*H1052,2)</f>
        <v>0</v>
      </c>
      <c r="K1052" s="244" t="s">
        <v>139</v>
      </c>
      <c r="L1052" s="176"/>
      <c r="M1052" s="248" t="s">
        <v>3</v>
      </c>
      <c r="N1052" s="249" t="s">
        <v>39</v>
      </c>
      <c r="O1052" s="250"/>
      <c r="P1052" s="251">
        <f>O1052*H1052</f>
        <v>0</v>
      </c>
      <c r="Q1052" s="251">
        <v>0</v>
      </c>
      <c r="R1052" s="251">
        <f>Q1052*H1052</f>
        <v>0</v>
      </c>
      <c r="S1052" s="251">
        <v>0</v>
      </c>
      <c r="T1052" s="252">
        <f>S1052*H1052</f>
        <v>0</v>
      </c>
      <c r="U1052" s="164"/>
      <c r="V1052" s="164"/>
      <c r="W1052" s="164"/>
      <c r="X1052" s="164"/>
      <c r="Y1052" s="30"/>
      <c r="Z1052" s="30"/>
      <c r="AA1052" s="30"/>
      <c r="AB1052" s="30"/>
      <c r="AC1052" s="30"/>
      <c r="AD1052" s="30"/>
      <c r="AE1052" s="30"/>
      <c r="AR1052" s="122" t="s">
        <v>140</v>
      </c>
      <c r="AT1052" s="122" t="s">
        <v>135</v>
      </c>
      <c r="AU1052" s="122" t="s">
        <v>77</v>
      </c>
      <c r="AY1052" s="18" t="s">
        <v>133</v>
      </c>
      <c r="BE1052" s="123">
        <f>IF(N1052="základní",J1052,0)</f>
        <v>0</v>
      </c>
      <c r="BF1052" s="123">
        <f>IF(N1052="snížená",J1052,0)</f>
        <v>0</v>
      </c>
      <c r="BG1052" s="123">
        <f>IF(N1052="zákl. přenesená",J1052,0)</f>
        <v>0</v>
      </c>
      <c r="BH1052" s="123">
        <f>IF(N1052="sníž. přenesená",J1052,0)</f>
        <v>0</v>
      </c>
      <c r="BI1052" s="123">
        <f>IF(N1052="nulová",J1052,0)</f>
        <v>0</v>
      </c>
      <c r="BJ1052" s="18" t="s">
        <v>73</v>
      </c>
      <c r="BK1052" s="123">
        <f>ROUND(I1052*H1052,2)</f>
        <v>0</v>
      </c>
      <c r="BL1052" s="18" t="s">
        <v>140</v>
      </c>
      <c r="BM1052" s="122" t="s">
        <v>1087</v>
      </c>
    </row>
    <row r="1053" spans="1:51" s="14" customFormat="1" ht="12">
      <c r="A1053" s="162"/>
      <c r="B1053" s="260"/>
      <c r="C1053" s="162"/>
      <c r="D1053" s="254" t="s">
        <v>142</v>
      </c>
      <c r="E1053" s="261" t="s">
        <v>3</v>
      </c>
      <c r="F1053" s="262" t="s">
        <v>1088</v>
      </c>
      <c r="G1053" s="162"/>
      <c r="H1053" s="263">
        <v>5646.15</v>
      </c>
      <c r="I1053" s="130"/>
      <c r="J1053" s="162"/>
      <c r="K1053" s="162"/>
      <c r="L1053" s="260"/>
      <c r="M1053" s="264"/>
      <c r="N1053" s="265"/>
      <c r="O1053" s="265"/>
      <c r="P1053" s="265"/>
      <c r="Q1053" s="265"/>
      <c r="R1053" s="265"/>
      <c r="S1053" s="265"/>
      <c r="T1053" s="266"/>
      <c r="U1053" s="162"/>
      <c r="V1053" s="162"/>
      <c r="W1053" s="162"/>
      <c r="X1053" s="162"/>
      <c r="AT1053" s="129" t="s">
        <v>142</v>
      </c>
      <c r="AU1053" s="129" t="s">
        <v>77</v>
      </c>
      <c r="AV1053" s="14" t="s">
        <v>77</v>
      </c>
      <c r="AW1053" s="14" t="s">
        <v>30</v>
      </c>
      <c r="AX1053" s="14" t="s">
        <v>73</v>
      </c>
      <c r="AY1053" s="129" t="s">
        <v>133</v>
      </c>
    </row>
    <row r="1054" spans="1:65" s="2" customFormat="1" ht="14.45" customHeight="1">
      <c r="A1054" s="164"/>
      <c r="B1054" s="176"/>
      <c r="C1054" s="242" t="s">
        <v>1089</v>
      </c>
      <c r="D1054" s="242" t="s">
        <v>135</v>
      </c>
      <c r="E1054" s="243" t="s">
        <v>1090</v>
      </c>
      <c r="F1054" s="244" t="s">
        <v>1091</v>
      </c>
      <c r="G1054" s="245" t="s">
        <v>172</v>
      </c>
      <c r="H1054" s="246">
        <v>22</v>
      </c>
      <c r="I1054" s="117"/>
      <c r="J1054" s="247">
        <f>ROUND(I1054*H1054,2)</f>
        <v>0</v>
      </c>
      <c r="K1054" s="244" t="s">
        <v>139</v>
      </c>
      <c r="L1054" s="176"/>
      <c r="M1054" s="248" t="s">
        <v>3</v>
      </c>
      <c r="N1054" s="249" t="s">
        <v>39</v>
      </c>
      <c r="O1054" s="250"/>
      <c r="P1054" s="251">
        <f>O1054*H1054</f>
        <v>0</v>
      </c>
      <c r="Q1054" s="251">
        <v>0</v>
      </c>
      <c r="R1054" s="251">
        <f>Q1054*H1054</f>
        <v>0</v>
      </c>
      <c r="S1054" s="251">
        <v>0</v>
      </c>
      <c r="T1054" s="252">
        <f>S1054*H1054</f>
        <v>0</v>
      </c>
      <c r="U1054" s="164"/>
      <c r="V1054" s="164"/>
      <c r="W1054" s="164"/>
      <c r="X1054" s="164"/>
      <c r="Y1054" s="30"/>
      <c r="Z1054" s="30"/>
      <c r="AA1054" s="30"/>
      <c r="AB1054" s="30"/>
      <c r="AC1054" s="30"/>
      <c r="AD1054" s="30"/>
      <c r="AE1054" s="30"/>
      <c r="AR1054" s="122" t="s">
        <v>140</v>
      </c>
      <c r="AT1054" s="122" t="s">
        <v>135</v>
      </c>
      <c r="AU1054" s="122" t="s">
        <v>77</v>
      </c>
      <c r="AY1054" s="18" t="s">
        <v>133</v>
      </c>
      <c r="BE1054" s="123">
        <f>IF(N1054="základní",J1054,0)</f>
        <v>0</v>
      </c>
      <c r="BF1054" s="123">
        <f>IF(N1054="snížená",J1054,0)</f>
        <v>0</v>
      </c>
      <c r="BG1054" s="123">
        <f>IF(N1054="zákl. přenesená",J1054,0)</f>
        <v>0</v>
      </c>
      <c r="BH1054" s="123">
        <f>IF(N1054="sníž. přenesená",J1054,0)</f>
        <v>0</v>
      </c>
      <c r="BI1054" s="123">
        <f>IF(N1054="nulová",J1054,0)</f>
        <v>0</v>
      </c>
      <c r="BJ1054" s="18" t="s">
        <v>73</v>
      </c>
      <c r="BK1054" s="123">
        <f>ROUND(I1054*H1054,2)</f>
        <v>0</v>
      </c>
      <c r="BL1054" s="18" t="s">
        <v>140</v>
      </c>
      <c r="BM1054" s="122" t="s">
        <v>1092</v>
      </c>
    </row>
    <row r="1055" spans="1:51" s="14" customFormat="1" ht="12">
      <c r="A1055" s="162"/>
      <c r="B1055" s="260"/>
      <c r="C1055" s="162"/>
      <c r="D1055" s="254" t="s">
        <v>142</v>
      </c>
      <c r="E1055" s="261" t="s">
        <v>3</v>
      </c>
      <c r="F1055" s="262" t="s">
        <v>1093</v>
      </c>
      <c r="G1055" s="162"/>
      <c r="H1055" s="263">
        <v>19</v>
      </c>
      <c r="I1055" s="130"/>
      <c r="J1055" s="162"/>
      <c r="K1055" s="162"/>
      <c r="L1055" s="260"/>
      <c r="M1055" s="264"/>
      <c r="N1055" s="265"/>
      <c r="O1055" s="265"/>
      <c r="P1055" s="265"/>
      <c r="Q1055" s="265"/>
      <c r="R1055" s="265"/>
      <c r="S1055" s="265"/>
      <c r="T1055" s="266"/>
      <c r="U1055" s="162"/>
      <c r="V1055" s="162"/>
      <c r="W1055" s="162"/>
      <c r="X1055" s="162"/>
      <c r="AT1055" s="129" t="s">
        <v>142</v>
      </c>
      <c r="AU1055" s="129" t="s">
        <v>77</v>
      </c>
      <c r="AV1055" s="14" t="s">
        <v>77</v>
      </c>
      <c r="AW1055" s="14" t="s">
        <v>30</v>
      </c>
      <c r="AX1055" s="14" t="s">
        <v>68</v>
      </c>
      <c r="AY1055" s="129" t="s">
        <v>133</v>
      </c>
    </row>
    <row r="1056" spans="1:51" s="14" customFormat="1" ht="12">
      <c r="A1056" s="162"/>
      <c r="B1056" s="260"/>
      <c r="C1056" s="162"/>
      <c r="D1056" s="254" t="s">
        <v>142</v>
      </c>
      <c r="E1056" s="261" t="s">
        <v>3</v>
      </c>
      <c r="F1056" s="262" t="s">
        <v>1094</v>
      </c>
      <c r="G1056" s="162"/>
      <c r="H1056" s="263">
        <v>3</v>
      </c>
      <c r="I1056" s="130"/>
      <c r="J1056" s="162"/>
      <c r="K1056" s="162"/>
      <c r="L1056" s="260"/>
      <c r="M1056" s="264"/>
      <c r="N1056" s="265"/>
      <c r="O1056" s="265"/>
      <c r="P1056" s="265"/>
      <c r="Q1056" s="265"/>
      <c r="R1056" s="265"/>
      <c r="S1056" s="265"/>
      <c r="T1056" s="266"/>
      <c r="U1056" s="162"/>
      <c r="V1056" s="162"/>
      <c r="W1056" s="162"/>
      <c r="X1056" s="162"/>
      <c r="AT1056" s="129" t="s">
        <v>142</v>
      </c>
      <c r="AU1056" s="129" t="s">
        <v>77</v>
      </c>
      <c r="AV1056" s="14" t="s">
        <v>77</v>
      </c>
      <c r="AW1056" s="14" t="s">
        <v>30</v>
      </c>
      <c r="AX1056" s="14" t="s">
        <v>68</v>
      </c>
      <c r="AY1056" s="129" t="s">
        <v>133</v>
      </c>
    </row>
    <row r="1057" spans="1:51" s="15" customFormat="1" ht="12">
      <c r="A1057" s="165"/>
      <c r="B1057" s="271"/>
      <c r="C1057" s="165"/>
      <c r="D1057" s="254" t="s">
        <v>142</v>
      </c>
      <c r="E1057" s="272" t="s">
        <v>3</v>
      </c>
      <c r="F1057" s="273" t="s">
        <v>207</v>
      </c>
      <c r="G1057" s="165"/>
      <c r="H1057" s="274">
        <v>22</v>
      </c>
      <c r="I1057" s="138"/>
      <c r="J1057" s="165"/>
      <c r="K1057" s="165"/>
      <c r="L1057" s="271"/>
      <c r="M1057" s="275"/>
      <c r="N1057" s="276"/>
      <c r="O1057" s="276"/>
      <c r="P1057" s="276"/>
      <c r="Q1057" s="276"/>
      <c r="R1057" s="276"/>
      <c r="S1057" s="276"/>
      <c r="T1057" s="277"/>
      <c r="U1057" s="165"/>
      <c r="V1057" s="165"/>
      <c r="W1057" s="165"/>
      <c r="X1057" s="165"/>
      <c r="AT1057" s="137" t="s">
        <v>142</v>
      </c>
      <c r="AU1057" s="137" t="s">
        <v>77</v>
      </c>
      <c r="AV1057" s="15" t="s">
        <v>140</v>
      </c>
      <c r="AW1057" s="15" t="s">
        <v>30</v>
      </c>
      <c r="AX1057" s="15" t="s">
        <v>73</v>
      </c>
      <c r="AY1057" s="137" t="s">
        <v>133</v>
      </c>
    </row>
    <row r="1058" spans="1:65" s="2" customFormat="1" ht="14.45" customHeight="1">
      <c r="A1058" s="164"/>
      <c r="B1058" s="176"/>
      <c r="C1058" s="242" t="s">
        <v>1095</v>
      </c>
      <c r="D1058" s="242" t="s">
        <v>135</v>
      </c>
      <c r="E1058" s="243" t="s">
        <v>1096</v>
      </c>
      <c r="F1058" s="244" t="s">
        <v>1097</v>
      </c>
      <c r="G1058" s="245" t="s">
        <v>172</v>
      </c>
      <c r="H1058" s="246">
        <v>4</v>
      </c>
      <c r="I1058" s="117"/>
      <c r="J1058" s="247">
        <f>ROUND(I1058*H1058,2)</f>
        <v>0</v>
      </c>
      <c r="K1058" s="244" t="s">
        <v>139</v>
      </c>
      <c r="L1058" s="176"/>
      <c r="M1058" s="248" t="s">
        <v>3</v>
      </c>
      <c r="N1058" s="249" t="s">
        <v>39</v>
      </c>
      <c r="O1058" s="250"/>
      <c r="P1058" s="251">
        <f>O1058*H1058</f>
        <v>0</v>
      </c>
      <c r="Q1058" s="251">
        <v>0</v>
      </c>
      <c r="R1058" s="251">
        <f>Q1058*H1058</f>
        <v>0</v>
      </c>
      <c r="S1058" s="251">
        <v>0</v>
      </c>
      <c r="T1058" s="252">
        <f>S1058*H1058</f>
        <v>0</v>
      </c>
      <c r="U1058" s="164"/>
      <c r="V1058" s="164"/>
      <c r="W1058" s="164"/>
      <c r="X1058" s="164"/>
      <c r="Y1058" s="30"/>
      <c r="Z1058" s="30"/>
      <c r="AA1058" s="30"/>
      <c r="AB1058" s="30"/>
      <c r="AC1058" s="30"/>
      <c r="AD1058" s="30"/>
      <c r="AE1058" s="30"/>
      <c r="AR1058" s="122" t="s">
        <v>140</v>
      </c>
      <c r="AT1058" s="122" t="s">
        <v>135</v>
      </c>
      <c r="AU1058" s="122" t="s">
        <v>77</v>
      </c>
      <c r="AY1058" s="18" t="s">
        <v>133</v>
      </c>
      <c r="BE1058" s="123">
        <f>IF(N1058="základní",J1058,0)</f>
        <v>0</v>
      </c>
      <c r="BF1058" s="123">
        <f>IF(N1058="snížená",J1058,0)</f>
        <v>0</v>
      </c>
      <c r="BG1058" s="123">
        <f>IF(N1058="zákl. přenesená",J1058,0)</f>
        <v>0</v>
      </c>
      <c r="BH1058" s="123">
        <f>IF(N1058="sníž. přenesená",J1058,0)</f>
        <v>0</v>
      </c>
      <c r="BI1058" s="123">
        <f>IF(N1058="nulová",J1058,0)</f>
        <v>0</v>
      </c>
      <c r="BJ1058" s="18" t="s">
        <v>73</v>
      </c>
      <c r="BK1058" s="123">
        <f>ROUND(I1058*H1058,2)</f>
        <v>0</v>
      </c>
      <c r="BL1058" s="18" t="s">
        <v>140</v>
      </c>
      <c r="BM1058" s="122" t="s">
        <v>1098</v>
      </c>
    </row>
    <row r="1059" spans="1:51" s="13" customFormat="1" ht="12">
      <c r="A1059" s="161"/>
      <c r="B1059" s="253"/>
      <c r="C1059" s="161"/>
      <c r="D1059" s="254" t="s">
        <v>142</v>
      </c>
      <c r="E1059" s="255" t="s">
        <v>3</v>
      </c>
      <c r="F1059" s="256" t="s">
        <v>1099</v>
      </c>
      <c r="G1059" s="161"/>
      <c r="H1059" s="255" t="s">
        <v>3</v>
      </c>
      <c r="I1059" s="125"/>
      <c r="J1059" s="161"/>
      <c r="K1059" s="161"/>
      <c r="L1059" s="253"/>
      <c r="M1059" s="257"/>
      <c r="N1059" s="258"/>
      <c r="O1059" s="258"/>
      <c r="P1059" s="258"/>
      <c r="Q1059" s="258"/>
      <c r="R1059" s="258"/>
      <c r="S1059" s="258"/>
      <c r="T1059" s="259"/>
      <c r="U1059" s="161"/>
      <c r="V1059" s="161"/>
      <c r="W1059" s="161"/>
      <c r="X1059" s="161"/>
      <c r="AT1059" s="124" t="s">
        <v>142</v>
      </c>
      <c r="AU1059" s="124" t="s">
        <v>77</v>
      </c>
      <c r="AV1059" s="13" t="s">
        <v>73</v>
      </c>
      <c r="AW1059" s="13" t="s">
        <v>30</v>
      </c>
      <c r="AX1059" s="13" t="s">
        <v>68</v>
      </c>
      <c r="AY1059" s="124" t="s">
        <v>133</v>
      </c>
    </row>
    <row r="1060" spans="1:51" s="14" customFormat="1" ht="12">
      <c r="A1060" s="162"/>
      <c r="B1060" s="260"/>
      <c r="C1060" s="162"/>
      <c r="D1060" s="254" t="s">
        <v>142</v>
      </c>
      <c r="E1060" s="261" t="s">
        <v>3</v>
      </c>
      <c r="F1060" s="262" t="s">
        <v>140</v>
      </c>
      <c r="G1060" s="162"/>
      <c r="H1060" s="263">
        <v>4</v>
      </c>
      <c r="I1060" s="130"/>
      <c r="J1060" s="162"/>
      <c r="K1060" s="162"/>
      <c r="L1060" s="260"/>
      <c r="M1060" s="264"/>
      <c r="N1060" s="265"/>
      <c r="O1060" s="265"/>
      <c r="P1060" s="265"/>
      <c r="Q1060" s="265"/>
      <c r="R1060" s="265"/>
      <c r="S1060" s="265"/>
      <c r="T1060" s="266"/>
      <c r="U1060" s="162"/>
      <c r="V1060" s="162"/>
      <c r="W1060" s="162"/>
      <c r="X1060" s="162"/>
      <c r="AT1060" s="129" t="s">
        <v>142</v>
      </c>
      <c r="AU1060" s="129" t="s">
        <v>77</v>
      </c>
      <c r="AV1060" s="14" t="s">
        <v>77</v>
      </c>
      <c r="AW1060" s="14" t="s">
        <v>30</v>
      </c>
      <c r="AX1060" s="14" t="s">
        <v>68</v>
      </c>
      <c r="AY1060" s="129" t="s">
        <v>133</v>
      </c>
    </row>
    <row r="1061" spans="1:51" s="15" customFormat="1" ht="12">
      <c r="A1061" s="165"/>
      <c r="B1061" s="271"/>
      <c r="C1061" s="165"/>
      <c r="D1061" s="254" t="s">
        <v>142</v>
      </c>
      <c r="E1061" s="272" t="s">
        <v>3</v>
      </c>
      <c r="F1061" s="273" t="s">
        <v>207</v>
      </c>
      <c r="G1061" s="165"/>
      <c r="H1061" s="274">
        <v>4</v>
      </c>
      <c r="I1061" s="138"/>
      <c r="J1061" s="165"/>
      <c r="K1061" s="165"/>
      <c r="L1061" s="271"/>
      <c r="M1061" s="275"/>
      <c r="N1061" s="276"/>
      <c r="O1061" s="276"/>
      <c r="P1061" s="276"/>
      <c r="Q1061" s="276"/>
      <c r="R1061" s="276"/>
      <c r="S1061" s="276"/>
      <c r="T1061" s="277"/>
      <c r="U1061" s="165"/>
      <c r="V1061" s="165"/>
      <c r="W1061" s="165"/>
      <c r="X1061" s="165"/>
      <c r="AT1061" s="137" t="s">
        <v>142</v>
      </c>
      <c r="AU1061" s="137" t="s">
        <v>77</v>
      </c>
      <c r="AV1061" s="15" t="s">
        <v>140</v>
      </c>
      <c r="AW1061" s="15" t="s">
        <v>30</v>
      </c>
      <c r="AX1061" s="15" t="s">
        <v>73</v>
      </c>
      <c r="AY1061" s="137" t="s">
        <v>133</v>
      </c>
    </row>
    <row r="1062" spans="1:65" s="2" customFormat="1" ht="14.45" customHeight="1">
      <c r="A1062" s="164"/>
      <c r="B1062" s="176"/>
      <c r="C1062" s="242" t="s">
        <v>1100</v>
      </c>
      <c r="D1062" s="242" t="s">
        <v>135</v>
      </c>
      <c r="E1062" s="243" t="s">
        <v>1101</v>
      </c>
      <c r="F1062" s="244" t="s">
        <v>1102</v>
      </c>
      <c r="G1062" s="245" t="s">
        <v>172</v>
      </c>
      <c r="H1062" s="246">
        <v>7920</v>
      </c>
      <c r="I1062" s="117"/>
      <c r="J1062" s="247">
        <f>ROUND(I1062*H1062,2)</f>
        <v>0</v>
      </c>
      <c r="K1062" s="244" t="s">
        <v>139</v>
      </c>
      <c r="L1062" s="176"/>
      <c r="M1062" s="248" t="s">
        <v>3</v>
      </c>
      <c r="N1062" s="249" t="s">
        <v>39</v>
      </c>
      <c r="O1062" s="250"/>
      <c r="P1062" s="251">
        <f>O1062*H1062</f>
        <v>0</v>
      </c>
      <c r="Q1062" s="251">
        <v>0</v>
      </c>
      <c r="R1062" s="251">
        <f>Q1062*H1062</f>
        <v>0</v>
      </c>
      <c r="S1062" s="251">
        <v>0</v>
      </c>
      <c r="T1062" s="252">
        <f>S1062*H1062</f>
        <v>0</v>
      </c>
      <c r="U1062" s="164"/>
      <c r="V1062" s="164"/>
      <c r="W1062" s="164"/>
      <c r="X1062" s="164"/>
      <c r="Y1062" s="30"/>
      <c r="Z1062" s="30"/>
      <c r="AA1062" s="30"/>
      <c r="AB1062" s="30"/>
      <c r="AC1062" s="30"/>
      <c r="AD1062" s="30"/>
      <c r="AE1062" s="30"/>
      <c r="AR1062" s="122" t="s">
        <v>140</v>
      </c>
      <c r="AT1062" s="122" t="s">
        <v>135</v>
      </c>
      <c r="AU1062" s="122" t="s">
        <v>77</v>
      </c>
      <c r="AY1062" s="18" t="s">
        <v>133</v>
      </c>
      <c r="BE1062" s="123">
        <f>IF(N1062="základní",J1062,0)</f>
        <v>0</v>
      </c>
      <c r="BF1062" s="123">
        <f>IF(N1062="snížená",J1062,0)</f>
        <v>0</v>
      </c>
      <c r="BG1062" s="123">
        <f>IF(N1062="zákl. přenesená",J1062,0)</f>
        <v>0</v>
      </c>
      <c r="BH1062" s="123">
        <f>IF(N1062="sníž. přenesená",J1062,0)</f>
        <v>0</v>
      </c>
      <c r="BI1062" s="123">
        <f>IF(N1062="nulová",J1062,0)</f>
        <v>0</v>
      </c>
      <c r="BJ1062" s="18" t="s">
        <v>73</v>
      </c>
      <c r="BK1062" s="123">
        <f>ROUND(I1062*H1062,2)</f>
        <v>0</v>
      </c>
      <c r="BL1062" s="18" t="s">
        <v>140</v>
      </c>
      <c r="BM1062" s="122" t="s">
        <v>1103</v>
      </c>
    </row>
    <row r="1063" spans="1:51" s="14" customFormat="1" ht="12">
      <c r="A1063" s="162"/>
      <c r="B1063" s="260"/>
      <c r="C1063" s="162"/>
      <c r="D1063" s="254" t="s">
        <v>142</v>
      </c>
      <c r="E1063" s="261" t="s">
        <v>3</v>
      </c>
      <c r="F1063" s="262" t="s">
        <v>1104</v>
      </c>
      <c r="G1063" s="162"/>
      <c r="H1063" s="263">
        <v>7920</v>
      </c>
      <c r="I1063" s="130"/>
      <c r="J1063" s="162"/>
      <c r="K1063" s="162"/>
      <c r="L1063" s="260"/>
      <c r="M1063" s="264"/>
      <c r="N1063" s="265"/>
      <c r="O1063" s="265"/>
      <c r="P1063" s="265"/>
      <c r="Q1063" s="265"/>
      <c r="R1063" s="265"/>
      <c r="S1063" s="265"/>
      <c r="T1063" s="266"/>
      <c r="U1063" s="162"/>
      <c r="V1063" s="162"/>
      <c r="W1063" s="162"/>
      <c r="X1063" s="162"/>
      <c r="AT1063" s="129" t="s">
        <v>142</v>
      </c>
      <c r="AU1063" s="129" t="s">
        <v>77</v>
      </c>
      <c r="AV1063" s="14" t="s">
        <v>77</v>
      </c>
      <c r="AW1063" s="14" t="s">
        <v>30</v>
      </c>
      <c r="AX1063" s="14" t="s">
        <v>73</v>
      </c>
      <c r="AY1063" s="129" t="s">
        <v>133</v>
      </c>
    </row>
    <row r="1064" spans="1:65" s="2" customFormat="1" ht="14.45" customHeight="1">
      <c r="A1064" s="164"/>
      <c r="B1064" s="176"/>
      <c r="C1064" s="242" t="s">
        <v>1105</v>
      </c>
      <c r="D1064" s="242" t="s">
        <v>135</v>
      </c>
      <c r="E1064" s="243" t="s">
        <v>1106</v>
      </c>
      <c r="F1064" s="244" t="s">
        <v>1107</v>
      </c>
      <c r="G1064" s="245" t="s">
        <v>172</v>
      </c>
      <c r="H1064" s="246">
        <v>1440</v>
      </c>
      <c r="I1064" s="117"/>
      <c r="J1064" s="247">
        <f>ROUND(I1064*H1064,2)</f>
        <v>0</v>
      </c>
      <c r="K1064" s="244" t="s">
        <v>139</v>
      </c>
      <c r="L1064" s="176"/>
      <c r="M1064" s="248" t="s">
        <v>3</v>
      </c>
      <c r="N1064" s="249" t="s">
        <v>39</v>
      </c>
      <c r="O1064" s="250"/>
      <c r="P1064" s="251">
        <f>O1064*H1064</f>
        <v>0</v>
      </c>
      <c r="Q1064" s="251">
        <v>0</v>
      </c>
      <c r="R1064" s="251">
        <f>Q1064*H1064</f>
        <v>0</v>
      </c>
      <c r="S1064" s="251">
        <v>0</v>
      </c>
      <c r="T1064" s="252">
        <f>S1064*H1064</f>
        <v>0</v>
      </c>
      <c r="U1064" s="164"/>
      <c r="V1064" s="164"/>
      <c r="W1064" s="164"/>
      <c r="X1064" s="164"/>
      <c r="Y1064" s="30"/>
      <c r="Z1064" s="30"/>
      <c r="AA1064" s="30"/>
      <c r="AB1064" s="30"/>
      <c r="AC1064" s="30"/>
      <c r="AD1064" s="30"/>
      <c r="AE1064" s="30"/>
      <c r="AR1064" s="122" t="s">
        <v>140</v>
      </c>
      <c r="AT1064" s="122" t="s">
        <v>135</v>
      </c>
      <c r="AU1064" s="122" t="s">
        <v>77</v>
      </c>
      <c r="AY1064" s="18" t="s">
        <v>133</v>
      </c>
      <c r="BE1064" s="123">
        <f>IF(N1064="základní",J1064,0)</f>
        <v>0</v>
      </c>
      <c r="BF1064" s="123">
        <f>IF(N1064="snížená",J1064,0)</f>
        <v>0</v>
      </c>
      <c r="BG1064" s="123">
        <f>IF(N1064="zákl. přenesená",J1064,0)</f>
        <v>0</v>
      </c>
      <c r="BH1064" s="123">
        <f>IF(N1064="sníž. přenesená",J1064,0)</f>
        <v>0</v>
      </c>
      <c r="BI1064" s="123">
        <f>IF(N1064="nulová",J1064,0)</f>
        <v>0</v>
      </c>
      <c r="BJ1064" s="18" t="s">
        <v>73</v>
      </c>
      <c r="BK1064" s="123">
        <f>ROUND(I1064*H1064,2)</f>
        <v>0</v>
      </c>
      <c r="BL1064" s="18" t="s">
        <v>140</v>
      </c>
      <c r="BM1064" s="122" t="s">
        <v>1108</v>
      </c>
    </row>
    <row r="1065" spans="1:51" s="14" customFormat="1" ht="12">
      <c r="A1065" s="162"/>
      <c r="B1065" s="260"/>
      <c r="C1065" s="162"/>
      <c r="D1065" s="254" t="s">
        <v>142</v>
      </c>
      <c r="E1065" s="261" t="s">
        <v>3</v>
      </c>
      <c r="F1065" s="262" t="s">
        <v>1109</v>
      </c>
      <c r="G1065" s="162"/>
      <c r="H1065" s="263">
        <v>1440</v>
      </c>
      <c r="I1065" s="130"/>
      <c r="J1065" s="162"/>
      <c r="K1065" s="162"/>
      <c r="L1065" s="260"/>
      <c r="M1065" s="264"/>
      <c r="N1065" s="265"/>
      <c r="O1065" s="265"/>
      <c r="P1065" s="265"/>
      <c r="Q1065" s="265"/>
      <c r="R1065" s="265"/>
      <c r="S1065" s="265"/>
      <c r="T1065" s="266"/>
      <c r="U1065" s="162"/>
      <c r="V1065" s="162"/>
      <c r="W1065" s="162"/>
      <c r="X1065" s="162"/>
      <c r="AT1065" s="129" t="s">
        <v>142</v>
      </c>
      <c r="AU1065" s="129" t="s">
        <v>77</v>
      </c>
      <c r="AV1065" s="14" t="s">
        <v>77</v>
      </c>
      <c r="AW1065" s="14" t="s">
        <v>30</v>
      </c>
      <c r="AX1065" s="14" t="s">
        <v>73</v>
      </c>
      <c r="AY1065" s="129" t="s">
        <v>133</v>
      </c>
    </row>
    <row r="1066" spans="1:65" s="2" customFormat="1" ht="14.45" customHeight="1">
      <c r="A1066" s="164"/>
      <c r="B1066" s="176"/>
      <c r="C1066" s="242" t="s">
        <v>1110</v>
      </c>
      <c r="D1066" s="242" t="s">
        <v>135</v>
      </c>
      <c r="E1066" s="243" t="s">
        <v>1111</v>
      </c>
      <c r="F1066" s="244" t="s">
        <v>1112</v>
      </c>
      <c r="G1066" s="245" t="s">
        <v>172</v>
      </c>
      <c r="H1066" s="246">
        <v>22.005</v>
      </c>
      <c r="I1066" s="117"/>
      <c r="J1066" s="247">
        <f>ROUND(I1066*H1066,2)</f>
        <v>0</v>
      </c>
      <c r="K1066" s="244" t="s">
        <v>139</v>
      </c>
      <c r="L1066" s="176"/>
      <c r="M1066" s="248" t="s">
        <v>3</v>
      </c>
      <c r="N1066" s="249" t="s">
        <v>39</v>
      </c>
      <c r="O1066" s="250"/>
      <c r="P1066" s="251">
        <f>O1066*H1066</f>
        <v>0</v>
      </c>
      <c r="Q1066" s="251">
        <v>0</v>
      </c>
      <c r="R1066" s="251">
        <f>Q1066*H1066</f>
        <v>0</v>
      </c>
      <c r="S1066" s="251">
        <v>0</v>
      </c>
      <c r="T1066" s="252">
        <f>S1066*H1066</f>
        <v>0</v>
      </c>
      <c r="U1066" s="164"/>
      <c r="V1066" s="164"/>
      <c r="W1066" s="164"/>
      <c r="X1066" s="164"/>
      <c r="Y1066" s="30"/>
      <c r="Z1066" s="30"/>
      <c r="AA1066" s="30"/>
      <c r="AB1066" s="30"/>
      <c r="AC1066" s="30"/>
      <c r="AD1066" s="30"/>
      <c r="AE1066" s="30"/>
      <c r="AR1066" s="122" t="s">
        <v>140</v>
      </c>
      <c r="AT1066" s="122" t="s">
        <v>135</v>
      </c>
      <c r="AU1066" s="122" t="s">
        <v>77</v>
      </c>
      <c r="AY1066" s="18" t="s">
        <v>133</v>
      </c>
      <c r="BE1066" s="123">
        <f>IF(N1066="základní",J1066,0)</f>
        <v>0</v>
      </c>
      <c r="BF1066" s="123">
        <f>IF(N1066="snížená",J1066,0)</f>
        <v>0</v>
      </c>
      <c r="BG1066" s="123">
        <f>IF(N1066="zákl. přenesená",J1066,0)</f>
        <v>0</v>
      </c>
      <c r="BH1066" s="123">
        <f>IF(N1066="sníž. přenesená",J1066,0)</f>
        <v>0</v>
      </c>
      <c r="BI1066" s="123">
        <f>IF(N1066="nulová",J1066,0)</f>
        <v>0</v>
      </c>
      <c r="BJ1066" s="18" t="s">
        <v>73</v>
      </c>
      <c r="BK1066" s="123">
        <f>ROUND(I1066*H1066,2)</f>
        <v>0</v>
      </c>
      <c r="BL1066" s="18" t="s">
        <v>140</v>
      </c>
      <c r="BM1066" s="122" t="s">
        <v>1113</v>
      </c>
    </row>
    <row r="1067" spans="1:65" s="2" customFormat="1" ht="14.45" customHeight="1">
      <c r="A1067" s="164"/>
      <c r="B1067" s="176"/>
      <c r="C1067" s="242" t="s">
        <v>1114</v>
      </c>
      <c r="D1067" s="242" t="s">
        <v>135</v>
      </c>
      <c r="E1067" s="243" t="s">
        <v>1115</v>
      </c>
      <c r="F1067" s="244" t="s">
        <v>1116</v>
      </c>
      <c r="G1067" s="245" t="s">
        <v>172</v>
      </c>
      <c r="H1067" s="246">
        <v>4</v>
      </c>
      <c r="I1067" s="117"/>
      <c r="J1067" s="247">
        <f>ROUND(I1067*H1067,2)</f>
        <v>0</v>
      </c>
      <c r="K1067" s="244" t="s">
        <v>139</v>
      </c>
      <c r="L1067" s="176"/>
      <c r="M1067" s="248" t="s">
        <v>3</v>
      </c>
      <c r="N1067" s="249" t="s">
        <v>39</v>
      </c>
      <c r="O1067" s="250"/>
      <c r="P1067" s="251">
        <f>O1067*H1067</f>
        <v>0</v>
      </c>
      <c r="Q1067" s="251">
        <v>0</v>
      </c>
      <c r="R1067" s="251">
        <f>Q1067*H1067</f>
        <v>0</v>
      </c>
      <c r="S1067" s="251">
        <v>0</v>
      </c>
      <c r="T1067" s="252">
        <f>S1067*H1067</f>
        <v>0</v>
      </c>
      <c r="U1067" s="164"/>
      <c r="V1067" s="164"/>
      <c r="W1067" s="164"/>
      <c r="X1067" s="164"/>
      <c r="Y1067" s="30"/>
      <c r="Z1067" s="30"/>
      <c r="AA1067" s="30"/>
      <c r="AB1067" s="30"/>
      <c r="AC1067" s="30"/>
      <c r="AD1067" s="30"/>
      <c r="AE1067" s="30"/>
      <c r="AR1067" s="122" t="s">
        <v>140</v>
      </c>
      <c r="AT1067" s="122" t="s">
        <v>135</v>
      </c>
      <c r="AU1067" s="122" t="s">
        <v>77</v>
      </c>
      <c r="AY1067" s="18" t="s">
        <v>133</v>
      </c>
      <c r="BE1067" s="123">
        <f>IF(N1067="základní",J1067,0)</f>
        <v>0</v>
      </c>
      <c r="BF1067" s="123">
        <f>IF(N1067="snížená",J1067,0)</f>
        <v>0</v>
      </c>
      <c r="BG1067" s="123">
        <f>IF(N1067="zákl. přenesená",J1067,0)</f>
        <v>0</v>
      </c>
      <c r="BH1067" s="123">
        <f>IF(N1067="sníž. přenesená",J1067,0)</f>
        <v>0</v>
      </c>
      <c r="BI1067" s="123">
        <f>IF(N1067="nulová",J1067,0)</f>
        <v>0</v>
      </c>
      <c r="BJ1067" s="18" t="s">
        <v>73</v>
      </c>
      <c r="BK1067" s="123">
        <f>ROUND(I1067*H1067,2)</f>
        <v>0</v>
      </c>
      <c r="BL1067" s="18" t="s">
        <v>140</v>
      </c>
      <c r="BM1067" s="122" t="s">
        <v>1117</v>
      </c>
    </row>
    <row r="1068" spans="1:65" s="2" customFormat="1" ht="14.45" customHeight="1">
      <c r="A1068" s="164"/>
      <c r="B1068" s="176"/>
      <c r="C1068" s="242" t="s">
        <v>1118</v>
      </c>
      <c r="D1068" s="242" t="s">
        <v>135</v>
      </c>
      <c r="E1068" s="243" t="s">
        <v>1119</v>
      </c>
      <c r="F1068" s="244" t="s">
        <v>1120</v>
      </c>
      <c r="G1068" s="245" t="s">
        <v>1121</v>
      </c>
      <c r="H1068" s="246">
        <v>1</v>
      </c>
      <c r="I1068" s="117"/>
      <c r="J1068" s="247">
        <f>ROUND(I1068*H1068,2)</f>
        <v>0</v>
      </c>
      <c r="K1068" s="244" t="s">
        <v>139</v>
      </c>
      <c r="L1068" s="176"/>
      <c r="M1068" s="248" t="s">
        <v>3</v>
      </c>
      <c r="N1068" s="249" t="s">
        <v>39</v>
      </c>
      <c r="O1068" s="250"/>
      <c r="P1068" s="251">
        <f>O1068*H1068</f>
        <v>0</v>
      </c>
      <c r="Q1068" s="251">
        <v>0</v>
      </c>
      <c r="R1068" s="251">
        <f>Q1068*H1068</f>
        <v>0</v>
      </c>
      <c r="S1068" s="251">
        <v>0</v>
      </c>
      <c r="T1068" s="252">
        <f>S1068*H1068</f>
        <v>0</v>
      </c>
      <c r="U1068" s="164"/>
      <c r="V1068" s="164"/>
      <c r="W1068" s="164"/>
      <c r="X1068" s="164"/>
      <c r="Y1068" s="30"/>
      <c r="Z1068" s="30"/>
      <c r="AA1068" s="30"/>
      <c r="AB1068" s="30"/>
      <c r="AC1068" s="30"/>
      <c r="AD1068" s="30"/>
      <c r="AE1068" s="30"/>
      <c r="AR1068" s="122" t="s">
        <v>140</v>
      </c>
      <c r="AT1068" s="122" t="s">
        <v>135</v>
      </c>
      <c r="AU1068" s="122" t="s">
        <v>77</v>
      </c>
      <c r="AY1068" s="18" t="s">
        <v>133</v>
      </c>
      <c r="BE1068" s="123">
        <f>IF(N1068="základní",J1068,0)</f>
        <v>0</v>
      </c>
      <c r="BF1068" s="123">
        <f>IF(N1068="snížená",J1068,0)</f>
        <v>0</v>
      </c>
      <c r="BG1068" s="123">
        <f>IF(N1068="zákl. přenesená",J1068,0)</f>
        <v>0</v>
      </c>
      <c r="BH1068" s="123">
        <f>IF(N1068="sníž. přenesená",J1068,0)</f>
        <v>0</v>
      </c>
      <c r="BI1068" s="123">
        <f>IF(N1068="nulová",J1068,0)</f>
        <v>0</v>
      </c>
      <c r="BJ1068" s="18" t="s">
        <v>73</v>
      </c>
      <c r="BK1068" s="123">
        <f>ROUND(I1068*H1068,2)</f>
        <v>0</v>
      </c>
      <c r="BL1068" s="18" t="s">
        <v>140</v>
      </c>
      <c r="BM1068" s="122" t="s">
        <v>1122</v>
      </c>
    </row>
    <row r="1069" spans="1:47" s="2" customFormat="1" ht="19.5">
      <c r="A1069" s="164"/>
      <c r="B1069" s="176"/>
      <c r="C1069" s="164"/>
      <c r="D1069" s="254" t="s">
        <v>164</v>
      </c>
      <c r="E1069" s="164"/>
      <c r="F1069" s="267" t="s">
        <v>1123</v>
      </c>
      <c r="G1069" s="164"/>
      <c r="H1069" s="164"/>
      <c r="I1069" s="134"/>
      <c r="J1069" s="164"/>
      <c r="K1069" s="164"/>
      <c r="L1069" s="176"/>
      <c r="M1069" s="268"/>
      <c r="N1069" s="269"/>
      <c r="O1069" s="250"/>
      <c r="P1069" s="250"/>
      <c r="Q1069" s="250"/>
      <c r="R1069" s="250"/>
      <c r="S1069" s="250"/>
      <c r="T1069" s="270"/>
      <c r="U1069" s="164"/>
      <c r="V1069" s="164"/>
      <c r="W1069" s="164"/>
      <c r="X1069" s="164"/>
      <c r="Y1069" s="30"/>
      <c r="Z1069" s="30"/>
      <c r="AA1069" s="30"/>
      <c r="AB1069" s="30"/>
      <c r="AC1069" s="30"/>
      <c r="AD1069" s="30"/>
      <c r="AE1069" s="30"/>
      <c r="AT1069" s="18" t="s">
        <v>164</v>
      </c>
      <c r="AU1069" s="18" t="s">
        <v>77</v>
      </c>
    </row>
    <row r="1070" spans="1:65" s="2" customFormat="1" ht="24.2" customHeight="1">
      <c r="A1070" s="164"/>
      <c r="B1070" s="176"/>
      <c r="C1070" s="242" t="s">
        <v>1124</v>
      </c>
      <c r="D1070" s="242" t="s">
        <v>135</v>
      </c>
      <c r="E1070" s="243" t="s">
        <v>1125</v>
      </c>
      <c r="F1070" s="244" t="s">
        <v>1126</v>
      </c>
      <c r="G1070" s="245" t="s">
        <v>138</v>
      </c>
      <c r="H1070" s="246">
        <v>36</v>
      </c>
      <c r="I1070" s="117"/>
      <c r="J1070" s="247">
        <f>ROUND(I1070*H1070,2)</f>
        <v>0</v>
      </c>
      <c r="K1070" s="244" t="s">
        <v>139</v>
      </c>
      <c r="L1070" s="176"/>
      <c r="M1070" s="248" t="s">
        <v>3</v>
      </c>
      <c r="N1070" s="249" t="s">
        <v>39</v>
      </c>
      <c r="O1070" s="250"/>
      <c r="P1070" s="251">
        <f>O1070*H1070</f>
        <v>0</v>
      </c>
      <c r="Q1070" s="251">
        <v>0.00021</v>
      </c>
      <c r="R1070" s="251">
        <f>Q1070*H1070</f>
        <v>0.007560000000000001</v>
      </c>
      <c r="S1070" s="251">
        <v>0</v>
      </c>
      <c r="T1070" s="252">
        <f>S1070*H1070</f>
        <v>0</v>
      </c>
      <c r="U1070" s="164"/>
      <c r="V1070" s="164"/>
      <c r="W1070" s="164"/>
      <c r="X1070" s="164"/>
      <c r="Y1070" s="30"/>
      <c r="Z1070" s="30"/>
      <c r="AA1070" s="30"/>
      <c r="AB1070" s="30"/>
      <c r="AC1070" s="30"/>
      <c r="AD1070" s="30"/>
      <c r="AE1070" s="30"/>
      <c r="AR1070" s="122" t="s">
        <v>140</v>
      </c>
      <c r="AT1070" s="122" t="s">
        <v>135</v>
      </c>
      <c r="AU1070" s="122" t="s">
        <v>77</v>
      </c>
      <c r="AY1070" s="18" t="s">
        <v>133</v>
      </c>
      <c r="BE1070" s="123">
        <f>IF(N1070="základní",J1070,0)</f>
        <v>0</v>
      </c>
      <c r="BF1070" s="123">
        <f>IF(N1070="snížená",J1070,0)</f>
        <v>0</v>
      </c>
      <c r="BG1070" s="123">
        <f>IF(N1070="zákl. přenesená",J1070,0)</f>
        <v>0</v>
      </c>
      <c r="BH1070" s="123">
        <f>IF(N1070="sníž. přenesená",J1070,0)</f>
        <v>0</v>
      </c>
      <c r="BI1070" s="123">
        <f>IF(N1070="nulová",J1070,0)</f>
        <v>0</v>
      </c>
      <c r="BJ1070" s="18" t="s">
        <v>73</v>
      </c>
      <c r="BK1070" s="123">
        <f>ROUND(I1070*H1070,2)</f>
        <v>0</v>
      </c>
      <c r="BL1070" s="18" t="s">
        <v>140</v>
      </c>
      <c r="BM1070" s="122" t="s">
        <v>1127</v>
      </c>
    </row>
    <row r="1071" spans="1:47" s="2" customFormat="1" ht="19.5">
      <c r="A1071" s="164"/>
      <c r="B1071" s="176"/>
      <c r="C1071" s="164"/>
      <c r="D1071" s="254" t="s">
        <v>164</v>
      </c>
      <c r="E1071" s="164"/>
      <c r="F1071" s="267" t="s">
        <v>1128</v>
      </c>
      <c r="G1071" s="164"/>
      <c r="H1071" s="164"/>
      <c r="I1071" s="134"/>
      <c r="J1071" s="164"/>
      <c r="K1071" s="164"/>
      <c r="L1071" s="176"/>
      <c r="M1071" s="268"/>
      <c r="N1071" s="269"/>
      <c r="O1071" s="250"/>
      <c r="P1071" s="250"/>
      <c r="Q1071" s="250"/>
      <c r="R1071" s="250"/>
      <c r="S1071" s="250"/>
      <c r="T1071" s="270"/>
      <c r="U1071" s="164"/>
      <c r="V1071" s="164"/>
      <c r="W1071" s="164"/>
      <c r="X1071" s="164"/>
      <c r="Y1071" s="30"/>
      <c r="Z1071" s="30"/>
      <c r="AA1071" s="30"/>
      <c r="AB1071" s="30"/>
      <c r="AC1071" s="30"/>
      <c r="AD1071" s="30"/>
      <c r="AE1071" s="30"/>
      <c r="AT1071" s="18" t="s">
        <v>164</v>
      </c>
      <c r="AU1071" s="18" t="s">
        <v>77</v>
      </c>
    </row>
    <row r="1072" spans="1:51" s="14" customFormat="1" ht="12">
      <c r="A1072" s="162"/>
      <c r="B1072" s="260"/>
      <c r="C1072" s="162"/>
      <c r="D1072" s="254" t="s">
        <v>142</v>
      </c>
      <c r="E1072" s="261" t="s">
        <v>3</v>
      </c>
      <c r="F1072" s="262" t="s">
        <v>1129</v>
      </c>
      <c r="G1072" s="162"/>
      <c r="H1072" s="263">
        <v>12</v>
      </c>
      <c r="I1072" s="130"/>
      <c r="J1072" s="162"/>
      <c r="K1072" s="162"/>
      <c r="L1072" s="260"/>
      <c r="M1072" s="264"/>
      <c r="N1072" s="265"/>
      <c r="O1072" s="265"/>
      <c r="P1072" s="265"/>
      <c r="Q1072" s="265"/>
      <c r="R1072" s="265"/>
      <c r="S1072" s="265"/>
      <c r="T1072" s="266"/>
      <c r="U1072" s="162"/>
      <c r="V1072" s="162"/>
      <c r="W1072" s="162"/>
      <c r="X1072" s="162"/>
      <c r="AT1072" s="129" t="s">
        <v>142</v>
      </c>
      <c r="AU1072" s="129" t="s">
        <v>77</v>
      </c>
      <c r="AV1072" s="14" t="s">
        <v>77</v>
      </c>
      <c r="AW1072" s="14" t="s">
        <v>30</v>
      </c>
      <c r="AX1072" s="14" t="s">
        <v>68</v>
      </c>
      <c r="AY1072" s="129" t="s">
        <v>133</v>
      </c>
    </row>
    <row r="1073" spans="1:51" s="14" customFormat="1" ht="12">
      <c r="A1073" s="162"/>
      <c r="B1073" s="260"/>
      <c r="C1073" s="162"/>
      <c r="D1073" s="254" t="s">
        <v>142</v>
      </c>
      <c r="E1073" s="261" t="s">
        <v>3</v>
      </c>
      <c r="F1073" s="262" t="s">
        <v>1130</v>
      </c>
      <c r="G1073" s="162"/>
      <c r="H1073" s="263">
        <v>24</v>
      </c>
      <c r="I1073" s="130"/>
      <c r="J1073" s="162"/>
      <c r="K1073" s="162"/>
      <c r="L1073" s="260"/>
      <c r="M1073" s="264"/>
      <c r="N1073" s="265"/>
      <c r="O1073" s="265"/>
      <c r="P1073" s="265"/>
      <c r="Q1073" s="265"/>
      <c r="R1073" s="265"/>
      <c r="S1073" s="265"/>
      <c r="T1073" s="266"/>
      <c r="U1073" s="162"/>
      <c r="V1073" s="162"/>
      <c r="W1073" s="162"/>
      <c r="X1073" s="162"/>
      <c r="AT1073" s="129" t="s">
        <v>142</v>
      </c>
      <c r="AU1073" s="129" t="s">
        <v>77</v>
      </c>
      <c r="AV1073" s="14" t="s">
        <v>77</v>
      </c>
      <c r="AW1073" s="14" t="s">
        <v>30</v>
      </c>
      <c r="AX1073" s="14" t="s">
        <v>68</v>
      </c>
      <c r="AY1073" s="129" t="s">
        <v>133</v>
      </c>
    </row>
    <row r="1074" spans="1:51" s="15" customFormat="1" ht="12">
      <c r="A1074" s="165"/>
      <c r="B1074" s="271"/>
      <c r="C1074" s="165"/>
      <c r="D1074" s="254" t="s">
        <v>142</v>
      </c>
      <c r="E1074" s="272" t="s">
        <v>3</v>
      </c>
      <c r="F1074" s="273" t="s">
        <v>207</v>
      </c>
      <c r="G1074" s="165"/>
      <c r="H1074" s="274">
        <v>36</v>
      </c>
      <c r="I1074" s="138"/>
      <c r="J1074" s="165"/>
      <c r="K1074" s="165"/>
      <c r="L1074" s="271"/>
      <c r="M1074" s="275"/>
      <c r="N1074" s="276"/>
      <c r="O1074" s="276"/>
      <c r="P1074" s="276"/>
      <c r="Q1074" s="276"/>
      <c r="R1074" s="276"/>
      <c r="S1074" s="276"/>
      <c r="T1074" s="277"/>
      <c r="U1074" s="165"/>
      <c r="V1074" s="165"/>
      <c r="W1074" s="165"/>
      <c r="X1074" s="165"/>
      <c r="AT1074" s="137" t="s">
        <v>142</v>
      </c>
      <c r="AU1074" s="137" t="s">
        <v>77</v>
      </c>
      <c r="AV1074" s="15" t="s">
        <v>140</v>
      </c>
      <c r="AW1074" s="15" t="s">
        <v>30</v>
      </c>
      <c r="AX1074" s="15" t="s">
        <v>73</v>
      </c>
      <c r="AY1074" s="137" t="s">
        <v>133</v>
      </c>
    </row>
    <row r="1075" spans="1:65" s="2" customFormat="1" ht="14.45" customHeight="1">
      <c r="A1075" s="164"/>
      <c r="B1075" s="176"/>
      <c r="C1075" s="242" t="s">
        <v>1131</v>
      </c>
      <c r="D1075" s="242" t="s">
        <v>135</v>
      </c>
      <c r="E1075" s="243" t="s">
        <v>1132</v>
      </c>
      <c r="F1075" s="244" t="s">
        <v>1133</v>
      </c>
      <c r="G1075" s="245" t="s">
        <v>1134</v>
      </c>
      <c r="H1075" s="246">
        <v>9</v>
      </c>
      <c r="I1075" s="117"/>
      <c r="J1075" s="247">
        <f>ROUND(I1075*H1075,2)</f>
        <v>0</v>
      </c>
      <c r="K1075" s="244" t="s">
        <v>139</v>
      </c>
      <c r="L1075" s="176"/>
      <c r="M1075" s="248" t="s">
        <v>3</v>
      </c>
      <c r="N1075" s="249" t="s">
        <v>39</v>
      </c>
      <c r="O1075" s="250"/>
      <c r="P1075" s="251">
        <f>O1075*H1075</f>
        <v>0</v>
      </c>
      <c r="Q1075" s="251">
        <v>0</v>
      </c>
      <c r="R1075" s="251">
        <f>Q1075*H1075</f>
        <v>0</v>
      </c>
      <c r="S1075" s="251">
        <v>0</v>
      </c>
      <c r="T1075" s="252">
        <f>S1075*H1075</f>
        <v>0</v>
      </c>
      <c r="U1075" s="164"/>
      <c r="V1075" s="164"/>
      <c r="W1075" s="164"/>
      <c r="X1075" s="164"/>
      <c r="Y1075" s="30"/>
      <c r="Z1075" s="30"/>
      <c r="AA1075" s="30"/>
      <c r="AB1075" s="30"/>
      <c r="AC1075" s="30"/>
      <c r="AD1075" s="30"/>
      <c r="AE1075" s="30"/>
      <c r="AR1075" s="122" t="s">
        <v>140</v>
      </c>
      <c r="AT1075" s="122" t="s">
        <v>135</v>
      </c>
      <c r="AU1075" s="122" t="s">
        <v>77</v>
      </c>
      <c r="AY1075" s="18" t="s">
        <v>133</v>
      </c>
      <c r="BE1075" s="123">
        <f>IF(N1075="základní",J1075,0)</f>
        <v>0</v>
      </c>
      <c r="BF1075" s="123">
        <f>IF(N1075="snížená",J1075,0)</f>
        <v>0</v>
      </c>
      <c r="BG1075" s="123">
        <f>IF(N1075="zákl. přenesená",J1075,0)</f>
        <v>0</v>
      </c>
      <c r="BH1075" s="123">
        <f>IF(N1075="sníž. přenesená",J1075,0)</f>
        <v>0</v>
      </c>
      <c r="BI1075" s="123">
        <f>IF(N1075="nulová",J1075,0)</f>
        <v>0</v>
      </c>
      <c r="BJ1075" s="18" t="s">
        <v>73</v>
      </c>
      <c r="BK1075" s="123">
        <f>ROUND(I1075*H1075,2)</f>
        <v>0</v>
      </c>
      <c r="BL1075" s="18" t="s">
        <v>140</v>
      </c>
      <c r="BM1075" s="122" t="s">
        <v>1135</v>
      </c>
    </row>
    <row r="1076" spans="1:47" s="2" customFormat="1" ht="19.5">
      <c r="A1076" s="164"/>
      <c r="B1076" s="176"/>
      <c r="C1076" s="164"/>
      <c r="D1076" s="254" t="s">
        <v>164</v>
      </c>
      <c r="E1076" s="164"/>
      <c r="F1076" s="267" t="s">
        <v>1136</v>
      </c>
      <c r="G1076" s="164"/>
      <c r="H1076" s="164"/>
      <c r="I1076" s="134"/>
      <c r="J1076" s="164"/>
      <c r="K1076" s="164"/>
      <c r="L1076" s="176"/>
      <c r="M1076" s="268"/>
      <c r="N1076" s="269"/>
      <c r="O1076" s="250"/>
      <c r="P1076" s="250"/>
      <c r="Q1076" s="250"/>
      <c r="R1076" s="250"/>
      <c r="S1076" s="250"/>
      <c r="T1076" s="270"/>
      <c r="U1076" s="164"/>
      <c r="V1076" s="164"/>
      <c r="W1076" s="164"/>
      <c r="X1076" s="164"/>
      <c r="Y1076" s="30"/>
      <c r="Z1076" s="30"/>
      <c r="AA1076" s="30"/>
      <c r="AB1076" s="30"/>
      <c r="AC1076" s="30"/>
      <c r="AD1076" s="30"/>
      <c r="AE1076" s="30"/>
      <c r="AT1076" s="18" t="s">
        <v>164</v>
      </c>
      <c r="AU1076" s="18" t="s">
        <v>77</v>
      </c>
    </row>
    <row r="1077" spans="1:65" s="2" customFormat="1" ht="14.45" customHeight="1">
      <c r="A1077" s="164"/>
      <c r="B1077" s="176"/>
      <c r="C1077" s="242" t="s">
        <v>1137</v>
      </c>
      <c r="D1077" s="242" t="s">
        <v>135</v>
      </c>
      <c r="E1077" s="243" t="s">
        <v>1138</v>
      </c>
      <c r="F1077" s="244" t="s">
        <v>1139</v>
      </c>
      <c r="G1077" s="245" t="s">
        <v>1134</v>
      </c>
      <c r="H1077" s="246">
        <v>108</v>
      </c>
      <c r="I1077" s="117"/>
      <c r="J1077" s="247">
        <f>ROUND(I1077*H1077,2)</f>
        <v>0</v>
      </c>
      <c r="K1077" s="244" t="s">
        <v>139</v>
      </c>
      <c r="L1077" s="176"/>
      <c r="M1077" s="248" t="s">
        <v>3</v>
      </c>
      <c r="N1077" s="249" t="s">
        <v>39</v>
      </c>
      <c r="O1077" s="250"/>
      <c r="P1077" s="251">
        <f>O1077*H1077</f>
        <v>0</v>
      </c>
      <c r="Q1077" s="251">
        <v>0</v>
      </c>
      <c r="R1077" s="251">
        <f>Q1077*H1077</f>
        <v>0</v>
      </c>
      <c r="S1077" s="251">
        <v>0</v>
      </c>
      <c r="T1077" s="252">
        <f>S1077*H1077</f>
        <v>0</v>
      </c>
      <c r="U1077" s="164"/>
      <c r="V1077" s="164"/>
      <c r="W1077" s="164"/>
      <c r="X1077" s="164"/>
      <c r="Y1077" s="30"/>
      <c r="Z1077" s="30"/>
      <c r="AA1077" s="30"/>
      <c r="AB1077" s="30"/>
      <c r="AC1077" s="30"/>
      <c r="AD1077" s="30"/>
      <c r="AE1077" s="30"/>
      <c r="AR1077" s="122" t="s">
        <v>140</v>
      </c>
      <c r="AT1077" s="122" t="s">
        <v>135</v>
      </c>
      <c r="AU1077" s="122" t="s">
        <v>77</v>
      </c>
      <c r="AY1077" s="18" t="s">
        <v>133</v>
      </c>
      <c r="BE1077" s="123">
        <f>IF(N1077="základní",J1077,0)</f>
        <v>0</v>
      </c>
      <c r="BF1077" s="123">
        <f>IF(N1077="snížená",J1077,0)</f>
        <v>0</v>
      </c>
      <c r="BG1077" s="123">
        <f>IF(N1077="zákl. přenesená",J1077,0)</f>
        <v>0</v>
      </c>
      <c r="BH1077" s="123">
        <f>IF(N1077="sníž. přenesená",J1077,0)</f>
        <v>0</v>
      </c>
      <c r="BI1077" s="123">
        <f>IF(N1077="nulová",J1077,0)</f>
        <v>0</v>
      </c>
      <c r="BJ1077" s="18" t="s">
        <v>73</v>
      </c>
      <c r="BK1077" s="123">
        <f>ROUND(I1077*H1077,2)</f>
        <v>0</v>
      </c>
      <c r="BL1077" s="18" t="s">
        <v>140</v>
      </c>
      <c r="BM1077" s="122" t="s">
        <v>1140</v>
      </c>
    </row>
    <row r="1078" spans="1:51" s="14" customFormat="1" ht="12">
      <c r="A1078" s="162"/>
      <c r="B1078" s="260"/>
      <c r="C1078" s="162"/>
      <c r="D1078" s="254" t="s">
        <v>142</v>
      </c>
      <c r="E1078" s="261" t="s">
        <v>3</v>
      </c>
      <c r="F1078" s="262" t="s">
        <v>1141</v>
      </c>
      <c r="G1078" s="162"/>
      <c r="H1078" s="263">
        <v>108</v>
      </c>
      <c r="I1078" s="130"/>
      <c r="J1078" s="162"/>
      <c r="K1078" s="162"/>
      <c r="L1078" s="260"/>
      <c r="M1078" s="264"/>
      <c r="N1078" s="265"/>
      <c r="O1078" s="265"/>
      <c r="P1078" s="265"/>
      <c r="Q1078" s="265"/>
      <c r="R1078" s="265"/>
      <c r="S1078" s="265"/>
      <c r="T1078" s="266"/>
      <c r="U1078" s="162"/>
      <c r="V1078" s="162"/>
      <c r="W1078" s="162"/>
      <c r="X1078" s="162"/>
      <c r="AT1078" s="129" t="s">
        <v>142</v>
      </c>
      <c r="AU1078" s="129" t="s">
        <v>77</v>
      </c>
      <c r="AV1078" s="14" t="s">
        <v>77</v>
      </c>
      <c r="AW1078" s="14" t="s">
        <v>30</v>
      </c>
      <c r="AX1078" s="14" t="s">
        <v>73</v>
      </c>
      <c r="AY1078" s="129" t="s">
        <v>133</v>
      </c>
    </row>
    <row r="1079" spans="1:65" s="2" customFormat="1" ht="14.45" customHeight="1">
      <c r="A1079" s="164"/>
      <c r="B1079" s="176"/>
      <c r="C1079" s="242" t="s">
        <v>1142</v>
      </c>
      <c r="D1079" s="242" t="s">
        <v>135</v>
      </c>
      <c r="E1079" s="243" t="s">
        <v>1143</v>
      </c>
      <c r="F1079" s="244" t="s">
        <v>1144</v>
      </c>
      <c r="G1079" s="245" t="s">
        <v>1134</v>
      </c>
      <c r="H1079" s="246">
        <v>9</v>
      </c>
      <c r="I1079" s="117"/>
      <c r="J1079" s="247">
        <f>ROUND(I1079*H1079,2)</f>
        <v>0</v>
      </c>
      <c r="K1079" s="244" t="s">
        <v>139</v>
      </c>
      <c r="L1079" s="176"/>
      <c r="M1079" s="248" t="s">
        <v>3</v>
      </c>
      <c r="N1079" s="249" t="s">
        <v>39</v>
      </c>
      <c r="O1079" s="250"/>
      <c r="P1079" s="251">
        <f>O1079*H1079</f>
        <v>0</v>
      </c>
      <c r="Q1079" s="251">
        <v>0</v>
      </c>
      <c r="R1079" s="251">
        <f>Q1079*H1079</f>
        <v>0</v>
      </c>
      <c r="S1079" s="251">
        <v>0</v>
      </c>
      <c r="T1079" s="252">
        <f>S1079*H1079</f>
        <v>0</v>
      </c>
      <c r="U1079" s="164"/>
      <c r="V1079" s="164"/>
      <c r="W1079" s="164"/>
      <c r="X1079" s="164"/>
      <c r="Y1079" s="30"/>
      <c r="Z1079" s="30"/>
      <c r="AA1079" s="30"/>
      <c r="AB1079" s="30"/>
      <c r="AC1079" s="30"/>
      <c r="AD1079" s="30"/>
      <c r="AE1079" s="30"/>
      <c r="AR1079" s="122" t="s">
        <v>140</v>
      </c>
      <c r="AT1079" s="122" t="s">
        <v>135</v>
      </c>
      <c r="AU1079" s="122" t="s">
        <v>77</v>
      </c>
      <c r="AY1079" s="18" t="s">
        <v>133</v>
      </c>
      <c r="BE1079" s="123">
        <f>IF(N1079="základní",J1079,0)</f>
        <v>0</v>
      </c>
      <c r="BF1079" s="123">
        <f>IF(N1079="snížená",J1079,0)</f>
        <v>0</v>
      </c>
      <c r="BG1079" s="123">
        <f>IF(N1079="zákl. přenesená",J1079,0)</f>
        <v>0</v>
      </c>
      <c r="BH1079" s="123">
        <f>IF(N1079="sníž. přenesená",J1079,0)</f>
        <v>0</v>
      </c>
      <c r="BI1079" s="123">
        <f>IF(N1079="nulová",J1079,0)</f>
        <v>0</v>
      </c>
      <c r="BJ1079" s="18" t="s">
        <v>73</v>
      </c>
      <c r="BK1079" s="123">
        <f>ROUND(I1079*H1079,2)</f>
        <v>0</v>
      </c>
      <c r="BL1079" s="18" t="s">
        <v>140</v>
      </c>
      <c r="BM1079" s="122" t="s">
        <v>1145</v>
      </c>
    </row>
    <row r="1080" spans="1:65" s="2" customFormat="1" ht="24.2" customHeight="1">
      <c r="A1080" s="164"/>
      <c r="B1080" s="176"/>
      <c r="C1080" s="242" t="s">
        <v>1146</v>
      </c>
      <c r="D1080" s="242" t="s">
        <v>135</v>
      </c>
      <c r="E1080" s="243" t="s">
        <v>1147</v>
      </c>
      <c r="F1080" s="244" t="s">
        <v>1148</v>
      </c>
      <c r="G1080" s="245" t="s">
        <v>138</v>
      </c>
      <c r="H1080" s="246">
        <v>187.6</v>
      </c>
      <c r="I1080" s="117"/>
      <c r="J1080" s="247">
        <f>ROUND(I1080*H1080,2)</f>
        <v>0</v>
      </c>
      <c r="K1080" s="244" t="s">
        <v>139</v>
      </c>
      <c r="L1080" s="176"/>
      <c r="M1080" s="248" t="s">
        <v>3</v>
      </c>
      <c r="N1080" s="249" t="s">
        <v>39</v>
      </c>
      <c r="O1080" s="250"/>
      <c r="P1080" s="251">
        <f>O1080*H1080</f>
        <v>0</v>
      </c>
      <c r="Q1080" s="251">
        <v>4E-05</v>
      </c>
      <c r="R1080" s="251">
        <f>Q1080*H1080</f>
        <v>0.007504</v>
      </c>
      <c r="S1080" s="251">
        <v>0</v>
      </c>
      <c r="T1080" s="252">
        <f>S1080*H1080</f>
        <v>0</v>
      </c>
      <c r="U1080" s="164"/>
      <c r="V1080" s="164"/>
      <c r="W1080" s="164"/>
      <c r="X1080" s="164"/>
      <c r="Y1080" s="30"/>
      <c r="Z1080" s="30"/>
      <c r="AA1080" s="30"/>
      <c r="AB1080" s="30"/>
      <c r="AC1080" s="30"/>
      <c r="AD1080" s="30"/>
      <c r="AE1080" s="30"/>
      <c r="AR1080" s="122" t="s">
        <v>140</v>
      </c>
      <c r="AT1080" s="122" t="s">
        <v>135</v>
      </c>
      <c r="AU1080" s="122" t="s">
        <v>77</v>
      </c>
      <c r="AY1080" s="18" t="s">
        <v>133</v>
      </c>
      <c r="BE1080" s="123">
        <f>IF(N1080="základní",J1080,0)</f>
        <v>0</v>
      </c>
      <c r="BF1080" s="123">
        <f>IF(N1080="snížená",J1080,0)</f>
        <v>0</v>
      </c>
      <c r="BG1080" s="123">
        <f>IF(N1080="zákl. přenesená",J1080,0)</f>
        <v>0</v>
      </c>
      <c r="BH1080" s="123">
        <f>IF(N1080="sníž. přenesená",J1080,0)</f>
        <v>0</v>
      </c>
      <c r="BI1080" s="123">
        <f>IF(N1080="nulová",J1080,0)</f>
        <v>0</v>
      </c>
      <c r="BJ1080" s="18" t="s">
        <v>73</v>
      </c>
      <c r="BK1080" s="123">
        <f>ROUND(I1080*H1080,2)</f>
        <v>0</v>
      </c>
      <c r="BL1080" s="18" t="s">
        <v>140</v>
      </c>
      <c r="BM1080" s="122" t="s">
        <v>1149</v>
      </c>
    </row>
    <row r="1081" spans="1:51" s="14" customFormat="1" ht="12">
      <c r="A1081" s="162"/>
      <c r="B1081" s="260"/>
      <c r="C1081" s="162"/>
      <c r="D1081" s="254" t="s">
        <v>142</v>
      </c>
      <c r="E1081" s="261" t="s">
        <v>3</v>
      </c>
      <c r="F1081" s="262" t="s">
        <v>1150</v>
      </c>
      <c r="G1081" s="162"/>
      <c r="H1081" s="263">
        <v>187.6</v>
      </c>
      <c r="I1081" s="130"/>
      <c r="J1081" s="162"/>
      <c r="K1081" s="162"/>
      <c r="L1081" s="260"/>
      <c r="M1081" s="264"/>
      <c r="N1081" s="265"/>
      <c r="O1081" s="265"/>
      <c r="P1081" s="265"/>
      <c r="Q1081" s="265"/>
      <c r="R1081" s="265"/>
      <c r="S1081" s="265"/>
      <c r="T1081" s="266"/>
      <c r="U1081" s="162"/>
      <c r="V1081" s="162"/>
      <c r="W1081" s="162"/>
      <c r="X1081" s="162"/>
      <c r="AT1081" s="129" t="s">
        <v>142</v>
      </c>
      <c r="AU1081" s="129" t="s">
        <v>77</v>
      </c>
      <c r="AV1081" s="14" t="s">
        <v>77</v>
      </c>
      <c r="AW1081" s="14" t="s">
        <v>30</v>
      </c>
      <c r="AX1081" s="14" t="s">
        <v>73</v>
      </c>
      <c r="AY1081" s="129" t="s">
        <v>133</v>
      </c>
    </row>
    <row r="1082" spans="1:65" s="2" customFormat="1" ht="14.45" customHeight="1">
      <c r="A1082" s="164"/>
      <c r="B1082" s="176"/>
      <c r="C1082" s="242" t="s">
        <v>1151</v>
      </c>
      <c r="D1082" s="242" t="s">
        <v>135</v>
      </c>
      <c r="E1082" s="243" t="s">
        <v>1152</v>
      </c>
      <c r="F1082" s="244" t="s">
        <v>1153</v>
      </c>
      <c r="G1082" s="245" t="s">
        <v>148</v>
      </c>
      <c r="H1082" s="246">
        <v>2.642</v>
      </c>
      <c r="I1082" s="117"/>
      <c r="J1082" s="247">
        <f>ROUND(I1082*H1082,2)</f>
        <v>0</v>
      </c>
      <c r="K1082" s="244" t="s">
        <v>139</v>
      </c>
      <c r="L1082" s="176"/>
      <c r="M1082" s="248" t="s">
        <v>3</v>
      </c>
      <c r="N1082" s="249" t="s">
        <v>39</v>
      </c>
      <c r="O1082" s="250"/>
      <c r="P1082" s="251">
        <f>O1082*H1082</f>
        <v>0</v>
      </c>
      <c r="Q1082" s="251">
        <v>0</v>
      </c>
      <c r="R1082" s="251">
        <f>Q1082*H1082</f>
        <v>0</v>
      </c>
      <c r="S1082" s="251">
        <v>2.2</v>
      </c>
      <c r="T1082" s="252">
        <f>S1082*H1082</f>
        <v>5.8124</v>
      </c>
      <c r="U1082" s="164"/>
      <c r="V1082" s="164"/>
      <c r="W1082" s="164"/>
      <c r="X1082" s="164"/>
      <c r="Y1082" s="30"/>
      <c r="Z1082" s="30"/>
      <c r="AA1082" s="30"/>
      <c r="AB1082" s="30"/>
      <c r="AC1082" s="30"/>
      <c r="AD1082" s="30"/>
      <c r="AE1082" s="30"/>
      <c r="AR1082" s="122" t="s">
        <v>140</v>
      </c>
      <c r="AT1082" s="122" t="s">
        <v>135</v>
      </c>
      <c r="AU1082" s="122" t="s">
        <v>77</v>
      </c>
      <c r="AY1082" s="18" t="s">
        <v>133</v>
      </c>
      <c r="BE1082" s="123">
        <f>IF(N1082="základní",J1082,0)</f>
        <v>0</v>
      </c>
      <c r="BF1082" s="123">
        <f>IF(N1082="snížená",J1082,0)</f>
        <v>0</v>
      </c>
      <c r="BG1082" s="123">
        <f>IF(N1082="zákl. přenesená",J1082,0)</f>
        <v>0</v>
      </c>
      <c r="BH1082" s="123">
        <f>IF(N1082="sníž. přenesená",J1082,0)</f>
        <v>0</v>
      </c>
      <c r="BI1082" s="123">
        <f>IF(N1082="nulová",J1082,0)</f>
        <v>0</v>
      </c>
      <c r="BJ1082" s="18" t="s">
        <v>73</v>
      </c>
      <c r="BK1082" s="123">
        <f>ROUND(I1082*H1082,2)</f>
        <v>0</v>
      </c>
      <c r="BL1082" s="18" t="s">
        <v>140</v>
      </c>
      <c r="BM1082" s="122" t="s">
        <v>1154</v>
      </c>
    </row>
    <row r="1083" spans="1:51" s="13" customFormat="1" ht="12">
      <c r="A1083" s="161"/>
      <c r="B1083" s="253"/>
      <c r="C1083" s="161"/>
      <c r="D1083" s="254" t="s">
        <v>142</v>
      </c>
      <c r="E1083" s="255" t="s">
        <v>3</v>
      </c>
      <c r="F1083" s="256" t="s">
        <v>150</v>
      </c>
      <c r="G1083" s="161"/>
      <c r="H1083" s="255" t="s">
        <v>3</v>
      </c>
      <c r="I1083" s="125"/>
      <c r="J1083" s="161"/>
      <c r="K1083" s="161"/>
      <c r="L1083" s="253"/>
      <c r="M1083" s="257"/>
      <c r="N1083" s="258"/>
      <c r="O1083" s="258"/>
      <c r="P1083" s="258"/>
      <c r="Q1083" s="258"/>
      <c r="R1083" s="258"/>
      <c r="S1083" s="258"/>
      <c r="T1083" s="259"/>
      <c r="U1083" s="161"/>
      <c r="V1083" s="161"/>
      <c r="W1083" s="161"/>
      <c r="X1083" s="161"/>
      <c r="AT1083" s="124" t="s">
        <v>142</v>
      </c>
      <c r="AU1083" s="124" t="s">
        <v>77</v>
      </c>
      <c r="AV1083" s="13" t="s">
        <v>73</v>
      </c>
      <c r="AW1083" s="13" t="s">
        <v>30</v>
      </c>
      <c r="AX1083" s="13" t="s">
        <v>68</v>
      </c>
      <c r="AY1083" s="124" t="s">
        <v>133</v>
      </c>
    </row>
    <row r="1084" spans="1:51" s="14" customFormat="1" ht="12">
      <c r="A1084" s="162"/>
      <c r="B1084" s="260"/>
      <c r="C1084" s="162"/>
      <c r="D1084" s="254" t="s">
        <v>142</v>
      </c>
      <c r="E1084" s="261" t="s">
        <v>3</v>
      </c>
      <c r="F1084" s="262" t="s">
        <v>1155</v>
      </c>
      <c r="G1084" s="162"/>
      <c r="H1084" s="263">
        <v>2.642</v>
      </c>
      <c r="I1084" s="130"/>
      <c r="J1084" s="162"/>
      <c r="K1084" s="162"/>
      <c r="L1084" s="260"/>
      <c r="M1084" s="264"/>
      <c r="N1084" s="265"/>
      <c r="O1084" s="265"/>
      <c r="P1084" s="265"/>
      <c r="Q1084" s="265"/>
      <c r="R1084" s="265"/>
      <c r="S1084" s="265"/>
      <c r="T1084" s="266"/>
      <c r="U1084" s="162"/>
      <c r="V1084" s="162"/>
      <c r="W1084" s="162"/>
      <c r="X1084" s="162"/>
      <c r="AT1084" s="129" t="s">
        <v>142</v>
      </c>
      <c r="AU1084" s="129" t="s">
        <v>77</v>
      </c>
      <c r="AV1084" s="14" t="s">
        <v>77</v>
      </c>
      <c r="AW1084" s="14" t="s">
        <v>30</v>
      </c>
      <c r="AX1084" s="14" t="s">
        <v>73</v>
      </c>
      <c r="AY1084" s="129" t="s">
        <v>133</v>
      </c>
    </row>
    <row r="1085" spans="1:65" s="2" customFormat="1" ht="14.45" customHeight="1">
      <c r="A1085" s="164"/>
      <c r="B1085" s="176"/>
      <c r="C1085" s="242" t="s">
        <v>1156</v>
      </c>
      <c r="D1085" s="242" t="s">
        <v>135</v>
      </c>
      <c r="E1085" s="243" t="s">
        <v>1157</v>
      </c>
      <c r="F1085" s="244" t="s">
        <v>1158</v>
      </c>
      <c r="G1085" s="245" t="s">
        <v>148</v>
      </c>
      <c r="H1085" s="246">
        <v>0.8</v>
      </c>
      <c r="I1085" s="117"/>
      <c r="J1085" s="247">
        <f>ROUND(I1085*H1085,2)</f>
        <v>0</v>
      </c>
      <c r="K1085" s="244" t="s">
        <v>139</v>
      </c>
      <c r="L1085" s="176"/>
      <c r="M1085" s="248" t="s">
        <v>3</v>
      </c>
      <c r="N1085" s="249" t="s">
        <v>39</v>
      </c>
      <c r="O1085" s="250"/>
      <c r="P1085" s="251">
        <f>O1085*H1085</f>
        <v>0</v>
      </c>
      <c r="Q1085" s="251">
        <v>0</v>
      </c>
      <c r="R1085" s="251">
        <f>Q1085*H1085</f>
        <v>0</v>
      </c>
      <c r="S1085" s="251">
        <v>2.27</v>
      </c>
      <c r="T1085" s="252">
        <f>S1085*H1085</f>
        <v>1.816</v>
      </c>
      <c r="U1085" s="164"/>
      <c r="V1085" s="164"/>
      <c r="W1085" s="164"/>
      <c r="X1085" s="164"/>
      <c r="Y1085" s="30"/>
      <c r="Z1085" s="30"/>
      <c r="AA1085" s="30"/>
      <c r="AB1085" s="30"/>
      <c r="AC1085" s="30"/>
      <c r="AD1085" s="30"/>
      <c r="AE1085" s="30"/>
      <c r="AR1085" s="122" t="s">
        <v>140</v>
      </c>
      <c r="AT1085" s="122" t="s">
        <v>135</v>
      </c>
      <c r="AU1085" s="122" t="s">
        <v>77</v>
      </c>
      <c r="AY1085" s="18" t="s">
        <v>133</v>
      </c>
      <c r="BE1085" s="123">
        <f>IF(N1085="základní",J1085,0)</f>
        <v>0</v>
      </c>
      <c r="BF1085" s="123">
        <f>IF(N1085="snížená",J1085,0)</f>
        <v>0</v>
      </c>
      <c r="BG1085" s="123">
        <f>IF(N1085="zákl. přenesená",J1085,0)</f>
        <v>0</v>
      </c>
      <c r="BH1085" s="123">
        <f>IF(N1085="sníž. přenesená",J1085,0)</f>
        <v>0</v>
      </c>
      <c r="BI1085" s="123">
        <f>IF(N1085="nulová",J1085,0)</f>
        <v>0</v>
      </c>
      <c r="BJ1085" s="18" t="s">
        <v>73</v>
      </c>
      <c r="BK1085" s="123">
        <f>ROUND(I1085*H1085,2)</f>
        <v>0</v>
      </c>
      <c r="BL1085" s="18" t="s">
        <v>140</v>
      </c>
      <c r="BM1085" s="122" t="s">
        <v>1159</v>
      </c>
    </row>
    <row r="1086" spans="1:51" s="14" customFormat="1" ht="12">
      <c r="A1086" s="162"/>
      <c r="B1086" s="260"/>
      <c r="C1086" s="162"/>
      <c r="D1086" s="254" t="s">
        <v>142</v>
      </c>
      <c r="E1086" s="261" t="s">
        <v>3</v>
      </c>
      <c r="F1086" s="262" t="s">
        <v>1160</v>
      </c>
      <c r="G1086" s="162"/>
      <c r="H1086" s="263">
        <v>0.8</v>
      </c>
      <c r="I1086" s="130"/>
      <c r="J1086" s="162"/>
      <c r="K1086" s="162"/>
      <c r="L1086" s="260"/>
      <c r="M1086" s="264"/>
      <c r="N1086" s="265"/>
      <c r="O1086" s="265"/>
      <c r="P1086" s="265"/>
      <c r="Q1086" s="265"/>
      <c r="R1086" s="265"/>
      <c r="S1086" s="265"/>
      <c r="T1086" s="266"/>
      <c r="U1086" s="162"/>
      <c r="V1086" s="162"/>
      <c r="W1086" s="162"/>
      <c r="X1086" s="162"/>
      <c r="AT1086" s="129" t="s">
        <v>142</v>
      </c>
      <c r="AU1086" s="129" t="s">
        <v>77</v>
      </c>
      <c r="AV1086" s="14" t="s">
        <v>77</v>
      </c>
      <c r="AW1086" s="14" t="s">
        <v>30</v>
      </c>
      <c r="AX1086" s="14" t="s">
        <v>73</v>
      </c>
      <c r="AY1086" s="129" t="s">
        <v>133</v>
      </c>
    </row>
    <row r="1087" spans="1:65" s="2" customFormat="1" ht="14.45" customHeight="1">
      <c r="A1087" s="164"/>
      <c r="B1087" s="176"/>
      <c r="C1087" s="242" t="s">
        <v>1161</v>
      </c>
      <c r="D1087" s="242" t="s">
        <v>135</v>
      </c>
      <c r="E1087" s="243" t="s">
        <v>1162</v>
      </c>
      <c r="F1087" s="244" t="s">
        <v>1163</v>
      </c>
      <c r="G1087" s="245" t="s">
        <v>148</v>
      </c>
      <c r="H1087" s="246">
        <v>1.218</v>
      </c>
      <c r="I1087" s="117"/>
      <c r="J1087" s="247">
        <f>ROUND(I1087*H1087,2)</f>
        <v>0</v>
      </c>
      <c r="K1087" s="244" t="s">
        <v>139</v>
      </c>
      <c r="L1087" s="176"/>
      <c r="M1087" s="248" t="s">
        <v>3</v>
      </c>
      <c r="N1087" s="249" t="s">
        <v>39</v>
      </c>
      <c r="O1087" s="250"/>
      <c r="P1087" s="251">
        <f>O1087*H1087</f>
        <v>0</v>
      </c>
      <c r="Q1087" s="251">
        <v>0</v>
      </c>
      <c r="R1087" s="251">
        <f>Q1087*H1087</f>
        <v>0</v>
      </c>
      <c r="S1087" s="251">
        <v>2.27</v>
      </c>
      <c r="T1087" s="252">
        <f>S1087*H1087</f>
        <v>2.76486</v>
      </c>
      <c r="U1087" s="164"/>
      <c r="V1087" s="164"/>
      <c r="W1087" s="164"/>
      <c r="X1087" s="164"/>
      <c r="Y1087" s="30"/>
      <c r="Z1087" s="30"/>
      <c r="AA1087" s="30"/>
      <c r="AB1087" s="30"/>
      <c r="AC1087" s="30"/>
      <c r="AD1087" s="30"/>
      <c r="AE1087" s="30"/>
      <c r="AR1087" s="122" t="s">
        <v>140</v>
      </c>
      <c r="AT1087" s="122" t="s">
        <v>135</v>
      </c>
      <c r="AU1087" s="122" t="s">
        <v>77</v>
      </c>
      <c r="AY1087" s="18" t="s">
        <v>133</v>
      </c>
      <c r="BE1087" s="123">
        <f>IF(N1087="základní",J1087,0)</f>
        <v>0</v>
      </c>
      <c r="BF1087" s="123">
        <f>IF(N1087="snížená",J1087,0)</f>
        <v>0</v>
      </c>
      <c r="BG1087" s="123">
        <f>IF(N1087="zákl. přenesená",J1087,0)</f>
        <v>0</v>
      </c>
      <c r="BH1087" s="123">
        <f>IF(N1087="sníž. přenesená",J1087,0)</f>
        <v>0</v>
      </c>
      <c r="BI1087" s="123">
        <f>IF(N1087="nulová",J1087,0)</f>
        <v>0</v>
      </c>
      <c r="BJ1087" s="18" t="s">
        <v>73</v>
      </c>
      <c r="BK1087" s="123">
        <f>ROUND(I1087*H1087,2)</f>
        <v>0</v>
      </c>
      <c r="BL1087" s="18" t="s">
        <v>140</v>
      </c>
      <c r="BM1087" s="122" t="s">
        <v>1164</v>
      </c>
    </row>
    <row r="1088" spans="1:51" s="13" customFormat="1" ht="12">
      <c r="A1088" s="161"/>
      <c r="B1088" s="253"/>
      <c r="C1088" s="161"/>
      <c r="D1088" s="254" t="s">
        <v>142</v>
      </c>
      <c r="E1088" s="255" t="s">
        <v>3</v>
      </c>
      <c r="F1088" s="256" t="s">
        <v>1165</v>
      </c>
      <c r="G1088" s="161"/>
      <c r="H1088" s="255" t="s">
        <v>3</v>
      </c>
      <c r="I1088" s="125"/>
      <c r="J1088" s="161"/>
      <c r="K1088" s="161"/>
      <c r="L1088" s="253"/>
      <c r="M1088" s="257"/>
      <c r="N1088" s="258"/>
      <c r="O1088" s="258"/>
      <c r="P1088" s="258"/>
      <c r="Q1088" s="258"/>
      <c r="R1088" s="258"/>
      <c r="S1088" s="258"/>
      <c r="T1088" s="259"/>
      <c r="U1088" s="161"/>
      <c r="V1088" s="161"/>
      <c r="W1088" s="161"/>
      <c r="X1088" s="161"/>
      <c r="AT1088" s="124" t="s">
        <v>142</v>
      </c>
      <c r="AU1088" s="124" t="s">
        <v>77</v>
      </c>
      <c r="AV1088" s="13" t="s">
        <v>73</v>
      </c>
      <c r="AW1088" s="13" t="s">
        <v>30</v>
      </c>
      <c r="AX1088" s="13" t="s">
        <v>68</v>
      </c>
      <c r="AY1088" s="124" t="s">
        <v>133</v>
      </c>
    </row>
    <row r="1089" spans="1:51" s="14" customFormat="1" ht="12">
      <c r="A1089" s="162"/>
      <c r="B1089" s="260"/>
      <c r="C1089" s="162"/>
      <c r="D1089" s="254" t="s">
        <v>142</v>
      </c>
      <c r="E1089" s="261" t="s">
        <v>3</v>
      </c>
      <c r="F1089" s="262" t="s">
        <v>1166</v>
      </c>
      <c r="G1089" s="162"/>
      <c r="H1089" s="263">
        <v>1.218</v>
      </c>
      <c r="I1089" s="130"/>
      <c r="J1089" s="162"/>
      <c r="K1089" s="162"/>
      <c r="L1089" s="260"/>
      <c r="M1089" s="264"/>
      <c r="N1089" s="265"/>
      <c r="O1089" s="265"/>
      <c r="P1089" s="265"/>
      <c r="Q1089" s="265"/>
      <c r="R1089" s="265"/>
      <c r="S1089" s="265"/>
      <c r="T1089" s="266"/>
      <c r="U1089" s="162"/>
      <c r="V1089" s="162"/>
      <c r="W1089" s="162"/>
      <c r="X1089" s="162"/>
      <c r="AT1089" s="129" t="s">
        <v>142</v>
      </c>
      <c r="AU1089" s="129" t="s">
        <v>77</v>
      </c>
      <c r="AV1089" s="14" t="s">
        <v>77</v>
      </c>
      <c r="AW1089" s="14" t="s">
        <v>30</v>
      </c>
      <c r="AX1089" s="14" t="s">
        <v>73</v>
      </c>
      <c r="AY1089" s="129" t="s">
        <v>133</v>
      </c>
    </row>
    <row r="1090" spans="1:65" s="2" customFormat="1" ht="24.2" customHeight="1">
      <c r="A1090" s="164"/>
      <c r="B1090" s="176"/>
      <c r="C1090" s="242" t="s">
        <v>1167</v>
      </c>
      <c r="D1090" s="242" t="s">
        <v>135</v>
      </c>
      <c r="E1090" s="243" t="s">
        <v>1168</v>
      </c>
      <c r="F1090" s="244" t="s">
        <v>1169</v>
      </c>
      <c r="G1090" s="245" t="s">
        <v>172</v>
      </c>
      <c r="H1090" s="246">
        <v>1</v>
      </c>
      <c r="I1090" s="117"/>
      <c r="J1090" s="247">
        <f>ROUND(I1090*H1090,2)</f>
        <v>0</v>
      </c>
      <c r="K1090" s="244" t="s">
        <v>3</v>
      </c>
      <c r="L1090" s="176"/>
      <c r="M1090" s="248" t="s">
        <v>3</v>
      </c>
      <c r="N1090" s="249" t="s">
        <v>39</v>
      </c>
      <c r="O1090" s="250"/>
      <c r="P1090" s="251">
        <f>O1090*H1090</f>
        <v>0</v>
      </c>
      <c r="Q1090" s="251">
        <v>0</v>
      </c>
      <c r="R1090" s="251">
        <f>Q1090*H1090</f>
        <v>0</v>
      </c>
      <c r="S1090" s="251">
        <v>0</v>
      </c>
      <c r="T1090" s="252">
        <f>S1090*H1090</f>
        <v>0</v>
      </c>
      <c r="U1090" s="164"/>
      <c r="V1090" s="164"/>
      <c r="W1090" s="164"/>
      <c r="X1090" s="164"/>
      <c r="Y1090" s="30"/>
      <c r="Z1090" s="30"/>
      <c r="AA1090" s="30"/>
      <c r="AB1090" s="30"/>
      <c r="AC1090" s="30"/>
      <c r="AD1090" s="30"/>
      <c r="AE1090" s="30"/>
      <c r="AR1090" s="122" t="s">
        <v>1170</v>
      </c>
      <c r="AT1090" s="122" t="s">
        <v>135</v>
      </c>
      <c r="AU1090" s="122" t="s">
        <v>77</v>
      </c>
      <c r="AY1090" s="18" t="s">
        <v>133</v>
      </c>
      <c r="BE1090" s="123">
        <f>IF(N1090="základní",J1090,0)</f>
        <v>0</v>
      </c>
      <c r="BF1090" s="123">
        <f>IF(N1090="snížená",J1090,0)</f>
        <v>0</v>
      </c>
      <c r="BG1090" s="123">
        <f>IF(N1090="zákl. přenesená",J1090,0)</f>
        <v>0</v>
      </c>
      <c r="BH1090" s="123">
        <f>IF(N1090="sníž. přenesená",J1090,0)</f>
        <v>0</v>
      </c>
      <c r="BI1090" s="123">
        <f>IF(N1090="nulová",J1090,0)</f>
        <v>0</v>
      </c>
      <c r="BJ1090" s="18" t="s">
        <v>73</v>
      </c>
      <c r="BK1090" s="123">
        <f>ROUND(I1090*H1090,2)</f>
        <v>0</v>
      </c>
      <c r="BL1090" s="18" t="s">
        <v>1170</v>
      </c>
      <c r="BM1090" s="122" t="s">
        <v>1171</v>
      </c>
    </row>
    <row r="1091" spans="1:51" s="13" customFormat="1" ht="12">
      <c r="A1091" s="161"/>
      <c r="B1091" s="253"/>
      <c r="C1091" s="161"/>
      <c r="D1091" s="254" t="s">
        <v>142</v>
      </c>
      <c r="E1091" s="255" t="s">
        <v>3</v>
      </c>
      <c r="F1091" s="256" t="s">
        <v>1172</v>
      </c>
      <c r="G1091" s="161"/>
      <c r="H1091" s="255" t="s">
        <v>3</v>
      </c>
      <c r="I1091" s="125"/>
      <c r="J1091" s="161"/>
      <c r="K1091" s="161"/>
      <c r="L1091" s="253"/>
      <c r="M1091" s="257"/>
      <c r="N1091" s="258"/>
      <c r="O1091" s="258"/>
      <c r="P1091" s="258"/>
      <c r="Q1091" s="258"/>
      <c r="R1091" s="258"/>
      <c r="S1091" s="258"/>
      <c r="T1091" s="259"/>
      <c r="U1091" s="161"/>
      <c r="V1091" s="161"/>
      <c r="W1091" s="161"/>
      <c r="X1091" s="161"/>
      <c r="AT1091" s="124" t="s">
        <v>142</v>
      </c>
      <c r="AU1091" s="124" t="s">
        <v>77</v>
      </c>
      <c r="AV1091" s="13" t="s">
        <v>73</v>
      </c>
      <c r="AW1091" s="13" t="s">
        <v>30</v>
      </c>
      <c r="AX1091" s="13" t="s">
        <v>68</v>
      </c>
      <c r="AY1091" s="124" t="s">
        <v>133</v>
      </c>
    </row>
    <row r="1092" spans="1:51" s="14" customFormat="1" ht="12">
      <c r="A1092" s="162"/>
      <c r="B1092" s="260"/>
      <c r="C1092" s="162"/>
      <c r="D1092" s="254" t="s">
        <v>142</v>
      </c>
      <c r="E1092" s="261" t="s">
        <v>3</v>
      </c>
      <c r="F1092" s="262" t="s">
        <v>73</v>
      </c>
      <c r="G1092" s="162"/>
      <c r="H1092" s="263">
        <v>1</v>
      </c>
      <c r="I1092" s="130"/>
      <c r="J1092" s="162"/>
      <c r="K1092" s="162"/>
      <c r="L1092" s="260"/>
      <c r="M1092" s="264"/>
      <c r="N1092" s="265"/>
      <c r="O1092" s="265"/>
      <c r="P1092" s="265"/>
      <c r="Q1092" s="265"/>
      <c r="R1092" s="265"/>
      <c r="S1092" s="265"/>
      <c r="T1092" s="266"/>
      <c r="U1092" s="162"/>
      <c r="V1092" s="162"/>
      <c r="W1092" s="162"/>
      <c r="X1092" s="162"/>
      <c r="AT1092" s="129" t="s">
        <v>142</v>
      </c>
      <c r="AU1092" s="129" t="s">
        <v>77</v>
      </c>
      <c r="AV1092" s="14" t="s">
        <v>77</v>
      </c>
      <c r="AW1092" s="14" t="s">
        <v>30</v>
      </c>
      <c r="AX1092" s="14" t="s">
        <v>73</v>
      </c>
      <c r="AY1092" s="129" t="s">
        <v>133</v>
      </c>
    </row>
    <row r="1093" spans="1:65" s="2" customFormat="1" ht="14.45" customHeight="1">
      <c r="A1093" s="164"/>
      <c r="B1093" s="176"/>
      <c r="C1093" s="242" t="s">
        <v>1173</v>
      </c>
      <c r="D1093" s="242" t="s">
        <v>135</v>
      </c>
      <c r="E1093" s="243" t="s">
        <v>1174</v>
      </c>
      <c r="F1093" s="244" t="s">
        <v>1175</v>
      </c>
      <c r="G1093" s="245" t="s">
        <v>172</v>
      </c>
      <c r="H1093" s="246">
        <v>14.96</v>
      </c>
      <c r="I1093" s="117"/>
      <c r="J1093" s="247">
        <f>ROUND(I1093*H1093,2)</f>
        <v>0</v>
      </c>
      <c r="K1093" s="244" t="s">
        <v>139</v>
      </c>
      <c r="L1093" s="176"/>
      <c r="M1093" s="248" t="s">
        <v>3</v>
      </c>
      <c r="N1093" s="249" t="s">
        <v>39</v>
      </c>
      <c r="O1093" s="250"/>
      <c r="P1093" s="251">
        <f>O1093*H1093</f>
        <v>0</v>
      </c>
      <c r="Q1093" s="251">
        <v>0</v>
      </c>
      <c r="R1093" s="251">
        <f>Q1093*H1093</f>
        <v>0</v>
      </c>
      <c r="S1093" s="251">
        <v>0.07</v>
      </c>
      <c r="T1093" s="252">
        <f>S1093*H1093</f>
        <v>1.0472000000000001</v>
      </c>
      <c r="U1093" s="164"/>
      <c r="V1093" s="164"/>
      <c r="W1093" s="164"/>
      <c r="X1093" s="164"/>
      <c r="Y1093" s="30"/>
      <c r="Z1093" s="30"/>
      <c r="AA1093" s="30"/>
      <c r="AB1093" s="30"/>
      <c r="AC1093" s="30"/>
      <c r="AD1093" s="30"/>
      <c r="AE1093" s="30"/>
      <c r="AR1093" s="122" t="s">
        <v>140</v>
      </c>
      <c r="AT1093" s="122" t="s">
        <v>135</v>
      </c>
      <c r="AU1093" s="122" t="s">
        <v>77</v>
      </c>
      <c r="AY1093" s="18" t="s">
        <v>133</v>
      </c>
      <c r="BE1093" s="123">
        <f>IF(N1093="základní",J1093,0)</f>
        <v>0</v>
      </c>
      <c r="BF1093" s="123">
        <f>IF(N1093="snížená",J1093,0)</f>
        <v>0</v>
      </c>
      <c r="BG1093" s="123">
        <f>IF(N1093="zákl. přenesená",J1093,0)</f>
        <v>0</v>
      </c>
      <c r="BH1093" s="123">
        <f>IF(N1093="sníž. přenesená",J1093,0)</f>
        <v>0</v>
      </c>
      <c r="BI1093" s="123">
        <f>IF(N1093="nulová",J1093,0)</f>
        <v>0</v>
      </c>
      <c r="BJ1093" s="18" t="s">
        <v>73</v>
      </c>
      <c r="BK1093" s="123">
        <f>ROUND(I1093*H1093,2)</f>
        <v>0</v>
      </c>
      <c r="BL1093" s="18" t="s">
        <v>140</v>
      </c>
      <c r="BM1093" s="122" t="s">
        <v>1176</v>
      </c>
    </row>
    <row r="1094" spans="1:51" s="13" customFormat="1" ht="12">
      <c r="A1094" s="161"/>
      <c r="B1094" s="253"/>
      <c r="C1094" s="161"/>
      <c r="D1094" s="254" t="s">
        <v>142</v>
      </c>
      <c r="E1094" s="255" t="s">
        <v>3</v>
      </c>
      <c r="F1094" s="256" t="s">
        <v>150</v>
      </c>
      <c r="G1094" s="161"/>
      <c r="H1094" s="255" t="s">
        <v>3</v>
      </c>
      <c r="I1094" s="125"/>
      <c r="J1094" s="161"/>
      <c r="K1094" s="161"/>
      <c r="L1094" s="253"/>
      <c r="M1094" s="257"/>
      <c r="N1094" s="258"/>
      <c r="O1094" s="258"/>
      <c r="P1094" s="258"/>
      <c r="Q1094" s="258"/>
      <c r="R1094" s="258"/>
      <c r="S1094" s="258"/>
      <c r="T1094" s="259"/>
      <c r="U1094" s="161"/>
      <c r="V1094" s="161"/>
      <c r="W1094" s="161"/>
      <c r="X1094" s="161"/>
      <c r="AT1094" s="124" t="s">
        <v>142</v>
      </c>
      <c r="AU1094" s="124" t="s">
        <v>77</v>
      </c>
      <c r="AV1094" s="13" t="s">
        <v>73</v>
      </c>
      <c r="AW1094" s="13" t="s">
        <v>30</v>
      </c>
      <c r="AX1094" s="13" t="s">
        <v>68</v>
      </c>
      <c r="AY1094" s="124" t="s">
        <v>133</v>
      </c>
    </row>
    <row r="1095" spans="1:51" s="14" customFormat="1" ht="12">
      <c r="A1095" s="162"/>
      <c r="B1095" s="260"/>
      <c r="C1095" s="162"/>
      <c r="D1095" s="254" t="s">
        <v>142</v>
      </c>
      <c r="E1095" s="261" t="s">
        <v>3</v>
      </c>
      <c r="F1095" s="262" t="s">
        <v>1177</v>
      </c>
      <c r="G1095" s="162"/>
      <c r="H1095" s="263">
        <v>14.96</v>
      </c>
      <c r="I1095" s="130"/>
      <c r="J1095" s="162"/>
      <c r="K1095" s="162"/>
      <c r="L1095" s="260"/>
      <c r="M1095" s="264"/>
      <c r="N1095" s="265"/>
      <c r="O1095" s="265"/>
      <c r="P1095" s="265"/>
      <c r="Q1095" s="265"/>
      <c r="R1095" s="265"/>
      <c r="S1095" s="265"/>
      <c r="T1095" s="266"/>
      <c r="U1095" s="162"/>
      <c r="V1095" s="162"/>
      <c r="W1095" s="162"/>
      <c r="X1095" s="162"/>
      <c r="AT1095" s="129" t="s">
        <v>142</v>
      </c>
      <c r="AU1095" s="129" t="s">
        <v>77</v>
      </c>
      <c r="AV1095" s="14" t="s">
        <v>77</v>
      </c>
      <c r="AW1095" s="14" t="s">
        <v>30</v>
      </c>
      <c r="AX1095" s="14" t="s">
        <v>73</v>
      </c>
      <c r="AY1095" s="129" t="s">
        <v>133</v>
      </c>
    </row>
    <row r="1096" spans="1:65" s="2" customFormat="1" ht="14.45" customHeight="1">
      <c r="A1096" s="164"/>
      <c r="B1096" s="176"/>
      <c r="C1096" s="242" t="s">
        <v>1178</v>
      </c>
      <c r="D1096" s="242" t="s">
        <v>135</v>
      </c>
      <c r="E1096" s="243" t="s">
        <v>1179</v>
      </c>
      <c r="F1096" s="244" t="s">
        <v>1180</v>
      </c>
      <c r="G1096" s="245" t="s">
        <v>138</v>
      </c>
      <c r="H1096" s="246">
        <v>1.563</v>
      </c>
      <c r="I1096" s="117"/>
      <c r="J1096" s="247">
        <f>ROUND(I1096*H1096,2)</f>
        <v>0</v>
      </c>
      <c r="K1096" s="244" t="s">
        <v>139</v>
      </c>
      <c r="L1096" s="176"/>
      <c r="M1096" s="248" t="s">
        <v>3</v>
      </c>
      <c r="N1096" s="249" t="s">
        <v>39</v>
      </c>
      <c r="O1096" s="250"/>
      <c r="P1096" s="251">
        <f>O1096*H1096</f>
        <v>0</v>
      </c>
      <c r="Q1096" s="251">
        <v>0</v>
      </c>
      <c r="R1096" s="251">
        <f>Q1096*H1096</f>
        <v>0</v>
      </c>
      <c r="S1096" s="251">
        <v>0.36</v>
      </c>
      <c r="T1096" s="252">
        <f>S1096*H1096</f>
        <v>0.56268</v>
      </c>
      <c r="U1096" s="164"/>
      <c r="V1096" s="164"/>
      <c r="W1096" s="164"/>
      <c r="X1096" s="164"/>
      <c r="Y1096" s="30"/>
      <c r="Z1096" s="30"/>
      <c r="AA1096" s="30"/>
      <c r="AB1096" s="30"/>
      <c r="AC1096" s="30"/>
      <c r="AD1096" s="30"/>
      <c r="AE1096" s="30"/>
      <c r="AR1096" s="122" t="s">
        <v>140</v>
      </c>
      <c r="AT1096" s="122" t="s">
        <v>135</v>
      </c>
      <c r="AU1096" s="122" t="s">
        <v>77</v>
      </c>
      <c r="AY1096" s="18" t="s">
        <v>133</v>
      </c>
      <c r="BE1096" s="123">
        <f>IF(N1096="základní",J1096,0)</f>
        <v>0</v>
      </c>
      <c r="BF1096" s="123">
        <f>IF(N1096="snížená",J1096,0)</f>
        <v>0</v>
      </c>
      <c r="BG1096" s="123">
        <f>IF(N1096="zákl. přenesená",J1096,0)</f>
        <v>0</v>
      </c>
      <c r="BH1096" s="123">
        <f>IF(N1096="sníž. přenesená",J1096,0)</f>
        <v>0</v>
      </c>
      <c r="BI1096" s="123">
        <f>IF(N1096="nulová",J1096,0)</f>
        <v>0</v>
      </c>
      <c r="BJ1096" s="18" t="s">
        <v>73</v>
      </c>
      <c r="BK1096" s="123">
        <f>ROUND(I1096*H1096,2)</f>
        <v>0</v>
      </c>
      <c r="BL1096" s="18" t="s">
        <v>140</v>
      </c>
      <c r="BM1096" s="122" t="s">
        <v>1181</v>
      </c>
    </row>
    <row r="1097" spans="1:51" s="13" customFormat="1" ht="12">
      <c r="A1097" s="161"/>
      <c r="B1097" s="253"/>
      <c r="C1097" s="161"/>
      <c r="D1097" s="254" t="s">
        <v>142</v>
      </c>
      <c r="E1097" s="255" t="s">
        <v>3</v>
      </c>
      <c r="F1097" s="256" t="s">
        <v>150</v>
      </c>
      <c r="G1097" s="161"/>
      <c r="H1097" s="255" t="s">
        <v>3</v>
      </c>
      <c r="I1097" s="125"/>
      <c r="J1097" s="161"/>
      <c r="K1097" s="161"/>
      <c r="L1097" s="253"/>
      <c r="M1097" s="257"/>
      <c r="N1097" s="258"/>
      <c r="O1097" s="258"/>
      <c r="P1097" s="258"/>
      <c r="Q1097" s="258"/>
      <c r="R1097" s="258"/>
      <c r="S1097" s="258"/>
      <c r="T1097" s="259"/>
      <c r="U1097" s="161"/>
      <c r="V1097" s="161"/>
      <c r="W1097" s="161"/>
      <c r="X1097" s="161"/>
      <c r="AT1097" s="124" t="s">
        <v>142</v>
      </c>
      <c r="AU1097" s="124" t="s">
        <v>77</v>
      </c>
      <c r="AV1097" s="13" t="s">
        <v>73</v>
      </c>
      <c r="AW1097" s="13" t="s">
        <v>30</v>
      </c>
      <c r="AX1097" s="13" t="s">
        <v>68</v>
      </c>
      <c r="AY1097" s="124" t="s">
        <v>133</v>
      </c>
    </row>
    <row r="1098" spans="1:51" s="14" customFormat="1" ht="12">
      <c r="A1098" s="162"/>
      <c r="B1098" s="260"/>
      <c r="C1098" s="162"/>
      <c r="D1098" s="254" t="s">
        <v>142</v>
      </c>
      <c r="E1098" s="261" t="s">
        <v>3</v>
      </c>
      <c r="F1098" s="262" t="s">
        <v>1182</v>
      </c>
      <c r="G1098" s="162"/>
      <c r="H1098" s="263">
        <v>1.563</v>
      </c>
      <c r="I1098" s="130"/>
      <c r="J1098" s="162"/>
      <c r="K1098" s="162"/>
      <c r="L1098" s="260"/>
      <c r="M1098" s="264"/>
      <c r="N1098" s="265"/>
      <c r="O1098" s="265"/>
      <c r="P1098" s="265"/>
      <c r="Q1098" s="265"/>
      <c r="R1098" s="265"/>
      <c r="S1098" s="265"/>
      <c r="T1098" s="266"/>
      <c r="U1098" s="162"/>
      <c r="V1098" s="162"/>
      <c r="W1098" s="162"/>
      <c r="X1098" s="162"/>
      <c r="AT1098" s="129" t="s">
        <v>142</v>
      </c>
      <c r="AU1098" s="129" t="s">
        <v>77</v>
      </c>
      <c r="AV1098" s="14" t="s">
        <v>77</v>
      </c>
      <c r="AW1098" s="14" t="s">
        <v>30</v>
      </c>
      <c r="AX1098" s="14" t="s">
        <v>73</v>
      </c>
      <c r="AY1098" s="129" t="s">
        <v>133</v>
      </c>
    </row>
    <row r="1099" spans="1:65" s="2" customFormat="1" ht="14.45" customHeight="1">
      <c r="A1099" s="164"/>
      <c r="B1099" s="176"/>
      <c r="C1099" s="242" t="s">
        <v>1183</v>
      </c>
      <c r="D1099" s="242" t="s">
        <v>135</v>
      </c>
      <c r="E1099" s="243" t="s">
        <v>1184</v>
      </c>
      <c r="F1099" s="244" t="s">
        <v>1185</v>
      </c>
      <c r="G1099" s="245" t="s">
        <v>235</v>
      </c>
      <c r="H1099" s="246">
        <v>1</v>
      </c>
      <c r="I1099" s="117"/>
      <c r="J1099" s="247">
        <f>ROUND(I1099*H1099,2)</f>
        <v>0</v>
      </c>
      <c r="K1099" s="244" t="s">
        <v>3</v>
      </c>
      <c r="L1099" s="176"/>
      <c r="M1099" s="248" t="s">
        <v>3</v>
      </c>
      <c r="N1099" s="249" t="s">
        <v>39</v>
      </c>
      <c r="O1099" s="250"/>
      <c r="P1099" s="251">
        <f>O1099*H1099</f>
        <v>0</v>
      </c>
      <c r="Q1099" s="251">
        <v>0</v>
      </c>
      <c r="R1099" s="251">
        <f>Q1099*H1099</f>
        <v>0</v>
      </c>
      <c r="S1099" s="251">
        <v>0</v>
      </c>
      <c r="T1099" s="252">
        <f>S1099*H1099</f>
        <v>0</v>
      </c>
      <c r="U1099" s="164"/>
      <c r="V1099" s="164"/>
      <c r="W1099" s="164"/>
      <c r="X1099" s="164"/>
      <c r="Y1099" s="30"/>
      <c r="Z1099" s="30"/>
      <c r="AA1099" s="30"/>
      <c r="AB1099" s="30"/>
      <c r="AC1099" s="30"/>
      <c r="AD1099" s="30"/>
      <c r="AE1099" s="30"/>
      <c r="AR1099" s="122" t="s">
        <v>1170</v>
      </c>
      <c r="AT1099" s="122" t="s">
        <v>135</v>
      </c>
      <c r="AU1099" s="122" t="s">
        <v>77</v>
      </c>
      <c r="AY1099" s="18" t="s">
        <v>133</v>
      </c>
      <c r="BE1099" s="123">
        <f>IF(N1099="základní",J1099,0)</f>
        <v>0</v>
      </c>
      <c r="BF1099" s="123">
        <f>IF(N1099="snížená",J1099,0)</f>
        <v>0</v>
      </c>
      <c r="BG1099" s="123">
        <f>IF(N1099="zákl. přenesená",J1099,0)</f>
        <v>0</v>
      </c>
      <c r="BH1099" s="123">
        <f>IF(N1099="sníž. přenesená",J1099,0)</f>
        <v>0</v>
      </c>
      <c r="BI1099" s="123">
        <f>IF(N1099="nulová",J1099,0)</f>
        <v>0</v>
      </c>
      <c r="BJ1099" s="18" t="s">
        <v>73</v>
      </c>
      <c r="BK1099" s="123">
        <f>ROUND(I1099*H1099,2)</f>
        <v>0</v>
      </c>
      <c r="BL1099" s="18" t="s">
        <v>1170</v>
      </c>
      <c r="BM1099" s="122" t="s">
        <v>1186</v>
      </c>
    </row>
    <row r="1100" spans="1:47" s="2" customFormat="1" ht="19.5">
      <c r="A1100" s="164"/>
      <c r="B1100" s="176"/>
      <c r="C1100" s="164"/>
      <c r="D1100" s="254" t="s">
        <v>164</v>
      </c>
      <c r="E1100" s="164"/>
      <c r="F1100" s="267" t="s">
        <v>1187</v>
      </c>
      <c r="G1100" s="164"/>
      <c r="H1100" s="164"/>
      <c r="I1100" s="134"/>
      <c r="J1100" s="164"/>
      <c r="K1100" s="164"/>
      <c r="L1100" s="176"/>
      <c r="M1100" s="268"/>
      <c r="N1100" s="269"/>
      <c r="O1100" s="250"/>
      <c r="P1100" s="250"/>
      <c r="Q1100" s="250"/>
      <c r="R1100" s="250"/>
      <c r="S1100" s="250"/>
      <c r="T1100" s="270"/>
      <c r="U1100" s="164"/>
      <c r="V1100" s="164"/>
      <c r="W1100" s="164"/>
      <c r="X1100" s="164"/>
      <c r="Y1100" s="30"/>
      <c r="Z1100" s="30"/>
      <c r="AA1100" s="30"/>
      <c r="AB1100" s="30"/>
      <c r="AC1100" s="30"/>
      <c r="AD1100" s="30"/>
      <c r="AE1100" s="30"/>
      <c r="AT1100" s="18" t="s">
        <v>164</v>
      </c>
      <c r="AU1100" s="18" t="s">
        <v>77</v>
      </c>
    </row>
    <row r="1101" spans="1:65" s="2" customFormat="1" ht="14.45" customHeight="1">
      <c r="A1101" s="164"/>
      <c r="B1101" s="176"/>
      <c r="C1101" s="242" t="s">
        <v>1188</v>
      </c>
      <c r="D1101" s="242" t="s">
        <v>135</v>
      </c>
      <c r="E1101" s="243" t="s">
        <v>1189</v>
      </c>
      <c r="F1101" s="244" t="s">
        <v>1190</v>
      </c>
      <c r="G1101" s="245" t="s">
        <v>148</v>
      </c>
      <c r="H1101" s="246">
        <v>2.756</v>
      </c>
      <c r="I1101" s="117"/>
      <c r="J1101" s="247">
        <f>ROUND(I1101*H1101,2)</f>
        <v>0</v>
      </c>
      <c r="K1101" s="244" t="s">
        <v>139</v>
      </c>
      <c r="L1101" s="176"/>
      <c r="M1101" s="248" t="s">
        <v>3</v>
      </c>
      <c r="N1101" s="249" t="s">
        <v>39</v>
      </c>
      <c r="O1101" s="250"/>
      <c r="P1101" s="251">
        <f>O1101*H1101</f>
        <v>0</v>
      </c>
      <c r="Q1101" s="251">
        <v>0</v>
      </c>
      <c r="R1101" s="251">
        <f>Q1101*H1101</f>
        <v>0</v>
      </c>
      <c r="S1101" s="251">
        <v>2.2</v>
      </c>
      <c r="T1101" s="252">
        <f>S1101*H1101</f>
        <v>6.0632</v>
      </c>
      <c r="U1101" s="164"/>
      <c r="V1101" s="164"/>
      <c r="W1101" s="164"/>
      <c r="X1101" s="164"/>
      <c r="Y1101" s="30"/>
      <c r="Z1101" s="30"/>
      <c r="AA1101" s="30"/>
      <c r="AB1101" s="30"/>
      <c r="AC1101" s="30"/>
      <c r="AD1101" s="30"/>
      <c r="AE1101" s="30"/>
      <c r="AR1101" s="122" t="s">
        <v>140</v>
      </c>
      <c r="AT1101" s="122" t="s">
        <v>135</v>
      </c>
      <c r="AU1101" s="122" t="s">
        <v>77</v>
      </c>
      <c r="AY1101" s="18" t="s">
        <v>133</v>
      </c>
      <c r="BE1101" s="123">
        <f>IF(N1101="základní",J1101,0)</f>
        <v>0</v>
      </c>
      <c r="BF1101" s="123">
        <f>IF(N1101="snížená",J1101,0)</f>
        <v>0</v>
      </c>
      <c r="BG1101" s="123">
        <f>IF(N1101="zákl. přenesená",J1101,0)</f>
        <v>0</v>
      </c>
      <c r="BH1101" s="123">
        <f>IF(N1101="sníž. přenesená",J1101,0)</f>
        <v>0</v>
      </c>
      <c r="BI1101" s="123">
        <f>IF(N1101="nulová",J1101,0)</f>
        <v>0</v>
      </c>
      <c r="BJ1101" s="18" t="s">
        <v>73</v>
      </c>
      <c r="BK1101" s="123">
        <f>ROUND(I1101*H1101,2)</f>
        <v>0</v>
      </c>
      <c r="BL1101" s="18" t="s">
        <v>140</v>
      </c>
      <c r="BM1101" s="122" t="s">
        <v>1191</v>
      </c>
    </row>
    <row r="1102" spans="1:51" s="13" customFormat="1" ht="12">
      <c r="A1102" s="161"/>
      <c r="B1102" s="253"/>
      <c r="C1102" s="161"/>
      <c r="D1102" s="254" t="s">
        <v>142</v>
      </c>
      <c r="E1102" s="255" t="s">
        <v>3</v>
      </c>
      <c r="F1102" s="256" t="s">
        <v>1192</v>
      </c>
      <c r="G1102" s="161"/>
      <c r="H1102" s="255" t="s">
        <v>3</v>
      </c>
      <c r="I1102" s="125"/>
      <c r="J1102" s="161"/>
      <c r="K1102" s="161"/>
      <c r="L1102" s="253"/>
      <c r="M1102" s="257"/>
      <c r="N1102" s="258"/>
      <c r="O1102" s="258"/>
      <c r="P1102" s="258"/>
      <c r="Q1102" s="258"/>
      <c r="R1102" s="258"/>
      <c r="S1102" s="258"/>
      <c r="T1102" s="259"/>
      <c r="U1102" s="161"/>
      <c r="V1102" s="161"/>
      <c r="W1102" s="161"/>
      <c r="X1102" s="161"/>
      <c r="AT1102" s="124" t="s">
        <v>142</v>
      </c>
      <c r="AU1102" s="124" t="s">
        <v>77</v>
      </c>
      <c r="AV1102" s="13" t="s">
        <v>73</v>
      </c>
      <c r="AW1102" s="13" t="s">
        <v>30</v>
      </c>
      <c r="AX1102" s="13" t="s">
        <v>68</v>
      </c>
      <c r="AY1102" s="124" t="s">
        <v>133</v>
      </c>
    </row>
    <row r="1103" spans="1:51" s="14" customFormat="1" ht="12">
      <c r="A1103" s="162"/>
      <c r="B1103" s="260"/>
      <c r="C1103" s="162"/>
      <c r="D1103" s="254" t="s">
        <v>142</v>
      </c>
      <c r="E1103" s="261" t="s">
        <v>3</v>
      </c>
      <c r="F1103" s="262" t="s">
        <v>1193</v>
      </c>
      <c r="G1103" s="162"/>
      <c r="H1103" s="263">
        <v>2.756</v>
      </c>
      <c r="I1103" s="130"/>
      <c r="J1103" s="162"/>
      <c r="K1103" s="162"/>
      <c r="L1103" s="260"/>
      <c r="M1103" s="264"/>
      <c r="N1103" s="265"/>
      <c r="O1103" s="265"/>
      <c r="P1103" s="265"/>
      <c r="Q1103" s="265"/>
      <c r="R1103" s="265"/>
      <c r="S1103" s="265"/>
      <c r="T1103" s="266"/>
      <c r="U1103" s="162"/>
      <c r="V1103" s="162"/>
      <c r="W1103" s="162"/>
      <c r="X1103" s="162"/>
      <c r="AT1103" s="129" t="s">
        <v>142</v>
      </c>
      <c r="AU1103" s="129" t="s">
        <v>77</v>
      </c>
      <c r="AV1103" s="14" t="s">
        <v>77</v>
      </c>
      <c r="AW1103" s="14" t="s">
        <v>30</v>
      </c>
      <c r="AX1103" s="14" t="s">
        <v>73</v>
      </c>
      <c r="AY1103" s="129" t="s">
        <v>133</v>
      </c>
    </row>
    <row r="1104" spans="1:65" s="2" customFormat="1" ht="14.45" customHeight="1">
      <c r="A1104" s="164"/>
      <c r="B1104" s="176"/>
      <c r="C1104" s="242" t="s">
        <v>1194</v>
      </c>
      <c r="D1104" s="242" t="s">
        <v>135</v>
      </c>
      <c r="E1104" s="243" t="s">
        <v>1195</v>
      </c>
      <c r="F1104" s="244" t="s">
        <v>1196</v>
      </c>
      <c r="G1104" s="245" t="s">
        <v>148</v>
      </c>
      <c r="H1104" s="246">
        <v>41.128</v>
      </c>
      <c r="I1104" s="117"/>
      <c r="J1104" s="247">
        <f>ROUND(I1104*H1104,2)</f>
        <v>0</v>
      </c>
      <c r="K1104" s="244" t="s">
        <v>139</v>
      </c>
      <c r="L1104" s="176"/>
      <c r="M1104" s="248" t="s">
        <v>3</v>
      </c>
      <c r="N1104" s="249" t="s">
        <v>39</v>
      </c>
      <c r="O1104" s="250"/>
      <c r="P1104" s="251">
        <f>O1104*H1104</f>
        <v>0</v>
      </c>
      <c r="Q1104" s="251">
        <v>0</v>
      </c>
      <c r="R1104" s="251">
        <f>Q1104*H1104</f>
        <v>0</v>
      </c>
      <c r="S1104" s="251">
        <v>1.4</v>
      </c>
      <c r="T1104" s="252">
        <f>S1104*H1104</f>
        <v>57.57919999999999</v>
      </c>
      <c r="U1104" s="164"/>
      <c r="V1104" s="164"/>
      <c r="W1104" s="164"/>
      <c r="X1104" s="164"/>
      <c r="Y1104" s="30"/>
      <c r="Z1104" s="30"/>
      <c r="AA1104" s="30"/>
      <c r="AB1104" s="30"/>
      <c r="AC1104" s="30"/>
      <c r="AD1104" s="30"/>
      <c r="AE1104" s="30"/>
      <c r="AR1104" s="122" t="s">
        <v>140</v>
      </c>
      <c r="AT1104" s="122" t="s">
        <v>135</v>
      </c>
      <c r="AU1104" s="122" t="s">
        <v>77</v>
      </c>
      <c r="AY1104" s="18" t="s">
        <v>133</v>
      </c>
      <c r="BE1104" s="123">
        <f>IF(N1104="základní",J1104,0)</f>
        <v>0</v>
      </c>
      <c r="BF1104" s="123">
        <f>IF(N1104="snížená",J1104,0)</f>
        <v>0</v>
      </c>
      <c r="BG1104" s="123">
        <f>IF(N1104="zákl. přenesená",J1104,0)</f>
        <v>0</v>
      </c>
      <c r="BH1104" s="123">
        <f>IF(N1104="sníž. přenesená",J1104,0)</f>
        <v>0</v>
      </c>
      <c r="BI1104" s="123">
        <f>IF(N1104="nulová",J1104,0)</f>
        <v>0</v>
      </c>
      <c r="BJ1104" s="18" t="s">
        <v>73</v>
      </c>
      <c r="BK1104" s="123">
        <f>ROUND(I1104*H1104,2)</f>
        <v>0</v>
      </c>
      <c r="BL1104" s="18" t="s">
        <v>140</v>
      </c>
      <c r="BM1104" s="122" t="s">
        <v>1197</v>
      </c>
    </row>
    <row r="1105" spans="1:51" s="13" customFormat="1" ht="12">
      <c r="A1105" s="161"/>
      <c r="B1105" s="253"/>
      <c r="C1105" s="161"/>
      <c r="D1105" s="254" t="s">
        <v>142</v>
      </c>
      <c r="E1105" s="255" t="s">
        <v>3</v>
      </c>
      <c r="F1105" s="256" t="s">
        <v>1192</v>
      </c>
      <c r="G1105" s="161"/>
      <c r="H1105" s="255" t="s">
        <v>3</v>
      </c>
      <c r="I1105" s="125"/>
      <c r="J1105" s="161"/>
      <c r="K1105" s="161"/>
      <c r="L1105" s="253"/>
      <c r="M1105" s="257"/>
      <c r="N1105" s="258"/>
      <c r="O1105" s="258"/>
      <c r="P1105" s="258"/>
      <c r="Q1105" s="258"/>
      <c r="R1105" s="258"/>
      <c r="S1105" s="258"/>
      <c r="T1105" s="259"/>
      <c r="U1105" s="161"/>
      <c r="V1105" s="161"/>
      <c r="W1105" s="161"/>
      <c r="X1105" s="161"/>
      <c r="AT1105" s="124" t="s">
        <v>142</v>
      </c>
      <c r="AU1105" s="124" t="s">
        <v>77</v>
      </c>
      <c r="AV1105" s="13" t="s">
        <v>73</v>
      </c>
      <c r="AW1105" s="13" t="s">
        <v>30</v>
      </c>
      <c r="AX1105" s="13" t="s">
        <v>68</v>
      </c>
      <c r="AY1105" s="124" t="s">
        <v>133</v>
      </c>
    </row>
    <row r="1106" spans="1:51" s="14" customFormat="1" ht="12">
      <c r="A1106" s="162"/>
      <c r="B1106" s="260"/>
      <c r="C1106" s="162"/>
      <c r="D1106" s="254" t="s">
        <v>142</v>
      </c>
      <c r="E1106" s="261" t="s">
        <v>3</v>
      </c>
      <c r="F1106" s="262" t="s">
        <v>1198</v>
      </c>
      <c r="G1106" s="162"/>
      <c r="H1106" s="263">
        <v>41.128</v>
      </c>
      <c r="I1106" s="130"/>
      <c r="J1106" s="162"/>
      <c r="K1106" s="162"/>
      <c r="L1106" s="260"/>
      <c r="M1106" s="264"/>
      <c r="N1106" s="265"/>
      <c r="O1106" s="265"/>
      <c r="P1106" s="265"/>
      <c r="Q1106" s="265"/>
      <c r="R1106" s="265"/>
      <c r="S1106" s="265"/>
      <c r="T1106" s="266"/>
      <c r="U1106" s="162"/>
      <c r="V1106" s="162"/>
      <c r="W1106" s="162"/>
      <c r="X1106" s="162"/>
      <c r="AT1106" s="129" t="s">
        <v>142</v>
      </c>
      <c r="AU1106" s="129" t="s">
        <v>77</v>
      </c>
      <c r="AV1106" s="14" t="s">
        <v>77</v>
      </c>
      <c r="AW1106" s="14" t="s">
        <v>30</v>
      </c>
      <c r="AX1106" s="14" t="s">
        <v>73</v>
      </c>
      <c r="AY1106" s="129" t="s">
        <v>133</v>
      </c>
    </row>
    <row r="1107" spans="1:65" s="2" customFormat="1" ht="24.2" customHeight="1">
      <c r="A1107" s="164"/>
      <c r="B1107" s="176"/>
      <c r="C1107" s="242" t="s">
        <v>1199</v>
      </c>
      <c r="D1107" s="242" t="s">
        <v>135</v>
      </c>
      <c r="E1107" s="243" t="s">
        <v>1200</v>
      </c>
      <c r="F1107" s="244" t="s">
        <v>1201</v>
      </c>
      <c r="G1107" s="245" t="s">
        <v>138</v>
      </c>
      <c r="H1107" s="246">
        <v>114.868</v>
      </c>
      <c r="I1107" s="117"/>
      <c r="J1107" s="247">
        <f>ROUND(I1107*H1107,2)</f>
        <v>0</v>
      </c>
      <c r="K1107" s="244" t="s">
        <v>139</v>
      </c>
      <c r="L1107" s="176"/>
      <c r="M1107" s="248" t="s">
        <v>3</v>
      </c>
      <c r="N1107" s="249" t="s">
        <v>39</v>
      </c>
      <c r="O1107" s="250"/>
      <c r="P1107" s="251">
        <f>O1107*H1107</f>
        <v>0</v>
      </c>
      <c r="Q1107" s="251">
        <v>0</v>
      </c>
      <c r="R1107" s="251">
        <f>Q1107*H1107</f>
        <v>0</v>
      </c>
      <c r="S1107" s="251">
        <v>0.183</v>
      </c>
      <c r="T1107" s="252">
        <f>S1107*H1107</f>
        <v>21.020844</v>
      </c>
      <c r="U1107" s="164"/>
      <c r="V1107" s="164"/>
      <c r="W1107" s="164"/>
      <c r="X1107" s="164"/>
      <c r="Y1107" s="30"/>
      <c r="Z1107" s="30"/>
      <c r="AA1107" s="30"/>
      <c r="AB1107" s="30"/>
      <c r="AC1107" s="30"/>
      <c r="AD1107" s="30"/>
      <c r="AE1107" s="30"/>
      <c r="AR1107" s="122" t="s">
        <v>140</v>
      </c>
      <c r="AT1107" s="122" t="s">
        <v>135</v>
      </c>
      <c r="AU1107" s="122" t="s">
        <v>77</v>
      </c>
      <c r="AY1107" s="18" t="s">
        <v>133</v>
      </c>
      <c r="BE1107" s="123">
        <f>IF(N1107="základní",J1107,0)</f>
        <v>0</v>
      </c>
      <c r="BF1107" s="123">
        <f>IF(N1107="snížená",J1107,0)</f>
        <v>0</v>
      </c>
      <c r="BG1107" s="123">
        <f>IF(N1107="zákl. přenesená",J1107,0)</f>
        <v>0</v>
      </c>
      <c r="BH1107" s="123">
        <f>IF(N1107="sníž. přenesená",J1107,0)</f>
        <v>0</v>
      </c>
      <c r="BI1107" s="123">
        <f>IF(N1107="nulová",J1107,0)</f>
        <v>0</v>
      </c>
      <c r="BJ1107" s="18" t="s">
        <v>73</v>
      </c>
      <c r="BK1107" s="123">
        <f>ROUND(I1107*H1107,2)</f>
        <v>0</v>
      </c>
      <c r="BL1107" s="18" t="s">
        <v>140</v>
      </c>
      <c r="BM1107" s="122" t="s">
        <v>1202</v>
      </c>
    </row>
    <row r="1108" spans="1:51" s="13" customFormat="1" ht="12">
      <c r="A1108" s="161"/>
      <c r="B1108" s="253"/>
      <c r="C1108" s="161"/>
      <c r="D1108" s="254" t="s">
        <v>142</v>
      </c>
      <c r="E1108" s="255" t="s">
        <v>3</v>
      </c>
      <c r="F1108" s="256" t="s">
        <v>1203</v>
      </c>
      <c r="G1108" s="161"/>
      <c r="H1108" s="255" t="s">
        <v>3</v>
      </c>
      <c r="I1108" s="125"/>
      <c r="J1108" s="161"/>
      <c r="K1108" s="161"/>
      <c r="L1108" s="253"/>
      <c r="M1108" s="257"/>
      <c r="N1108" s="258"/>
      <c r="O1108" s="258"/>
      <c r="P1108" s="258"/>
      <c r="Q1108" s="258"/>
      <c r="R1108" s="258"/>
      <c r="S1108" s="258"/>
      <c r="T1108" s="259"/>
      <c r="U1108" s="161"/>
      <c r="V1108" s="161"/>
      <c r="W1108" s="161"/>
      <c r="X1108" s="161"/>
      <c r="AT1108" s="124" t="s">
        <v>142</v>
      </c>
      <c r="AU1108" s="124" t="s">
        <v>77</v>
      </c>
      <c r="AV1108" s="13" t="s">
        <v>73</v>
      </c>
      <c r="AW1108" s="13" t="s">
        <v>30</v>
      </c>
      <c r="AX1108" s="13" t="s">
        <v>68</v>
      </c>
      <c r="AY1108" s="124" t="s">
        <v>133</v>
      </c>
    </row>
    <row r="1109" spans="1:51" s="13" customFormat="1" ht="12">
      <c r="A1109" s="161"/>
      <c r="B1109" s="253"/>
      <c r="C1109" s="161"/>
      <c r="D1109" s="254" t="s">
        <v>142</v>
      </c>
      <c r="E1109" s="255" t="s">
        <v>3</v>
      </c>
      <c r="F1109" s="256" t="s">
        <v>277</v>
      </c>
      <c r="G1109" s="161"/>
      <c r="H1109" s="255" t="s">
        <v>3</v>
      </c>
      <c r="I1109" s="125"/>
      <c r="J1109" s="161"/>
      <c r="K1109" s="161"/>
      <c r="L1109" s="253"/>
      <c r="M1109" s="257"/>
      <c r="N1109" s="258"/>
      <c r="O1109" s="258"/>
      <c r="P1109" s="258"/>
      <c r="Q1109" s="258"/>
      <c r="R1109" s="258"/>
      <c r="S1109" s="258"/>
      <c r="T1109" s="259"/>
      <c r="U1109" s="161"/>
      <c r="V1109" s="161"/>
      <c r="W1109" s="161"/>
      <c r="X1109" s="161"/>
      <c r="AT1109" s="124" t="s">
        <v>142</v>
      </c>
      <c r="AU1109" s="124" t="s">
        <v>77</v>
      </c>
      <c r="AV1109" s="13" t="s">
        <v>73</v>
      </c>
      <c r="AW1109" s="13" t="s">
        <v>30</v>
      </c>
      <c r="AX1109" s="13" t="s">
        <v>68</v>
      </c>
      <c r="AY1109" s="124" t="s">
        <v>133</v>
      </c>
    </row>
    <row r="1110" spans="1:51" s="14" customFormat="1" ht="12">
      <c r="A1110" s="162"/>
      <c r="B1110" s="260"/>
      <c r="C1110" s="162"/>
      <c r="D1110" s="254" t="s">
        <v>142</v>
      </c>
      <c r="E1110" s="261" t="s">
        <v>3</v>
      </c>
      <c r="F1110" s="262" t="s">
        <v>1204</v>
      </c>
      <c r="G1110" s="162"/>
      <c r="H1110" s="263">
        <v>6.723</v>
      </c>
      <c r="I1110" s="130"/>
      <c r="J1110" s="162"/>
      <c r="K1110" s="162"/>
      <c r="L1110" s="260"/>
      <c r="M1110" s="264"/>
      <c r="N1110" s="265"/>
      <c r="O1110" s="265"/>
      <c r="P1110" s="265"/>
      <c r="Q1110" s="265"/>
      <c r="R1110" s="265"/>
      <c r="S1110" s="265"/>
      <c r="T1110" s="266"/>
      <c r="U1110" s="162"/>
      <c r="V1110" s="162"/>
      <c r="W1110" s="162"/>
      <c r="X1110" s="162"/>
      <c r="AT1110" s="129" t="s">
        <v>142</v>
      </c>
      <c r="AU1110" s="129" t="s">
        <v>77</v>
      </c>
      <c r="AV1110" s="14" t="s">
        <v>77</v>
      </c>
      <c r="AW1110" s="14" t="s">
        <v>30</v>
      </c>
      <c r="AX1110" s="14" t="s">
        <v>68</v>
      </c>
      <c r="AY1110" s="129" t="s">
        <v>133</v>
      </c>
    </row>
    <row r="1111" spans="1:51" s="14" customFormat="1" ht="12">
      <c r="A1111" s="162"/>
      <c r="B1111" s="260"/>
      <c r="C1111" s="162"/>
      <c r="D1111" s="254" t="s">
        <v>142</v>
      </c>
      <c r="E1111" s="261" t="s">
        <v>3</v>
      </c>
      <c r="F1111" s="262" t="s">
        <v>1205</v>
      </c>
      <c r="G1111" s="162"/>
      <c r="H1111" s="263">
        <v>0.807</v>
      </c>
      <c r="I1111" s="130"/>
      <c r="J1111" s="162"/>
      <c r="K1111" s="162"/>
      <c r="L1111" s="260"/>
      <c r="M1111" s="264"/>
      <c r="N1111" s="265"/>
      <c r="O1111" s="265"/>
      <c r="P1111" s="265"/>
      <c r="Q1111" s="265"/>
      <c r="R1111" s="265"/>
      <c r="S1111" s="265"/>
      <c r="T1111" s="266"/>
      <c r="U1111" s="162"/>
      <c r="V1111" s="162"/>
      <c r="W1111" s="162"/>
      <c r="X1111" s="162"/>
      <c r="AT1111" s="129" t="s">
        <v>142</v>
      </c>
      <c r="AU1111" s="129" t="s">
        <v>77</v>
      </c>
      <c r="AV1111" s="14" t="s">
        <v>77</v>
      </c>
      <c r="AW1111" s="14" t="s">
        <v>30</v>
      </c>
      <c r="AX1111" s="14" t="s">
        <v>68</v>
      </c>
      <c r="AY1111" s="129" t="s">
        <v>133</v>
      </c>
    </row>
    <row r="1112" spans="1:51" s="14" customFormat="1" ht="12">
      <c r="A1112" s="162"/>
      <c r="B1112" s="260"/>
      <c r="C1112" s="162"/>
      <c r="D1112" s="254" t="s">
        <v>142</v>
      </c>
      <c r="E1112" s="261" t="s">
        <v>3</v>
      </c>
      <c r="F1112" s="262" t="s">
        <v>1206</v>
      </c>
      <c r="G1112" s="162"/>
      <c r="H1112" s="263">
        <v>0.835</v>
      </c>
      <c r="I1112" s="130"/>
      <c r="J1112" s="162"/>
      <c r="K1112" s="162"/>
      <c r="L1112" s="260"/>
      <c r="M1112" s="264"/>
      <c r="N1112" s="265"/>
      <c r="O1112" s="265"/>
      <c r="P1112" s="265"/>
      <c r="Q1112" s="265"/>
      <c r="R1112" s="265"/>
      <c r="S1112" s="265"/>
      <c r="T1112" s="266"/>
      <c r="U1112" s="162"/>
      <c r="V1112" s="162"/>
      <c r="W1112" s="162"/>
      <c r="X1112" s="162"/>
      <c r="AT1112" s="129" t="s">
        <v>142</v>
      </c>
      <c r="AU1112" s="129" t="s">
        <v>77</v>
      </c>
      <c r="AV1112" s="14" t="s">
        <v>77</v>
      </c>
      <c r="AW1112" s="14" t="s">
        <v>30</v>
      </c>
      <c r="AX1112" s="14" t="s">
        <v>68</v>
      </c>
      <c r="AY1112" s="129" t="s">
        <v>133</v>
      </c>
    </row>
    <row r="1113" spans="1:51" s="14" customFormat="1" ht="12">
      <c r="A1113" s="162"/>
      <c r="B1113" s="260"/>
      <c r="C1113" s="162"/>
      <c r="D1113" s="254" t="s">
        <v>142</v>
      </c>
      <c r="E1113" s="261" t="s">
        <v>3</v>
      </c>
      <c r="F1113" s="262" t="s">
        <v>1207</v>
      </c>
      <c r="G1113" s="162"/>
      <c r="H1113" s="263">
        <v>1.896</v>
      </c>
      <c r="I1113" s="130"/>
      <c r="J1113" s="162"/>
      <c r="K1113" s="162"/>
      <c r="L1113" s="260"/>
      <c r="M1113" s="264"/>
      <c r="N1113" s="265"/>
      <c r="O1113" s="265"/>
      <c r="P1113" s="265"/>
      <c r="Q1113" s="265"/>
      <c r="R1113" s="265"/>
      <c r="S1113" s="265"/>
      <c r="T1113" s="266"/>
      <c r="U1113" s="162"/>
      <c r="V1113" s="162"/>
      <c r="W1113" s="162"/>
      <c r="X1113" s="162"/>
      <c r="AT1113" s="129" t="s">
        <v>142</v>
      </c>
      <c r="AU1113" s="129" t="s">
        <v>77</v>
      </c>
      <c r="AV1113" s="14" t="s">
        <v>77</v>
      </c>
      <c r="AW1113" s="14" t="s">
        <v>30</v>
      </c>
      <c r="AX1113" s="14" t="s">
        <v>68</v>
      </c>
      <c r="AY1113" s="129" t="s">
        <v>133</v>
      </c>
    </row>
    <row r="1114" spans="1:51" s="13" customFormat="1" ht="12">
      <c r="A1114" s="161"/>
      <c r="B1114" s="253"/>
      <c r="C1114" s="161"/>
      <c r="D1114" s="254" t="s">
        <v>142</v>
      </c>
      <c r="E1114" s="255" t="s">
        <v>3</v>
      </c>
      <c r="F1114" s="256" t="s">
        <v>279</v>
      </c>
      <c r="G1114" s="161"/>
      <c r="H1114" s="255" t="s">
        <v>3</v>
      </c>
      <c r="I1114" s="125"/>
      <c r="J1114" s="161"/>
      <c r="K1114" s="161"/>
      <c r="L1114" s="253"/>
      <c r="M1114" s="257"/>
      <c r="N1114" s="258"/>
      <c r="O1114" s="258"/>
      <c r="P1114" s="258"/>
      <c r="Q1114" s="258"/>
      <c r="R1114" s="258"/>
      <c r="S1114" s="258"/>
      <c r="T1114" s="259"/>
      <c r="U1114" s="161"/>
      <c r="V1114" s="161"/>
      <c r="W1114" s="161"/>
      <c r="X1114" s="161"/>
      <c r="AT1114" s="124" t="s">
        <v>142</v>
      </c>
      <c r="AU1114" s="124" t="s">
        <v>77</v>
      </c>
      <c r="AV1114" s="13" t="s">
        <v>73</v>
      </c>
      <c r="AW1114" s="13" t="s">
        <v>30</v>
      </c>
      <c r="AX1114" s="13" t="s">
        <v>68</v>
      </c>
      <c r="AY1114" s="124" t="s">
        <v>133</v>
      </c>
    </row>
    <row r="1115" spans="1:51" s="14" customFormat="1" ht="12">
      <c r="A1115" s="162"/>
      <c r="B1115" s="260"/>
      <c r="C1115" s="162"/>
      <c r="D1115" s="254" t="s">
        <v>142</v>
      </c>
      <c r="E1115" s="261" t="s">
        <v>3</v>
      </c>
      <c r="F1115" s="262" t="s">
        <v>1208</v>
      </c>
      <c r="G1115" s="162"/>
      <c r="H1115" s="263">
        <v>3.435</v>
      </c>
      <c r="I1115" s="130"/>
      <c r="J1115" s="162"/>
      <c r="K1115" s="162"/>
      <c r="L1115" s="260"/>
      <c r="M1115" s="264"/>
      <c r="N1115" s="265"/>
      <c r="O1115" s="265"/>
      <c r="P1115" s="265"/>
      <c r="Q1115" s="265"/>
      <c r="R1115" s="265"/>
      <c r="S1115" s="265"/>
      <c r="T1115" s="266"/>
      <c r="U1115" s="162"/>
      <c r="V1115" s="162"/>
      <c r="W1115" s="162"/>
      <c r="X1115" s="162"/>
      <c r="AT1115" s="129" t="s">
        <v>142</v>
      </c>
      <c r="AU1115" s="129" t="s">
        <v>77</v>
      </c>
      <c r="AV1115" s="14" t="s">
        <v>77</v>
      </c>
      <c r="AW1115" s="14" t="s">
        <v>30</v>
      </c>
      <c r="AX1115" s="14" t="s">
        <v>68</v>
      </c>
      <c r="AY1115" s="129" t="s">
        <v>133</v>
      </c>
    </row>
    <row r="1116" spans="1:51" s="14" customFormat="1" ht="12">
      <c r="A1116" s="162"/>
      <c r="B1116" s="260"/>
      <c r="C1116" s="162"/>
      <c r="D1116" s="254" t="s">
        <v>142</v>
      </c>
      <c r="E1116" s="261" t="s">
        <v>3</v>
      </c>
      <c r="F1116" s="262" t="s">
        <v>1209</v>
      </c>
      <c r="G1116" s="162"/>
      <c r="H1116" s="263">
        <v>14.22</v>
      </c>
      <c r="I1116" s="130"/>
      <c r="J1116" s="162"/>
      <c r="K1116" s="162"/>
      <c r="L1116" s="260"/>
      <c r="M1116" s="264"/>
      <c r="N1116" s="265"/>
      <c r="O1116" s="265"/>
      <c r="P1116" s="265"/>
      <c r="Q1116" s="265"/>
      <c r="R1116" s="265"/>
      <c r="S1116" s="265"/>
      <c r="T1116" s="266"/>
      <c r="U1116" s="162"/>
      <c r="V1116" s="162"/>
      <c r="W1116" s="162"/>
      <c r="X1116" s="162"/>
      <c r="AT1116" s="129" t="s">
        <v>142</v>
      </c>
      <c r="AU1116" s="129" t="s">
        <v>77</v>
      </c>
      <c r="AV1116" s="14" t="s">
        <v>77</v>
      </c>
      <c r="AW1116" s="14" t="s">
        <v>30</v>
      </c>
      <c r="AX1116" s="14" t="s">
        <v>68</v>
      </c>
      <c r="AY1116" s="129" t="s">
        <v>133</v>
      </c>
    </row>
    <row r="1117" spans="1:51" s="14" customFormat="1" ht="12">
      <c r="A1117" s="162"/>
      <c r="B1117" s="260"/>
      <c r="C1117" s="162"/>
      <c r="D1117" s="254" t="s">
        <v>142</v>
      </c>
      <c r="E1117" s="261" t="s">
        <v>3</v>
      </c>
      <c r="F1117" s="262" t="s">
        <v>1210</v>
      </c>
      <c r="G1117" s="162"/>
      <c r="H1117" s="263">
        <v>0.665</v>
      </c>
      <c r="I1117" s="130"/>
      <c r="J1117" s="162"/>
      <c r="K1117" s="162"/>
      <c r="L1117" s="260"/>
      <c r="M1117" s="264"/>
      <c r="N1117" s="265"/>
      <c r="O1117" s="265"/>
      <c r="P1117" s="265"/>
      <c r="Q1117" s="265"/>
      <c r="R1117" s="265"/>
      <c r="S1117" s="265"/>
      <c r="T1117" s="266"/>
      <c r="U1117" s="162"/>
      <c r="V1117" s="162"/>
      <c r="W1117" s="162"/>
      <c r="X1117" s="162"/>
      <c r="AT1117" s="129" t="s">
        <v>142</v>
      </c>
      <c r="AU1117" s="129" t="s">
        <v>77</v>
      </c>
      <c r="AV1117" s="14" t="s">
        <v>77</v>
      </c>
      <c r="AW1117" s="14" t="s">
        <v>30</v>
      </c>
      <c r="AX1117" s="14" t="s">
        <v>68</v>
      </c>
      <c r="AY1117" s="129" t="s">
        <v>133</v>
      </c>
    </row>
    <row r="1118" spans="1:51" s="14" customFormat="1" ht="12">
      <c r="A1118" s="162"/>
      <c r="B1118" s="260"/>
      <c r="C1118" s="162"/>
      <c r="D1118" s="254" t="s">
        <v>142</v>
      </c>
      <c r="E1118" s="261" t="s">
        <v>3</v>
      </c>
      <c r="F1118" s="262" t="s">
        <v>1211</v>
      </c>
      <c r="G1118" s="162"/>
      <c r="H1118" s="263">
        <v>0.926</v>
      </c>
      <c r="I1118" s="130"/>
      <c r="J1118" s="162"/>
      <c r="K1118" s="162"/>
      <c r="L1118" s="260"/>
      <c r="M1118" s="264"/>
      <c r="N1118" s="265"/>
      <c r="O1118" s="265"/>
      <c r="P1118" s="265"/>
      <c r="Q1118" s="265"/>
      <c r="R1118" s="265"/>
      <c r="S1118" s="265"/>
      <c r="T1118" s="266"/>
      <c r="U1118" s="162"/>
      <c r="V1118" s="162"/>
      <c r="W1118" s="162"/>
      <c r="X1118" s="162"/>
      <c r="AT1118" s="129" t="s">
        <v>142</v>
      </c>
      <c r="AU1118" s="129" t="s">
        <v>77</v>
      </c>
      <c r="AV1118" s="14" t="s">
        <v>77</v>
      </c>
      <c r="AW1118" s="14" t="s">
        <v>30</v>
      </c>
      <c r="AX1118" s="14" t="s">
        <v>68</v>
      </c>
      <c r="AY1118" s="129" t="s">
        <v>133</v>
      </c>
    </row>
    <row r="1119" spans="1:51" s="14" customFormat="1" ht="12">
      <c r="A1119" s="162"/>
      <c r="B1119" s="260"/>
      <c r="C1119" s="162"/>
      <c r="D1119" s="254" t="s">
        <v>142</v>
      </c>
      <c r="E1119" s="261" t="s">
        <v>3</v>
      </c>
      <c r="F1119" s="262" t="s">
        <v>1212</v>
      </c>
      <c r="G1119" s="162"/>
      <c r="H1119" s="263">
        <v>0.854</v>
      </c>
      <c r="I1119" s="130"/>
      <c r="J1119" s="162"/>
      <c r="K1119" s="162"/>
      <c r="L1119" s="260"/>
      <c r="M1119" s="264"/>
      <c r="N1119" s="265"/>
      <c r="O1119" s="265"/>
      <c r="P1119" s="265"/>
      <c r="Q1119" s="265"/>
      <c r="R1119" s="265"/>
      <c r="S1119" s="265"/>
      <c r="T1119" s="266"/>
      <c r="U1119" s="162"/>
      <c r="V1119" s="162"/>
      <c r="W1119" s="162"/>
      <c r="X1119" s="162"/>
      <c r="AT1119" s="129" t="s">
        <v>142</v>
      </c>
      <c r="AU1119" s="129" t="s">
        <v>77</v>
      </c>
      <c r="AV1119" s="14" t="s">
        <v>77</v>
      </c>
      <c r="AW1119" s="14" t="s">
        <v>30</v>
      </c>
      <c r="AX1119" s="14" t="s">
        <v>68</v>
      </c>
      <c r="AY1119" s="129" t="s">
        <v>133</v>
      </c>
    </row>
    <row r="1120" spans="1:51" s="13" customFormat="1" ht="12">
      <c r="A1120" s="161"/>
      <c r="B1120" s="253"/>
      <c r="C1120" s="161"/>
      <c r="D1120" s="254" t="s">
        <v>142</v>
      </c>
      <c r="E1120" s="255" t="s">
        <v>3</v>
      </c>
      <c r="F1120" s="256" t="s">
        <v>281</v>
      </c>
      <c r="G1120" s="161"/>
      <c r="H1120" s="255" t="s">
        <v>3</v>
      </c>
      <c r="I1120" s="125"/>
      <c r="J1120" s="161"/>
      <c r="K1120" s="161"/>
      <c r="L1120" s="253"/>
      <c r="M1120" s="257"/>
      <c r="N1120" s="258"/>
      <c r="O1120" s="258"/>
      <c r="P1120" s="258"/>
      <c r="Q1120" s="258"/>
      <c r="R1120" s="258"/>
      <c r="S1120" s="258"/>
      <c r="T1120" s="259"/>
      <c r="U1120" s="161"/>
      <c r="V1120" s="161"/>
      <c r="W1120" s="161"/>
      <c r="X1120" s="161"/>
      <c r="AT1120" s="124" t="s">
        <v>142</v>
      </c>
      <c r="AU1120" s="124" t="s">
        <v>77</v>
      </c>
      <c r="AV1120" s="13" t="s">
        <v>73</v>
      </c>
      <c r="AW1120" s="13" t="s">
        <v>30</v>
      </c>
      <c r="AX1120" s="13" t="s">
        <v>68</v>
      </c>
      <c r="AY1120" s="124" t="s">
        <v>133</v>
      </c>
    </row>
    <row r="1121" spans="1:51" s="14" customFormat="1" ht="12">
      <c r="A1121" s="162"/>
      <c r="B1121" s="260"/>
      <c r="C1121" s="162"/>
      <c r="D1121" s="254" t="s">
        <v>142</v>
      </c>
      <c r="E1121" s="261" t="s">
        <v>3</v>
      </c>
      <c r="F1121" s="262" t="s">
        <v>1208</v>
      </c>
      <c r="G1121" s="162"/>
      <c r="H1121" s="263">
        <v>3.435</v>
      </c>
      <c r="I1121" s="130"/>
      <c r="J1121" s="162"/>
      <c r="K1121" s="162"/>
      <c r="L1121" s="260"/>
      <c r="M1121" s="264"/>
      <c r="N1121" s="265"/>
      <c r="O1121" s="265"/>
      <c r="P1121" s="265"/>
      <c r="Q1121" s="265"/>
      <c r="R1121" s="265"/>
      <c r="S1121" s="265"/>
      <c r="T1121" s="266"/>
      <c r="U1121" s="162"/>
      <c r="V1121" s="162"/>
      <c r="W1121" s="162"/>
      <c r="X1121" s="162"/>
      <c r="AT1121" s="129" t="s">
        <v>142</v>
      </c>
      <c r="AU1121" s="129" t="s">
        <v>77</v>
      </c>
      <c r="AV1121" s="14" t="s">
        <v>77</v>
      </c>
      <c r="AW1121" s="14" t="s">
        <v>30</v>
      </c>
      <c r="AX1121" s="14" t="s">
        <v>68</v>
      </c>
      <c r="AY1121" s="129" t="s">
        <v>133</v>
      </c>
    </row>
    <row r="1122" spans="1:51" s="14" customFormat="1" ht="12">
      <c r="A1122" s="162"/>
      <c r="B1122" s="260"/>
      <c r="C1122" s="162"/>
      <c r="D1122" s="254" t="s">
        <v>142</v>
      </c>
      <c r="E1122" s="261" t="s">
        <v>3</v>
      </c>
      <c r="F1122" s="262" t="s">
        <v>1213</v>
      </c>
      <c r="G1122" s="162"/>
      <c r="H1122" s="263">
        <v>17.064</v>
      </c>
      <c r="I1122" s="130"/>
      <c r="J1122" s="162"/>
      <c r="K1122" s="162"/>
      <c r="L1122" s="260"/>
      <c r="M1122" s="264"/>
      <c r="N1122" s="265"/>
      <c r="O1122" s="265"/>
      <c r="P1122" s="265"/>
      <c r="Q1122" s="265"/>
      <c r="R1122" s="265"/>
      <c r="S1122" s="265"/>
      <c r="T1122" s="266"/>
      <c r="U1122" s="162"/>
      <c r="V1122" s="162"/>
      <c r="W1122" s="162"/>
      <c r="X1122" s="162"/>
      <c r="AT1122" s="129" t="s">
        <v>142</v>
      </c>
      <c r="AU1122" s="129" t="s">
        <v>77</v>
      </c>
      <c r="AV1122" s="14" t="s">
        <v>77</v>
      </c>
      <c r="AW1122" s="14" t="s">
        <v>30</v>
      </c>
      <c r="AX1122" s="14" t="s">
        <v>68</v>
      </c>
      <c r="AY1122" s="129" t="s">
        <v>133</v>
      </c>
    </row>
    <row r="1123" spans="1:51" s="14" customFormat="1" ht="12">
      <c r="A1123" s="162"/>
      <c r="B1123" s="260"/>
      <c r="C1123" s="162"/>
      <c r="D1123" s="254" t="s">
        <v>142</v>
      </c>
      <c r="E1123" s="261" t="s">
        <v>3</v>
      </c>
      <c r="F1123" s="262" t="s">
        <v>1214</v>
      </c>
      <c r="G1123" s="162"/>
      <c r="H1123" s="263">
        <v>0.675</v>
      </c>
      <c r="I1123" s="130"/>
      <c r="J1123" s="162"/>
      <c r="K1123" s="162"/>
      <c r="L1123" s="260"/>
      <c r="M1123" s="264"/>
      <c r="N1123" s="265"/>
      <c r="O1123" s="265"/>
      <c r="P1123" s="265"/>
      <c r="Q1123" s="265"/>
      <c r="R1123" s="265"/>
      <c r="S1123" s="265"/>
      <c r="T1123" s="266"/>
      <c r="U1123" s="162"/>
      <c r="V1123" s="162"/>
      <c r="W1123" s="162"/>
      <c r="X1123" s="162"/>
      <c r="AT1123" s="129" t="s">
        <v>142</v>
      </c>
      <c r="AU1123" s="129" t="s">
        <v>77</v>
      </c>
      <c r="AV1123" s="14" t="s">
        <v>77</v>
      </c>
      <c r="AW1123" s="14" t="s">
        <v>30</v>
      </c>
      <c r="AX1123" s="14" t="s">
        <v>68</v>
      </c>
      <c r="AY1123" s="129" t="s">
        <v>133</v>
      </c>
    </row>
    <row r="1124" spans="1:51" s="13" customFormat="1" ht="12">
      <c r="A1124" s="161"/>
      <c r="B1124" s="253"/>
      <c r="C1124" s="161"/>
      <c r="D1124" s="254" t="s">
        <v>142</v>
      </c>
      <c r="E1124" s="255" t="s">
        <v>3</v>
      </c>
      <c r="F1124" s="256" t="s">
        <v>283</v>
      </c>
      <c r="G1124" s="161"/>
      <c r="H1124" s="255" t="s">
        <v>3</v>
      </c>
      <c r="I1124" s="125"/>
      <c r="J1124" s="161"/>
      <c r="K1124" s="161"/>
      <c r="L1124" s="253"/>
      <c r="M1124" s="257"/>
      <c r="N1124" s="258"/>
      <c r="O1124" s="258"/>
      <c r="P1124" s="258"/>
      <c r="Q1124" s="258"/>
      <c r="R1124" s="258"/>
      <c r="S1124" s="258"/>
      <c r="T1124" s="259"/>
      <c r="U1124" s="161"/>
      <c r="V1124" s="161"/>
      <c r="W1124" s="161"/>
      <c r="X1124" s="161"/>
      <c r="AT1124" s="124" t="s">
        <v>142</v>
      </c>
      <c r="AU1124" s="124" t="s">
        <v>77</v>
      </c>
      <c r="AV1124" s="13" t="s">
        <v>73</v>
      </c>
      <c r="AW1124" s="13" t="s">
        <v>30</v>
      </c>
      <c r="AX1124" s="13" t="s">
        <v>68</v>
      </c>
      <c r="AY1124" s="124" t="s">
        <v>133</v>
      </c>
    </row>
    <row r="1125" spans="1:51" s="14" customFormat="1" ht="12">
      <c r="A1125" s="162"/>
      <c r="B1125" s="260"/>
      <c r="C1125" s="162"/>
      <c r="D1125" s="254" t="s">
        <v>142</v>
      </c>
      <c r="E1125" s="261" t="s">
        <v>3</v>
      </c>
      <c r="F1125" s="262" t="s">
        <v>1210</v>
      </c>
      <c r="G1125" s="162"/>
      <c r="H1125" s="263">
        <v>0.665</v>
      </c>
      <c r="I1125" s="130"/>
      <c r="J1125" s="162"/>
      <c r="K1125" s="162"/>
      <c r="L1125" s="260"/>
      <c r="M1125" s="264"/>
      <c r="N1125" s="265"/>
      <c r="O1125" s="265"/>
      <c r="P1125" s="265"/>
      <c r="Q1125" s="265"/>
      <c r="R1125" s="265"/>
      <c r="S1125" s="265"/>
      <c r="T1125" s="266"/>
      <c r="U1125" s="162"/>
      <c r="V1125" s="162"/>
      <c r="W1125" s="162"/>
      <c r="X1125" s="162"/>
      <c r="AT1125" s="129" t="s">
        <v>142</v>
      </c>
      <c r="AU1125" s="129" t="s">
        <v>77</v>
      </c>
      <c r="AV1125" s="14" t="s">
        <v>77</v>
      </c>
      <c r="AW1125" s="14" t="s">
        <v>30</v>
      </c>
      <c r="AX1125" s="14" t="s">
        <v>68</v>
      </c>
      <c r="AY1125" s="129" t="s">
        <v>133</v>
      </c>
    </row>
    <row r="1126" spans="1:51" s="14" customFormat="1" ht="12">
      <c r="A1126" s="162"/>
      <c r="B1126" s="260"/>
      <c r="C1126" s="162"/>
      <c r="D1126" s="254" t="s">
        <v>142</v>
      </c>
      <c r="E1126" s="261" t="s">
        <v>3</v>
      </c>
      <c r="F1126" s="262" t="s">
        <v>1215</v>
      </c>
      <c r="G1126" s="162"/>
      <c r="H1126" s="263">
        <v>0.923</v>
      </c>
      <c r="I1126" s="130"/>
      <c r="J1126" s="162"/>
      <c r="K1126" s="162"/>
      <c r="L1126" s="260"/>
      <c r="M1126" s="264"/>
      <c r="N1126" s="265"/>
      <c r="O1126" s="265"/>
      <c r="P1126" s="265"/>
      <c r="Q1126" s="265"/>
      <c r="R1126" s="265"/>
      <c r="S1126" s="265"/>
      <c r="T1126" s="266"/>
      <c r="U1126" s="162"/>
      <c r="V1126" s="162"/>
      <c r="W1126" s="162"/>
      <c r="X1126" s="162"/>
      <c r="AT1126" s="129" t="s">
        <v>142</v>
      </c>
      <c r="AU1126" s="129" t="s">
        <v>77</v>
      </c>
      <c r="AV1126" s="14" t="s">
        <v>77</v>
      </c>
      <c r="AW1126" s="14" t="s">
        <v>30</v>
      </c>
      <c r="AX1126" s="14" t="s">
        <v>68</v>
      </c>
      <c r="AY1126" s="129" t="s">
        <v>133</v>
      </c>
    </row>
    <row r="1127" spans="1:51" s="14" customFormat="1" ht="12">
      <c r="A1127" s="162"/>
      <c r="B1127" s="260"/>
      <c r="C1127" s="162"/>
      <c r="D1127" s="254" t="s">
        <v>142</v>
      </c>
      <c r="E1127" s="261" t="s">
        <v>3</v>
      </c>
      <c r="F1127" s="262" t="s">
        <v>1216</v>
      </c>
      <c r="G1127" s="162"/>
      <c r="H1127" s="263">
        <v>1.822</v>
      </c>
      <c r="I1127" s="130"/>
      <c r="J1127" s="162"/>
      <c r="K1127" s="162"/>
      <c r="L1127" s="260"/>
      <c r="M1127" s="264"/>
      <c r="N1127" s="265"/>
      <c r="O1127" s="265"/>
      <c r="P1127" s="265"/>
      <c r="Q1127" s="265"/>
      <c r="R1127" s="265"/>
      <c r="S1127" s="265"/>
      <c r="T1127" s="266"/>
      <c r="U1127" s="162"/>
      <c r="V1127" s="162"/>
      <c r="W1127" s="162"/>
      <c r="X1127" s="162"/>
      <c r="AT1127" s="129" t="s">
        <v>142</v>
      </c>
      <c r="AU1127" s="129" t="s">
        <v>77</v>
      </c>
      <c r="AV1127" s="14" t="s">
        <v>77</v>
      </c>
      <c r="AW1127" s="14" t="s">
        <v>30</v>
      </c>
      <c r="AX1127" s="14" t="s">
        <v>68</v>
      </c>
      <c r="AY1127" s="129" t="s">
        <v>133</v>
      </c>
    </row>
    <row r="1128" spans="1:51" s="13" customFormat="1" ht="12">
      <c r="A1128" s="161"/>
      <c r="B1128" s="253"/>
      <c r="C1128" s="161"/>
      <c r="D1128" s="254" t="s">
        <v>142</v>
      </c>
      <c r="E1128" s="255" t="s">
        <v>3</v>
      </c>
      <c r="F1128" s="256" t="s">
        <v>285</v>
      </c>
      <c r="G1128" s="161"/>
      <c r="H1128" s="255" t="s">
        <v>3</v>
      </c>
      <c r="I1128" s="125"/>
      <c r="J1128" s="161"/>
      <c r="K1128" s="161"/>
      <c r="L1128" s="253"/>
      <c r="M1128" s="257"/>
      <c r="N1128" s="258"/>
      <c r="O1128" s="258"/>
      <c r="P1128" s="258"/>
      <c r="Q1128" s="258"/>
      <c r="R1128" s="258"/>
      <c r="S1128" s="258"/>
      <c r="T1128" s="259"/>
      <c r="U1128" s="161"/>
      <c r="V1128" s="161"/>
      <c r="W1128" s="161"/>
      <c r="X1128" s="161"/>
      <c r="AT1128" s="124" t="s">
        <v>142</v>
      </c>
      <c r="AU1128" s="124" t="s">
        <v>77</v>
      </c>
      <c r="AV1128" s="13" t="s">
        <v>73</v>
      </c>
      <c r="AW1128" s="13" t="s">
        <v>30</v>
      </c>
      <c r="AX1128" s="13" t="s">
        <v>68</v>
      </c>
      <c r="AY1128" s="124" t="s">
        <v>133</v>
      </c>
    </row>
    <row r="1129" spans="1:51" s="14" customFormat="1" ht="12">
      <c r="A1129" s="162"/>
      <c r="B1129" s="260"/>
      <c r="C1129" s="162"/>
      <c r="D1129" s="254" t="s">
        <v>142</v>
      </c>
      <c r="E1129" s="261" t="s">
        <v>3</v>
      </c>
      <c r="F1129" s="262" t="s">
        <v>1217</v>
      </c>
      <c r="G1129" s="162"/>
      <c r="H1129" s="263">
        <v>0.75</v>
      </c>
      <c r="I1129" s="130"/>
      <c r="J1129" s="162"/>
      <c r="K1129" s="162"/>
      <c r="L1129" s="260"/>
      <c r="M1129" s="264"/>
      <c r="N1129" s="265"/>
      <c r="O1129" s="265"/>
      <c r="P1129" s="265"/>
      <c r="Q1129" s="265"/>
      <c r="R1129" s="265"/>
      <c r="S1129" s="265"/>
      <c r="T1129" s="266"/>
      <c r="U1129" s="162"/>
      <c r="V1129" s="162"/>
      <c r="W1129" s="162"/>
      <c r="X1129" s="162"/>
      <c r="AT1129" s="129" t="s">
        <v>142</v>
      </c>
      <c r="AU1129" s="129" t="s">
        <v>77</v>
      </c>
      <c r="AV1129" s="14" t="s">
        <v>77</v>
      </c>
      <c r="AW1129" s="14" t="s">
        <v>30</v>
      </c>
      <c r="AX1129" s="14" t="s">
        <v>68</v>
      </c>
      <c r="AY1129" s="129" t="s">
        <v>133</v>
      </c>
    </row>
    <row r="1130" spans="1:51" s="14" customFormat="1" ht="12">
      <c r="A1130" s="162"/>
      <c r="B1130" s="260"/>
      <c r="C1130" s="162"/>
      <c r="D1130" s="254" t="s">
        <v>142</v>
      </c>
      <c r="E1130" s="261" t="s">
        <v>3</v>
      </c>
      <c r="F1130" s="262" t="s">
        <v>1218</v>
      </c>
      <c r="G1130" s="162"/>
      <c r="H1130" s="263">
        <v>2.25</v>
      </c>
      <c r="I1130" s="130"/>
      <c r="J1130" s="162"/>
      <c r="K1130" s="162"/>
      <c r="L1130" s="260"/>
      <c r="M1130" s="264"/>
      <c r="N1130" s="265"/>
      <c r="O1130" s="265"/>
      <c r="P1130" s="265"/>
      <c r="Q1130" s="265"/>
      <c r="R1130" s="265"/>
      <c r="S1130" s="265"/>
      <c r="T1130" s="266"/>
      <c r="U1130" s="162"/>
      <c r="V1130" s="162"/>
      <c r="W1130" s="162"/>
      <c r="X1130" s="162"/>
      <c r="AT1130" s="129" t="s">
        <v>142</v>
      </c>
      <c r="AU1130" s="129" t="s">
        <v>77</v>
      </c>
      <c r="AV1130" s="14" t="s">
        <v>77</v>
      </c>
      <c r="AW1130" s="14" t="s">
        <v>30</v>
      </c>
      <c r="AX1130" s="14" t="s">
        <v>68</v>
      </c>
      <c r="AY1130" s="129" t="s">
        <v>133</v>
      </c>
    </row>
    <row r="1131" spans="1:51" s="14" customFormat="1" ht="12">
      <c r="A1131" s="162"/>
      <c r="B1131" s="260"/>
      <c r="C1131" s="162"/>
      <c r="D1131" s="254" t="s">
        <v>142</v>
      </c>
      <c r="E1131" s="261" t="s">
        <v>3</v>
      </c>
      <c r="F1131" s="262" t="s">
        <v>1219</v>
      </c>
      <c r="G1131" s="162"/>
      <c r="H1131" s="263">
        <v>0.33</v>
      </c>
      <c r="I1131" s="130"/>
      <c r="J1131" s="162"/>
      <c r="K1131" s="162"/>
      <c r="L1131" s="260"/>
      <c r="M1131" s="264"/>
      <c r="N1131" s="265"/>
      <c r="O1131" s="265"/>
      <c r="P1131" s="265"/>
      <c r="Q1131" s="265"/>
      <c r="R1131" s="265"/>
      <c r="S1131" s="265"/>
      <c r="T1131" s="266"/>
      <c r="U1131" s="162"/>
      <c r="V1131" s="162"/>
      <c r="W1131" s="162"/>
      <c r="X1131" s="162"/>
      <c r="AT1131" s="129" t="s">
        <v>142</v>
      </c>
      <c r="AU1131" s="129" t="s">
        <v>77</v>
      </c>
      <c r="AV1131" s="14" t="s">
        <v>77</v>
      </c>
      <c r="AW1131" s="14" t="s">
        <v>30</v>
      </c>
      <c r="AX1131" s="14" t="s">
        <v>68</v>
      </c>
      <c r="AY1131" s="129" t="s">
        <v>133</v>
      </c>
    </row>
    <row r="1132" spans="1:51" s="13" customFormat="1" ht="12">
      <c r="A1132" s="161"/>
      <c r="B1132" s="253"/>
      <c r="C1132" s="161"/>
      <c r="D1132" s="254" t="s">
        <v>142</v>
      </c>
      <c r="E1132" s="255" t="s">
        <v>3</v>
      </c>
      <c r="F1132" s="256" t="s">
        <v>287</v>
      </c>
      <c r="G1132" s="161"/>
      <c r="H1132" s="255" t="s">
        <v>3</v>
      </c>
      <c r="I1132" s="125"/>
      <c r="J1132" s="161"/>
      <c r="K1132" s="161"/>
      <c r="L1132" s="253"/>
      <c r="M1132" s="257"/>
      <c r="N1132" s="258"/>
      <c r="O1132" s="258"/>
      <c r="P1132" s="258"/>
      <c r="Q1132" s="258"/>
      <c r="R1132" s="258"/>
      <c r="S1132" s="258"/>
      <c r="T1132" s="259"/>
      <c r="U1132" s="161"/>
      <c r="V1132" s="161"/>
      <c r="W1132" s="161"/>
      <c r="X1132" s="161"/>
      <c r="AT1132" s="124" t="s">
        <v>142</v>
      </c>
      <c r="AU1132" s="124" t="s">
        <v>77</v>
      </c>
      <c r="AV1132" s="13" t="s">
        <v>73</v>
      </c>
      <c r="AW1132" s="13" t="s">
        <v>30</v>
      </c>
      <c r="AX1132" s="13" t="s">
        <v>68</v>
      </c>
      <c r="AY1132" s="124" t="s">
        <v>133</v>
      </c>
    </row>
    <row r="1133" spans="1:51" s="14" customFormat="1" ht="12">
      <c r="A1133" s="162"/>
      <c r="B1133" s="260"/>
      <c r="C1133" s="162"/>
      <c r="D1133" s="254" t="s">
        <v>142</v>
      </c>
      <c r="E1133" s="261" t="s">
        <v>3</v>
      </c>
      <c r="F1133" s="262" t="s">
        <v>1210</v>
      </c>
      <c r="G1133" s="162"/>
      <c r="H1133" s="263">
        <v>0.665</v>
      </c>
      <c r="I1133" s="130"/>
      <c r="J1133" s="162"/>
      <c r="K1133" s="162"/>
      <c r="L1133" s="260"/>
      <c r="M1133" s="264"/>
      <c r="N1133" s="265"/>
      <c r="O1133" s="265"/>
      <c r="P1133" s="265"/>
      <c r="Q1133" s="265"/>
      <c r="R1133" s="265"/>
      <c r="S1133" s="265"/>
      <c r="T1133" s="266"/>
      <c r="U1133" s="162"/>
      <c r="V1133" s="162"/>
      <c r="W1133" s="162"/>
      <c r="X1133" s="162"/>
      <c r="AT1133" s="129" t="s">
        <v>142</v>
      </c>
      <c r="AU1133" s="129" t="s">
        <v>77</v>
      </c>
      <c r="AV1133" s="14" t="s">
        <v>77</v>
      </c>
      <c r="AW1133" s="14" t="s">
        <v>30</v>
      </c>
      <c r="AX1133" s="14" t="s">
        <v>68</v>
      </c>
      <c r="AY1133" s="129" t="s">
        <v>133</v>
      </c>
    </row>
    <row r="1134" spans="1:51" s="14" customFormat="1" ht="12">
      <c r="A1134" s="162"/>
      <c r="B1134" s="260"/>
      <c r="C1134" s="162"/>
      <c r="D1134" s="254" t="s">
        <v>142</v>
      </c>
      <c r="E1134" s="261" t="s">
        <v>3</v>
      </c>
      <c r="F1134" s="262" t="s">
        <v>1215</v>
      </c>
      <c r="G1134" s="162"/>
      <c r="H1134" s="263">
        <v>0.923</v>
      </c>
      <c r="I1134" s="130"/>
      <c r="J1134" s="162"/>
      <c r="K1134" s="162"/>
      <c r="L1134" s="260"/>
      <c r="M1134" s="264"/>
      <c r="N1134" s="265"/>
      <c r="O1134" s="265"/>
      <c r="P1134" s="265"/>
      <c r="Q1134" s="265"/>
      <c r="R1134" s="265"/>
      <c r="S1134" s="265"/>
      <c r="T1134" s="266"/>
      <c r="U1134" s="162"/>
      <c r="V1134" s="162"/>
      <c r="W1134" s="162"/>
      <c r="X1134" s="162"/>
      <c r="AT1134" s="129" t="s">
        <v>142</v>
      </c>
      <c r="AU1134" s="129" t="s">
        <v>77</v>
      </c>
      <c r="AV1134" s="14" t="s">
        <v>77</v>
      </c>
      <c r="AW1134" s="14" t="s">
        <v>30</v>
      </c>
      <c r="AX1134" s="14" t="s">
        <v>68</v>
      </c>
      <c r="AY1134" s="129" t="s">
        <v>133</v>
      </c>
    </row>
    <row r="1135" spans="1:51" s="14" customFormat="1" ht="12">
      <c r="A1135" s="162"/>
      <c r="B1135" s="260"/>
      <c r="C1135" s="162"/>
      <c r="D1135" s="254" t="s">
        <v>142</v>
      </c>
      <c r="E1135" s="261" t="s">
        <v>3</v>
      </c>
      <c r="F1135" s="262" t="s">
        <v>1220</v>
      </c>
      <c r="G1135" s="162"/>
      <c r="H1135" s="263">
        <v>0.911</v>
      </c>
      <c r="I1135" s="130"/>
      <c r="J1135" s="162"/>
      <c r="K1135" s="162"/>
      <c r="L1135" s="260"/>
      <c r="M1135" s="264"/>
      <c r="N1135" s="265"/>
      <c r="O1135" s="265"/>
      <c r="P1135" s="265"/>
      <c r="Q1135" s="265"/>
      <c r="R1135" s="265"/>
      <c r="S1135" s="265"/>
      <c r="T1135" s="266"/>
      <c r="U1135" s="162"/>
      <c r="V1135" s="162"/>
      <c r="W1135" s="162"/>
      <c r="X1135" s="162"/>
      <c r="AT1135" s="129" t="s">
        <v>142</v>
      </c>
      <c r="AU1135" s="129" t="s">
        <v>77</v>
      </c>
      <c r="AV1135" s="14" t="s">
        <v>77</v>
      </c>
      <c r="AW1135" s="14" t="s">
        <v>30</v>
      </c>
      <c r="AX1135" s="14" t="s">
        <v>68</v>
      </c>
      <c r="AY1135" s="129" t="s">
        <v>133</v>
      </c>
    </row>
    <row r="1136" spans="1:51" s="13" customFormat="1" ht="12">
      <c r="A1136" s="161"/>
      <c r="B1136" s="253"/>
      <c r="C1136" s="161"/>
      <c r="D1136" s="254" t="s">
        <v>142</v>
      </c>
      <c r="E1136" s="255" t="s">
        <v>3</v>
      </c>
      <c r="F1136" s="256" t="s">
        <v>289</v>
      </c>
      <c r="G1136" s="161"/>
      <c r="H1136" s="255" t="s">
        <v>3</v>
      </c>
      <c r="I1136" s="125"/>
      <c r="J1136" s="161"/>
      <c r="K1136" s="161"/>
      <c r="L1136" s="253"/>
      <c r="M1136" s="257"/>
      <c r="N1136" s="258"/>
      <c r="O1136" s="258"/>
      <c r="P1136" s="258"/>
      <c r="Q1136" s="258"/>
      <c r="R1136" s="258"/>
      <c r="S1136" s="258"/>
      <c r="T1136" s="259"/>
      <c r="U1136" s="161"/>
      <c r="V1136" s="161"/>
      <c r="W1136" s="161"/>
      <c r="X1136" s="161"/>
      <c r="AT1136" s="124" t="s">
        <v>142</v>
      </c>
      <c r="AU1136" s="124" t="s">
        <v>77</v>
      </c>
      <c r="AV1136" s="13" t="s">
        <v>73</v>
      </c>
      <c r="AW1136" s="13" t="s">
        <v>30</v>
      </c>
      <c r="AX1136" s="13" t="s">
        <v>68</v>
      </c>
      <c r="AY1136" s="124" t="s">
        <v>133</v>
      </c>
    </row>
    <row r="1137" spans="1:51" s="14" customFormat="1" ht="12">
      <c r="A1137" s="162"/>
      <c r="B1137" s="260"/>
      <c r="C1137" s="162"/>
      <c r="D1137" s="254" t="s">
        <v>142</v>
      </c>
      <c r="E1137" s="261" t="s">
        <v>3</v>
      </c>
      <c r="F1137" s="262" t="s">
        <v>1221</v>
      </c>
      <c r="G1137" s="162"/>
      <c r="H1137" s="263">
        <v>2.909</v>
      </c>
      <c r="I1137" s="130"/>
      <c r="J1137" s="162"/>
      <c r="K1137" s="162"/>
      <c r="L1137" s="260"/>
      <c r="M1137" s="264"/>
      <c r="N1137" s="265"/>
      <c r="O1137" s="265"/>
      <c r="P1137" s="265"/>
      <c r="Q1137" s="265"/>
      <c r="R1137" s="265"/>
      <c r="S1137" s="265"/>
      <c r="T1137" s="266"/>
      <c r="U1137" s="162"/>
      <c r="V1137" s="162"/>
      <c r="W1137" s="162"/>
      <c r="X1137" s="162"/>
      <c r="AT1137" s="129" t="s">
        <v>142</v>
      </c>
      <c r="AU1137" s="129" t="s">
        <v>77</v>
      </c>
      <c r="AV1137" s="14" t="s">
        <v>77</v>
      </c>
      <c r="AW1137" s="14" t="s">
        <v>30</v>
      </c>
      <c r="AX1137" s="14" t="s">
        <v>68</v>
      </c>
      <c r="AY1137" s="129" t="s">
        <v>133</v>
      </c>
    </row>
    <row r="1138" spans="1:51" s="14" customFormat="1" ht="12">
      <c r="A1138" s="162"/>
      <c r="B1138" s="260"/>
      <c r="C1138" s="162"/>
      <c r="D1138" s="254" t="s">
        <v>142</v>
      </c>
      <c r="E1138" s="261" t="s">
        <v>3</v>
      </c>
      <c r="F1138" s="262" t="s">
        <v>1209</v>
      </c>
      <c r="G1138" s="162"/>
      <c r="H1138" s="263">
        <v>14.22</v>
      </c>
      <c r="I1138" s="130"/>
      <c r="J1138" s="162"/>
      <c r="K1138" s="162"/>
      <c r="L1138" s="260"/>
      <c r="M1138" s="264"/>
      <c r="N1138" s="265"/>
      <c r="O1138" s="265"/>
      <c r="P1138" s="265"/>
      <c r="Q1138" s="265"/>
      <c r="R1138" s="265"/>
      <c r="S1138" s="265"/>
      <c r="T1138" s="266"/>
      <c r="U1138" s="162"/>
      <c r="V1138" s="162"/>
      <c r="W1138" s="162"/>
      <c r="X1138" s="162"/>
      <c r="AT1138" s="129" t="s">
        <v>142</v>
      </c>
      <c r="AU1138" s="129" t="s">
        <v>77</v>
      </c>
      <c r="AV1138" s="14" t="s">
        <v>77</v>
      </c>
      <c r="AW1138" s="14" t="s">
        <v>30</v>
      </c>
      <c r="AX1138" s="14" t="s">
        <v>68</v>
      </c>
      <c r="AY1138" s="129" t="s">
        <v>133</v>
      </c>
    </row>
    <row r="1139" spans="1:51" s="14" customFormat="1" ht="12">
      <c r="A1139" s="162"/>
      <c r="B1139" s="260"/>
      <c r="C1139" s="162"/>
      <c r="D1139" s="254" t="s">
        <v>142</v>
      </c>
      <c r="E1139" s="261" t="s">
        <v>3</v>
      </c>
      <c r="F1139" s="262" t="s">
        <v>1222</v>
      </c>
      <c r="G1139" s="162"/>
      <c r="H1139" s="263">
        <v>0.687</v>
      </c>
      <c r="I1139" s="130"/>
      <c r="J1139" s="162"/>
      <c r="K1139" s="162"/>
      <c r="L1139" s="260"/>
      <c r="M1139" s="264"/>
      <c r="N1139" s="265"/>
      <c r="O1139" s="265"/>
      <c r="P1139" s="265"/>
      <c r="Q1139" s="265"/>
      <c r="R1139" s="265"/>
      <c r="S1139" s="265"/>
      <c r="T1139" s="266"/>
      <c r="U1139" s="162"/>
      <c r="V1139" s="162"/>
      <c r="W1139" s="162"/>
      <c r="X1139" s="162"/>
      <c r="AT1139" s="129" t="s">
        <v>142</v>
      </c>
      <c r="AU1139" s="129" t="s">
        <v>77</v>
      </c>
      <c r="AV1139" s="14" t="s">
        <v>77</v>
      </c>
      <c r="AW1139" s="14" t="s">
        <v>30</v>
      </c>
      <c r="AX1139" s="14" t="s">
        <v>68</v>
      </c>
      <c r="AY1139" s="129" t="s">
        <v>133</v>
      </c>
    </row>
    <row r="1140" spans="1:51" s="14" customFormat="1" ht="12">
      <c r="A1140" s="162"/>
      <c r="B1140" s="260"/>
      <c r="C1140" s="162"/>
      <c r="D1140" s="254" t="s">
        <v>142</v>
      </c>
      <c r="E1140" s="261" t="s">
        <v>3</v>
      </c>
      <c r="F1140" s="262" t="s">
        <v>1223</v>
      </c>
      <c r="G1140" s="162"/>
      <c r="H1140" s="263">
        <v>1.422</v>
      </c>
      <c r="I1140" s="130"/>
      <c r="J1140" s="162"/>
      <c r="K1140" s="162"/>
      <c r="L1140" s="260"/>
      <c r="M1140" s="264"/>
      <c r="N1140" s="265"/>
      <c r="O1140" s="265"/>
      <c r="P1140" s="265"/>
      <c r="Q1140" s="265"/>
      <c r="R1140" s="265"/>
      <c r="S1140" s="265"/>
      <c r="T1140" s="266"/>
      <c r="U1140" s="162"/>
      <c r="V1140" s="162"/>
      <c r="W1140" s="162"/>
      <c r="X1140" s="162"/>
      <c r="AT1140" s="129" t="s">
        <v>142</v>
      </c>
      <c r="AU1140" s="129" t="s">
        <v>77</v>
      </c>
      <c r="AV1140" s="14" t="s">
        <v>77</v>
      </c>
      <c r="AW1140" s="14" t="s">
        <v>30</v>
      </c>
      <c r="AX1140" s="14" t="s">
        <v>68</v>
      </c>
      <c r="AY1140" s="129" t="s">
        <v>133</v>
      </c>
    </row>
    <row r="1141" spans="1:51" s="14" customFormat="1" ht="12">
      <c r="A1141" s="162"/>
      <c r="B1141" s="260"/>
      <c r="C1141" s="162"/>
      <c r="D1141" s="254" t="s">
        <v>142</v>
      </c>
      <c r="E1141" s="261" t="s">
        <v>3</v>
      </c>
      <c r="F1141" s="262" t="s">
        <v>1224</v>
      </c>
      <c r="G1141" s="162"/>
      <c r="H1141" s="263">
        <v>0.69</v>
      </c>
      <c r="I1141" s="130"/>
      <c r="J1141" s="162"/>
      <c r="K1141" s="162"/>
      <c r="L1141" s="260"/>
      <c r="M1141" s="264"/>
      <c r="N1141" s="265"/>
      <c r="O1141" s="265"/>
      <c r="P1141" s="265"/>
      <c r="Q1141" s="265"/>
      <c r="R1141" s="265"/>
      <c r="S1141" s="265"/>
      <c r="T1141" s="266"/>
      <c r="U1141" s="162"/>
      <c r="V1141" s="162"/>
      <c r="W1141" s="162"/>
      <c r="X1141" s="162"/>
      <c r="AT1141" s="129" t="s">
        <v>142</v>
      </c>
      <c r="AU1141" s="129" t="s">
        <v>77</v>
      </c>
      <c r="AV1141" s="14" t="s">
        <v>77</v>
      </c>
      <c r="AW1141" s="14" t="s">
        <v>30</v>
      </c>
      <c r="AX1141" s="14" t="s">
        <v>68</v>
      </c>
      <c r="AY1141" s="129" t="s">
        <v>133</v>
      </c>
    </row>
    <row r="1142" spans="1:51" s="14" customFormat="1" ht="12">
      <c r="A1142" s="162"/>
      <c r="B1142" s="260"/>
      <c r="C1142" s="162"/>
      <c r="D1142" s="254" t="s">
        <v>142</v>
      </c>
      <c r="E1142" s="261" t="s">
        <v>3</v>
      </c>
      <c r="F1142" s="262" t="s">
        <v>1225</v>
      </c>
      <c r="G1142" s="162"/>
      <c r="H1142" s="263">
        <v>0.979</v>
      </c>
      <c r="I1142" s="130"/>
      <c r="J1142" s="162"/>
      <c r="K1142" s="162"/>
      <c r="L1142" s="260"/>
      <c r="M1142" s="264"/>
      <c r="N1142" s="265"/>
      <c r="O1142" s="265"/>
      <c r="P1142" s="265"/>
      <c r="Q1142" s="265"/>
      <c r="R1142" s="265"/>
      <c r="S1142" s="265"/>
      <c r="T1142" s="266"/>
      <c r="U1142" s="162"/>
      <c r="V1142" s="162"/>
      <c r="W1142" s="162"/>
      <c r="X1142" s="162"/>
      <c r="AT1142" s="129" t="s">
        <v>142</v>
      </c>
      <c r="AU1142" s="129" t="s">
        <v>77</v>
      </c>
      <c r="AV1142" s="14" t="s">
        <v>77</v>
      </c>
      <c r="AW1142" s="14" t="s">
        <v>30</v>
      </c>
      <c r="AX1142" s="14" t="s">
        <v>68</v>
      </c>
      <c r="AY1142" s="129" t="s">
        <v>133</v>
      </c>
    </row>
    <row r="1143" spans="1:51" s="13" customFormat="1" ht="12">
      <c r="A1143" s="161"/>
      <c r="B1143" s="253"/>
      <c r="C1143" s="161"/>
      <c r="D1143" s="254" t="s">
        <v>142</v>
      </c>
      <c r="E1143" s="255" t="s">
        <v>3</v>
      </c>
      <c r="F1143" s="256" t="s">
        <v>291</v>
      </c>
      <c r="G1143" s="161"/>
      <c r="H1143" s="255" t="s">
        <v>3</v>
      </c>
      <c r="I1143" s="125"/>
      <c r="J1143" s="161"/>
      <c r="K1143" s="161"/>
      <c r="L1143" s="253"/>
      <c r="M1143" s="257"/>
      <c r="N1143" s="258"/>
      <c r="O1143" s="258"/>
      <c r="P1143" s="258"/>
      <c r="Q1143" s="258"/>
      <c r="R1143" s="258"/>
      <c r="S1143" s="258"/>
      <c r="T1143" s="259"/>
      <c r="U1143" s="161"/>
      <c r="V1143" s="161"/>
      <c r="W1143" s="161"/>
      <c r="X1143" s="161"/>
      <c r="AT1143" s="124" t="s">
        <v>142</v>
      </c>
      <c r="AU1143" s="124" t="s">
        <v>77</v>
      </c>
      <c r="AV1143" s="13" t="s">
        <v>73</v>
      </c>
      <c r="AW1143" s="13" t="s">
        <v>30</v>
      </c>
      <c r="AX1143" s="13" t="s">
        <v>68</v>
      </c>
      <c r="AY1143" s="124" t="s">
        <v>133</v>
      </c>
    </row>
    <row r="1144" spans="1:51" s="14" customFormat="1" ht="12">
      <c r="A1144" s="162"/>
      <c r="B1144" s="260"/>
      <c r="C1144" s="162"/>
      <c r="D1144" s="254" t="s">
        <v>142</v>
      </c>
      <c r="E1144" s="261" t="s">
        <v>3</v>
      </c>
      <c r="F1144" s="262" t="s">
        <v>1210</v>
      </c>
      <c r="G1144" s="162"/>
      <c r="H1144" s="263">
        <v>0.665</v>
      </c>
      <c r="I1144" s="130"/>
      <c r="J1144" s="162"/>
      <c r="K1144" s="162"/>
      <c r="L1144" s="260"/>
      <c r="M1144" s="264"/>
      <c r="N1144" s="265"/>
      <c r="O1144" s="265"/>
      <c r="P1144" s="265"/>
      <c r="Q1144" s="265"/>
      <c r="R1144" s="265"/>
      <c r="S1144" s="265"/>
      <c r="T1144" s="266"/>
      <c r="U1144" s="162"/>
      <c r="V1144" s="162"/>
      <c r="W1144" s="162"/>
      <c r="X1144" s="162"/>
      <c r="AT1144" s="129" t="s">
        <v>142</v>
      </c>
      <c r="AU1144" s="129" t="s">
        <v>77</v>
      </c>
      <c r="AV1144" s="14" t="s">
        <v>77</v>
      </c>
      <c r="AW1144" s="14" t="s">
        <v>30</v>
      </c>
      <c r="AX1144" s="14" t="s">
        <v>68</v>
      </c>
      <c r="AY1144" s="129" t="s">
        <v>133</v>
      </c>
    </row>
    <row r="1145" spans="1:51" s="14" customFormat="1" ht="12">
      <c r="A1145" s="162"/>
      <c r="B1145" s="260"/>
      <c r="C1145" s="162"/>
      <c r="D1145" s="254" t="s">
        <v>142</v>
      </c>
      <c r="E1145" s="261" t="s">
        <v>3</v>
      </c>
      <c r="F1145" s="262" t="s">
        <v>1226</v>
      </c>
      <c r="G1145" s="162"/>
      <c r="H1145" s="263">
        <v>0.91</v>
      </c>
      <c r="I1145" s="130"/>
      <c r="J1145" s="162"/>
      <c r="K1145" s="162"/>
      <c r="L1145" s="260"/>
      <c r="M1145" s="264"/>
      <c r="N1145" s="265"/>
      <c r="O1145" s="265"/>
      <c r="P1145" s="265"/>
      <c r="Q1145" s="265"/>
      <c r="R1145" s="265"/>
      <c r="S1145" s="265"/>
      <c r="T1145" s="266"/>
      <c r="U1145" s="162"/>
      <c r="V1145" s="162"/>
      <c r="W1145" s="162"/>
      <c r="X1145" s="162"/>
      <c r="AT1145" s="129" t="s">
        <v>142</v>
      </c>
      <c r="AU1145" s="129" t="s">
        <v>77</v>
      </c>
      <c r="AV1145" s="14" t="s">
        <v>77</v>
      </c>
      <c r="AW1145" s="14" t="s">
        <v>30</v>
      </c>
      <c r="AX1145" s="14" t="s">
        <v>68</v>
      </c>
      <c r="AY1145" s="129" t="s">
        <v>133</v>
      </c>
    </row>
    <row r="1146" spans="1:51" s="14" customFormat="1" ht="12">
      <c r="A1146" s="162"/>
      <c r="B1146" s="260"/>
      <c r="C1146" s="162"/>
      <c r="D1146" s="254" t="s">
        <v>142</v>
      </c>
      <c r="E1146" s="261" t="s">
        <v>3</v>
      </c>
      <c r="F1146" s="262" t="s">
        <v>1220</v>
      </c>
      <c r="G1146" s="162"/>
      <c r="H1146" s="263">
        <v>0.911</v>
      </c>
      <c r="I1146" s="130"/>
      <c r="J1146" s="162"/>
      <c r="K1146" s="162"/>
      <c r="L1146" s="260"/>
      <c r="M1146" s="264"/>
      <c r="N1146" s="265"/>
      <c r="O1146" s="265"/>
      <c r="P1146" s="265"/>
      <c r="Q1146" s="265"/>
      <c r="R1146" s="265"/>
      <c r="S1146" s="265"/>
      <c r="T1146" s="266"/>
      <c r="U1146" s="162"/>
      <c r="V1146" s="162"/>
      <c r="W1146" s="162"/>
      <c r="X1146" s="162"/>
      <c r="AT1146" s="129" t="s">
        <v>142</v>
      </c>
      <c r="AU1146" s="129" t="s">
        <v>77</v>
      </c>
      <c r="AV1146" s="14" t="s">
        <v>77</v>
      </c>
      <c r="AW1146" s="14" t="s">
        <v>30</v>
      </c>
      <c r="AX1146" s="14" t="s">
        <v>68</v>
      </c>
      <c r="AY1146" s="129" t="s">
        <v>133</v>
      </c>
    </row>
    <row r="1147" spans="1:51" s="13" customFormat="1" ht="12">
      <c r="A1147" s="161"/>
      <c r="B1147" s="253"/>
      <c r="C1147" s="161"/>
      <c r="D1147" s="254" t="s">
        <v>142</v>
      </c>
      <c r="E1147" s="255" t="s">
        <v>3</v>
      </c>
      <c r="F1147" s="256" t="s">
        <v>293</v>
      </c>
      <c r="G1147" s="161"/>
      <c r="H1147" s="255" t="s">
        <v>3</v>
      </c>
      <c r="I1147" s="125"/>
      <c r="J1147" s="161"/>
      <c r="K1147" s="161"/>
      <c r="L1147" s="253"/>
      <c r="M1147" s="257"/>
      <c r="N1147" s="258"/>
      <c r="O1147" s="258"/>
      <c r="P1147" s="258"/>
      <c r="Q1147" s="258"/>
      <c r="R1147" s="258"/>
      <c r="S1147" s="258"/>
      <c r="T1147" s="259"/>
      <c r="U1147" s="161"/>
      <c r="V1147" s="161"/>
      <c r="W1147" s="161"/>
      <c r="X1147" s="161"/>
      <c r="AT1147" s="124" t="s">
        <v>142</v>
      </c>
      <c r="AU1147" s="124" t="s">
        <v>77</v>
      </c>
      <c r="AV1147" s="13" t="s">
        <v>73</v>
      </c>
      <c r="AW1147" s="13" t="s">
        <v>30</v>
      </c>
      <c r="AX1147" s="13" t="s">
        <v>68</v>
      </c>
      <c r="AY1147" s="124" t="s">
        <v>133</v>
      </c>
    </row>
    <row r="1148" spans="1:51" s="14" customFormat="1" ht="12">
      <c r="A1148" s="162"/>
      <c r="B1148" s="260"/>
      <c r="C1148" s="162"/>
      <c r="D1148" s="254" t="s">
        <v>142</v>
      </c>
      <c r="E1148" s="261" t="s">
        <v>3</v>
      </c>
      <c r="F1148" s="262" t="s">
        <v>1217</v>
      </c>
      <c r="G1148" s="162"/>
      <c r="H1148" s="263">
        <v>0.75</v>
      </c>
      <c r="I1148" s="130"/>
      <c r="J1148" s="162"/>
      <c r="K1148" s="162"/>
      <c r="L1148" s="260"/>
      <c r="M1148" s="264"/>
      <c r="N1148" s="265"/>
      <c r="O1148" s="265"/>
      <c r="P1148" s="265"/>
      <c r="Q1148" s="265"/>
      <c r="R1148" s="265"/>
      <c r="S1148" s="265"/>
      <c r="T1148" s="266"/>
      <c r="U1148" s="162"/>
      <c r="V1148" s="162"/>
      <c r="W1148" s="162"/>
      <c r="X1148" s="162"/>
      <c r="AT1148" s="129" t="s">
        <v>142</v>
      </c>
      <c r="AU1148" s="129" t="s">
        <v>77</v>
      </c>
      <c r="AV1148" s="14" t="s">
        <v>77</v>
      </c>
      <c r="AW1148" s="14" t="s">
        <v>30</v>
      </c>
      <c r="AX1148" s="14" t="s">
        <v>68</v>
      </c>
      <c r="AY1148" s="129" t="s">
        <v>133</v>
      </c>
    </row>
    <row r="1149" spans="1:51" s="14" customFormat="1" ht="12">
      <c r="A1149" s="162"/>
      <c r="B1149" s="260"/>
      <c r="C1149" s="162"/>
      <c r="D1149" s="254" t="s">
        <v>142</v>
      </c>
      <c r="E1149" s="261" t="s">
        <v>3</v>
      </c>
      <c r="F1149" s="262" t="s">
        <v>1218</v>
      </c>
      <c r="G1149" s="162"/>
      <c r="H1149" s="263">
        <v>2.25</v>
      </c>
      <c r="I1149" s="130"/>
      <c r="J1149" s="162"/>
      <c r="K1149" s="162"/>
      <c r="L1149" s="260"/>
      <c r="M1149" s="264"/>
      <c r="N1149" s="265"/>
      <c r="O1149" s="265"/>
      <c r="P1149" s="265"/>
      <c r="Q1149" s="265"/>
      <c r="R1149" s="265"/>
      <c r="S1149" s="265"/>
      <c r="T1149" s="266"/>
      <c r="U1149" s="162"/>
      <c r="V1149" s="162"/>
      <c r="W1149" s="162"/>
      <c r="X1149" s="162"/>
      <c r="AT1149" s="129" t="s">
        <v>142</v>
      </c>
      <c r="AU1149" s="129" t="s">
        <v>77</v>
      </c>
      <c r="AV1149" s="14" t="s">
        <v>77</v>
      </c>
      <c r="AW1149" s="14" t="s">
        <v>30</v>
      </c>
      <c r="AX1149" s="14" t="s">
        <v>68</v>
      </c>
      <c r="AY1149" s="129" t="s">
        <v>133</v>
      </c>
    </row>
    <row r="1150" spans="1:51" s="14" customFormat="1" ht="12">
      <c r="A1150" s="162"/>
      <c r="B1150" s="260"/>
      <c r="C1150" s="162"/>
      <c r="D1150" s="254" t="s">
        <v>142</v>
      </c>
      <c r="E1150" s="261" t="s">
        <v>3</v>
      </c>
      <c r="F1150" s="262" t="s">
        <v>1219</v>
      </c>
      <c r="G1150" s="162"/>
      <c r="H1150" s="263">
        <v>0.33</v>
      </c>
      <c r="I1150" s="130"/>
      <c r="J1150" s="162"/>
      <c r="K1150" s="162"/>
      <c r="L1150" s="260"/>
      <c r="M1150" s="264"/>
      <c r="N1150" s="265"/>
      <c r="O1150" s="265"/>
      <c r="P1150" s="265"/>
      <c r="Q1150" s="265"/>
      <c r="R1150" s="265"/>
      <c r="S1150" s="265"/>
      <c r="T1150" s="266"/>
      <c r="U1150" s="162"/>
      <c r="V1150" s="162"/>
      <c r="W1150" s="162"/>
      <c r="X1150" s="162"/>
      <c r="AT1150" s="129" t="s">
        <v>142</v>
      </c>
      <c r="AU1150" s="129" t="s">
        <v>77</v>
      </c>
      <c r="AV1150" s="14" t="s">
        <v>77</v>
      </c>
      <c r="AW1150" s="14" t="s">
        <v>30</v>
      </c>
      <c r="AX1150" s="14" t="s">
        <v>68</v>
      </c>
      <c r="AY1150" s="129" t="s">
        <v>133</v>
      </c>
    </row>
    <row r="1151" spans="1:51" s="13" customFormat="1" ht="12">
      <c r="A1151" s="161"/>
      <c r="B1151" s="253"/>
      <c r="C1151" s="161"/>
      <c r="D1151" s="254" t="s">
        <v>142</v>
      </c>
      <c r="E1151" s="255" t="s">
        <v>3</v>
      </c>
      <c r="F1151" s="256" t="s">
        <v>294</v>
      </c>
      <c r="G1151" s="161"/>
      <c r="H1151" s="255" t="s">
        <v>3</v>
      </c>
      <c r="I1151" s="125"/>
      <c r="J1151" s="161"/>
      <c r="K1151" s="161"/>
      <c r="L1151" s="253"/>
      <c r="M1151" s="257"/>
      <c r="N1151" s="258"/>
      <c r="O1151" s="258"/>
      <c r="P1151" s="258"/>
      <c r="Q1151" s="258"/>
      <c r="R1151" s="258"/>
      <c r="S1151" s="258"/>
      <c r="T1151" s="259"/>
      <c r="U1151" s="161"/>
      <c r="V1151" s="161"/>
      <c r="W1151" s="161"/>
      <c r="X1151" s="161"/>
      <c r="AT1151" s="124" t="s">
        <v>142</v>
      </c>
      <c r="AU1151" s="124" t="s">
        <v>77</v>
      </c>
      <c r="AV1151" s="13" t="s">
        <v>73</v>
      </c>
      <c r="AW1151" s="13" t="s">
        <v>30</v>
      </c>
      <c r="AX1151" s="13" t="s">
        <v>68</v>
      </c>
      <c r="AY1151" s="124" t="s">
        <v>133</v>
      </c>
    </row>
    <row r="1152" spans="1:51" s="14" customFormat="1" ht="12">
      <c r="A1152" s="162"/>
      <c r="B1152" s="260"/>
      <c r="C1152" s="162"/>
      <c r="D1152" s="254" t="s">
        <v>142</v>
      </c>
      <c r="E1152" s="261" t="s">
        <v>3</v>
      </c>
      <c r="F1152" s="262" t="s">
        <v>1210</v>
      </c>
      <c r="G1152" s="162"/>
      <c r="H1152" s="263">
        <v>0.665</v>
      </c>
      <c r="I1152" s="130"/>
      <c r="J1152" s="162"/>
      <c r="K1152" s="162"/>
      <c r="L1152" s="260"/>
      <c r="M1152" s="264"/>
      <c r="N1152" s="265"/>
      <c r="O1152" s="265"/>
      <c r="P1152" s="265"/>
      <c r="Q1152" s="265"/>
      <c r="R1152" s="265"/>
      <c r="S1152" s="265"/>
      <c r="T1152" s="266"/>
      <c r="U1152" s="162"/>
      <c r="V1152" s="162"/>
      <c r="W1152" s="162"/>
      <c r="X1152" s="162"/>
      <c r="AT1152" s="129" t="s">
        <v>142</v>
      </c>
      <c r="AU1152" s="129" t="s">
        <v>77</v>
      </c>
      <c r="AV1152" s="14" t="s">
        <v>77</v>
      </c>
      <c r="AW1152" s="14" t="s">
        <v>30</v>
      </c>
      <c r="AX1152" s="14" t="s">
        <v>68</v>
      </c>
      <c r="AY1152" s="129" t="s">
        <v>133</v>
      </c>
    </row>
    <row r="1153" spans="1:51" s="14" customFormat="1" ht="12">
      <c r="A1153" s="162"/>
      <c r="B1153" s="260"/>
      <c r="C1153" s="162"/>
      <c r="D1153" s="254" t="s">
        <v>142</v>
      </c>
      <c r="E1153" s="261" t="s">
        <v>3</v>
      </c>
      <c r="F1153" s="262" t="s">
        <v>1226</v>
      </c>
      <c r="G1153" s="162"/>
      <c r="H1153" s="263">
        <v>0.91</v>
      </c>
      <c r="I1153" s="130"/>
      <c r="J1153" s="162"/>
      <c r="K1153" s="162"/>
      <c r="L1153" s="260"/>
      <c r="M1153" s="264"/>
      <c r="N1153" s="265"/>
      <c r="O1153" s="265"/>
      <c r="P1153" s="265"/>
      <c r="Q1153" s="265"/>
      <c r="R1153" s="265"/>
      <c r="S1153" s="265"/>
      <c r="T1153" s="266"/>
      <c r="U1153" s="162"/>
      <c r="V1153" s="162"/>
      <c r="W1153" s="162"/>
      <c r="X1153" s="162"/>
      <c r="AT1153" s="129" t="s">
        <v>142</v>
      </c>
      <c r="AU1153" s="129" t="s">
        <v>77</v>
      </c>
      <c r="AV1153" s="14" t="s">
        <v>77</v>
      </c>
      <c r="AW1153" s="14" t="s">
        <v>30</v>
      </c>
      <c r="AX1153" s="14" t="s">
        <v>68</v>
      </c>
      <c r="AY1153" s="129" t="s">
        <v>133</v>
      </c>
    </row>
    <row r="1154" spans="1:51" s="14" customFormat="1" ht="12">
      <c r="A1154" s="162"/>
      <c r="B1154" s="260"/>
      <c r="C1154" s="162"/>
      <c r="D1154" s="254" t="s">
        <v>142</v>
      </c>
      <c r="E1154" s="261" t="s">
        <v>3</v>
      </c>
      <c r="F1154" s="262" t="s">
        <v>1220</v>
      </c>
      <c r="G1154" s="162"/>
      <c r="H1154" s="263">
        <v>0.911</v>
      </c>
      <c r="I1154" s="130"/>
      <c r="J1154" s="162"/>
      <c r="K1154" s="162"/>
      <c r="L1154" s="260"/>
      <c r="M1154" s="264"/>
      <c r="N1154" s="265"/>
      <c r="O1154" s="265"/>
      <c r="P1154" s="265"/>
      <c r="Q1154" s="265"/>
      <c r="R1154" s="265"/>
      <c r="S1154" s="265"/>
      <c r="T1154" s="266"/>
      <c r="U1154" s="162"/>
      <c r="V1154" s="162"/>
      <c r="W1154" s="162"/>
      <c r="X1154" s="162"/>
      <c r="AT1154" s="129" t="s">
        <v>142</v>
      </c>
      <c r="AU1154" s="129" t="s">
        <v>77</v>
      </c>
      <c r="AV1154" s="14" t="s">
        <v>77</v>
      </c>
      <c r="AW1154" s="14" t="s">
        <v>30</v>
      </c>
      <c r="AX1154" s="14" t="s">
        <v>68</v>
      </c>
      <c r="AY1154" s="129" t="s">
        <v>133</v>
      </c>
    </row>
    <row r="1155" spans="1:51" s="14" customFormat="1" ht="12">
      <c r="A1155" s="162"/>
      <c r="B1155" s="260"/>
      <c r="C1155" s="162"/>
      <c r="D1155" s="254" t="s">
        <v>142</v>
      </c>
      <c r="E1155" s="261" t="s">
        <v>3</v>
      </c>
      <c r="F1155" s="262" t="s">
        <v>1227</v>
      </c>
      <c r="G1155" s="162"/>
      <c r="H1155" s="263">
        <v>1.113</v>
      </c>
      <c r="I1155" s="130"/>
      <c r="J1155" s="162"/>
      <c r="K1155" s="162"/>
      <c r="L1155" s="260"/>
      <c r="M1155" s="264"/>
      <c r="N1155" s="265"/>
      <c r="O1155" s="265"/>
      <c r="P1155" s="265"/>
      <c r="Q1155" s="265"/>
      <c r="R1155" s="265"/>
      <c r="S1155" s="265"/>
      <c r="T1155" s="266"/>
      <c r="U1155" s="162"/>
      <c r="V1155" s="162"/>
      <c r="W1155" s="162"/>
      <c r="X1155" s="162"/>
      <c r="AT1155" s="129" t="s">
        <v>142</v>
      </c>
      <c r="AU1155" s="129" t="s">
        <v>77</v>
      </c>
      <c r="AV1155" s="14" t="s">
        <v>77</v>
      </c>
      <c r="AW1155" s="14" t="s">
        <v>30</v>
      </c>
      <c r="AX1155" s="14" t="s">
        <v>68</v>
      </c>
      <c r="AY1155" s="129" t="s">
        <v>133</v>
      </c>
    </row>
    <row r="1156" spans="1:51" s="13" customFormat="1" ht="12">
      <c r="A1156" s="161"/>
      <c r="B1156" s="253"/>
      <c r="C1156" s="161"/>
      <c r="D1156" s="254" t="s">
        <v>142</v>
      </c>
      <c r="E1156" s="255" t="s">
        <v>3</v>
      </c>
      <c r="F1156" s="256" t="s">
        <v>296</v>
      </c>
      <c r="G1156" s="161"/>
      <c r="H1156" s="255" t="s">
        <v>3</v>
      </c>
      <c r="I1156" s="125"/>
      <c r="J1156" s="161"/>
      <c r="K1156" s="161"/>
      <c r="L1156" s="253"/>
      <c r="M1156" s="257"/>
      <c r="N1156" s="258"/>
      <c r="O1156" s="258"/>
      <c r="P1156" s="258"/>
      <c r="Q1156" s="258"/>
      <c r="R1156" s="258"/>
      <c r="S1156" s="258"/>
      <c r="T1156" s="259"/>
      <c r="U1156" s="161"/>
      <c r="V1156" s="161"/>
      <c r="W1156" s="161"/>
      <c r="X1156" s="161"/>
      <c r="AT1156" s="124" t="s">
        <v>142</v>
      </c>
      <c r="AU1156" s="124" t="s">
        <v>77</v>
      </c>
      <c r="AV1156" s="13" t="s">
        <v>73</v>
      </c>
      <c r="AW1156" s="13" t="s">
        <v>30</v>
      </c>
      <c r="AX1156" s="13" t="s">
        <v>68</v>
      </c>
      <c r="AY1156" s="124" t="s">
        <v>133</v>
      </c>
    </row>
    <row r="1157" spans="1:51" s="14" customFormat="1" ht="12">
      <c r="A1157" s="162"/>
      <c r="B1157" s="260"/>
      <c r="C1157" s="162"/>
      <c r="D1157" s="254" t="s">
        <v>142</v>
      </c>
      <c r="E1157" s="261" t="s">
        <v>3</v>
      </c>
      <c r="F1157" s="262" t="s">
        <v>1228</v>
      </c>
      <c r="G1157" s="162"/>
      <c r="H1157" s="263">
        <v>2.988</v>
      </c>
      <c r="I1157" s="130"/>
      <c r="J1157" s="162"/>
      <c r="K1157" s="162"/>
      <c r="L1157" s="260"/>
      <c r="M1157" s="264"/>
      <c r="N1157" s="265"/>
      <c r="O1157" s="265"/>
      <c r="P1157" s="265"/>
      <c r="Q1157" s="265"/>
      <c r="R1157" s="265"/>
      <c r="S1157" s="265"/>
      <c r="T1157" s="266"/>
      <c r="U1157" s="162"/>
      <c r="V1157" s="162"/>
      <c r="W1157" s="162"/>
      <c r="X1157" s="162"/>
      <c r="AT1157" s="129" t="s">
        <v>142</v>
      </c>
      <c r="AU1157" s="129" t="s">
        <v>77</v>
      </c>
      <c r="AV1157" s="14" t="s">
        <v>77</v>
      </c>
      <c r="AW1157" s="14" t="s">
        <v>30</v>
      </c>
      <c r="AX1157" s="14" t="s">
        <v>68</v>
      </c>
      <c r="AY1157" s="129" t="s">
        <v>133</v>
      </c>
    </row>
    <row r="1158" spans="1:51" s="14" customFormat="1" ht="12">
      <c r="A1158" s="162"/>
      <c r="B1158" s="260"/>
      <c r="C1158" s="162"/>
      <c r="D1158" s="254" t="s">
        <v>142</v>
      </c>
      <c r="E1158" s="261" t="s">
        <v>3</v>
      </c>
      <c r="F1158" s="262" t="s">
        <v>1229</v>
      </c>
      <c r="G1158" s="162"/>
      <c r="H1158" s="263">
        <v>1.374</v>
      </c>
      <c r="I1158" s="130"/>
      <c r="J1158" s="162"/>
      <c r="K1158" s="162"/>
      <c r="L1158" s="260"/>
      <c r="M1158" s="264"/>
      <c r="N1158" s="265"/>
      <c r="O1158" s="265"/>
      <c r="P1158" s="265"/>
      <c r="Q1158" s="265"/>
      <c r="R1158" s="265"/>
      <c r="S1158" s="265"/>
      <c r="T1158" s="266"/>
      <c r="U1158" s="162"/>
      <c r="V1158" s="162"/>
      <c r="W1158" s="162"/>
      <c r="X1158" s="162"/>
      <c r="AT1158" s="129" t="s">
        <v>142</v>
      </c>
      <c r="AU1158" s="129" t="s">
        <v>77</v>
      </c>
      <c r="AV1158" s="14" t="s">
        <v>77</v>
      </c>
      <c r="AW1158" s="14" t="s">
        <v>30</v>
      </c>
      <c r="AX1158" s="14" t="s">
        <v>68</v>
      </c>
      <c r="AY1158" s="129" t="s">
        <v>133</v>
      </c>
    </row>
    <row r="1159" spans="1:51" s="14" customFormat="1" ht="12">
      <c r="A1159" s="162"/>
      <c r="B1159" s="260"/>
      <c r="C1159" s="162"/>
      <c r="D1159" s="254" t="s">
        <v>142</v>
      </c>
      <c r="E1159" s="261" t="s">
        <v>3</v>
      </c>
      <c r="F1159" s="262" t="s">
        <v>1230</v>
      </c>
      <c r="G1159" s="162"/>
      <c r="H1159" s="263">
        <v>4.74</v>
      </c>
      <c r="I1159" s="130"/>
      <c r="J1159" s="162"/>
      <c r="K1159" s="162"/>
      <c r="L1159" s="260"/>
      <c r="M1159" s="264"/>
      <c r="N1159" s="265"/>
      <c r="O1159" s="265"/>
      <c r="P1159" s="265"/>
      <c r="Q1159" s="265"/>
      <c r="R1159" s="265"/>
      <c r="S1159" s="265"/>
      <c r="T1159" s="266"/>
      <c r="U1159" s="162"/>
      <c r="V1159" s="162"/>
      <c r="W1159" s="162"/>
      <c r="X1159" s="162"/>
      <c r="AT1159" s="129" t="s">
        <v>142</v>
      </c>
      <c r="AU1159" s="129" t="s">
        <v>77</v>
      </c>
      <c r="AV1159" s="14" t="s">
        <v>77</v>
      </c>
      <c r="AW1159" s="14" t="s">
        <v>30</v>
      </c>
      <c r="AX1159" s="14" t="s">
        <v>68</v>
      </c>
      <c r="AY1159" s="129" t="s">
        <v>133</v>
      </c>
    </row>
    <row r="1160" spans="1:51" s="13" customFormat="1" ht="12">
      <c r="A1160" s="161"/>
      <c r="B1160" s="253"/>
      <c r="C1160" s="161"/>
      <c r="D1160" s="254" t="s">
        <v>142</v>
      </c>
      <c r="E1160" s="255" t="s">
        <v>3</v>
      </c>
      <c r="F1160" s="256" t="s">
        <v>298</v>
      </c>
      <c r="G1160" s="161"/>
      <c r="H1160" s="255" t="s">
        <v>3</v>
      </c>
      <c r="I1160" s="125"/>
      <c r="J1160" s="161"/>
      <c r="K1160" s="161"/>
      <c r="L1160" s="253"/>
      <c r="M1160" s="257"/>
      <c r="N1160" s="258"/>
      <c r="O1160" s="258"/>
      <c r="P1160" s="258"/>
      <c r="Q1160" s="258"/>
      <c r="R1160" s="258"/>
      <c r="S1160" s="258"/>
      <c r="T1160" s="259"/>
      <c r="U1160" s="161"/>
      <c r="V1160" s="161"/>
      <c r="W1160" s="161"/>
      <c r="X1160" s="161"/>
      <c r="AT1160" s="124" t="s">
        <v>142</v>
      </c>
      <c r="AU1160" s="124" t="s">
        <v>77</v>
      </c>
      <c r="AV1160" s="13" t="s">
        <v>73</v>
      </c>
      <c r="AW1160" s="13" t="s">
        <v>30</v>
      </c>
      <c r="AX1160" s="13" t="s">
        <v>68</v>
      </c>
      <c r="AY1160" s="124" t="s">
        <v>133</v>
      </c>
    </row>
    <row r="1161" spans="1:51" s="14" customFormat="1" ht="12">
      <c r="A1161" s="162"/>
      <c r="B1161" s="260"/>
      <c r="C1161" s="162"/>
      <c r="D1161" s="254" t="s">
        <v>142</v>
      </c>
      <c r="E1161" s="261" t="s">
        <v>3</v>
      </c>
      <c r="F1161" s="262" t="s">
        <v>1231</v>
      </c>
      <c r="G1161" s="162"/>
      <c r="H1161" s="263">
        <v>2.061</v>
      </c>
      <c r="I1161" s="130"/>
      <c r="J1161" s="162"/>
      <c r="K1161" s="162"/>
      <c r="L1161" s="260"/>
      <c r="M1161" s="264"/>
      <c r="N1161" s="265"/>
      <c r="O1161" s="265"/>
      <c r="P1161" s="265"/>
      <c r="Q1161" s="265"/>
      <c r="R1161" s="265"/>
      <c r="S1161" s="265"/>
      <c r="T1161" s="266"/>
      <c r="U1161" s="162"/>
      <c r="V1161" s="162"/>
      <c r="W1161" s="162"/>
      <c r="X1161" s="162"/>
      <c r="AT1161" s="129" t="s">
        <v>142</v>
      </c>
      <c r="AU1161" s="129" t="s">
        <v>77</v>
      </c>
      <c r="AV1161" s="14" t="s">
        <v>77</v>
      </c>
      <c r="AW1161" s="14" t="s">
        <v>30</v>
      </c>
      <c r="AX1161" s="14" t="s">
        <v>68</v>
      </c>
      <c r="AY1161" s="129" t="s">
        <v>133</v>
      </c>
    </row>
    <row r="1162" spans="1:51" s="14" customFormat="1" ht="12">
      <c r="A1162" s="162"/>
      <c r="B1162" s="260"/>
      <c r="C1162" s="162"/>
      <c r="D1162" s="254" t="s">
        <v>142</v>
      </c>
      <c r="E1162" s="261" t="s">
        <v>3</v>
      </c>
      <c r="F1162" s="262" t="s">
        <v>1232</v>
      </c>
      <c r="G1162" s="162"/>
      <c r="H1162" s="263">
        <v>7.584</v>
      </c>
      <c r="I1162" s="130"/>
      <c r="J1162" s="162"/>
      <c r="K1162" s="162"/>
      <c r="L1162" s="260"/>
      <c r="M1162" s="264"/>
      <c r="N1162" s="265"/>
      <c r="O1162" s="265"/>
      <c r="P1162" s="265"/>
      <c r="Q1162" s="265"/>
      <c r="R1162" s="265"/>
      <c r="S1162" s="265"/>
      <c r="T1162" s="266"/>
      <c r="U1162" s="162"/>
      <c r="V1162" s="162"/>
      <c r="W1162" s="162"/>
      <c r="X1162" s="162"/>
      <c r="AT1162" s="129" t="s">
        <v>142</v>
      </c>
      <c r="AU1162" s="129" t="s">
        <v>77</v>
      </c>
      <c r="AV1162" s="14" t="s">
        <v>77</v>
      </c>
      <c r="AW1162" s="14" t="s">
        <v>30</v>
      </c>
      <c r="AX1162" s="14" t="s">
        <v>68</v>
      </c>
      <c r="AY1162" s="129" t="s">
        <v>133</v>
      </c>
    </row>
    <row r="1163" spans="1:51" s="13" customFormat="1" ht="12">
      <c r="A1163" s="161"/>
      <c r="B1163" s="253"/>
      <c r="C1163" s="161"/>
      <c r="D1163" s="254" t="s">
        <v>142</v>
      </c>
      <c r="E1163" s="255" t="s">
        <v>3</v>
      </c>
      <c r="F1163" s="256" t="s">
        <v>300</v>
      </c>
      <c r="G1163" s="161"/>
      <c r="H1163" s="255" t="s">
        <v>3</v>
      </c>
      <c r="I1163" s="125"/>
      <c r="J1163" s="161"/>
      <c r="K1163" s="161"/>
      <c r="L1163" s="253"/>
      <c r="M1163" s="257"/>
      <c r="N1163" s="258"/>
      <c r="O1163" s="258"/>
      <c r="P1163" s="258"/>
      <c r="Q1163" s="258"/>
      <c r="R1163" s="258"/>
      <c r="S1163" s="258"/>
      <c r="T1163" s="259"/>
      <c r="U1163" s="161"/>
      <c r="V1163" s="161"/>
      <c r="W1163" s="161"/>
      <c r="X1163" s="161"/>
      <c r="AT1163" s="124" t="s">
        <v>142</v>
      </c>
      <c r="AU1163" s="124" t="s">
        <v>77</v>
      </c>
      <c r="AV1163" s="13" t="s">
        <v>73</v>
      </c>
      <c r="AW1163" s="13" t="s">
        <v>30</v>
      </c>
      <c r="AX1163" s="13" t="s">
        <v>68</v>
      </c>
      <c r="AY1163" s="124" t="s">
        <v>133</v>
      </c>
    </row>
    <row r="1164" spans="1:51" s="14" customFormat="1" ht="12">
      <c r="A1164" s="162"/>
      <c r="B1164" s="260"/>
      <c r="C1164" s="162"/>
      <c r="D1164" s="254" t="s">
        <v>142</v>
      </c>
      <c r="E1164" s="261" t="s">
        <v>3</v>
      </c>
      <c r="F1164" s="262" t="s">
        <v>1205</v>
      </c>
      <c r="G1164" s="162"/>
      <c r="H1164" s="263">
        <v>0.807</v>
      </c>
      <c r="I1164" s="130"/>
      <c r="J1164" s="162"/>
      <c r="K1164" s="162"/>
      <c r="L1164" s="260"/>
      <c r="M1164" s="264"/>
      <c r="N1164" s="265"/>
      <c r="O1164" s="265"/>
      <c r="P1164" s="265"/>
      <c r="Q1164" s="265"/>
      <c r="R1164" s="265"/>
      <c r="S1164" s="265"/>
      <c r="T1164" s="266"/>
      <c r="U1164" s="162"/>
      <c r="V1164" s="162"/>
      <c r="W1164" s="162"/>
      <c r="X1164" s="162"/>
      <c r="AT1164" s="129" t="s">
        <v>142</v>
      </c>
      <c r="AU1164" s="129" t="s">
        <v>77</v>
      </c>
      <c r="AV1164" s="14" t="s">
        <v>77</v>
      </c>
      <c r="AW1164" s="14" t="s">
        <v>30</v>
      </c>
      <c r="AX1164" s="14" t="s">
        <v>68</v>
      </c>
      <c r="AY1164" s="129" t="s">
        <v>133</v>
      </c>
    </row>
    <row r="1165" spans="1:51" s="14" customFormat="1" ht="12">
      <c r="A1165" s="162"/>
      <c r="B1165" s="260"/>
      <c r="C1165" s="162"/>
      <c r="D1165" s="254" t="s">
        <v>142</v>
      </c>
      <c r="E1165" s="261" t="s">
        <v>3</v>
      </c>
      <c r="F1165" s="262" t="s">
        <v>1229</v>
      </c>
      <c r="G1165" s="162"/>
      <c r="H1165" s="263">
        <v>1.374</v>
      </c>
      <c r="I1165" s="130"/>
      <c r="J1165" s="162"/>
      <c r="K1165" s="162"/>
      <c r="L1165" s="260"/>
      <c r="M1165" s="264"/>
      <c r="N1165" s="265"/>
      <c r="O1165" s="265"/>
      <c r="P1165" s="265"/>
      <c r="Q1165" s="265"/>
      <c r="R1165" s="265"/>
      <c r="S1165" s="265"/>
      <c r="T1165" s="266"/>
      <c r="U1165" s="162"/>
      <c r="V1165" s="162"/>
      <c r="W1165" s="162"/>
      <c r="X1165" s="162"/>
      <c r="AT1165" s="129" t="s">
        <v>142</v>
      </c>
      <c r="AU1165" s="129" t="s">
        <v>77</v>
      </c>
      <c r="AV1165" s="14" t="s">
        <v>77</v>
      </c>
      <c r="AW1165" s="14" t="s">
        <v>30</v>
      </c>
      <c r="AX1165" s="14" t="s">
        <v>68</v>
      </c>
      <c r="AY1165" s="129" t="s">
        <v>133</v>
      </c>
    </row>
    <row r="1166" spans="1:51" s="14" customFormat="1" ht="12">
      <c r="A1166" s="162"/>
      <c r="B1166" s="260"/>
      <c r="C1166" s="162"/>
      <c r="D1166" s="254" t="s">
        <v>142</v>
      </c>
      <c r="E1166" s="261" t="s">
        <v>3</v>
      </c>
      <c r="F1166" s="262" t="s">
        <v>1233</v>
      </c>
      <c r="G1166" s="162"/>
      <c r="H1166" s="263">
        <v>2.844</v>
      </c>
      <c r="I1166" s="130"/>
      <c r="J1166" s="162"/>
      <c r="K1166" s="162"/>
      <c r="L1166" s="260"/>
      <c r="M1166" s="264"/>
      <c r="N1166" s="265"/>
      <c r="O1166" s="265"/>
      <c r="P1166" s="265"/>
      <c r="Q1166" s="265"/>
      <c r="R1166" s="265"/>
      <c r="S1166" s="265"/>
      <c r="T1166" s="266"/>
      <c r="U1166" s="162"/>
      <c r="V1166" s="162"/>
      <c r="W1166" s="162"/>
      <c r="X1166" s="162"/>
      <c r="AT1166" s="129" t="s">
        <v>142</v>
      </c>
      <c r="AU1166" s="129" t="s">
        <v>77</v>
      </c>
      <c r="AV1166" s="14" t="s">
        <v>77</v>
      </c>
      <c r="AW1166" s="14" t="s">
        <v>30</v>
      </c>
      <c r="AX1166" s="14" t="s">
        <v>68</v>
      </c>
      <c r="AY1166" s="129" t="s">
        <v>133</v>
      </c>
    </row>
    <row r="1167" spans="1:51" s="15" customFormat="1" ht="12">
      <c r="A1167" s="165"/>
      <c r="B1167" s="271"/>
      <c r="C1167" s="165"/>
      <c r="D1167" s="254" t="s">
        <v>142</v>
      </c>
      <c r="E1167" s="272" t="s">
        <v>3</v>
      </c>
      <c r="F1167" s="273" t="s">
        <v>207</v>
      </c>
      <c r="G1167" s="165"/>
      <c r="H1167" s="274">
        <v>114.868</v>
      </c>
      <c r="I1167" s="138"/>
      <c r="J1167" s="165"/>
      <c r="K1167" s="165"/>
      <c r="L1167" s="271"/>
      <c r="M1167" s="275"/>
      <c r="N1167" s="276"/>
      <c r="O1167" s="276"/>
      <c r="P1167" s="276"/>
      <c r="Q1167" s="276"/>
      <c r="R1167" s="276"/>
      <c r="S1167" s="276"/>
      <c r="T1167" s="277"/>
      <c r="U1167" s="165"/>
      <c r="V1167" s="165"/>
      <c r="W1167" s="165"/>
      <c r="X1167" s="165"/>
      <c r="AT1167" s="137" t="s">
        <v>142</v>
      </c>
      <c r="AU1167" s="137" t="s">
        <v>77</v>
      </c>
      <c r="AV1167" s="15" t="s">
        <v>140</v>
      </c>
      <c r="AW1167" s="15" t="s">
        <v>30</v>
      </c>
      <c r="AX1167" s="15" t="s">
        <v>73</v>
      </c>
      <c r="AY1167" s="137" t="s">
        <v>133</v>
      </c>
    </row>
    <row r="1168" spans="1:65" s="2" customFormat="1" ht="24.2" customHeight="1">
      <c r="A1168" s="164"/>
      <c r="B1168" s="176"/>
      <c r="C1168" s="242" t="s">
        <v>1234</v>
      </c>
      <c r="D1168" s="242" t="s">
        <v>135</v>
      </c>
      <c r="E1168" s="243" t="s">
        <v>1235</v>
      </c>
      <c r="F1168" s="244" t="s">
        <v>1236</v>
      </c>
      <c r="G1168" s="245" t="s">
        <v>138</v>
      </c>
      <c r="H1168" s="246">
        <v>25</v>
      </c>
      <c r="I1168" s="117"/>
      <c r="J1168" s="247">
        <f>ROUND(I1168*H1168,2)</f>
        <v>0</v>
      </c>
      <c r="K1168" s="244" t="s">
        <v>3</v>
      </c>
      <c r="L1168" s="176"/>
      <c r="M1168" s="248" t="s">
        <v>3</v>
      </c>
      <c r="N1168" s="249" t="s">
        <v>39</v>
      </c>
      <c r="O1168" s="250"/>
      <c r="P1168" s="251">
        <f>O1168*H1168</f>
        <v>0</v>
      </c>
      <c r="Q1168" s="251">
        <v>0</v>
      </c>
      <c r="R1168" s="251">
        <f>Q1168*H1168</f>
        <v>0</v>
      </c>
      <c r="S1168" s="251">
        <v>0.275</v>
      </c>
      <c r="T1168" s="252">
        <f>S1168*H1168</f>
        <v>6.875000000000001</v>
      </c>
      <c r="U1168" s="164"/>
      <c r="V1168" s="164"/>
      <c r="W1168" s="164"/>
      <c r="X1168" s="164"/>
      <c r="Y1168" s="30"/>
      <c r="Z1168" s="30"/>
      <c r="AA1168" s="30"/>
      <c r="AB1168" s="30"/>
      <c r="AC1168" s="30"/>
      <c r="AD1168" s="30"/>
      <c r="AE1168" s="30"/>
      <c r="AR1168" s="122" t="s">
        <v>140</v>
      </c>
      <c r="AT1168" s="122" t="s">
        <v>135</v>
      </c>
      <c r="AU1168" s="122" t="s">
        <v>77</v>
      </c>
      <c r="AY1168" s="18" t="s">
        <v>133</v>
      </c>
      <c r="BE1168" s="123">
        <f>IF(N1168="základní",J1168,0)</f>
        <v>0</v>
      </c>
      <c r="BF1168" s="123">
        <f>IF(N1168="snížená",J1168,0)</f>
        <v>0</v>
      </c>
      <c r="BG1168" s="123">
        <f>IF(N1168="zákl. přenesená",J1168,0)</f>
        <v>0</v>
      </c>
      <c r="BH1168" s="123">
        <f>IF(N1168="sníž. přenesená",J1168,0)</f>
        <v>0</v>
      </c>
      <c r="BI1168" s="123">
        <f>IF(N1168="nulová",J1168,0)</f>
        <v>0</v>
      </c>
      <c r="BJ1168" s="18" t="s">
        <v>73</v>
      </c>
      <c r="BK1168" s="123">
        <f>ROUND(I1168*H1168,2)</f>
        <v>0</v>
      </c>
      <c r="BL1168" s="18" t="s">
        <v>140</v>
      </c>
      <c r="BM1168" s="122" t="s">
        <v>1237</v>
      </c>
    </row>
    <row r="1169" spans="1:51" s="13" customFormat="1" ht="12">
      <c r="A1169" s="161"/>
      <c r="B1169" s="253"/>
      <c r="C1169" s="161"/>
      <c r="D1169" s="254" t="s">
        <v>142</v>
      </c>
      <c r="E1169" s="255" t="s">
        <v>3</v>
      </c>
      <c r="F1169" s="256" t="s">
        <v>1238</v>
      </c>
      <c r="G1169" s="161"/>
      <c r="H1169" s="255" t="s">
        <v>3</v>
      </c>
      <c r="I1169" s="125"/>
      <c r="J1169" s="161"/>
      <c r="K1169" s="161"/>
      <c r="L1169" s="253"/>
      <c r="M1169" s="257"/>
      <c r="N1169" s="258"/>
      <c r="O1169" s="258"/>
      <c r="P1169" s="258"/>
      <c r="Q1169" s="258"/>
      <c r="R1169" s="258"/>
      <c r="S1169" s="258"/>
      <c r="T1169" s="259"/>
      <c r="U1169" s="161"/>
      <c r="V1169" s="161"/>
      <c r="W1169" s="161"/>
      <c r="X1169" s="161"/>
      <c r="AT1169" s="124" t="s">
        <v>142</v>
      </c>
      <c r="AU1169" s="124" t="s">
        <v>77</v>
      </c>
      <c r="AV1169" s="13" t="s">
        <v>73</v>
      </c>
      <c r="AW1169" s="13" t="s">
        <v>30</v>
      </c>
      <c r="AX1169" s="13" t="s">
        <v>68</v>
      </c>
      <c r="AY1169" s="124" t="s">
        <v>133</v>
      </c>
    </row>
    <row r="1170" spans="1:51" s="14" customFormat="1" ht="12">
      <c r="A1170" s="162"/>
      <c r="B1170" s="260"/>
      <c r="C1170" s="162"/>
      <c r="D1170" s="254" t="s">
        <v>142</v>
      </c>
      <c r="E1170" s="261" t="s">
        <v>3</v>
      </c>
      <c r="F1170" s="262" t="s">
        <v>308</v>
      </c>
      <c r="G1170" s="162"/>
      <c r="H1170" s="263">
        <v>25</v>
      </c>
      <c r="I1170" s="130"/>
      <c r="J1170" s="162"/>
      <c r="K1170" s="162"/>
      <c r="L1170" s="260"/>
      <c r="M1170" s="264"/>
      <c r="N1170" s="265"/>
      <c r="O1170" s="265"/>
      <c r="P1170" s="265"/>
      <c r="Q1170" s="265"/>
      <c r="R1170" s="265"/>
      <c r="S1170" s="265"/>
      <c r="T1170" s="266"/>
      <c r="U1170" s="162"/>
      <c r="V1170" s="162"/>
      <c r="W1170" s="162"/>
      <c r="X1170" s="162"/>
      <c r="AT1170" s="129" t="s">
        <v>142</v>
      </c>
      <c r="AU1170" s="129" t="s">
        <v>77</v>
      </c>
      <c r="AV1170" s="14" t="s">
        <v>77</v>
      </c>
      <c r="AW1170" s="14" t="s">
        <v>30</v>
      </c>
      <c r="AX1170" s="14" t="s">
        <v>73</v>
      </c>
      <c r="AY1170" s="129" t="s">
        <v>133</v>
      </c>
    </row>
    <row r="1171" spans="1:65" s="2" customFormat="1" ht="14.45" customHeight="1">
      <c r="A1171" s="164"/>
      <c r="B1171" s="176"/>
      <c r="C1171" s="242" t="s">
        <v>1239</v>
      </c>
      <c r="D1171" s="242" t="s">
        <v>135</v>
      </c>
      <c r="E1171" s="243" t="s">
        <v>1240</v>
      </c>
      <c r="F1171" s="244" t="s">
        <v>1241</v>
      </c>
      <c r="G1171" s="245" t="s">
        <v>138</v>
      </c>
      <c r="H1171" s="246">
        <v>7.5</v>
      </c>
      <c r="I1171" s="117"/>
      <c r="J1171" s="247">
        <f>ROUND(I1171*H1171,2)</f>
        <v>0</v>
      </c>
      <c r="K1171" s="244" t="s">
        <v>139</v>
      </c>
      <c r="L1171" s="176"/>
      <c r="M1171" s="248" t="s">
        <v>3</v>
      </c>
      <c r="N1171" s="249" t="s">
        <v>39</v>
      </c>
      <c r="O1171" s="250"/>
      <c r="P1171" s="251">
        <f>O1171*H1171</f>
        <v>0</v>
      </c>
      <c r="Q1171" s="251">
        <v>0</v>
      </c>
      <c r="R1171" s="251">
        <f>Q1171*H1171</f>
        <v>0</v>
      </c>
      <c r="S1171" s="251">
        <v>0.054</v>
      </c>
      <c r="T1171" s="252">
        <f>S1171*H1171</f>
        <v>0.40499999999999997</v>
      </c>
      <c r="U1171" s="164"/>
      <c r="V1171" s="164"/>
      <c r="W1171" s="164"/>
      <c r="X1171" s="164"/>
      <c r="Y1171" s="30"/>
      <c r="Z1171" s="30"/>
      <c r="AA1171" s="30"/>
      <c r="AB1171" s="30"/>
      <c r="AC1171" s="30"/>
      <c r="AD1171" s="30"/>
      <c r="AE1171" s="30"/>
      <c r="AR1171" s="122" t="s">
        <v>140</v>
      </c>
      <c r="AT1171" s="122" t="s">
        <v>135</v>
      </c>
      <c r="AU1171" s="122" t="s">
        <v>77</v>
      </c>
      <c r="AY1171" s="18" t="s">
        <v>133</v>
      </c>
      <c r="BE1171" s="123">
        <f>IF(N1171="základní",J1171,0)</f>
        <v>0</v>
      </c>
      <c r="BF1171" s="123">
        <f>IF(N1171="snížená",J1171,0)</f>
        <v>0</v>
      </c>
      <c r="BG1171" s="123">
        <f>IF(N1171="zákl. přenesená",J1171,0)</f>
        <v>0</v>
      </c>
      <c r="BH1171" s="123">
        <f>IF(N1171="sníž. přenesená",J1171,0)</f>
        <v>0</v>
      </c>
      <c r="BI1171" s="123">
        <f>IF(N1171="nulová",J1171,0)</f>
        <v>0</v>
      </c>
      <c r="BJ1171" s="18" t="s">
        <v>73</v>
      </c>
      <c r="BK1171" s="123">
        <f>ROUND(I1171*H1171,2)</f>
        <v>0</v>
      </c>
      <c r="BL1171" s="18" t="s">
        <v>140</v>
      </c>
      <c r="BM1171" s="122" t="s">
        <v>1242</v>
      </c>
    </row>
    <row r="1172" spans="1:47" s="2" customFormat="1" ht="19.5">
      <c r="A1172" s="164"/>
      <c r="B1172" s="176"/>
      <c r="C1172" s="164"/>
      <c r="D1172" s="254" t="s">
        <v>164</v>
      </c>
      <c r="E1172" s="164"/>
      <c r="F1172" s="267" t="s">
        <v>1243</v>
      </c>
      <c r="G1172" s="164"/>
      <c r="H1172" s="164"/>
      <c r="I1172" s="134"/>
      <c r="J1172" s="164"/>
      <c r="K1172" s="164"/>
      <c r="L1172" s="176"/>
      <c r="M1172" s="268"/>
      <c r="N1172" s="269"/>
      <c r="O1172" s="250"/>
      <c r="P1172" s="250"/>
      <c r="Q1172" s="250"/>
      <c r="R1172" s="250"/>
      <c r="S1172" s="250"/>
      <c r="T1172" s="270"/>
      <c r="U1172" s="164"/>
      <c r="V1172" s="164"/>
      <c r="W1172" s="164"/>
      <c r="X1172" s="164"/>
      <c r="Y1172" s="30"/>
      <c r="Z1172" s="30"/>
      <c r="AA1172" s="30"/>
      <c r="AB1172" s="30"/>
      <c r="AC1172" s="30"/>
      <c r="AD1172" s="30"/>
      <c r="AE1172" s="30"/>
      <c r="AT1172" s="18" t="s">
        <v>164</v>
      </c>
      <c r="AU1172" s="18" t="s">
        <v>77</v>
      </c>
    </row>
    <row r="1173" spans="1:51" s="14" customFormat="1" ht="12">
      <c r="A1173" s="162"/>
      <c r="B1173" s="260"/>
      <c r="C1173" s="162"/>
      <c r="D1173" s="254" t="s">
        <v>142</v>
      </c>
      <c r="E1173" s="261" t="s">
        <v>3</v>
      </c>
      <c r="F1173" s="262" t="s">
        <v>1244</v>
      </c>
      <c r="G1173" s="162"/>
      <c r="H1173" s="263">
        <v>7.5</v>
      </c>
      <c r="I1173" s="130"/>
      <c r="J1173" s="162"/>
      <c r="K1173" s="162"/>
      <c r="L1173" s="260"/>
      <c r="M1173" s="264"/>
      <c r="N1173" s="265"/>
      <c r="O1173" s="265"/>
      <c r="P1173" s="265"/>
      <c r="Q1173" s="265"/>
      <c r="R1173" s="265"/>
      <c r="S1173" s="265"/>
      <c r="T1173" s="266"/>
      <c r="U1173" s="162"/>
      <c r="V1173" s="162"/>
      <c r="W1173" s="162"/>
      <c r="X1173" s="162"/>
      <c r="AT1173" s="129" t="s">
        <v>142</v>
      </c>
      <c r="AU1173" s="129" t="s">
        <v>77</v>
      </c>
      <c r="AV1173" s="14" t="s">
        <v>77</v>
      </c>
      <c r="AW1173" s="14" t="s">
        <v>30</v>
      </c>
      <c r="AX1173" s="14" t="s">
        <v>73</v>
      </c>
      <c r="AY1173" s="129" t="s">
        <v>133</v>
      </c>
    </row>
    <row r="1174" spans="1:65" s="2" customFormat="1" ht="14.45" customHeight="1">
      <c r="A1174" s="164"/>
      <c r="B1174" s="176"/>
      <c r="C1174" s="242" t="s">
        <v>1245</v>
      </c>
      <c r="D1174" s="242" t="s">
        <v>135</v>
      </c>
      <c r="E1174" s="243" t="s">
        <v>1246</v>
      </c>
      <c r="F1174" s="244" t="s">
        <v>1247</v>
      </c>
      <c r="G1174" s="245" t="s">
        <v>138</v>
      </c>
      <c r="H1174" s="246">
        <v>24.6</v>
      </c>
      <c r="I1174" s="117"/>
      <c r="J1174" s="247">
        <f>ROUND(I1174*H1174,2)</f>
        <v>0</v>
      </c>
      <c r="K1174" s="244" t="s">
        <v>139</v>
      </c>
      <c r="L1174" s="176"/>
      <c r="M1174" s="248" t="s">
        <v>3</v>
      </c>
      <c r="N1174" s="249" t="s">
        <v>39</v>
      </c>
      <c r="O1174" s="250"/>
      <c r="P1174" s="251">
        <f>O1174*H1174</f>
        <v>0</v>
      </c>
      <c r="Q1174" s="251">
        <v>0</v>
      </c>
      <c r="R1174" s="251">
        <f>Q1174*H1174</f>
        <v>0</v>
      </c>
      <c r="S1174" s="251">
        <v>0.047</v>
      </c>
      <c r="T1174" s="252">
        <f>S1174*H1174</f>
        <v>1.1562000000000001</v>
      </c>
      <c r="U1174" s="164"/>
      <c r="V1174" s="164"/>
      <c r="W1174" s="164"/>
      <c r="X1174" s="164"/>
      <c r="Y1174" s="30"/>
      <c r="Z1174" s="30"/>
      <c r="AA1174" s="30"/>
      <c r="AB1174" s="30"/>
      <c r="AC1174" s="30"/>
      <c r="AD1174" s="30"/>
      <c r="AE1174" s="30"/>
      <c r="AR1174" s="122" t="s">
        <v>140</v>
      </c>
      <c r="AT1174" s="122" t="s">
        <v>135</v>
      </c>
      <c r="AU1174" s="122" t="s">
        <v>77</v>
      </c>
      <c r="AY1174" s="18" t="s">
        <v>133</v>
      </c>
      <c r="BE1174" s="123">
        <f>IF(N1174="základní",J1174,0)</f>
        <v>0</v>
      </c>
      <c r="BF1174" s="123">
        <f>IF(N1174="snížená",J1174,0)</f>
        <v>0</v>
      </c>
      <c r="BG1174" s="123">
        <f>IF(N1174="zákl. přenesená",J1174,0)</f>
        <v>0</v>
      </c>
      <c r="BH1174" s="123">
        <f>IF(N1174="sníž. přenesená",J1174,0)</f>
        <v>0</v>
      </c>
      <c r="BI1174" s="123">
        <f>IF(N1174="nulová",J1174,0)</f>
        <v>0</v>
      </c>
      <c r="BJ1174" s="18" t="s">
        <v>73</v>
      </c>
      <c r="BK1174" s="123">
        <f>ROUND(I1174*H1174,2)</f>
        <v>0</v>
      </c>
      <c r="BL1174" s="18" t="s">
        <v>140</v>
      </c>
      <c r="BM1174" s="122" t="s">
        <v>1248</v>
      </c>
    </row>
    <row r="1175" spans="1:47" s="2" customFormat="1" ht="19.5">
      <c r="A1175" s="164"/>
      <c r="B1175" s="176"/>
      <c r="C1175" s="164"/>
      <c r="D1175" s="254" t="s">
        <v>164</v>
      </c>
      <c r="E1175" s="164"/>
      <c r="F1175" s="267" t="s">
        <v>1243</v>
      </c>
      <c r="G1175" s="164"/>
      <c r="H1175" s="164"/>
      <c r="I1175" s="134"/>
      <c r="J1175" s="164"/>
      <c r="K1175" s="164"/>
      <c r="L1175" s="176"/>
      <c r="M1175" s="268"/>
      <c r="N1175" s="269"/>
      <c r="O1175" s="250"/>
      <c r="P1175" s="250"/>
      <c r="Q1175" s="250"/>
      <c r="R1175" s="250"/>
      <c r="S1175" s="250"/>
      <c r="T1175" s="270"/>
      <c r="U1175" s="164"/>
      <c r="V1175" s="164"/>
      <c r="W1175" s="164"/>
      <c r="X1175" s="164"/>
      <c r="Y1175" s="30"/>
      <c r="Z1175" s="30"/>
      <c r="AA1175" s="30"/>
      <c r="AB1175" s="30"/>
      <c r="AC1175" s="30"/>
      <c r="AD1175" s="30"/>
      <c r="AE1175" s="30"/>
      <c r="AT1175" s="18" t="s">
        <v>164</v>
      </c>
      <c r="AU1175" s="18" t="s">
        <v>77</v>
      </c>
    </row>
    <row r="1176" spans="1:51" s="14" customFormat="1" ht="12">
      <c r="A1176" s="162"/>
      <c r="B1176" s="260"/>
      <c r="C1176" s="162"/>
      <c r="D1176" s="254" t="s">
        <v>142</v>
      </c>
      <c r="E1176" s="261" t="s">
        <v>3</v>
      </c>
      <c r="F1176" s="262" t="s">
        <v>1249</v>
      </c>
      <c r="G1176" s="162"/>
      <c r="H1176" s="263">
        <v>24.6</v>
      </c>
      <c r="I1176" s="130"/>
      <c r="J1176" s="162"/>
      <c r="K1176" s="162"/>
      <c r="L1176" s="260"/>
      <c r="M1176" s="264"/>
      <c r="N1176" s="265"/>
      <c r="O1176" s="265"/>
      <c r="P1176" s="265"/>
      <c r="Q1176" s="265"/>
      <c r="R1176" s="265"/>
      <c r="S1176" s="265"/>
      <c r="T1176" s="266"/>
      <c r="U1176" s="162"/>
      <c r="V1176" s="162"/>
      <c r="W1176" s="162"/>
      <c r="X1176" s="162"/>
      <c r="AT1176" s="129" t="s">
        <v>142</v>
      </c>
      <c r="AU1176" s="129" t="s">
        <v>77</v>
      </c>
      <c r="AV1176" s="14" t="s">
        <v>77</v>
      </c>
      <c r="AW1176" s="14" t="s">
        <v>30</v>
      </c>
      <c r="AX1176" s="14" t="s">
        <v>73</v>
      </c>
      <c r="AY1176" s="129" t="s">
        <v>133</v>
      </c>
    </row>
    <row r="1177" spans="1:65" s="2" customFormat="1" ht="14.45" customHeight="1">
      <c r="A1177" s="164"/>
      <c r="B1177" s="176"/>
      <c r="C1177" s="242" t="s">
        <v>1250</v>
      </c>
      <c r="D1177" s="242" t="s">
        <v>135</v>
      </c>
      <c r="E1177" s="243" t="s">
        <v>1251</v>
      </c>
      <c r="F1177" s="244" t="s">
        <v>1252</v>
      </c>
      <c r="G1177" s="245" t="s">
        <v>148</v>
      </c>
      <c r="H1177" s="246">
        <v>115.2</v>
      </c>
      <c r="I1177" s="117"/>
      <c r="J1177" s="247">
        <f>ROUND(I1177*H1177,2)</f>
        <v>0</v>
      </c>
      <c r="K1177" s="244" t="s">
        <v>139</v>
      </c>
      <c r="L1177" s="176"/>
      <c r="M1177" s="248" t="s">
        <v>3</v>
      </c>
      <c r="N1177" s="249" t="s">
        <v>39</v>
      </c>
      <c r="O1177" s="250"/>
      <c r="P1177" s="251">
        <f>O1177*H1177</f>
        <v>0</v>
      </c>
      <c r="Q1177" s="251">
        <v>0</v>
      </c>
      <c r="R1177" s="251">
        <f>Q1177*H1177</f>
        <v>0</v>
      </c>
      <c r="S1177" s="251">
        <v>0.47</v>
      </c>
      <c r="T1177" s="252">
        <f>S1177*H1177</f>
        <v>54.144</v>
      </c>
      <c r="U1177" s="164"/>
      <c r="V1177" s="164"/>
      <c r="W1177" s="164"/>
      <c r="X1177" s="164"/>
      <c r="Y1177" s="30"/>
      <c r="Z1177" s="30"/>
      <c r="AA1177" s="30"/>
      <c r="AB1177" s="30"/>
      <c r="AC1177" s="30"/>
      <c r="AD1177" s="30"/>
      <c r="AE1177" s="30"/>
      <c r="AR1177" s="122" t="s">
        <v>140</v>
      </c>
      <c r="AT1177" s="122" t="s">
        <v>135</v>
      </c>
      <c r="AU1177" s="122" t="s">
        <v>77</v>
      </c>
      <c r="AY1177" s="18" t="s">
        <v>133</v>
      </c>
      <c r="BE1177" s="123">
        <f>IF(N1177="základní",J1177,0)</f>
        <v>0</v>
      </c>
      <c r="BF1177" s="123">
        <f>IF(N1177="snížená",J1177,0)</f>
        <v>0</v>
      </c>
      <c r="BG1177" s="123">
        <f>IF(N1177="zákl. přenesená",J1177,0)</f>
        <v>0</v>
      </c>
      <c r="BH1177" s="123">
        <f>IF(N1177="sníž. přenesená",J1177,0)</f>
        <v>0</v>
      </c>
      <c r="BI1177" s="123">
        <f>IF(N1177="nulová",J1177,0)</f>
        <v>0</v>
      </c>
      <c r="BJ1177" s="18" t="s">
        <v>73</v>
      </c>
      <c r="BK1177" s="123">
        <f>ROUND(I1177*H1177,2)</f>
        <v>0</v>
      </c>
      <c r="BL1177" s="18" t="s">
        <v>140</v>
      </c>
      <c r="BM1177" s="122" t="s">
        <v>1253</v>
      </c>
    </row>
    <row r="1178" spans="1:47" s="2" customFormat="1" ht="97.5">
      <c r="A1178" s="164"/>
      <c r="B1178" s="176"/>
      <c r="C1178" s="164"/>
      <c r="D1178" s="254" t="s">
        <v>164</v>
      </c>
      <c r="E1178" s="164"/>
      <c r="F1178" s="267" t="s">
        <v>1254</v>
      </c>
      <c r="G1178" s="164"/>
      <c r="H1178" s="164"/>
      <c r="I1178" s="134"/>
      <c r="J1178" s="164"/>
      <c r="K1178" s="164"/>
      <c r="L1178" s="176"/>
      <c r="M1178" s="268"/>
      <c r="N1178" s="269"/>
      <c r="O1178" s="250"/>
      <c r="P1178" s="250"/>
      <c r="Q1178" s="250"/>
      <c r="R1178" s="250"/>
      <c r="S1178" s="250"/>
      <c r="T1178" s="270"/>
      <c r="U1178" s="164"/>
      <c r="V1178" s="164"/>
      <c r="W1178" s="164"/>
      <c r="X1178" s="164"/>
      <c r="Y1178" s="30"/>
      <c r="Z1178" s="30"/>
      <c r="AA1178" s="30"/>
      <c r="AB1178" s="30"/>
      <c r="AC1178" s="30"/>
      <c r="AD1178" s="30"/>
      <c r="AE1178" s="30"/>
      <c r="AT1178" s="18" t="s">
        <v>164</v>
      </c>
      <c r="AU1178" s="18" t="s">
        <v>77</v>
      </c>
    </row>
    <row r="1179" spans="1:65" s="2" customFormat="1" ht="24.2" customHeight="1">
      <c r="A1179" s="164"/>
      <c r="B1179" s="176"/>
      <c r="C1179" s="242" t="s">
        <v>1255</v>
      </c>
      <c r="D1179" s="242" t="s">
        <v>135</v>
      </c>
      <c r="E1179" s="243" t="s">
        <v>1256</v>
      </c>
      <c r="F1179" s="244" t="s">
        <v>1257</v>
      </c>
      <c r="G1179" s="245" t="s">
        <v>138</v>
      </c>
      <c r="H1179" s="246">
        <v>2778.554</v>
      </c>
      <c r="I1179" s="117"/>
      <c r="J1179" s="247">
        <f>ROUND(I1179*H1179,2)</f>
        <v>0</v>
      </c>
      <c r="K1179" s="244" t="s">
        <v>139</v>
      </c>
      <c r="L1179" s="176"/>
      <c r="M1179" s="248" t="s">
        <v>3</v>
      </c>
      <c r="N1179" s="249" t="s">
        <v>39</v>
      </c>
      <c r="O1179" s="250"/>
      <c r="P1179" s="251">
        <f>O1179*H1179</f>
        <v>0</v>
      </c>
      <c r="Q1179" s="251">
        <v>0</v>
      </c>
      <c r="R1179" s="251">
        <f>Q1179*H1179</f>
        <v>0</v>
      </c>
      <c r="S1179" s="251">
        <v>0.047</v>
      </c>
      <c r="T1179" s="252">
        <f>S1179*H1179</f>
        <v>130.592038</v>
      </c>
      <c r="U1179" s="164"/>
      <c r="V1179" s="164"/>
      <c r="W1179" s="164"/>
      <c r="X1179" s="164"/>
      <c r="Y1179" s="30"/>
      <c r="Z1179" s="30"/>
      <c r="AA1179" s="30"/>
      <c r="AB1179" s="30"/>
      <c r="AC1179" s="30"/>
      <c r="AD1179" s="30"/>
      <c r="AE1179" s="30"/>
      <c r="AR1179" s="122" t="s">
        <v>140</v>
      </c>
      <c r="AT1179" s="122" t="s">
        <v>135</v>
      </c>
      <c r="AU1179" s="122" t="s">
        <v>77</v>
      </c>
      <c r="AY1179" s="18" t="s">
        <v>133</v>
      </c>
      <c r="BE1179" s="123">
        <f>IF(N1179="základní",J1179,0)</f>
        <v>0</v>
      </c>
      <c r="BF1179" s="123">
        <f>IF(N1179="snížená",J1179,0)</f>
        <v>0</v>
      </c>
      <c r="BG1179" s="123">
        <f>IF(N1179="zákl. přenesená",J1179,0)</f>
        <v>0</v>
      </c>
      <c r="BH1179" s="123">
        <f>IF(N1179="sníž. přenesená",J1179,0)</f>
        <v>0</v>
      </c>
      <c r="BI1179" s="123">
        <f>IF(N1179="nulová",J1179,0)</f>
        <v>0</v>
      </c>
      <c r="BJ1179" s="18" t="s">
        <v>73</v>
      </c>
      <c r="BK1179" s="123">
        <f>ROUND(I1179*H1179,2)</f>
        <v>0</v>
      </c>
      <c r="BL1179" s="18" t="s">
        <v>140</v>
      </c>
      <c r="BM1179" s="122" t="s">
        <v>1258</v>
      </c>
    </row>
    <row r="1180" spans="1:51" s="13" customFormat="1" ht="12">
      <c r="A1180" s="161"/>
      <c r="B1180" s="253"/>
      <c r="C1180" s="161"/>
      <c r="D1180" s="254" t="s">
        <v>142</v>
      </c>
      <c r="E1180" s="255" t="s">
        <v>3</v>
      </c>
      <c r="F1180" s="256" t="s">
        <v>1259</v>
      </c>
      <c r="G1180" s="161"/>
      <c r="H1180" s="255" t="s">
        <v>3</v>
      </c>
      <c r="I1180" s="125"/>
      <c r="J1180" s="161"/>
      <c r="K1180" s="161"/>
      <c r="L1180" s="253"/>
      <c r="M1180" s="257"/>
      <c r="N1180" s="258"/>
      <c r="O1180" s="258"/>
      <c r="P1180" s="258"/>
      <c r="Q1180" s="258"/>
      <c r="R1180" s="258"/>
      <c r="S1180" s="258"/>
      <c r="T1180" s="259"/>
      <c r="U1180" s="161"/>
      <c r="V1180" s="161"/>
      <c r="W1180" s="161"/>
      <c r="X1180" s="161"/>
      <c r="AT1180" s="124" t="s">
        <v>142</v>
      </c>
      <c r="AU1180" s="124" t="s">
        <v>77</v>
      </c>
      <c r="AV1180" s="13" t="s">
        <v>73</v>
      </c>
      <c r="AW1180" s="13" t="s">
        <v>30</v>
      </c>
      <c r="AX1180" s="13" t="s">
        <v>68</v>
      </c>
      <c r="AY1180" s="124" t="s">
        <v>133</v>
      </c>
    </row>
    <row r="1181" spans="1:51" s="13" customFormat="1" ht="12">
      <c r="A1181" s="161"/>
      <c r="B1181" s="253"/>
      <c r="C1181" s="161"/>
      <c r="D1181" s="254" t="s">
        <v>142</v>
      </c>
      <c r="E1181" s="255" t="s">
        <v>3</v>
      </c>
      <c r="F1181" s="256" t="s">
        <v>1260</v>
      </c>
      <c r="G1181" s="161"/>
      <c r="H1181" s="255" t="s">
        <v>3</v>
      </c>
      <c r="I1181" s="125"/>
      <c r="J1181" s="161"/>
      <c r="K1181" s="161"/>
      <c r="L1181" s="253"/>
      <c r="M1181" s="257"/>
      <c r="N1181" s="258"/>
      <c r="O1181" s="258"/>
      <c r="P1181" s="258"/>
      <c r="Q1181" s="258"/>
      <c r="R1181" s="258"/>
      <c r="S1181" s="258"/>
      <c r="T1181" s="259"/>
      <c r="U1181" s="161"/>
      <c r="V1181" s="161"/>
      <c r="W1181" s="161"/>
      <c r="X1181" s="161"/>
      <c r="AT1181" s="124" t="s">
        <v>142</v>
      </c>
      <c r="AU1181" s="124" t="s">
        <v>77</v>
      </c>
      <c r="AV1181" s="13" t="s">
        <v>73</v>
      </c>
      <c r="AW1181" s="13" t="s">
        <v>30</v>
      </c>
      <c r="AX1181" s="13" t="s">
        <v>68</v>
      </c>
      <c r="AY1181" s="124" t="s">
        <v>133</v>
      </c>
    </row>
    <row r="1182" spans="1:51" s="14" customFormat="1" ht="12">
      <c r="A1182" s="162"/>
      <c r="B1182" s="260"/>
      <c r="C1182" s="162"/>
      <c r="D1182" s="254" t="s">
        <v>142</v>
      </c>
      <c r="E1182" s="261" t="s">
        <v>3</v>
      </c>
      <c r="F1182" s="262" t="s">
        <v>373</v>
      </c>
      <c r="G1182" s="162"/>
      <c r="H1182" s="263">
        <v>716.53</v>
      </c>
      <c r="I1182" s="130"/>
      <c r="J1182" s="162"/>
      <c r="K1182" s="162"/>
      <c r="L1182" s="260"/>
      <c r="M1182" s="264"/>
      <c r="N1182" s="265"/>
      <c r="O1182" s="265"/>
      <c r="P1182" s="265"/>
      <c r="Q1182" s="265"/>
      <c r="R1182" s="265"/>
      <c r="S1182" s="265"/>
      <c r="T1182" s="266"/>
      <c r="U1182" s="162"/>
      <c r="V1182" s="162"/>
      <c r="W1182" s="162"/>
      <c r="X1182" s="162"/>
      <c r="AT1182" s="129" t="s">
        <v>142</v>
      </c>
      <c r="AU1182" s="129" t="s">
        <v>77</v>
      </c>
      <c r="AV1182" s="14" t="s">
        <v>77</v>
      </c>
      <c r="AW1182" s="14" t="s">
        <v>30</v>
      </c>
      <c r="AX1182" s="14" t="s">
        <v>68</v>
      </c>
      <c r="AY1182" s="129" t="s">
        <v>133</v>
      </c>
    </row>
    <row r="1183" spans="1:51" s="14" customFormat="1" ht="12">
      <c r="A1183" s="162"/>
      <c r="B1183" s="260"/>
      <c r="C1183" s="162"/>
      <c r="D1183" s="254" t="s">
        <v>142</v>
      </c>
      <c r="E1183" s="261" t="s">
        <v>3</v>
      </c>
      <c r="F1183" s="262" t="s">
        <v>374</v>
      </c>
      <c r="G1183" s="162"/>
      <c r="H1183" s="263">
        <v>186.386</v>
      </c>
      <c r="I1183" s="130"/>
      <c r="J1183" s="162"/>
      <c r="K1183" s="162"/>
      <c r="L1183" s="260"/>
      <c r="M1183" s="264"/>
      <c r="N1183" s="265"/>
      <c r="O1183" s="265"/>
      <c r="P1183" s="265"/>
      <c r="Q1183" s="265"/>
      <c r="R1183" s="265"/>
      <c r="S1183" s="265"/>
      <c r="T1183" s="266"/>
      <c r="U1183" s="162"/>
      <c r="V1183" s="162"/>
      <c r="W1183" s="162"/>
      <c r="X1183" s="162"/>
      <c r="AT1183" s="129" t="s">
        <v>142</v>
      </c>
      <c r="AU1183" s="129" t="s">
        <v>77</v>
      </c>
      <c r="AV1183" s="14" t="s">
        <v>77</v>
      </c>
      <c r="AW1183" s="14" t="s">
        <v>30</v>
      </c>
      <c r="AX1183" s="14" t="s">
        <v>68</v>
      </c>
      <c r="AY1183" s="129" t="s">
        <v>133</v>
      </c>
    </row>
    <row r="1184" spans="1:51" s="14" customFormat="1" ht="12">
      <c r="A1184" s="162"/>
      <c r="B1184" s="260"/>
      <c r="C1184" s="162"/>
      <c r="D1184" s="254" t="s">
        <v>142</v>
      </c>
      <c r="E1184" s="261" t="s">
        <v>3</v>
      </c>
      <c r="F1184" s="262" t="s">
        <v>375</v>
      </c>
      <c r="G1184" s="162"/>
      <c r="H1184" s="263">
        <v>652.908</v>
      </c>
      <c r="I1184" s="130"/>
      <c r="J1184" s="162"/>
      <c r="K1184" s="162"/>
      <c r="L1184" s="260"/>
      <c r="M1184" s="264"/>
      <c r="N1184" s="265"/>
      <c r="O1184" s="265"/>
      <c r="P1184" s="265"/>
      <c r="Q1184" s="265"/>
      <c r="R1184" s="265"/>
      <c r="S1184" s="265"/>
      <c r="T1184" s="266"/>
      <c r="U1184" s="162"/>
      <c r="V1184" s="162"/>
      <c r="W1184" s="162"/>
      <c r="X1184" s="162"/>
      <c r="AT1184" s="129" t="s">
        <v>142</v>
      </c>
      <c r="AU1184" s="129" t="s">
        <v>77</v>
      </c>
      <c r="AV1184" s="14" t="s">
        <v>77</v>
      </c>
      <c r="AW1184" s="14" t="s">
        <v>30</v>
      </c>
      <c r="AX1184" s="14" t="s">
        <v>68</v>
      </c>
      <c r="AY1184" s="129" t="s">
        <v>133</v>
      </c>
    </row>
    <row r="1185" spans="1:51" s="16" customFormat="1" ht="12">
      <c r="A1185" s="166"/>
      <c r="B1185" s="278"/>
      <c r="C1185" s="166"/>
      <c r="D1185" s="254" t="s">
        <v>142</v>
      </c>
      <c r="E1185" s="279" t="s">
        <v>3</v>
      </c>
      <c r="F1185" s="280" t="s">
        <v>523</v>
      </c>
      <c r="G1185" s="166"/>
      <c r="H1185" s="281">
        <v>1555.824</v>
      </c>
      <c r="I1185" s="143"/>
      <c r="J1185" s="166"/>
      <c r="K1185" s="166"/>
      <c r="L1185" s="278"/>
      <c r="M1185" s="282"/>
      <c r="N1185" s="283"/>
      <c r="O1185" s="283"/>
      <c r="P1185" s="283"/>
      <c r="Q1185" s="283"/>
      <c r="R1185" s="283"/>
      <c r="S1185" s="283"/>
      <c r="T1185" s="284"/>
      <c r="U1185" s="166"/>
      <c r="V1185" s="166"/>
      <c r="W1185" s="166"/>
      <c r="X1185" s="166"/>
      <c r="AT1185" s="142" t="s">
        <v>142</v>
      </c>
      <c r="AU1185" s="142" t="s">
        <v>77</v>
      </c>
      <c r="AV1185" s="16" t="s">
        <v>152</v>
      </c>
      <c r="AW1185" s="16" t="s">
        <v>30</v>
      </c>
      <c r="AX1185" s="16" t="s">
        <v>68</v>
      </c>
      <c r="AY1185" s="142" t="s">
        <v>133</v>
      </c>
    </row>
    <row r="1186" spans="1:51" s="13" customFormat="1" ht="12">
      <c r="A1186" s="161"/>
      <c r="B1186" s="253"/>
      <c r="C1186" s="161"/>
      <c r="D1186" s="254" t="s">
        <v>142</v>
      </c>
      <c r="E1186" s="255" t="s">
        <v>3</v>
      </c>
      <c r="F1186" s="256" t="s">
        <v>1261</v>
      </c>
      <c r="G1186" s="161"/>
      <c r="H1186" s="255" t="s">
        <v>3</v>
      </c>
      <c r="I1186" s="125"/>
      <c r="J1186" s="161"/>
      <c r="K1186" s="161"/>
      <c r="L1186" s="253"/>
      <c r="M1186" s="257"/>
      <c r="N1186" s="258"/>
      <c r="O1186" s="258"/>
      <c r="P1186" s="258"/>
      <c r="Q1186" s="258"/>
      <c r="R1186" s="258"/>
      <c r="S1186" s="258"/>
      <c r="T1186" s="259"/>
      <c r="U1186" s="161"/>
      <c r="V1186" s="161"/>
      <c r="W1186" s="161"/>
      <c r="X1186" s="161"/>
      <c r="AT1186" s="124" t="s">
        <v>142</v>
      </c>
      <c r="AU1186" s="124" t="s">
        <v>77</v>
      </c>
      <c r="AV1186" s="13" t="s">
        <v>73</v>
      </c>
      <c r="AW1186" s="13" t="s">
        <v>30</v>
      </c>
      <c r="AX1186" s="13" t="s">
        <v>68</v>
      </c>
      <c r="AY1186" s="124" t="s">
        <v>133</v>
      </c>
    </row>
    <row r="1187" spans="1:51" s="14" customFormat="1" ht="12">
      <c r="A1187" s="162"/>
      <c r="B1187" s="260"/>
      <c r="C1187" s="162"/>
      <c r="D1187" s="254" t="s">
        <v>142</v>
      </c>
      <c r="E1187" s="261" t="s">
        <v>3</v>
      </c>
      <c r="F1187" s="262" t="s">
        <v>377</v>
      </c>
      <c r="G1187" s="162"/>
      <c r="H1187" s="263">
        <v>630.262</v>
      </c>
      <c r="I1187" s="130"/>
      <c r="J1187" s="162"/>
      <c r="K1187" s="162"/>
      <c r="L1187" s="260"/>
      <c r="M1187" s="264"/>
      <c r="N1187" s="265"/>
      <c r="O1187" s="265"/>
      <c r="P1187" s="265"/>
      <c r="Q1187" s="265"/>
      <c r="R1187" s="265"/>
      <c r="S1187" s="265"/>
      <c r="T1187" s="266"/>
      <c r="U1187" s="162"/>
      <c r="V1187" s="162"/>
      <c r="W1187" s="162"/>
      <c r="X1187" s="162"/>
      <c r="AT1187" s="129" t="s">
        <v>142</v>
      </c>
      <c r="AU1187" s="129" t="s">
        <v>77</v>
      </c>
      <c r="AV1187" s="14" t="s">
        <v>77</v>
      </c>
      <c r="AW1187" s="14" t="s">
        <v>30</v>
      </c>
      <c r="AX1187" s="14" t="s">
        <v>68</v>
      </c>
      <c r="AY1187" s="129" t="s">
        <v>133</v>
      </c>
    </row>
    <row r="1188" spans="1:51" s="14" customFormat="1" ht="12">
      <c r="A1188" s="162"/>
      <c r="B1188" s="260"/>
      <c r="C1188" s="162"/>
      <c r="D1188" s="254" t="s">
        <v>142</v>
      </c>
      <c r="E1188" s="261" t="s">
        <v>3</v>
      </c>
      <c r="F1188" s="262" t="s">
        <v>378</v>
      </c>
      <c r="G1188" s="162"/>
      <c r="H1188" s="263">
        <v>388.766</v>
      </c>
      <c r="I1188" s="130"/>
      <c r="J1188" s="162"/>
      <c r="K1188" s="162"/>
      <c r="L1188" s="260"/>
      <c r="M1188" s="264"/>
      <c r="N1188" s="265"/>
      <c r="O1188" s="265"/>
      <c r="P1188" s="265"/>
      <c r="Q1188" s="265"/>
      <c r="R1188" s="265"/>
      <c r="S1188" s="265"/>
      <c r="T1188" s="266"/>
      <c r="U1188" s="162"/>
      <c r="V1188" s="162"/>
      <c r="W1188" s="162"/>
      <c r="X1188" s="162"/>
      <c r="AT1188" s="129" t="s">
        <v>142</v>
      </c>
      <c r="AU1188" s="129" t="s">
        <v>77</v>
      </c>
      <c r="AV1188" s="14" t="s">
        <v>77</v>
      </c>
      <c r="AW1188" s="14" t="s">
        <v>30</v>
      </c>
      <c r="AX1188" s="14" t="s">
        <v>68</v>
      </c>
      <c r="AY1188" s="129" t="s">
        <v>133</v>
      </c>
    </row>
    <row r="1189" spans="1:51" s="14" customFormat="1" ht="12">
      <c r="A1189" s="162"/>
      <c r="B1189" s="260"/>
      <c r="C1189" s="162"/>
      <c r="D1189" s="254" t="s">
        <v>142</v>
      </c>
      <c r="E1189" s="261" t="s">
        <v>3</v>
      </c>
      <c r="F1189" s="262" t="s">
        <v>379</v>
      </c>
      <c r="G1189" s="162"/>
      <c r="H1189" s="263">
        <v>203.702</v>
      </c>
      <c r="I1189" s="130"/>
      <c r="J1189" s="162"/>
      <c r="K1189" s="162"/>
      <c r="L1189" s="260"/>
      <c r="M1189" s="264"/>
      <c r="N1189" s="265"/>
      <c r="O1189" s="265"/>
      <c r="P1189" s="265"/>
      <c r="Q1189" s="265"/>
      <c r="R1189" s="265"/>
      <c r="S1189" s="265"/>
      <c r="T1189" s="266"/>
      <c r="U1189" s="162"/>
      <c r="V1189" s="162"/>
      <c r="W1189" s="162"/>
      <c r="X1189" s="162"/>
      <c r="AT1189" s="129" t="s">
        <v>142</v>
      </c>
      <c r="AU1189" s="129" t="s">
        <v>77</v>
      </c>
      <c r="AV1189" s="14" t="s">
        <v>77</v>
      </c>
      <c r="AW1189" s="14" t="s">
        <v>30</v>
      </c>
      <c r="AX1189" s="14" t="s">
        <v>68</v>
      </c>
      <c r="AY1189" s="129" t="s">
        <v>133</v>
      </c>
    </row>
    <row r="1190" spans="1:51" s="16" customFormat="1" ht="12">
      <c r="A1190" s="166"/>
      <c r="B1190" s="278"/>
      <c r="C1190" s="166"/>
      <c r="D1190" s="254" t="s">
        <v>142</v>
      </c>
      <c r="E1190" s="279" t="s">
        <v>3</v>
      </c>
      <c r="F1190" s="280" t="s">
        <v>523</v>
      </c>
      <c r="G1190" s="166"/>
      <c r="H1190" s="281">
        <v>1222.73</v>
      </c>
      <c r="I1190" s="143"/>
      <c r="J1190" s="166"/>
      <c r="K1190" s="166"/>
      <c r="L1190" s="278"/>
      <c r="M1190" s="282"/>
      <c r="N1190" s="283"/>
      <c r="O1190" s="283"/>
      <c r="P1190" s="283"/>
      <c r="Q1190" s="283"/>
      <c r="R1190" s="283"/>
      <c r="S1190" s="283"/>
      <c r="T1190" s="284"/>
      <c r="U1190" s="166"/>
      <c r="V1190" s="166"/>
      <c r="W1190" s="166"/>
      <c r="X1190" s="166"/>
      <c r="AT1190" s="142" t="s">
        <v>142</v>
      </c>
      <c r="AU1190" s="142" t="s">
        <v>77</v>
      </c>
      <c r="AV1190" s="16" t="s">
        <v>152</v>
      </c>
      <c r="AW1190" s="16" t="s">
        <v>30</v>
      </c>
      <c r="AX1190" s="16" t="s">
        <v>68</v>
      </c>
      <c r="AY1190" s="142" t="s">
        <v>133</v>
      </c>
    </row>
    <row r="1191" spans="1:51" s="15" customFormat="1" ht="12">
      <c r="A1191" s="165"/>
      <c r="B1191" s="271"/>
      <c r="C1191" s="165"/>
      <c r="D1191" s="254" t="s">
        <v>142</v>
      </c>
      <c r="E1191" s="272" t="s">
        <v>3</v>
      </c>
      <c r="F1191" s="273" t="s">
        <v>207</v>
      </c>
      <c r="G1191" s="165"/>
      <c r="H1191" s="274">
        <v>2778.554</v>
      </c>
      <c r="I1191" s="138"/>
      <c r="J1191" s="165"/>
      <c r="K1191" s="165"/>
      <c r="L1191" s="271"/>
      <c r="M1191" s="275"/>
      <c r="N1191" s="276"/>
      <c r="O1191" s="276"/>
      <c r="P1191" s="276"/>
      <c r="Q1191" s="276"/>
      <c r="R1191" s="276"/>
      <c r="S1191" s="276"/>
      <c r="T1191" s="277"/>
      <c r="U1191" s="165"/>
      <c r="V1191" s="165"/>
      <c r="W1191" s="165"/>
      <c r="X1191" s="165"/>
      <c r="AT1191" s="137" t="s">
        <v>142</v>
      </c>
      <c r="AU1191" s="137" t="s">
        <v>77</v>
      </c>
      <c r="AV1191" s="15" t="s">
        <v>140</v>
      </c>
      <c r="AW1191" s="15" t="s">
        <v>30</v>
      </c>
      <c r="AX1191" s="15" t="s">
        <v>73</v>
      </c>
      <c r="AY1191" s="137" t="s">
        <v>133</v>
      </c>
    </row>
    <row r="1192" spans="1:65" s="2" customFormat="1" ht="24.2" customHeight="1">
      <c r="A1192" s="164"/>
      <c r="B1192" s="176"/>
      <c r="C1192" s="242" t="s">
        <v>1262</v>
      </c>
      <c r="D1192" s="242" t="s">
        <v>135</v>
      </c>
      <c r="E1192" s="243" t="s">
        <v>1263</v>
      </c>
      <c r="F1192" s="244" t="s">
        <v>1264</v>
      </c>
      <c r="G1192" s="245" t="s">
        <v>138</v>
      </c>
      <c r="H1192" s="246">
        <v>2275.645</v>
      </c>
      <c r="I1192" s="117"/>
      <c r="J1192" s="247">
        <f>ROUND(I1192*H1192,2)</f>
        <v>0</v>
      </c>
      <c r="K1192" s="244" t="s">
        <v>139</v>
      </c>
      <c r="L1192" s="176"/>
      <c r="M1192" s="248" t="s">
        <v>3</v>
      </c>
      <c r="N1192" s="249" t="s">
        <v>39</v>
      </c>
      <c r="O1192" s="250"/>
      <c r="P1192" s="251">
        <f>O1192*H1192</f>
        <v>0</v>
      </c>
      <c r="Q1192" s="251">
        <v>0</v>
      </c>
      <c r="R1192" s="251">
        <f>Q1192*H1192</f>
        <v>0</v>
      </c>
      <c r="S1192" s="251">
        <v>0.057</v>
      </c>
      <c r="T1192" s="252">
        <f>S1192*H1192</f>
        <v>129.711765</v>
      </c>
      <c r="U1192" s="164"/>
      <c r="V1192" s="164"/>
      <c r="W1192" s="164"/>
      <c r="X1192" s="164"/>
      <c r="Y1192" s="30"/>
      <c r="Z1192" s="30"/>
      <c r="AA1192" s="30"/>
      <c r="AB1192" s="30"/>
      <c r="AC1192" s="30"/>
      <c r="AD1192" s="30"/>
      <c r="AE1192" s="30"/>
      <c r="AR1192" s="122" t="s">
        <v>140</v>
      </c>
      <c r="AT1192" s="122" t="s">
        <v>135</v>
      </c>
      <c r="AU1192" s="122" t="s">
        <v>77</v>
      </c>
      <c r="AY1192" s="18" t="s">
        <v>133</v>
      </c>
      <c r="BE1192" s="123">
        <f>IF(N1192="základní",J1192,0)</f>
        <v>0</v>
      </c>
      <c r="BF1192" s="123">
        <f>IF(N1192="snížená",J1192,0)</f>
        <v>0</v>
      </c>
      <c r="BG1192" s="123">
        <f>IF(N1192="zákl. přenesená",J1192,0)</f>
        <v>0</v>
      </c>
      <c r="BH1192" s="123">
        <f>IF(N1192="sníž. přenesená",J1192,0)</f>
        <v>0</v>
      </c>
      <c r="BI1192" s="123">
        <f>IF(N1192="nulová",J1192,0)</f>
        <v>0</v>
      </c>
      <c r="BJ1192" s="18" t="s">
        <v>73</v>
      </c>
      <c r="BK1192" s="123">
        <f>ROUND(I1192*H1192,2)</f>
        <v>0</v>
      </c>
      <c r="BL1192" s="18" t="s">
        <v>140</v>
      </c>
      <c r="BM1192" s="122" t="s">
        <v>1265</v>
      </c>
    </row>
    <row r="1193" spans="1:51" s="13" customFormat="1" ht="12">
      <c r="A1193" s="161"/>
      <c r="B1193" s="253"/>
      <c r="C1193" s="161"/>
      <c r="D1193" s="254" t="s">
        <v>142</v>
      </c>
      <c r="E1193" s="255" t="s">
        <v>3</v>
      </c>
      <c r="F1193" s="256" t="s">
        <v>1266</v>
      </c>
      <c r="G1193" s="161"/>
      <c r="H1193" s="255" t="s">
        <v>3</v>
      </c>
      <c r="I1193" s="125"/>
      <c r="J1193" s="161"/>
      <c r="K1193" s="161"/>
      <c r="L1193" s="253"/>
      <c r="M1193" s="257"/>
      <c r="N1193" s="258"/>
      <c r="O1193" s="258"/>
      <c r="P1193" s="258"/>
      <c r="Q1193" s="258"/>
      <c r="R1193" s="258"/>
      <c r="S1193" s="258"/>
      <c r="T1193" s="259"/>
      <c r="U1193" s="161"/>
      <c r="V1193" s="161"/>
      <c r="W1193" s="161"/>
      <c r="X1193" s="161"/>
      <c r="AT1193" s="124" t="s">
        <v>142</v>
      </c>
      <c r="AU1193" s="124" t="s">
        <v>77</v>
      </c>
      <c r="AV1193" s="13" t="s">
        <v>73</v>
      </c>
      <c r="AW1193" s="13" t="s">
        <v>30</v>
      </c>
      <c r="AX1193" s="13" t="s">
        <v>68</v>
      </c>
      <c r="AY1193" s="124" t="s">
        <v>133</v>
      </c>
    </row>
    <row r="1194" spans="1:51" s="14" customFormat="1" ht="12">
      <c r="A1194" s="162"/>
      <c r="B1194" s="260"/>
      <c r="C1194" s="162"/>
      <c r="D1194" s="254" t="s">
        <v>142</v>
      </c>
      <c r="E1194" s="261" t="s">
        <v>3</v>
      </c>
      <c r="F1194" s="262" t="s">
        <v>1267</v>
      </c>
      <c r="G1194" s="162"/>
      <c r="H1194" s="263">
        <v>372.69</v>
      </c>
      <c r="I1194" s="130"/>
      <c r="J1194" s="162"/>
      <c r="K1194" s="162"/>
      <c r="L1194" s="260"/>
      <c r="M1194" s="264"/>
      <c r="N1194" s="265"/>
      <c r="O1194" s="265"/>
      <c r="P1194" s="265"/>
      <c r="Q1194" s="265"/>
      <c r="R1194" s="265"/>
      <c r="S1194" s="265"/>
      <c r="T1194" s="266"/>
      <c r="U1194" s="162"/>
      <c r="V1194" s="162"/>
      <c r="W1194" s="162"/>
      <c r="X1194" s="162"/>
      <c r="AT1194" s="129" t="s">
        <v>142</v>
      </c>
      <c r="AU1194" s="129" t="s">
        <v>77</v>
      </c>
      <c r="AV1194" s="14" t="s">
        <v>77</v>
      </c>
      <c r="AW1194" s="14" t="s">
        <v>30</v>
      </c>
      <c r="AX1194" s="14" t="s">
        <v>68</v>
      </c>
      <c r="AY1194" s="129" t="s">
        <v>133</v>
      </c>
    </row>
    <row r="1195" spans="1:51" s="14" customFormat="1" ht="12">
      <c r="A1195" s="162"/>
      <c r="B1195" s="260"/>
      <c r="C1195" s="162"/>
      <c r="D1195" s="254" t="s">
        <v>142</v>
      </c>
      <c r="E1195" s="261" t="s">
        <v>3</v>
      </c>
      <c r="F1195" s="262" t="s">
        <v>1268</v>
      </c>
      <c r="G1195" s="162"/>
      <c r="H1195" s="263">
        <v>297</v>
      </c>
      <c r="I1195" s="130"/>
      <c r="J1195" s="162"/>
      <c r="K1195" s="162"/>
      <c r="L1195" s="260"/>
      <c r="M1195" s="264"/>
      <c r="N1195" s="265"/>
      <c r="O1195" s="265"/>
      <c r="P1195" s="265"/>
      <c r="Q1195" s="265"/>
      <c r="R1195" s="265"/>
      <c r="S1195" s="265"/>
      <c r="T1195" s="266"/>
      <c r="U1195" s="162"/>
      <c r="V1195" s="162"/>
      <c r="W1195" s="162"/>
      <c r="X1195" s="162"/>
      <c r="AT1195" s="129" t="s">
        <v>142</v>
      </c>
      <c r="AU1195" s="129" t="s">
        <v>77</v>
      </c>
      <c r="AV1195" s="14" t="s">
        <v>77</v>
      </c>
      <c r="AW1195" s="14" t="s">
        <v>30</v>
      </c>
      <c r="AX1195" s="14" t="s">
        <v>68</v>
      </c>
      <c r="AY1195" s="129" t="s">
        <v>133</v>
      </c>
    </row>
    <row r="1196" spans="1:51" s="14" customFormat="1" ht="12">
      <c r="A1196" s="162"/>
      <c r="B1196" s="260"/>
      <c r="C1196" s="162"/>
      <c r="D1196" s="254" t="s">
        <v>142</v>
      </c>
      <c r="E1196" s="261" t="s">
        <v>3</v>
      </c>
      <c r="F1196" s="262" t="s">
        <v>1269</v>
      </c>
      <c r="G1196" s="162"/>
      <c r="H1196" s="263">
        <v>290.7</v>
      </c>
      <c r="I1196" s="130"/>
      <c r="J1196" s="162"/>
      <c r="K1196" s="162"/>
      <c r="L1196" s="260"/>
      <c r="M1196" s="264"/>
      <c r="N1196" s="265"/>
      <c r="O1196" s="265"/>
      <c r="P1196" s="265"/>
      <c r="Q1196" s="265"/>
      <c r="R1196" s="265"/>
      <c r="S1196" s="265"/>
      <c r="T1196" s="266"/>
      <c r="U1196" s="162"/>
      <c r="V1196" s="162"/>
      <c r="W1196" s="162"/>
      <c r="X1196" s="162"/>
      <c r="AT1196" s="129" t="s">
        <v>142</v>
      </c>
      <c r="AU1196" s="129" t="s">
        <v>77</v>
      </c>
      <c r="AV1196" s="14" t="s">
        <v>77</v>
      </c>
      <c r="AW1196" s="14" t="s">
        <v>30</v>
      </c>
      <c r="AX1196" s="14" t="s">
        <v>68</v>
      </c>
      <c r="AY1196" s="129" t="s">
        <v>133</v>
      </c>
    </row>
    <row r="1197" spans="1:51" s="14" customFormat="1" ht="12">
      <c r="A1197" s="162"/>
      <c r="B1197" s="260"/>
      <c r="C1197" s="162"/>
      <c r="D1197" s="254" t="s">
        <v>142</v>
      </c>
      <c r="E1197" s="261" t="s">
        <v>3</v>
      </c>
      <c r="F1197" s="262" t="s">
        <v>1032</v>
      </c>
      <c r="G1197" s="162"/>
      <c r="H1197" s="263">
        <v>63</v>
      </c>
      <c r="I1197" s="130"/>
      <c r="J1197" s="162"/>
      <c r="K1197" s="162"/>
      <c r="L1197" s="260"/>
      <c r="M1197" s="264"/>
      <c r="N1197" s="265"/>
      <c r="O1197" s="265"/>
      <c r="P1197" s="265"/>
      <c r="Q1197" s="265"/>
      <c r="R1197" s="265"/>
      <c r="S1197" s="265"/>
      <c r="T1197" s="266"/>
      <c r="U1197" s="162"/>
      <c r="V1197" s="162"/>
      <c r="W1197" s="162"/>
      <c r="X1197" s="162"/>
      <c r="AT1197" s="129" t="s">
        <v>142</v>
      </c>
      <c r="AU1197" s="129" t="s">
        <v>77</v>
      </c>
      <c r="AV1197" s="14" t="s">
        <v>77</v>
      </c>
      <c r="AW1197" s="14" t="s">
        <v>30</v>
      </c>
      <c r="AX1197" s="14" t="s">
        <v>68</v>
      </c>
      <c r="AY1197" s="129" t="s">
        <v>133</v>
      </c>
    </row>
    <row r="1198" spans="1:51" s="14" customFormat="1" ht="12">
      <c r="A1198" s="162"/>
      <c r="B1198" s="260"/>
      <c r="C1198" s="162"/>
      <c r="D1198" s="254" t="s">
        <v>142</v>
      </c>
      <c r="E1198" s="261" t="s">
        <v>3</v>
      </c>
      <c r="F1198" s="262" t="s">
        <v>656</v>
      </c>
      <c r="G1198" s="162"/>
      <c r="H1198" s="263">
        <v>63.65</v>
      </c>
      <c r="I1198" s="130"/>
      <c r="J1198" s="162"/>
      <c r="K1198" s="162"/>
      <c r="L1198" s="260"/>
      <c r="M1198" s="264"/>
      <c r="N1198" s="265"/>
      <c r="O1198" s="265"/>
      <c r="P1198" s="265"/>
      <c r="Q1198" s="265"/>
      <c r="R1198" s="265"/>
      <c r="S1198" s="265"/>
      <c r="T1198" s="266"/>
      <c r="U1198" s="162"/>
      <c r="V1198" s="162"/>
      <c r="W1198" s="162"/>
      <c r="X1198" s="162"/>
      <c r="AT1198" s="129" t="s">
        <v>142</v>
      </c>
      <c r="AU1198" s="129" t="s">
        <v>77</v>
      </c>
      <c r="AV1198" s="14" t="s">
        <v>77</v>
      </c>
      <c r="AW1198" s="14" t="s">
        <v>30</v>
      </c>
      <c r="AX1198" s="14" t="s">
        <v>68</v>
      </c>
      <c r="AY1198" s="129" t="s">
        <v>133</v>
      </c>
    </row>
    <row r="1199" spans="1:51" s="14" customFormat="1" ht="12">
      <c r="A1199" s="162"/>
      <c r="B1199" s="260"/>
      <c r="C1199" s="162"/>
      <c r="D1199" s="254" t="s">
        <v>142</v>
      </c>
      <c r="E1199" s="261" t="s">
        <v>3</v>
      </c>
      <c r="F1199" s="262" t="s">
        <v>1034</v>
      </c>
      <c r="G1199" s="162"/>
      <c r="H1199" s="263">
        <v>63</v>
      </c>
      <c r="I1199" s="130"/>
      <c r="J1199" s="162"/>
      <c r="K1199" s="162"/>
      <c r="L1199" s="260"/>
      <c r="M1199" s="264"/>
      <c r="N1199" s="265"/>
      <c r="O1199" s="265"/>
      <c r="P1199" s="265"/>
      <c r="Q1199" s="265"/>
      <c r="R1199" s="265"/>
      <c r="S1199" s="265"/>
      <c r="T1199" s="266"/>
      <c r="U1199" s="162"/>
      <c r="V1199" s="162"/>
      <c r="W1199" s="162"/>
      <c r="X1199" s="162"/>
      <c r="AT1199" s="129" t="s">
        <v>142</v>
      </c>
      <c r="AU1199" s="129" t="s">
        <v>77</v>
      </c>
      <c r="AV1199" s="14" t="s">
        <v>77</v>
      </c>
      <c r="AW1199" s="14" t="s">
        <v>30</v>
      </c>
      <c r="AX1199" s="14" t="s">
        <v>68</v>
      </c>
      <c r="AY1199" s="129" t="s">
        <v>133</v>
      </c>
    </row>
    <row r="1200" spans="1:51" s="14" customFormat="1" ht="12">
      <c r="A1200" s="162"/>
      <c r="B1200" s="260"/>
      <c r="C1200" s="162"/>
      <c r="D1200" s="254" t="s">
        <v>142</v>
      </c>
      <c r="E1200" s="261" t="s">
        <v>3</v>
      </c>
      <c r="F1200" s="262" t="s">
        <v>1270</v>
      </c>
      <c r="G1200" s="162"/>
      <c r="H1200" s="263">
        <v>261.18</v>
      </c>
      <c r="I1200" s="130"/>
      <c r="J1200" s="162"/>
      <c r="K1200" s="162"/>
      <c r="L1200" s="260"/>
      <c r="M1200" s="264"/>
      <c r="N1200" s="265"/>
      <c r="O1200" s="265"/>
      <c r="P1200" s="265"/>
      <c r="Q1200" s="265"/>
      <c r="R1200" s="265"/>
      <c r="S1200" s="265"/>
      <c r="T1200" s="266"/>
      <c r="U1200" s="162"/>
      <c r="V1200" s="162"/>
      <c r="W1200" s="162"/>
      <c r="X1200" s="162"/>
      <c r="AT1200" s="129" t="s">
        <v>142</v>
      </c>
      <c r="AU1200" s="129" t="s">
        <v>77</v>
      </c>
      <c r="AV1200" s="14" t="s">
        <v>77</v>
      </c>
      <c r="AW1200" s="14" t="s">
        <v>30</v>
      </c>
      <c r="AX1200" s="14" t="s">
        <v>68</v>
      </c>
      <c r="AY1200" s="129" t="s">
        <v>133</v>
      </c>
    </row>
    <row r="1201" spans="1:51" s="14" customFormat="1" ht="12">
      <c r="A1201" s="162"/>
      <c r="B1201" s="260"/>
      <c r="C1201" s="162"/>
      <c r="D1201" s="254" t="s">
        <v>142</v>
      </c>
      <c r="E1201" s="261" t="s">
        <v>3</v>
      </c>
      <c r="F1201" s="262" t="s">
        <v>1036</v>
      </c>
      <c r="G1201" s="162"/>
      <c r="H1201" s="263">
        <v>63</v>
      </c>
      <c r="I1201" s="130"/>
      <c r="J1201" s="162"/>
      <c r="K1201" s="162"/>
      <c r="L1201" s="260"/>
      <c r="M1201" s="264"/>
      <c r="N1201" s="265"/>
      <c r="O1201" s="265"/>
      <c r="P1201" s="265"/>
      <c r="Q1201" s="265"/>
      <c r="R1201" s="265"/>
      <c r="S1201" s="265"/>
      <c r="T1201" s="266"/>
      <c r="U1201" s="162"/>
      <c r="V1201" s="162"/>
      <c r="W1201" s="162"/>
      <c r="X1201" s="162"/>
      <c r="AT1201" s="129" t="s">
        <v>142</v>
      </c>
      <c r="AU1201" s="129" t="s">
        <v>77</v>
      </c>
      <c r="AV1201" s="14" t="s">
        <v>77</v>
      </c>
      <c r="AW1201" s="14" t="s">
        <v>30</v>
      </c>
      <c r="AX1201" s="14" t="s">
        <v>68</v>
      </c>
      <c r="AY1201" s="129" t="s">
        <v>133</v>
      </c>
    </row>
    <row r="1202" spans="1:51" s="14" customFormat="1" ht="12">
      <c r="A1202" s="162"/>
      <c r="B1202" s="260"/>
      <c r="C1202" s="162"/>
      <c r="D1202" s="254" t="s">
        <v>142</v>
      </c>
      <c r="E1202" s="261" t="s">
        <v>3</v>
      </c>
      <c r="F1202" s="262" t="s">
        <v>660</v>
      </c>
      <c r="G1202" s="162"/>
      <c r="H1202" s="263">
        <v>63.65</v>
      </c>
      <c r="I1202" s="130"/>
      <c r="J1202" s="162"/>
      <c r="K1202" s="162"/>
      <c r="L1202" s="260"/>
      <c r="M1202" s="264"/>
      <c r="N1202" s="265"/>
      <c r="O1202" s="265"/>
      <c r="P1202" s="265"/>
      <c r="Q1202" s="265"/>
      <c r="R1202" s="265"/>
      <c r="S1202" s="265"/>
      <c r="T1202" s="266"/>
      <c r="U1202" s="162"/>
      <c r="V1202" s="162"/>
      <c r="W1202" s="162"/>
      <c r="X1202" s="162"/>
      <c r="AT1202" s="129" t="s">
        <v>142</v>
      </c>
      <c r="AU1202" s="129" t="s">
        <v>77</v>
      </c>
      <c r="AV1202" s="14" t="s">
        <v>77</v>
      </c>
      <c r="AW1202" s="14" t="s">
        <v>30</v>
      </c>
      <c r="AX1202" s="14" t="s">
        <v>68</v>
      </c>
      <c r="AY1202" s="129" t="s">
        <v>133</v>
      </c>
    </row>
    <row r="1203" spans="1:51" s="14" customFormat="1" ht="12">
      <c r="A1203" s="162"/>
      <c r="B1203" s="260"/>
      <c r="C1203" s="162"/>
      <c r="D1203" s="254" t="s">
        <v>142</v>
      </c>
      <c r="E1203" s="261" t="s">
        <v>3</v>
      </c>
      <c r="F1203" s="262" t="s">
        <v>1038</v>
      </c>
      <c r="G1203" s="162"/>
      <c r="H1203" s="263">
        <v>63</v>
      </c>
      <c r="I1203" s="130"/>
      <c r="J1203" s="162"/>
      <c r="K1203" s="162"/>
      <c r="L1203" s="260"/>
      <c r="M1203" s="264"/>
      <c r="N1203" s="265"/>
      <c r="O1203" s="265"/>
      <c r="P1203" s="265"/>
      <c r="Q1203" s="265"/>
      <c r="R1203" s="265"/>
      <c r="S1203" s="265"/>
      <c r="T1203" s="266"/>
      <c r="U1203" s="162"/>
      <c r="V1203" s="162"/>
      <c r="W1203" s="162"/>
      <c r="X1203" s="162"/>
      <c r="AT1203" s="129" t="s">
        <v>142</v>
      </c>
      <c r="AU1203" s="129" t="s">
        <v>77</v>
      </c>
      <c r="AV1203" s="14" t="s">
        <v>77</v>
      </c>
      <c r="AW1203" s="14" t="s">
        <v>30</v>
      </c>
      <c r="AX1203" s="14" t="s">
        <v>68</v>
      </c>
      <c r="AY1203" s="129" t="s">
        <v>133</v>
      </c>
    </row>
    <row r="1204" spans="1:51" s="14" customFormat="1" ht="12">
      <c r="A1204" s="162"/>
      <c r="B1204" s="260"/>
      <c r="C1204" s="162"/>
      <c r="D1204" s="254" t="s">
        <v>142</v>
      </c>
      <c r="E1204" s="261" t="s">
        <v>3</v>
      </c>
      <c r="F1204" s="262" t="s">
        <v>1271</v>
      </c>
      <c r="G1204" s="162"/>
      <c r="H1204" s="263">
        <v>92.7</v>
      </c>
      <c r="I1204" s="130"/>
      <c r="J1204" s="162"/>
      <c r="K1204" s="162"/>
      <c r="L1204" s="260"/>
      <c r="M1204" s="264"/>
      <c r="N1204" s="265"/>
      <c r="O1204" s="265"/>
      <c r="P1204" s="265"/>
      <c r="Q1204" s="265"/>
      <c r="R1204" s="265"/>
      <c r="S1204" s="265"/>
      <c r="T1204" s="266"/>
      <c r="U1204" s="162"/>
      <c r="V1204" s="162"/>
      <c r="W1204" s="162"/>
      <c r="X1204" s="162"/>
      <c r="AT1204" s="129" t="s">
        <v>142</v>
      </c>
      <c r="AU1204" s="129" t="s">
        <v>77</v>
      </c>
      <c r="AV1204" s="14" t="s">
        <v>77</v>
      </c>
      <c r="AW1204" s="14" t="s">
        <v>30</v>
      </c>
      <c r="AX1204" s="14" t="s">
        <v>68</v>
      </c>
      <c r="AY1204" s="129" t="s">
        <v>133</v>
      </c>
    </row>
    <row r="1205" spans="1:51" s="14" customFormat="1" ht="12">
      <c r="A1205" s="162"/>
      <c r="B1205" s="260"/>
      <c r="C1205" s="162"/>
      <c r="D1205" s="254" t="s">
        <v>142</v>
      </c>
      <c r="E1205" s="261" t="s">
        <v>3</v>
      </c>
      <c r="F1205" s="262" t="s">
        <v>1272</v>
      </c>
      <c r="G1205" s="162"/>
      <c r="H1205" s="263">
        <v>205.2</v>
      </c>
      <c r="I1205" s="130"/>
      <c r="J1205" s="162"/>
      <c r="K1205" s="162"/>
      <c r="L1205" s="260"/>
      <c r="M1205" s="264"/>
      <c r="N1205" s="265"/>
      <c r="O1205" s="265"/>
      <c r="P1205" s="265"/>
      <c r="Q1205" s="265"/>
      <c r="R1205" s="265"/>
      <c r="S1205" s="265"/>
      <c r="T1205" s="266"/>
      <c r="U1205" s="162"/>
      <c r="V1205" s="162"/>
      <c r="W1205" s="162"/>
      <c r="X1205" s="162"/>
      <c r="AT1205" s="129" t="s">
        <v>142</v>
      </c>
      <c r="AU1205" s="129" t="s">
        <v>77</v>
      </c>
      <c r="AV1205" s="14" t="s">
        <v>77</v>
      </c>
      <c r="AW1205" s="14" t="s">
        <v>30</v>
      </c>
      <c r="AX1205" s="14" t="s">
        <v>68</v>
      </c>
      <c r="AY1205" s="129" t="s">
        <v>133</v>
      </c>
    </row>
    <row r="1206" spans="1:51" s="14" customFormat="1" ht="12">
      <c r="A1206" s="162"/>
      <c r="B1206" s="260"/>
      <c r="C1206" s="162"/>
      <c r="D1206" s="254" t="s">
        <v>142</v>
      </c>
      <c r="E1206" s="261" t="s">
        <v>3</v>
      </c>
      <c r="F1206" s="262" t="s">
        <v>664</v>
      </c>
      <c r="G1206" s="162"/>
      <c r="H1206" s="263">
        <v>376.875</v>
      </c>
      <c r="I1206" s="130"/>
      <c r="J1206" s="162"/>
      <c r="K1206" s="162"/>
      <c r="L1206" s="260"/>
      <c r="M1206" s="264"/>
      <c r="N1206" s="265"/>
      <c r="O1206" s="265"/>
      <c r="P1206" s="265"/>
      <c r="Q1206" s="265"/>
      <c r="R1206" s="265"/>
      <c r="S1206" s="265"/>
      <c r="T1206" s="266"/>
      <c r="U1206" s="162"/>
      <c r="V1206" s="162"/>
      <c r="W1206" s="162"/>
      <c r="X1206" s="162"/>
      <c r="AT1206" s="129" t="s">
        <v>142</v>
      </c>
      <c r="AU1206" s="129" t="s">
        <v>77</v>
      </c>
      <c r="AV1206" s="14" t="s">
        <v>77</v>
      </c>
      <c r="AW1206" s="14" t="s">
        <v>30</v>
      </c>
      <c r="AX1206" s="14" t="s">
        <v>68</v>
      </c>
      <c r="AY1206" s="129" t="s">
        <v>133</v>
      </c>
    </row>
    <row r="1207" spans="1:51" s="15" customFormat="1" ht="12">
      <c r="A1207" s="165"/>
      <c r="B1207" s="271"/>
      <c r="C1207" s="165"/>
      <c r="D1207" s="254" t="s">
        <v>142</v>
      </c>
      <c r="E1207" s="272" t="s">
        <v>3</v>
      </c>
      <c r="F1207" s="273" t="s">
        <v>207</v>
      </c>
      <c r="G1207" s="165"/>
      <c r="H1207" s="274">
        <v>2275.645</v>
      </c>
      <c r="I1207" s="138"/>
      <c r="J1207" s="165"/>
      <c r="K1207" s="165"/>
      <c r="L1207" s="271"/>
      <c r="M1207" s="275"/>
      <c r="N1207" s="276"/>
      <c r="O1207" s="276"/>
      <c r="P1207" s="276"/>
      <c r="Q1207" s="276"/>
      <c r="R1207" s="276"/>
      <c r="S1207" s="276"/>
      <c r="T1207" s="277"/>
      <c r="U1207" s="165"/>
      <c r="V1207" s="165"/>
      <c r="W1207" s="165"/>
      <c r="X1207" s="165"/>
      <c r="AT1207" s="137" t="s">
        <v>142</v>
      </c>
      <c r="AU1207" s="137" t="s">
        <v>77</v>
      </c>
      <c r="AV1207" s="15" t="s">
        <v>140</v>
      </c>
      <c r="AW1207" s="15" t="s">
        <v>30</v>
      </c>
      <c r="AX1207" s="15" t="s">
        <v>73</v>
      </c>
      <c r="AY1207" s="137" t="s">
        <v>133</v>
      </c>
    </row>
    <row r="1208" spans="1:65" s="2" customFormat="1" ht="24.2" customHeight="1">
      <c r="A1208" s="164"/>
      <c r="B1208" s="176"/>
      <c r="C1208" s="242" t="s">
        <v>1273</v>
      </c>
      <c r="D1208" s="242" t="s">
        <v>135</v>
      </c>
      <c r="E1208" s="243" t="s">
        <v>1274</v>
      </c>
      <c r="F1208" s="244" t="s">
        <v>1275</v>
      </c>
      <c r="G1208" s="245" t="s">
        <v>138</v>
      </c>
      <c r="H1208" s="246">
        <v>296.356</v>
      </c>
      <c r="I1208" s="117"/>
      <c r="J1208" s="247">
        <f>ROUND(I1208*H1208,2)</f>
        <v>0</v>
      </c>
      <c r="K1208" s="244" t="s">
        <v>139</v>
      </c>
      <c r="L1208" s="176"/>
      <c r="M1208" s="248" t="s">
        <v>3</v>
      </c>
      <c r="N1208" s="249" t="s">
        <v>39</v>
      </c>
      <c r="O1208" s="250"/>
      <c r="P1208" s="251">
        <f>O1208*H1208</f>
        <v>0</v>
      </c>
      <c r="Q1208" s="251">
        <v>0</v>
      </c>
      <c r="R1208" s="251">
        <f>Q1208*H1208</f>
        <v>0</v>
      </c>
      <c r="S1208" s="251">
        <v>0.072</v>
      </c>
      <c r="T1208" s="252">
        <f>S1208*H1208</f>
        <v>21.337632</v>
      </c>
      <c r="U1208" s="164"/>
      <c r="V1208" s="164"/>
      <c r="W1208" s="164"/>
      <c r="X1208" s="164"/>
      <c r="Y1208" s="30"/>
      <c r="Z1208" s="30"/>
      <c r="AA1208" s="30"/>
      <c r="AB1208" s="30"/>
      <c r="AC1208" s="30"/>
      <c r="AD1208" s="30"/>
      <c r="AE1208" s="30"/>
      <c r="AR1208" s="122" t="s">
        <v>140</v>
      </c>
      <c r="AT1208" s="122" t="s">
        <v>135</v>
      </c>
      <c r="AU1208" s="122" t="s">
        <v>77</v>
      </c>
      <c r="AY1208" s="18" t="s">
        <v>133</v>
      </c>
      <c r="BE1208" s="123">
        <f>IF(N1208="základní",J1208,0)</f>
        <v>0</v>
      </c>
      <c r="BF1208" s="123">
        <f>IF(N1208="snížená",J1208,0)</f>
        <v>0</v>
      </c>
      <c r="BG1208" s="123">
        <f>IF(N1208="zákl. přenesená",J1208,0)</f>
        <v>0</v>
      </c>
      <c r="BH1208" s="123">
        <f>IF(N1208="sníž. přenesená",J1208,0)</f>
        <v>0</v>
      </c>
      <c r="BI1208" s="123">
        <f>IF(N1208="nulová",J1208,0)</f>
        <v>0</v>
      </c>
      <c r="BJ1208" s="18" t="s">
        <v>73</v>
      </c>
      <c r="BK1208" s="123">
        <f>ROUND(I1208*H1208,2)</f>
        <v>0</v>
      </c>
      <c r="BL1208" s="18" t="s">
        <v>140</v>
      </c>
      <c r="BM1208" s="122" t="s">
        <v>1276</v>
      </c>
    </row>
    <row r="1209" spans="1:51" s="13" customFormat="1" ht="12">
      <c r="A1209" s="161"/>
      <c r="B1209" s="253"/>
      <c r="C1209" s="161"/>
      <c r="D1209" s="254" t="s">
        <v>142</v>
      </c>
      <c r="E1209" s="255" t="s">
        <v>3</v>
      </c>
      <c r="F1209" s="256" t="s">
        <v>1277</v>
      </c>
      <c r="G1209" s="161"/>
      <c r="H1209" s="255" t="s">
        <v>3</v>
      </c>
      <c r="I1209" s="125"/>
      <c r="J1209" s="161"/>
      <c r="K1209" s="161"/>
      <c r="L1209" s="253"/>
      <c r="M1209" s="257"/>
      <c r="N1209" s="258"/>
      <c r="O1209" s="258"/>
      <c r="P1209" s="258"/>
      <c r="Q1209" s="258"/>
      <c r="R1209" s="258"/>
      <c r="S1209" s="258"/>
      <c r="T1209" s="259"/>
      <c r="U1209" s="161"/>
      <c r="V1209" s="161"/>
      <c r="W1209" s="161"/>
      <c r="X1209" s="161"/>
      <c r="AT1209" s="124" t="s">
        <v>142</v>
      </c>
      <c r="AU1209" s="124" t="s">
        <v>77</v>
      </c>
      <c r="AV1209" s="13" t="s">
        <v>73</v>
      </c>
      <c r="AW1209" s="13" t="s">
        <v>30</v>
      </c>
      <c r="AX1209" s="13" t="s">
        <v>68</v>
      </c>
      <c r="AY1209" s="124" t="s">
        <v>133</v>
      </c>
    </row>
    <row r="1210" spans="1:51" s="13" customFormat="1" ht="12">
      <c r="A1210" s="161"/>
      <c r="B1210" s="253"/>
      <c r="C1210" s="161"/>
      <c r="D1210" s="254" t="s">
        <v>142</v>
      </c>
      <c r="E1210" s="255" t="s">
        <v>3</v>
      </c>
      <c r="F1210" s="256" t="s">
        <v>1278</v>
      </c>
      <c r="G1210" s="161"/>
      <c r="H1210" s="255" t="s">
        <v>3</v>
      </c>
      <c r="I1210" s="125"/>
      <c r="J1210" s="161"/>
      <c r="K1210" s="161"/>
      <c r="L1210" s="253"/>
      <c r="M1210" s="257"/>
      <c r="N1210" s="258"/>
      <c r="O1210" s="258"/>
      <c r="P1210" s="258"/>
      <c r="Q1210" s="258"/>
      <c r="R1210" s="258"/>
      <c r="S1210" s="258"/>
      <c r="T1210" s="259"/>
      <c r="U1210" s="161"/>
      <c r="V1210" s="161"/>
      <c r="W1210" s="161"/>
      <c r="X1210" s="161"/>
      <c r="AT1210" s="124" t="s">
        <v>142</v>
      </c>
      <c r="AU1210" s="124" t="s">
        <v>77</v>
      </c>
      <c r="AV1210" s="13" t="s">
        <v>73</v>
      </c>
      <c r="AW1210" s="13" t="s">
        <v>30</v>
      </c>
      <c r="AX1210" s="13" t="s">
        <v>68</v>
      </c>
      <c r="AY1210" s="124" t="s">
        <v>133</v>
      </c>
    </row>
    <row r="1211" spans="1:51" s="14" customFormat="1" ht="12">
      <c r="A1211" s="162"/>
      <c r="B1211" s="260"/>
      <c r="C1211" s="162"/>
      <c r="D1211" s="254" t="s">
        <v>142</v>
      </c>
      <c r="E1211" s="261" t="s">
        <v>3</v>
      </c>
      <c r="F1211" s="262" t="s">
        <v>410</v>
      </c>
      <c r="G1211" s="162"/>
      <c r="H1211" s="263">
        <v>98.633</v>
      </c>
      <c r="I1211" s="130"/>
      <c r="J1211" s="162"/>
      <c r="K1211" s="162"/>
      <c r="L1211" s="260"/>
      <c r="M1211" s="264"/>
      <c r="N1211" s="265"/>
      <c r="O1211" s="265"/>
      <c r="P1211" s="265"/>
      <c r="Q1211" s="265"/>
      <c r="R1211" s="265"/>
      <c r="S1211" s="265"/>
      <c r="T1211" s="266"/>
      <c r="U1211" s="162"/>
      <c r="V1211" s="162"/>
      <c r="W1211" s="162"/>
      <c r="X1211" s="162"/>
      <c r="AT1211" s="129" t="s">
        <v>142</v>
      </c>
      <c r="AU1211" s="129" t="s">
        <v>77</v>
      </c>
      <c r="AV1211" s="14" t="s">
        <v>77</v>
      </c>
      <c r="AW1211" s="14" t="s">
        <v>30</v>
      </c>
      <c r="AX1211" s="14" t="s">
        <v>68</v>
      </c>
      <c r="AY1211" s="129" t="s">
        <v>133</v>
      </c>
    </row>
    <row r="1212" spans="1:51" s="13" customFormat="1" ht="12">
      <c r="A1212" s="161"/>
      <c r="B1212" s="253"/>
      <c r="C1212" s="161"/>
      <c r="D1212" s="254" t="s">
        <v>142</v>
      </c>
      <c r="E1212" s="255" t="s">
        <v>3</v>
      </c>
      <c r="F1212" s="256" t="s">
        <v>1279</v>
      </c>
      <c r="G1212" s="161"/>
      <c r="H1212" s="255" t="s">
        <v>3</v>
      </c>
      <c r="I1212" s="125"/>
      <c r="J1212" s="161"/>
      <c r="K1212" s="161"/>
      <c r="L1212" s="253"/>
      <c r="M1212" s="257"/>
      <c r="N1212" s="258"/>
      <c r="O1212" s="258"/>
      <c r="P1212" s="258"/>
      <c r="Q1212" s="258"/>
      <c r="R1212" s="258"/>
      <c r="S1212" s="258"/>
      <c r="T1212" s="259"/>
      <c r="U1212" s="161"/>
      <c r="V1212" s="161"/>
      <c r="W1212" s="161"/>
      <c r="X1212" s="161"/>
      <c r="AT1212" s="124" t="s">
        <v>142</v>
      </c>
      <c r="AU1212" s="124" t="s">
        <v>77</v>
      </c>
      <c r="AV1212" s="13" t="s">
        <v>73</v>
      </c>
      <c r="AW1212" s="13" t="s">
        <v>30</v>
      </c>
      <c r="AX1212" s="13" t="s">
        <v>68</v>
      </c>
      <c r="AY1212" s="124" t="s">
        <v>133</v>
      </c>
    </row>
    <row r="1213" spans="1:51" s="14" customFormat="1" ht="12">
      <c r="A1213" s="162"/>
      <c r="B1213" s="260"/>
      <c r="C1213" s="162"/>
      <c r="D1213" s="254" t="s">
        <v>142</v>
      </c>
      <c r="E1213" s="261" t="s">
        <v>3</v>
      </c>
      <c r="F1213" s="262" t="s">
        <v>412</v>
      </c>
      <c r="G1213" s="162"/>
      <c r="H1213" s="263">
        <v>85.689</v>
      </c>
      <c r="I1213" s="130"/>
      <c r="J1213" s="162"/>
      <c r="K1213" s="162"/>
      <c r="L1213" s="260"/>
      <c r="M1213" s="264"/>
      <c r="N1213" s="265"/>
      <c r="O1213" s="265"/>
      <c r="P1213" s="265"/>
      <c r="Q1213" s="265"/>
      <c r="R1213" s="265"/>
      <c r="S1213" s="265"/>
      <c r="T1213" s="266"/>
      <c r="U1213" s="162"/>
      <c r="V1213" s="162"/>
      <c r="W1213" s="162"/>
      <c r="X1213" s="162"/>
      <c r="AT1213" s="129" t="s">
        <v>142</v>
      </c>
      <c r="AU1213" s="129" t="s">
        <v>77</v>
      </c>
      <c r="AV1213" s="14" t="s">
        <v>77</v>
      </c>
      <c r="AW1213" s="14" t="s">
        <v>30</v>
      </c>
      <c r="AX1213" s="14" t="s">
        <v>68</v>
      </c>
      <c r="AY1213" s="129" t="s">
        <v>133</v>
      </c>
    </row>
    <row r="1214" spans="1:51" s="13" customFormat="1" ht="12">
      <c r="A1214" s="161"/>
      <c r="B1214" s="253"/>
      <c r="C1214" s="161"/>
      <c r="D1214" s="254" t="s">
        <v>142</v>
      </c>
      <c r="E1214" s="255" t="s">
        <v>3</v>
      </c>
      <c r="F1214" s="256" t="s">
        <v>1280</v>
      </c>
      <c r="G1214" s="161"/>
      <c r="H1214" s="255" t="s">
        <v>3</v>
      </c>
      <c r="I1214" s="125"/>
      <c r="J1214" s="161"/>
      <c r="K1214" s="161"/>
      <c r="L1214" s="253"/>
      <c r="M1214" s="257"/>
      <c r="N1214" s="258"/>
      <c r="O1214" s="258"/>
      <c r="P1214" s="258"/>
      <c r="Q1214" s="258"/>
      <c r="R1214" s="258"/>
      <c r="S1214" s="258"/>
      <c r="T1214" s="259"/>
      <c r="U1214" s="161"/>
      <c r="V1214" s="161"/>
      <c r="W1214" s="161"/>
      <c r="X1214" s="161"/>
      <c r="AT1214" s="124" t="s">
        <v>142</v>
      </c>
      <c r="AU1214" s="124" t="s">
        <v>77</v>
      </c>
      <c r="AV1214" s="13" t="s">
        <v>73</v>
      </c>
      <c r="AW1214" s="13" t="s">
        <v>30</v>
      </c>
      <c r="AX1214" s="13" t="s">
        <v>68</v>
      </c>
      <c r="AY1214" s="124" t="s">
        <v>133</v>
      </c>
    </row>
    <row r="1215" spans="1:51" s="14" customFormat="1" ht="12">
      <c r="A1215" s="162"/>
      <c r="B1215" s="260"/>
      <c r="C1215" s="162"/>
      <c r="D1215" s="254" t="s">
        <v>142</v>
      </c>
      <c r="E1215" s="261" t="s">
        <v>3</v>
      </c>
      <c r="F1215" s="262" t="s">
        <v>450</v>
      </c>
      <c r="G1215" s="162"/>
      <c r="H1215" s="263">
        <v>40.085</v>
      </c>
      <c r="I1215" s="130"/>
      <c r="J1215" s="162"/>
      <c r="K1215" s="162"/>
      <c r="L1215" s="260"/>
      <c r="M1215" s="264"/>
      <c r="N1215" s="265"/>
      <c r="O1215" s="265"/>
      <c r="P1215" s="265"/>
      <c r="Q1215" s="265"/>
      <c r="R1215" s="265"/>
      <c r="S1215" s="265"/>
      <c r="T1215" s="266"/>
      <c r="U1215" s="162"/>
      <c r="V1215" s="162"/>
      <c r="W1215" s="162"/>
      <c r="X1215" s="162"/>
      <c r="AT1215" s="129" t="s">
        <v>142</v>
      </c>
      <c r="AU1215" s="129" t="s">
        <v>77</v>
      </c>
      <c r="AV1215" s="14" t="s">
        <v>77</v>
      </c>
      <c r="AW1215" s="14" t="s">
        <v>30</v>
      </c>
      <c r="AX1215" s="14" t="s">
        <v>68</v>
      </c>
      <c r="AY1215" s="129" t="s">
        <v>133</v>
      </c>
    </row>
    <row r="1216" spans="1:51" s="14" customFormat="1" ht="12">
      <c r="A1216" s="162"/>
      <c r="B1216" s="260"/>
      <c r="C1216" s="162"/>
      <c r="D1216" s="254" t="s">
        <v>142</v>
      </c>
      <c r="E1216" s="261" t="s">
        <v>3</v>
      </c>
      <c r="F1216" s="262" t="s">
        <v>451</v>
      </c>
      <c r="G1216" s="162"/>
      <c r="H1216" s="263">
        <v>33.849</v>
      </c>
      <c r="I1216" s="130"/>
      <c r="J1216" s="162"/>
      <c r="K1216" s="162"/>
      <c r="L1216" s="260"/>
      <c r="M1216" s="264"/>
      <c r="N1216" s="265"/>
      <c r="O1216" s="265"/>
      <c r="P1216" s="265"/>
      <c r="Q1216" s="265"/>
      <c r="R1216" s="265"/>
      <c r="S1216" s="265"/>
      <c r="T1216" s="266"/>
      <c r="U1216" s="162"/>
      <c r="V1216" s="162"/>
      <c r="W1216" s="162"/>
      <c r="X1216" s="162"/>
      <c r="AT1216" s="129" t="s">
        <v>142</v>
      </c>
      <c r="AU1216" s="129" t="s">
        <v>77</v>
      </c>
      <c r="AV1216" s="14" t="s">
        <v>77</v>
      </c>
      <c r="AW1216" s="14" t="s">
        <v>30</v>
      </c>
      <c r="AX1216" s="14" t="s">
        <v>68</v>
      </c>
      <c r="AY1216" s="129" t="s">
        <v>133</v>
      </c>
    </row>
    <row r="1217" spans="1:51" s="16" customFormat="1" ht="12">
      <c r="A1217" s="166"/>
      <c r="B1217" s="278"/>
      <c r="C1217" s="166"/>
      <c r="D1217" s="254" t="s">
        <v>142</v>
      </c>
      <c r="E1217" s="279" t="s">
        <v>3</v>
      </c>
      <c r="F1217" s="280" t="s">
        <v>523</v>
      </c>
      <c r="G1217" s="166"/>
      <c r="H1217" s="281">
        <v>258.256</v>
      </c>
      <c r="I1217" s="143"/>
      <c r="J1217" s="166"/>
      <c r="K1217" s="166"/>
      <c r="L1217" s="278"/>
      <c r="M1217" s="282"/>
      <c r="N1217" s="283"/>
      <c r="O1217" s="283"/>
      <c r="P1217" s="283"/>
      <c r="Q1217" s="283"/>
      <c r="R1217" s="283"/>
      <c r="S1217" s="283"/>
      <c r="T1217" s="284"/>
      <c r="U1217" s="166"/>
      <c r="V1217" s="166"/>
      <c r="W1217" s="166"/>
      <c r="X1217" s="166"/>
      <c r="AT1217" s="142" t="s">
        <v>142</v>
      </c>
      <c r="AU1217" s="142" t="s">
        <v>77</v>
      </c>
      <c r="AV1217" s="16" t="s">
        <v>152</v>
      </c>
      <c r="AW1217" s="16" t="s">
        <v>30</v>
      </c>
      <c r="AX1217" s="16" t="s">
        <v>68</v>
      </c>
      <c r="AY1217" s="142" t="s">
        <v>133</v>
      </c>
    </row>
    <row r="1218" spans="1:51" s="13" customFormat="1" ht="12">
      <c r="A1218" s="161"/>
      <c r="B1218" s="253"/>
      <c r="C1218" s="161"/>
      <c r="D1218" s="254" t="s">
        <v>142</v>
      </c>
      <c r="E1218" s="255" t="s">
        <v>3</v>
      </c>
      <c r="F1218" s="256" t="s">
        <v>1281</v>
      </c>
      <c r="G1218" s="161"/>
      <c r="H1218" s="255" t="s">
        <v>3</v>
      </c>
      <c r="I1218" s="125"/>
      <c r="J1218" s="161"/>
      <c r="K1218" s="161"/>
      <c r="L1218" s="253"/>
      <c r="M1218" s="257"/>
      <c r="N1218" s="258"/>
      <c r="O1218" s="258"/>
      <c r="P1218" s="258"/>
      <c r="Q1218" s="258"/>
      <c r="R1218" s="258"/>
      <c r="S1218" s="258"/>
      <c r="T1218" s="259"/>
      <c r="U1218" s="161"/>
      <c r="V1218" s="161"/>
      <c r="W1218" s="161"/>
      <c r="X1218" s="161"/>
      <c r="AT1218" s="124" t="s">
        <v>142</v>
      </c>
      <c r="AU1218" s="124" t="s">
        <v>77</v>
      </c>
      <c r="AV1218" s="13" t="s">
        <v>73</v>
      </c>
      <c r="AW1218" s="13" t="s">
        <v>30</v>
      </c>
      <c r="AX1218" s="13" t="s">
        <v>68</v>
      </c>
      <c r="AY1218" s="124" t="s">
        <v>133</v>
      </c>
    </row>
    <row r="1219" spans="1:51" s="14" customFormat="1" ht="12">
      <c r="A1219" s="162"/>
      <c r="B1219" s="260"/>
      <c r="C1219" s="162"/>
      <c r="D1219" s="254" t="s">
        <v>142</v>
      </c>
      <c r="E1219" s="261" t="s">
        <v>3</v>
      </c>
      <c r="F1219" s="262" t="s">
        <v>823</v>
      </c>
      <c r="G1219" s="162"/>
      <c r="H1219" s="263">
        <v>38.1</v>
      </c>
      <c r="I1219" s="130"/>
      <c r="J1219" s="162"/>
      <c r="K1219" s="162"/>
      <c r="L1219" s="260"/>
      <c r="M1219" s="264"/>
      <c r="N1219" s="265"/>
      <c r="O1219" s="265"/>
      <c r="P1219" s="265"/>
      <c r="Q1219" s="265"/>
      <c r="R1219" s="265"/>
      <c r="S1219" s="265"/>
      <c r="T1219" s="266"/>
      <c r="U1219" s="162"/>
      <c r="V1219" s="162"/>
      <c r="W1219" s="162"/>
      <c r="X1219" s="162"/>
      <c r="AT1219" s="129" t="s">
        <v>142</v>
      </c>
      <c r="AU1219" s="129" t="s">
        <v>77</v>
      </c>
      <c r="AV1219" s="14" t="s">
        <v>77</v>
      </c>
      <c r="AW1219" s="14" t="s">
        <v>30</v>
      </c>
      <c r="AX1219" s="14" t="s">
        <v>68</v>
      </c>
      <c r="AY1219" s="129" t="s">
        <v>133</v>
      </c>
    </row>
    <row r="1220" spans="1:51" s="15" customFormat="1" ht="12">
      <c r="A1220" s="165"/>
      <c r="B1220" s="271"/>
      <c r="C1220" s="165"/>
      <c r="D1220" s="254" t="s">
        <v>142</v>
      </c>
      <c r="E1220" s="272" t="s">
        <v>3</v>
      </c>
      <c r="F1220" s="273" t="s">
        <v>207</v>
      </c>
      <c r="G1220" s="165"/>
      <c r="H1220" s="274">
        <v>296.356</v>
      </c>
      <c r="I1220" s="138"/>
      <c r="J1220" s="165"/>
      <c r="K1220" s="165"/>
      <c r="L1220" s="271"/>
      <c r="M1220" s="275"/>
      <c r="N1220" s="276"/>
      <c r="O1220" s="276"/>
      <c r="P1220" s="276"/>
      <c r="Q1220" s="276"/>
      <c r="R1220" s="276"/>
      <c r="S1220" s="276"/>
      <c r="T1220" s="277"/>
      <c r="U1220" s="165"/>
      <c r="V1220" s="165"/>
      <c r="W1220" s="165"/>
      <c r="X1220" s="165"/>
      <c r="AT1220" s="137" t="s">
        <v>142</v>
      </c>
      <c r="AU1220" s="137" t="s">
        <v>77</v>
      </c>
      <c r="AV1220" s="15" t="s">
        <v>140</v>
      </c>
      <c r="AW1220" s="15" t="s">
        <v>30</v>
      </c>
      <c r="AX1220" s="15" t="s">
        <v>73</v>
      </c>
      <c r="AY1220" s="137" t="s">
        <v>133</v>
      </c>
    </row>
    <row r="1221" spans="1:65" s="2" customFormat="1" ht="14.45" customHeight="1">
      <c r="A1221" s="164"/>
      <c r="B1221" s="176"/>
      <c r="C1221" s="242" t="s">
        <v>1282</v>
      </c>
      <c r="D1221" s="242" t="s">
        <v>135</v>
      </c>
      <c r="E1221" s="243" t="s">
        <v>1283</v>
      </c>
      <c r="F1221" s="244" t="s">
        <v>1284</v>
      </c>
      <c r="G1221" s="245" t="s">
        <v>138</v>
      </c>
      <c r="H1221" s="246">
        <v>25.036</v>
      </c>
      <c r="I1221" s="117"/>
      <c r="J1221" s="247">
        <f>ROUND(I1221*H1221,2)</f>
        <v>0</v>
      </c>
      <c r="K1221" s="244" t="s">
        <v>3</v>
      </c>
      <c r="L1221" s="176"/>
      <c r="M1221" s="248" t="s">
        <v>3</v>
      </c>
      <c r="N1221" s="249" t="s">
        <v>39</v>
      </c>
      <c r="O1221" s="250"/>
      <c r="P1221" s="251">
        <f>O1221*H1221</f>
        <v>0</v>
      </c>
      <c r="Q1221" s="251">
        <v>0</v>
      </c>
      <c r="R1221" s="251">
        <f>Q1221*H1221</f>
        <v>0</v>
      </c>
      <c r="S1221" s="251">
        <v>0.001</v>
      </c>
      <c r="T1221" s="252">
        <f>S1221*H1221</f>
        <v>0.025036000000000003</v>
      </c>
      <c r="U1221" s="164"/>
      <c r="V1221" s="164"/>
      <c r="W1221" s="164"/>
      <c r="X1221" s="164"/>
      <c r="Y1221" s="30"/>
      <c r="Z1221" s="30"/>
      <c r="AA1221" s="30"/>
      <c r="AB1221" s="30"/>
      <c r="AC1221" s="30"/>
      <c r="AD1221" s="30"/>
      <c r="AE1221" s="30"/>
      <c r="AR1221" s="122" t="s">
        <v>140</v>
      </c>
      <c r="AT1221" s="122" t="s">
        <v>135</v>
      </c>
      <c r="AU1221" s="122" t="s">
        <v>77</v>
      </c>
      <c r="AY1221" s="18" t="s">
        <v>133</v>
      </c>
      <c r="BE1221" s="123">
        <f>IF(N1221="základní",J1221,0)</f>
        <v>0</v>
      </c>
      <c r="BF1221" s="123">
        <f>IF(N1221="snížená",J1221,0)</f>
        <v>0</v>
      </c>
      <c r="BG1221" s="123">
        <f>IF(N1221="zákl. přenesená",J1221,0)</f>
        <v>0</v>
      </c>
      <c r="BH1221" s="123">
        <f>IF(N1221="sníž. přenesená",J1221,0)</f>
        <v>0</v>
      </c>
      <c r="BI1221" s="123">
        <f>IF(N1221="nulová",J1221,0)</f>
        <v>0</v>
      </c>
      <c r="BJ1221" s="18" t="s">
        <v>73</v>
      </c>
      <c r="BK1221" s="123">
        <f>ROUND(I1221*H1221,2)</f>
        <v>0</v>
      </c>
      <c r="BL1221" s="18" t="s">
        <v>140</v>
      </c>
      <c r="BM1221" s="122" t="s">
        <v>1285</v>
      </c>
    </row>
    <row r="1222" spans="1:51" s="13" customFormat="1" ht="12">
      <c r="A1222" s="161"/>
      <c r="B1222" s="253"/>
      <c r="C1222" s="161"/>
      <c r="D1222" s="254" t="s">
        <v>142</v>
      </c>
      <c r="E1222" s="255" t="s">
        <v>3</v>
      </c>
      <c r="F1222" s="256" t="s">
        <v>1203</v>
      </c>
      <c r="G1222" s="161"/>
      <c r="H1222" s="255" t="s">
        <v>3</v>
      </c>
      <c r="I1222" s="125"/>
      <c r="J1222" s="161"/>
      <c r="K1222" s="161"/>
      <c r="L1222" s="253"/>
      <c r="M1222" s="257"/>
      <c r="N1222" s="258"/>
      <c r="O1222" s="258"/>
      <c r="P1222" s="258"/>
      <c r="Q1222" s="258"/>
      <c r="R1222" s="258"/>
      <c r="S1222" s="258"/>
      <c r="T1222" s="259"/>
      <c r="U1222" s="161"/>
      <c r="V1222" s="161"/>
      <c r="W1222" s="161"/>
      <c r="X1222" s="161"/>
      <c r="AT1222" s="124" t="s">
        <v>142</v>
      </c>
      <c r="AU1222" s="124" t="s">
        <v>77</v>
      </c>
      <c r="AV1222" s="13" t="s">
        <v>73</v>
      </c>
      <c r="AW1222" s="13" t="s">
        <v>30</v>
      </c>
      <c r="AX1222" s="13" t="s">
        <v>68</v>
      </c>
      <c r="AY1222" s="124" t="s">
        <v>133</v>
      </c>
    </row>
    <row r="1223" spans="1:51" s="14" customFormat="1" ht="12">
      <c r="A1223" s="162"/>
      <c r="B1223" s="260"/>
      <c r="C1223" s="162"/>
      <c r="D1223" s="254" t="s">
        <v>142</v>
      </c>
      <c r="E1223" s="261" t="s">
        <v>3</v>
      </c>
      <c r="F1223" s="262" t="s">
        <v>1286</v>
      </c>
      <c r="G1223" s="162"/>
      <c r="H1223" s="263">
        <v>2.103</v>
      </c>
      <c r="I1223" s="130"/>
      <c r="J1223" s="162"/>
      <c r="K1223" s="162"/>
      <c r="L1223" s="260"/>
      <c r="M1223" s="264"/>
      <c r="N1223" s="265"/>
      <c r="O1223" s="265"/>
      <c r="P1223" s="265"/>
      <c r="Q1223" s="265"/>
      <c r="R1223" s="265"/>
      <c r="S1223" s="265"/>
      <c r="T1223" s="266"/>
      <c r="U1223" s="162"/>
      <c r="V1223" s="162"/>
      <c r="W1223" s="162"/>
      <c r="X1223" s="162"/>
      <c r="AT1223" s="129" t="s">
        <v>142</v>
      </c>
      <c r="AU1223" s="129" t="s">
        <v>77</v>
      </c>
      <c r="AV1223" s="14" t="s">
        <v>77</v>
      </c>
      <c r="AW1223" s="14" t="s">
        <v>30</v>
      </c>
      <c r="AX1223" s="14" t="s">
        <v>68</v>
      </c>
      <c r="AY1223" s="129" t="s">
        <v>133</v>
      </c>
    </row>
    <row r="1224" spans="1:51" s="14" customFormat="1" ht="12">
      <c r="A1224" s="162"/>
      <c r="B1224" s="260"/>
      <c r="C1224" s="162"/>
      <c r="D1224" s="254" t="s">
        <v>142</v>
      </c>
      <c r="E1224" s="261" t="s">
        <v>3</v>
      </c>
      <c r="F1224" s="262" t="s">
        <v>1287</v>
      </c>
      <c r="G1224" s="162"/>
      <c r="H1224" s="263">
        <v>4.514</v>
      </c>
      <c r="I1224" s="130"/>
      <c r="J1224" s="162"/>
      <c r="K1224" s="162"/>
      <c r="L1224" s="260"/>
      <c r="M1224" s="264"/>
      <c r="N1224" s="265"/>
      <c r="O1224" s="265"/>
      <c r="P1224" s="265"/>
      <c r="Q1224" s="265"/>
      <c r="R1224" s="265"/>
      <c r="S1224" s="265"/>
      <c r="T1224" s="266"/>
      <c r="U1224" s="162"/>
      <c r="V1224" s="162"/>
      <c r="W1224" s="162"/>
      <c r="X1224" s="162"/>
      <c r="AT1224" s="129" t="s">
        <v>142</v>
      </c>
      <c r="AU1224" s="129" t="s">
        <v>77</v>
      </c>
      <c r="AV1224" s="14" t="s">
        <v>77</v>
      </c>
      <c r="AW1224" s="14" t="s">
        <v>30</v>
      </c>
      <c r="AX1224" s="14" t="s">
        <v>68</v>
      </c>
      <c r="AY1224" s="129" t="s">
        <v>133</v>
      </c>
    </row>
    <row r="1225" spans="1:51" s="14" customFormat="1" ht="12">
      <c r="A1225" s="162"/>
      <c r="B1225" s="260"/>
      <c r="C1225" s="162"/>
      <c r="D1225" s="254" t="s">
        <v>142</v>
      </c>
      <c r="E1225" s="261" t="s">
        <v>3</v>
      </c>
      <c r="F1225" s="262" t="s">
        <v>1288</v>
      </c>
      <c r="G1225" s="162"/>
      <c r="H1225" s="263">
        <v>4.815</v>
      </c>
      <c r="I1225" s="130"/>
      <c r="J1225" s="162"/>
      <c r="K1225" s="162"/>
      <c r="L1225" s="260"/>
      <c r="M1225" s="264"/>
      <c r="N1225" s="265"/>
      <c r="O1225" s="265"/>
      <c r="P1225" s="265"/>
      <c r="Q1225" s="265"/>
      <c r="R1225" s="265"/>
      <c r="S1225" s="265"/>
      <c r="T1225" s="266"/>
      <c r="U1225" s="162"/>
      <c r="V1225" s="162"/>
      <c r="W1225" s="162"/>
      <c r="X1225" s="162"/>
      <c r="AT1225" s="129" t="s">
        <v>142</v>
      </c>
      <c r="AU1225" s="129" t="s">
        <v>77</v>
      </c>
      <c r="AV1225" s="14" t="s">
        <v>77</v>
      </c>
      <c r="AW1225" s="14" t="s">
        <v>30</v>
      </c>
      <c r="AX1225" s="14" t="s">
        <v>68</v>
      </c>
      <c r="AY1225" s="129" t="s">
        <v>133</v>
      </c>
    </row>
    <row r="1226" spans="1:51" s="14" customFormat="1" ht="12">
      <c r="A1226" s="162"/>
      <c r="B1226" s="260"/>
      <c r="C1226" s="162"/>
      <c r="D1226" s="254" t="s">
        <v>142</v>
      </c>
      <c r="E1226" s="261" t="s">
        <v>3</v>
      </c>
      <c r="F1226" s="262" t="s">
        <v>1289</v>
      </c>
      <c r="G1226" s="162"/>
      <c r="H1226" s="263">
        <v>0.641</v>
      </c>
      <c r="I1226" s="130"/>
      <c r="J1226" s="162"/>
      <c r="K1226" s="162"/>
      <c r="L1226" s="260"/>
      <c r="M1226" s="264"/>
      <c r="N1226" s="265"/>
      <c r="O1226" s="265"/>
      <c r="P1226" s="265"/>
      <c r="Q1226" s="265"/>
      <c r="R1226" s="265"/>
      <c r="S1226" s="265"/>
      <c r="T1226" s="266"/>
      <c r="U1226" s="162"/>
      <c r="V1226" s="162"/>
      <c r="W1226" s="162"/>
      <c r="X1226" s="162"/>
      <c r="AT1226" s="129" t="s">
        <v>142</v>
      </c>
      <c r="AU1226" s="129" t="s">
        <v>77</v>
      </c>
      <c r="AV1226" s="14" t="s">
        <v>77</v>
      </c>
      <c r="AW1226" s="14" t="s">
        <v>30</v>
      </c>
      <c r="AX1226" s="14" t="s">
        <v>68</v>
      </c>
      <c r="AY1226" s="129" t="s">
        <v>133</v>
      </c>
    </row>
    <row r="1227" spans="1:51" s="14" customFormat="1" ht="12">
      <c r="A1227" s="162"/>
      <c r="B1227" s="260"/>
      <c r="C1227" s="162"/>
      <c r="D1227" s="254" t="s">
        <v>142</v>
      </c>
      <c r="E1227" s="261" t="s">
        <v>3</v>
      </c>
      <c r="F1227" s="262" t="s">
        <v>1290</v>
      </c>
      <c r="G1227" s="162"/>
      <c r="H1227" s="263">
        <v>0.78</v>
      </c>
      <c r="I1227" s="130"/>
      <c r="J1227" s="162"/>
      <c r="K1227" s="162"/>
      <c r="L1227" s="260"/>
      <c r="M1227" s="264"/>
      <c r="N1227" s="265"/>
      <c r="O1227" s="265"/>
      <c r="P1227" s="265"/>
      <c r="Q1227" s="265"/>
      <c r="R1227" s="265"/>
      <c r="S1227" s="265"/>
      <c r="T1227" s="266"/>
      <c r="U1227" s="162"/>
      <c r="V1227" s="162"/>
      <c r="W1227" s="162"/>
      <c r="X1227" s="162"/>
      <c r="AT1227" s="129" t="s">
        <v>142</v>
      </c>
      <c r="AU1227" s="129" t="s">
        <v>77</v>
      </c>
      <c r="AV1227" s="14" t="s">
        <v>77</v>
      </c>
      <c r="AW1227" s="14" t="s">
        <v>30</v>
      </c>
      <c r="AX1227" s="14" t="s">
        <v>68</v>
      </c>
      <c r="AY1227" s="129" t="s">
        <v>133</v>
      </c>
    </row>
    <row r="1228" spans="1:51" s="14" customFormat="1" ht="12">
      <c r="A1228" s="162"/>
      <c r="B1228" s="260"/>
      <c r="C1228" s="162"/>
      <c r="D1228" s="254" t="s">
        <v>142</v>
      </c>
      <c r="E1228" s="261" t="s">
        <v>3</v>
      </c>
      <c r="F1228" s="262" t="s">
        <v>1291</v>
      </c>
      <c r="G1228" s="162"/>
      <c r="H1228" s="263">
        <v>0.477</v>
      </c>
      <c r="I1228" s="130"/>
      <c r="J1228" s="162"/>
      <c r="K1228" s="162"/>
      <c r="L1228" s="260"/>
      <c r="M1228" s="264"/>
      <c r="N1228" s="265"/>
      <c r="O1228" s="265"/>
      <c r="P1228" s="265"/>
      <c r="Q1228" s="265"/>
      <c r="R1228" s="265"/>
      <c r="S1228" s="265"/>
      <c r="T1228" s="266"/>
      <c r="U1228" s="162"/>
      <c r="V1228" s="162"/>
      <c r="W1228" s="162"/>
      <c r="X1228" s="162"/>
      <c r="AT1228" s="129" t="s">
        <v>142</v>
      </c>
      <c r="AU1228" s="129" t="s">
        <v>77</v>
      </c>
      <c r="AV1228" s="14" t="s">
        <v>77</v>
      </c>
      <c r="AW1228" s="14" t="s">
        <v>30</v>
      </c>
      <c r="AX1228" s="14" t="s">
        <v>68</v>
      </c>
      <c r="AY1228" s="129" t="s">
        <v>133</v>
      </c>
    </row>
    <row r="1229" spans="1:51" s="14" customFormat="1" ht="12">
      <c r="A1229" s="162"/>
      <c r="B1229" s="260"/>
      <c r="C1229" s="162"/>
      <c r="D1229" s="254" t="s">
        <v>142</v>
      </c>
      <c r="E1229" s="261" t="s">
        <v>3</v>
      </c>
      <c r="F1229" s="262" t="s">
        <v>1292</v>
      </c>
      <c r="G1229" s="162"/>
      <c r="H1229" s="263">
        <v>4.556</v>
      </c>
      <c r="I1229" s="130"/>
      <c r="J1229" s="162"/>
      <c r="K1229" s="162"/>
      <c r="L1229" s="260"/>
      <c r="M1229" s="264"/>
      <c r="N1229" s="265"/>
      <c r="O1229" s="265"/>
      <c r="P1229" s="265"/>
      <c r="Q1229" s="265"/>
      <c r="R1229" s="265"/>
      <c r="S1229" s="265"/>
      <c r="T1229" s="266"/>
      <c r="U1229" s="162"/>
      <c r="V1229" s="162"/>
      <c r="W1229" s="162"/>
      <c r="X1229" s="162"/>
      <c r="AT1229" s="129" t="s">
        <v>142</v>
      </c>
      <c r="AU1229" s="129" t="s">
        <v>77</v>
      </c>
      <c r="AV1229" s="14" t="s">
        <v>77</v>
      </c>
      <c r="AW1229" s="14" t="s">
        <v>30</v>
      </c>
      <c r="AX1229" s="14" t="s">
        <v>68</v>
      </c>
      <c r="AY1229" s="129" t="s">
        <v>133</v>
      </c>
    </row>
    <row r="1230" spans="1:51" s="14" customFormat="1" ht="12">
      <c r="A1230" s="162"/>
      <c r="B1230" s="260"/>
      <c r="C1230" s="162"/>
      <c r="D1230" s="254" t="s">
        <v>142</v>
      </c>
      <c r="E1230" s="261" t="s">
        <v>3</v>
      </c>
      <c r="F1230" s="262" t="s">
        <v>1293</v>
      </c>
      <c r="G1230" s="162"/>
      <c r="H1230" s="263">
        <v>0.45</v>
      </c>
      <c r="I1230" s="130"/>
      <c r="J1230" s="162"/>
      <c r="K1230" s="162"/>
      <c r="L1230" s="260"/>
      <c r="M1230" s="264"/>
      <c r="N1230" s="265"/>
      <c r="O1230" s="265"/>
      <c r="P1230" s="265"/>
      <c r="Q1230" s="265"/>
      <c r="R1230" s="265"/>
      <c r="S1230" s="265"/>
      <c r="T1230" s="266"/>
      <c r="U1230" s="162"/>
      <c r="V1230" s="162"/>
      <c r="W1230" s="162"/>
      <c r="X1230" s="162"/>
      <c r="AT1230" s="129" t="s">
        <v>142</v>
      </c>
      <c r="AU1230" s="129" t="s">
        <v>77</v>
      </c>
      <c r="AV1230" s="14" t="s">
        <v>77</v>
      </c>
      <c r="AW1230" s="14" t="s">
        <v>30</v>
      </c>
      <c r="AX1230" s="14" t="s">
        <v>68</v>
      </c>
      <c r="AY1230" s="129" t="s">
        <v>133</v>
      </c>
    </row>
    <row r="1231" spans="1:51" s="14" customFormat="1" ht="12">
      <c r="A1231" s="162"/>
      <c r="B1231" s="260"/>
      <c r="C1231" s="162"/>
      <c r="D1231" s="254" t="s">
        <v>142</v>
      </c>
      <c r="E1231" s="261" t="s">
        <v>3</v>
      </c>
      <c r="F1231" s="262" t="s">
        <v>1294</v>
      </c>
      <c r="G1231" s="162"/>
      <c r="H1231" s="263">
        <v>0.765</v>
      </c>
      <c r="I1231" s="130"/>
      <c r="J1231" s="162"/>
      <c r="K1231" s="162"/>
      <c r="L1231" s="260"/>
      <c r="M1231" s="264"/>
      <c r="N1231" s="265"/>
      <c r="O1231" s="265"/>
      <c r="P1231" s="265"/>
      <c r="Q1231" s="265"/>
      <c r="R1231" s="265"/>
      <c r="S1231" s="265"/>
      <c r="T1231" s="266"/>
      <c r="U1231" s="162"/>
      <c r="V1231" s="162"/>
      <c r="W1231" s="162"/>
      <c r="X1231" s="162"/>
      <c r="AT1231" s="129" t="s">
        <v>142</v>
      </c>
      <c r="AU1231" s="129" t="s">
        <v>77</v>
      </c>
      <c r="AV1231" s="14" t="s">
        <v>77</v>
      </c>
      <c r="AW1231" s="14" t="s">
        <v>30</v>
      </c>
      <c r="AX1231" s="14" t="s">
        <v>68</v>
      </c>
      <c r="AY1231" s="129" t="s">
        <v>133</v>
      </c>
    </row>
    <row r="1232" spans="1:51" s="14" customFormat="1" ht="12">
      <c r="A1232" s="162"/>
      <c r="B1232" s="260"/>
      <c r="C1232" s="162"/>
      <c r="D1232" s="254" t="s">
        <v>142</v>
      </c>
      <c r="E1232" s="261" t="s">
        <v>3</v>
      </c>
      <c r="F1232" s="262" t="s">
        <v>1295</v>
      </c>
      <c r="G1232" s="162"/>
      <c r="H1232" s="263">
        <v>0.596</v>
      </c>
      <c r="I1232" s="130"/>
      <c r="J1232" s="162"/>
      <c r="K1232" s="162"/>
      <c r="L1232" s="260"/>
      <c r="M1232" s="264"/>
      <c r="N1232" s="265"/>
      <c r="O1232" s="265"/>
      <c r="P1232" s="265"/>
      <c r="Q1232" s="265"/>
      <c r="R1232" s="265"/>
      <c r="S1232" s="265"/>
      <c r="T1232" s="266"/>
      <c r="U1232" s="162"/>
      <c r="V1232" s="162"/>
      <c r="W1232" s="162"/>
      <c r="X1232" s="162"/>
      <c r="AT1232" s="129" t="s">
        <v>142</v>
      </c>
      <c r="AU1232" s="129" t="s">
        <v>77</v>
      </c>
      <c r="AV1232" s="14" t="s">
        <v>77</v>
      </c>
      <c r="AW1232" s="14" t="s">
        <v>30</v>
      </c>
      <c r="AX1232" s="14" t="s">
        <v>68</v>
      </c>
      <c r="AY1232" s="129" t="s">
        <v>133</v>
      </c>
    </row>
    <row r="1233" spans="1:51" s="14" customFormat="1" ht="12">
      <c r="A1233" s="162"/>
      <c r="B1233" s="260"/>
      <c r="C1233" s="162"/>
      <c r="D1233" s="254" t="s">
        <v>142</v>
      </c>
      <c r="E1233" s="261" t="s">
        <v>3</v>
      </c>
      <c r="F1233" s="262" t="s">
        <v>1296</v>
      </c>
      <c r="G1233" s="162"/>
      <c r="H1233" s="263">
        <v>1.959</v>
      </c>
      <c r="I1233" s="130"/>
      <c r="J1233" s="162"/>
      <c r="K1233" s="162"/>
      <c r="L1233" s="260"/>
      <c r="M1233" s="264"/>
      <c r="N1233" s="265"/>
      <c r="O1233" s="265"/>
      <c r="P1233" s="265"/>
      <c r="Q1233" s="265"/>
      <c r="R1233" s="265"/>
      <c r="S1233" s="265"/>
      <c r="T1233" s="266"/>
      <c r="U1233" s="162"/>
      <c r="V1233" s="162"/>
      <c r="W1233" s="162"/>
      <c r="X1233" s="162"/>
      <c r="AT1233" s="129" t="s">
        <v>142</v>
      </c>
      <c r="AU1233" s="129" t="s">
        <v>77</v>
      </c>
      <c r="AV1233" s="14" t="s">
        <v>77</v>
      </c>
      <c r="AW1233" s="14" t="s">
        <v>30</v>
      </c>
      <c r="AX1233" s="14" t="s">
        <v>68</v>
      </c>
      <c r="AY1233" s="129" t="s">
        <v>133</v>
      </c>
    </row>
    <row r="1234" spans="1:51" s="14" customFormat="1" ht="12">
      <c r="A1234" s="162"/>
      <c r="B1234" s="260"/>
      <c r="C1234" s="162"/>
      <c r="D1234" s="254" t="s">
        <v>142</v>
      </c>
      <c r="E1234" s="261" t="s">
        <v>3</v>
      </c>
      <c r="F1234" s="262" t="s">
        <v>1297</v>
      </c>
      <c r="G1234" s="162"/>
      <c r="H1234" s="263">
        <v>2.198</v>
      </c>
      <c r="I1234" s="130"/>
      <c r="J1234" s="162"/>
      <c r="K1234" s="162"/>
      <c r="L1234" s="260"/>
      <c r="M1234" s="264"/>
      <c r="N1234" s="265"/>
      <c r="O1234" s="265"/>
      <c r="P1234" s="265"/>
      <c r="Q1234" s="265"/>
      <c r="R1234" s="265"/>
      <c r="S1234" s="265"/>
      <c r="T1234" s="266"/>
      <c r="U1234" s="162"/>
      <c r="V1234" s="162"/>
      <c r="W1234" s="162"/>
      <c r="X1234" s="162"/>
      <c r="AT1234" s="129" t="s">
        <v>142</v>
      </c>
      <c r="AU1234" s="129" t="s">
        <v>77</v>
      </c>
      <c r="AV1234" s="14" t="s">
        <v>77</v>
      </c>
      <c r="AW1234" s="14" t="s">
        <v>30</v>
      </c>
      <c r="AX1234" s="14" t="s">
        <v>68</v>
      </c>
      <c r="AY1234" s="129" t="s">
        <v>133</v>
      </c>
    </row>
    <row r="1235" spans="1:51" s="14" customFormat="1" ht="12">
      <c r="A1235" s="162"/>
      <c r="B1235" s="260"/>
      <c r="C1235" s="162"/>
      <c r="D1235" s="254" t="s">
        <v>142</v>
      </c>
      <c r="E1235" s="261" t="s">
        <v>3</v>
      </c>
      <c r="F1235" s="262" t="s">
        <v>1298</v>
      </c>
      <c r="G1235" s="162"/>
      <c r="H1235" s="263">
        <v>1.182</v>
      </c>
      <c r="I1235" s="130"/>
      <c r="J1235" s="162"/>
      <c r="K1235" s="162"/>
      <c r="L1235" s="260"/>
      <c r="M1235" s="264"/>
      <c r="N1235" s="265"/>
      <c r="O1235" s="265"/>
      <c r="P1235" s="265"/>
      <c r="Q1235" s="265"/>
      <c r="R1235" s="265"/>
      <c r="S1235" s="265"/>
      <c r="T1235" s="266"/>
      <c r="U1235" s="162"/>
      <c r="V1235" s="162"/>
      <c r="W1235" s="162"/>
      <c r="X1235" s="162"/>
      <c r="AT1235" s="129" t="s">
        <v>142</v>
      </c>
      <c r="AU1235" s="129" t="s">
        <v>77</v>
      </c>
      <c r="AV1235" s="14" t="s">
        <v>77</v>
      </c>
      <c r="AW1235" s="14" t="s">
        <v>30</v>
      </c>
      <c r="AX1235" s="14" t="s">
        <v>68</v>
      </c>
      <c r="AY1235" s="129" t="s">
        <v>133</v>
      </c>
    </row>
    <row r="1236" spans="1:51" s="15" customFormat="1" ht="12">
      <c r="A1236" s="165"/>
      <c r="B1236" s="271"/>
      <c r="C1236" s="165"/>
      <c r="D1236" s="254" t="s">
        <v>142</v>
      </c>
      <c r="E1236" s="272" t="s">
        <v>3</v>
      </c>
      <c r="F1236" s="273" t="s">
        <v>207</v>
      </c>
      <c r="G1236" s="165"/>
      <c r="H1236" s="274">
        <v>25.036</v>
      </c>
      <c r="I1236" s="138"/>
      <c r="J1236" s="165"/>
      <c r="K1236" s="165"/>
      <c r="L1236" s="271"/>
      <c r="M1236" s="275"/>
      <c r="N1236" s="276"/>
      <c r="O1236" s="276"/>
      <c r="P1236" s="276"/>
      <c r="Q1236" s="276"/>
      <c r="R1236" s="276"/>
      <c r="S1236" s="276"/>
      <c r="T1236" s="277"/>
      <c r="U1236" s="165"/>
      <c r="V1236" s="165"/>
      <c r="W1236" s="165"/>
      <c r="X1236" s="165"/>
      <c r="AT1236" s="137" t="s">
        <v>142</v>
      </c>
      <c r="AU1236" s="137" t="s">
        <v>77</v>
      </c>
      <c r="AV1236" s="15" t="s">
        <v>140</v>
      </c>
      <c r="AW1236" s="15" t="s">
        <v>30</v>
      </c>
      <c r="AX1236" s="15" t="s">
        <v>73</v>
      </c>
      <c r="AY1236" s="137" t="s">
        <v>133</v>
      </c>
    </row>
    <row r="1237" spans="1:65" s="2" customFormat="1" ht="14.45" customHeight="1">
      <c r="A1237" s="164"/>
      <c r="B1237" s="176"/>
      <c r="C1237" s="242" t="s">
        <v>1299</v>
      </c>
      <c r="D1237" s="242" t="s">
        <v>135</v>
      </c>
      <c r="E1237" s="243" t="s">
        <v>1300</v>
      </c>
      <c r="F1237" s="244" t="s">
        <v>1301</v>
      </c>
      <c r="G1237" s="245" t="s">
        <v>138</v>
      </c>
      <c r="H1237" s="246">
        <v>416.501</v>
      </c>
      <c r="I1237" s="117"/>
      <c r="J1237" s="247">
        <f>ROUND(I1237*H1237,2)</f>
        <v>0</v>
      </c>
      <c r="K1237" s="244" t="s">
        <v>3</v>
      </c>
      <c r="L1237" s="176"/>
      <c r="M1237" s="248" t="s">
        <v>3</v>
      </c>
      <c r="N1237" s="249" t="s">
        <v>39</v>
      </c>
      <c r="O1237" s="250"/>
      <c r="P1237" s="251">
        <f>O1237*H1237</f>
        <v>0</v>
      </c>
      <c r="Q1237" s="251">
        <v>0</v>
      </c>
      <c r="R1237" s="251">
        <f>Q1237*H1237</f>
        <v>0</v>
      </c>
      <c r="S1237" s="251">
        <v>0.001</v>
      </c>
      <c r="T1237" s="252">
        <f>S1237*H1237</f>
        <v>0.416501</v>
      </c>
      <c r="U1237" s="164"/>
      <c r="V1237" s="164"/>
      <c r="W1237" s="164"/>
      <c r="X1237" s="164"/>
      <c r="Y1237" s="30"/>
      <c r="Z1237" s="30"/>
      <c r="AA1237" s="30"/>
      <c r="AB1237" s="30"/>
      <c r="AC1237" s="30"/>
      <c r="AD1237" s="30"/>
      <c r="AE1237" s="30"/>
      <c r="AR1237" s="122" t="s">
        <v>140</v>
      </c>
      <c r="AT1237" s="122" t="s">
        <v>135</v>
      </c>
      <c r="AU1237" s="122" t="s">
        <v>77</v>
      </c>
      <c r="AY1237" s="18" t="s">
        <v>133</v>
      </c>
      <c r="BE1237" s="123">
        <f>IF(N1237="základní",J1237,0)</f>
        <v>0</v>
      </c>
      <c r="BF1237" s="123">
        <f>IF(N1237="snížená",J1237,0)</f>
        <v>0</v>
      </c>
      <c r="BG1237" s="123">
        <f>IF(N1237="zákl. přenesená",J1237,0)</f>
        <v>0</v>
      </c>
      <c r="BH1237" s="123">
        <f>IF(N1237="sníž. přenesená",J1237,0)</f>
        <v>0</v>
      </c>
      <c r="BI1237" s="123">
        <f>IF(N1237="nulová",J1237,0)</f>
        <v>0</v>
      </c>
      <c r="BJ1237" s="18" t="s">
        <v>73</v>
      </c>
      <c r="BK1237" s="123">
        <f>ROUND(I1237*H1237,2)</f>
        <v>0</v>
      </c>
      <c r="BL1237" s="18" t="s">
        <v>140</v>
      </c>
      <c r="BM1237" s="122" t="s">
        <v>1302</v>
      </c>
    </row>
    <row r="1238" spans="1:51" s="13" customFormat="1" ht="12">
      <c r="A1238" s="161"/>
      <c r="B1238" s="253"/>
      <c r="C1238" s="161"/>
      <c r="D1238" s="254" t="s">
        <v>142</v>
      </c>
      <c r="E1238" s="255" t="s">
        <v>3</v>
      </c>
      <c r="F1238" s="256" t="s">
        <v>1303</v>
      </c>
      <c r="G1238" s="161"/>
      <c r="H1238" s="255" t="s">
        <v>3</v>
      </c>
      <c r="I1238" s="125"/>
      <c r="J1238" s="161"/>
      <c r="K1238" s="161"/>
      <c r="L1238" s="253"/>
      <c r="M1238" s="257"/>
      <c r="N1238" s="258"/>
      <c r="O1238" s="258"/>
      <c r="P1238" s="258"/>
      <c r="Q1238" s="258"/>
      <c r="R1238" s="258"/>
      <c r="S1238" s="258"/>
      <c r="T1238" s="259"/>
      <c r="U1238" s="161"/>
      <c r="V1238" s="161"/>
      <c r="W1238" s="161"/>
      <c r="X1238" s="161"/>
      <c r="AT1238" s="124" t="s">
        <v>142</v>
      </c>
      <c r="AU1238" s="124" t="s">
        <v>77</v>
      </c>
      <c r="AV1238" s="13" t="s">
        <v>73</v>
      </c>
      <c r="AW1238" s="13" t="s">
        <v>30</v>
      </c>
      <c r="AX1238" s="13" t="s">
        <v>68</v>
      </c>
      <c r="AY1238" s="124" t="s">
        <v>133</v>
      </c>
    </row>
    <row r="1239" spans="1:51" s="14" customFormat="1" ht="12">
      <c r="A1239" s="162"/>
      <c r="B1239" s="260"/>
      <c r="C1239" s="162"/>
      <c r="D1239" s="254" t="s">
        <v>142</v>
      </c>
      <c r="E1239" s="261" t="s">
        <v>3</v>
      </c>
      <c r="F1239" s="262" t="s">
        <v>1304</v>
      </c>
      <c r="G1239" s="162"/>
      <c r="H1239" s="263">
        <v>180.024</v>
      </c>
      <c r="I1239" s="130"/>
      <c r="J1239" s="162"/>
      <c r="K1239" s="162"/>
      <c r="L1239" s="260"/>
      <c r="M1239" s="264"/>
      <c r="N1239" s="265"/>
      <c r="O1239" s="265"/>
      <c r="P1239" s="265"/>
      <c r="Q1239" s="265"/>
      <c r="R1239" s="265"/>
      <c r="S1239" s="265"/>
      <c r="T1239" s="266"/>
      <c r="U1239" s="162"/>
      <c r="V1239" s="162"/>
      <c r="W1239" s="162"/>
      <c r="X1239" s="162"/>
      <c r="AT1239" s="129" t="s">
        <v>142</v>
      </c>
      <c r="AU1239" s="129" t="s">
        <v>77</v>
      </c>
      <c r="AV1239" s="14" t="s">
        <v>77</v>
      </c>
      <c r="AW1239" s="14" t="s">
        <v>30</v>
      </c>
      <c r="AX1239" s="14" t="s">
        <v>68</v>
      </c>
      <c r="AY1239" s="129" t="s">
        <v>133</v>
      </c>
    </row>
    <row r="1240" spans="1:51" s="14" customFormat="1" ht="12">
      <c r="A1240" s="162"/>
      <c r="B1240" s="260"/>
      <c r="C1240" s="162"/>
      <c r="D1240" s="254" t="s">
        <v>142</v>
      </c>
      <c r="E1240" s="261" t="s">
        <v>3</v>
      </c>
      <c r="F1240" s="262" t="s">
        <v>1305</v>
      </c>
      <c r="G1240" s="162"/>
      <c r="H1240" s="263">
        <v>24</v>
      </c>
      <c r="I1240" s="130"/>
      <c r="J1240" s="162"/>
      <c r="K1240" s="162"/>
      <c r="L1240" s="260"/>
      <c r="M1240" s="264"/>
      <c r="N1240" s="265"/>
      <c r="O1240" s="265"/>
      <c r="P1240" s="265"/>
      <c r="Q1240" s="265"/>
      <c r="R1240" s="265"/>
      <c r="S1240" s="265"/>
      <c r="T1240" s="266"/>
      <c r="U1240" s="162"/>
      <c r="V1240" s="162"/>
      <c r="W1240" s="162"/>
      <c r="X1240" s="162"/>
      <c r="AT1240" s="129" t="s">
        <v>142</v>
      </c>
      <c r="AU1240" s="129" t="s">
        <v>77</v>
      </c>
      <c r="AV1240" s="14" t="s">
        <v>77</v>
      </c>
      <c r="AW1240" s="14" t="s">
        <v>30</v>
      </c>
      <c r="AX1240" s="14" t="s">
        <v>68</v>
      </c>
      <c r="AY1240" s="129" t="s">
        <v>133</v>
      </c>
    </row>
    <row r="1241" spans="1:51" s="14" customFormat="1" ht="12">
      <c r="A1241" s="162"/>
      <c r="B1241" s="260"/>
      <c r="C1241" s="162"/>
      <c r="D1241" s="254" t="s">
        <v>142</v>
      </c>
      <c r="E1241" s="261" t="s">
        <v>3</v>
      </c>
      <c r="F1241" s="262" t="s">
        <v>1306</v>
      </c>
      <c r="G1241" s="162"/>
      <c r="H1241" s="263">
        <v>106.53</v>
      </c>
      <c r="I1241" s="130"/>
      <c r="J1241" s="162"/>
      <c r="K1241" s="162"/>
      <c r="L1241" s="260"/>
      <c r="M1241" s="264"/>
      <c r="N1241" s="265"/>
      <c r="O1241" s="265"/>
      <c r="P1241" s="265"/>
      <c r="Q1241" s="265"/>
      <c r="R1241" s="265"/>
      <c r="S1241" s="265"/>
      <c r="T1241" s="266"/>
      <c r="U1241" s="162"/>
      <c r="V1241" s="162"/>
      <c r="W1241" s="162"/>
      <c r="X1241" s="162"/>
      <c r="AT1241" s="129" t="s">
        <v>142</v>
      </c>
      <c r="AU1241" s="129" t="s">
        <v>77</v>
      </c>
      <c r="AV1241" s="14" t="s">
        <v>77</v>
      </c>
      <c r="AW1241" s="14" t="s">
        <v>30</v>
      </c>
      <c r="AX1241" s="14" t="s">
        <v>68</v>
      </c>
      <c r="AY1241" s="129" t="s">
        <v>133</v>
      </c>
    </row>
    <row r="1242" spans="1:51" s="14" customFormat="1" ht="12">
      <c r="A1242" s="162"/>
      <c r="B1242" s="260"/>
      <c r="C1242" s="162"/>
      <c r="D1242" s="254" t="s">
        <v>142</v>
      </c>
      <c r="E1242" s="261" t="s">
        <v>3</v>
      </c>
      <c r="F1242" s="262" t="s">
        <v>1307</v>
      </c>
      <c r="G1242" s="162"/>
      <c r="H1242" s="263">
        <v>36.898</v>
      </c>
      <c r="I1242" s="130"/>
      <c r="J1242" s="162"/>
      <c r="K1242" s="162"/>
      <c r="L1242" s="260"/>
      <c r="M1242" s="264"/>
      <c r="N1242" s="265"/>
      <c r="O1242" s="265"/>
      <c r="P1242" s="265"/>
      <c r="Q1242" s="265"/>
      <c r="R1242" s="265"/>
      <c r="S1242" s="265"/>
      <c r="T1242" s="266"/>
      <c r="U1242" s="162"/>
      <c r="V1242" s="162"/>
      <c r="W1242" s="162"/>
      <c r="X1242" s="162"/>
      <c r="AT1242" s="129" t="s">
        <v>142</v>
      </c>
      <c r="AU1242" s="129" t="s">
        <v>77</v>
      </c>
      <c r="AV1242" s="14" t="s">
        <v>77</v>
      </c>
      <c r="AW1242" s="14" t="s">
        <v>30</v>
      </c>
      <c r="AX1242" s="14" t="s">
        <v>68</v>
      </c>
      <c r="AY1242" s="129" t="s">
        <v>133</v>
      </c>
    </row>
    <row r="1243" spans="1:51" s="14" customFormat="1" ht="12">
      <c r="A1243" s="162"/>
      <c r="B1243" s="260"/>
      <c r="C1243" s="162"/>
      <c r="D1243" s="254" t="s">
        <v>142</v>
      </c>
      <c r="E1243" s="261" t="s">
        <v>3</v>
      </c>
      <c r="F1243" s="262" t="s">
        <v>1308</v>
      </c>
      <c r="G1243" s="162"/>
      <c r="H1243" s="263">
        <v>39.145</v>
      </c>
      <c r="I1243" s="130"/>
      <c r="J1243" s="162"/>
      <c r="K1243" s="162"/>
      <c r="L1243" s="260"/>
      <c r="M1243" s="264"/>
      <c r="N1243" s="265"/>
      <c r="O1243" s="265"/>
      <c r="P1243" s="265"/>
      <c r="Q1243" s="265"/>
      <c r="R1243" s="265"/>
      <c r="S1243" s="265"/>
      <c r="T1243" s="266"/>
      <c r="U1243" s="162"/>
      <c r="V1243" s="162"/>
      <c r="W1243" s="162"/>
      <c r="X1243" s="162"/>
      <c r="AT1243" s="129" t="s">
        <v>142</v>
      </c>
      <c r="AU1243" s="129" t="s">
        <v>77</v>
      </c>
      <c r="AV1243" s="14" t="s">
        <v>77</v>
      </c>
      <c r="AW1243" s="14" t="s">
        <v>30</v>
      </c>
      <c r="AX1243" s="14" t="s">
        <v>68</v>
      </c>
      <c r="AY1243" s="129" t="s">
        <v>133</v>
      </c>
    </row>
    <row r="1244" spans="1:51" s="14" customFormat="1" ht="12">
      <c r="A1244" s="162"/>
      <c r="B1244" s="260"/>
      <c r="C1244" s="162"/>
      <c r="D1244" s="254" t="s">
        <v>142</v>
      </c>
      <c r="E1244" s="261" t="s">
        <v>3</v>
      </c>
      <c r="F1244" s="262" t="s">
        <v>1309</v>
      </c>
      <c r="G1244" s="162"/>
      <c r="H1244" s="263">
        <v>29.904</v>
      </c>
      <c r="I1244" s="130"/>
      <c r="J1244" s="162"/>
      <c r="K1244" s="162"/>
      <c r="L1244" s="260"/>
      <c r="M1244" s="264"/>
      <c r="N1244" s="265"/>
      <c r="O1244" s="265"/>
      <c r="P1244" s="265"/>
      <c r="Q1244" s="265"/>
      <c r="R1244" s="265"/>
      <c r="S1244" s="265"/>
      <c r="T1244" s="266"/>
      <c r="U1244" s="162"/>
      <c r="V1244" s="162"/>
      <c r="W1244" s="162"/>
      <c r="X1244" s="162"/>
      <c r="AT1244" s="129" t="s">
        <v>142</v>
      </c>
      <c r="AU1244" s="129" t="s">
        <v>77</v>
      </c>
      <c r="AV1244" s="14" t="s">
        <v>77</v>
      </c>
      <c r="AW1244" s="14" t="s">
        <v>30</v>
      </c>
      <c r="AX1244" s="14" t="s">
        <v>68</v>
      </c>
      <c r="AY1244" s="129" t="s">
        <v>133</v>
      </c>
    </row>
    <row r="1245" spans="1:51" s="15" customFormat="1" ht="12">
      <c r="A1245" s="165"/>
      <c r="B1245" s="271"/>
      <c r="C1245" s="165"/>
      <c r="D1245" s="254" t="s">
        <v>142</v>
      </c>
      <c r="E1245" s="272" t="s">
        <v>3</v>
      </c>
      <c r="F1245" s="273" t="s">
        <v>207</v>
      </c>
      <c r="G1245" s="165"/>
      <c r="H1245" s="274">
        <v>416.501</v>
      </c>
      <c r="I1245" s="138"/>
      <c r="J1245" s="165"/>
      <c r="K1245" s="165"/>
      <c r="L1245" s="271"/>
      <c r="M1245" s="275"/>
      <c r="N1245" s="276"/>
      <c r="O1245" s="276"/>
      <c r="P1245" s="276"/>
      <c r="Q1245" s="276"/>
      <c r="R1245" s="276"/>
      <c r="S1245" s="276"/>
      <c r="T1245" s="277"/>
      <c r="U1245" s="165"/>
      <c r="V1245" s="165"/>
      <c r="W1245" s="165"/>
      <c r="X1245" s="165"/>
      <c r="AT1245" s="137" t="s">
        <v>142</v>
      </c>
      <c r="AU1245" s="137" t="s">
        <v>77</v>
      </c>
      <c r="AV1245" s="15" t="s">
        <v>140</v>
      </c>
      <c r="AW1245" s="15" t="s">
        <v>30</v>
      </c>
      <c r="AX1245" s="15" t="s">
        <v>73</v>
      </c>
      <c r="AY1245" s="137" t="s">
        <v>133</v>
      </c>
    </row>
    <row r="1246" spans="1:65" s="2" customFormat="1" ht="14.45" customHeight="1">
      <c r="A1246" s="164"/>
      <c r="B1246" s="176"/>
      <c r="C1246" s="242" t="s">
        <v>1310</v>
      </c>
      <c r="D1246" s="242" t="s">
        <v>135</v>
      </c>
      <c r="E1246" s="243" t="s">
        <v>1311</v>
      </c>
      <c r="F1246" s="244" t="s">
        <v>1312</v>
      </c>
      <c r="G1246" s="245" t="s">
        <v>527</v>
      </c>
      <c r="H1246" s="246">
        <v>15</v>
      </c>
      <c r="I1246" s="117"/>
      <c r="J1246" s="247">
        <f>ROUND(I1246*H1246,2)</f>
        <v>0</v>
      </c>
      <c r="K1246" s="244" t="s">
        <v>3</v>
      </c>
      <c r="L1246" s="176"/>
      <c r="M1246" s="248" t="s">
        <v>3</v>
      </c>
      <c r="N1246" s="249" t="s">
        <v>39</v>
      </c>
      <c r="O1246" s="250"/>
      <c r="P1246" s="251">
        <f>O1246*H1246</f>
        <v>0</v>
      </c>
      <c r="Q1246" s="251">
        <v>0</v>
      </c>
      <c r="R1246" s="251">
        <f>Q1246*H1246</f>
        <v>0</v>
      </c>
      <c r="S1246" s="251">
        <v>0</v>
      </c>
      <c r="T1246" s="252">
        <f>S1246*H1246</f>
        <v>0</v>
      </c>
      <c r="U1246" s="164"/>
      <c r="V1246" s="164"/>
      <c r="W1246" s="164"/>
      <c r="X1246" s="164"/>
      <c r="Y1246" s="30"/>
      <c r="Z1246" s="30"/>
      <c r="AA1246" s="30"/>
      <c r="AB1246" s="30"/>
      <c r="AC1246" s="30"/>
      <c r="AD1246" s="30"/>
      <c r="AE1246" s="30"/>
      <c r="AR1246" s="122" t="s">
        <v>140</v>
      </c>
      <c r="AT1246" s="122" t="s">
        <v>135</v>
      </c>
      <c r="AU1246" s="122" t="s">
        <v>77</v>
      </c>
      <c r="AY1246" s="18" t="s">
        <v>133</v>
      </c>
      <c r="BE1246" s="123">
        <f>IF(N1246="základní",J1246,0)</f>
        <v>0</v>
      </c>
      <c r="BF1246" s="123">
        <f>IF(N1246="snížená",J1246,0)</f>
        <v>0</v>
      </c>
      <c r="BG1246" s="123">
        <f>IF(N1246="zákl. přenesená",J1246,0)</f>
        <v>0</v>
      </c>
      <c r="BH1246" s="123">
        <f>IF(N1246="sníž. přenesená",J1246,0)</f>
        <v>0</v>
      </c>
      <c r="BI1246" s="123">
        <f>IF(N1246="nulová",J1246,0)</f>
        <v>0</v>
      </c>
      <c r="BJ1246" s="18" t="s">
        <v>73</v>
      </c>
      <c r="BK1246" s="123">
        <f>ROUND(I1246*H1246,2)</f>
        <v>0</v>
      </c>
      <c r="BL1246" s="18" t="s">
        <v>140</v>
      </c>
      <c r="BM1246" s="122" t="s">
        <v>1313</v>
      </c>
    </row>
    <row r="1247" spans="1:65" s="2" customFormat="1" ht="14.45" customHeight="1">
      <c r="A1247" s="164"/>
      <c r="B1247" s="176"/>
      <c r="C1247" s="242" t="s">
        <v>1314</v>
      </c>
      <c r="D1247" s="242" t="s">
        <v>135</v>
      </c>
      <c r="E1247" s="243" t="s">
        <v>1315</v>
      </c>
      <c r="F1247" s="244" t="s">
        <v>1316</v>
      </c>
      <c r="G1247" s="245" t="s">
        <v>527</v>
      </c>
      <c r="H1247" s="246">
        <v>18</v>
      </c>
      <c r="I1247" s="117"/>
      <c r="J1247" s="247">
        <f>ROUND(I1247*H1247,2)</f>
        <v>0</v>
      </c>
      <c r="K1247" s="244" t="s">
        <v>3</v>
      </c>
      <c r="L1247" s="176"/>
      <c r="M1247" s="248" t="s">
        <v>3</v>
      </c>
      <c r="N1247" s="249" t="s">
        <v>39</v>
      </c>
      <c r="O1247" s="250"/>
      <c r="P1247" s="251">
        <f>O1247*H1247</f>
        <v>0</v>
      </c>
      <c r="Q1247" s="251">
        <v>0</v>
      </c>
      <c r="R1247" s="251">
        <f>Q1247*H1247</f>
        <v>0</v>
      </c>
      <c r="S1247" s="251">
        <v>0</v>
      </c>
      <c r="T1247" s="252">
        <f>S1247*H1247</f>
        <v>0</v>
      </c>
      <c r="U1247" s="164"/>
      <c r="V1247" s="164"/>
      <c r="W1247" s="164"/>
      <c r="X1247" s="164"/>
      <c r="Y1247" s="30"/>
      <c r="Z1247" s="30"/>
      <c r="AA1247" s="30"/>
      <c r="AB1247" s="30"/>
      <c r="AC1247" s="30"/>
      <c r="AD1247" s="30"/>
      <c r="AE1247" s="30"/>
      <c r="AR1247" s="122" t="s">
        <v>140</v>
      </c>
      <c r="AT1247" s="122" t="s">
        <v>135</v>
      </c>
      <c r="AU1247" s="122" t="s">
        <v>77</v>
      </c>
      <c r="AY1247" s="18" t="s">
        <v>133</v>
      </c>
      <c r="BE1247" s="123">
        <f>IF(N1247="základní",J1247,0)</f>
        <v>0</v>
      </c>
      <c r="BF1247" s="123">
        <f>IF(N1247="snížená",J1247,0)</f>
        <v>0</v>
      </c>
      <c r="BG1247" s="123">
        <f>IF(N1247="zákl. přenesená",J1247,0)</f>
        <v>0</v>
      </c>
      <c r="BH1247" s="123">
        <f>IF(N1247="sníž. přenesená",J1247,0)</f>
        <v>0</v>
      </c>
      <c r="BI1247" s="123">
        <f>IF(N1247="nulová",J1247,0)</f>
        <v>0</v>
      </c>
      <c r="BJ1247" s="18" t="s">
        <v>73</v>
      </c>
      <c r="BK1247" s="123">
        <f>ROUND(I1247*H1247,2)</f>
        <v>0</v>
      </c>
      <c r="BL1247" s="18" t="s">
        <v>140</v>
      </c>
      <c r="BM1247" s="122" t="s">
        <v>1317</v>
      </c>
    </row>
    <row r="1248" spans="1:65" s="2" customFormat="1" ht="14.45" customHeight="1">
      <c r="A1248" s="164"/>
      <c r="B1248" s="176"/>
      <c r="C1248" s="242" t="s">
        <v>1318</v>
      </c>
      <c r="D1248" s="242" t="s">
        <v>135</v>
      </c>
      <c r="E1248" s="243" t="s">
        <v>1319</v>
      </c>
      <c r="F1248" s="244" t="s">
        <v>1320</v>
      </c>
      <c r="G1248" s="245" t="s">
        <v>527</v>
      </c>
      <c r="H1248" s="246">
        <v>35</v>
      </c>
      <c r="I1248" s="117"/>
      <c r="J1248" s="247">
        <f>ROUND(I1248*H1248,2)</f>
        <v>0</v>
      </c>
      <c r="K1248" s="244" t="s">
        <v>3</v>
      </c>
      <c r="L1248" s="176"/>
      <c r="M1248" s="248" t="s">
        <v>3</v>
      </c>
      <c r="N1248" s="249" t="s">
        <v>39</v>
      </c>
      <c r="O1248" s="250"/>
      <c r="P1248" s="251">
        <f>O1248*H1248</f>
        <v>0</v>
      </c>
      <c r="Q1248" s="251">
        <v>0</v>
      </c>
      <c r="R1248" s="251">
        <f>Q1248*H1248</f>
        <v>0</v>
      </c>
      <c r="S1248" s="251">
        <v>0</v>
      </c>
      <c r="T1248" s="252">
        <f>S1248*H1248</f>
        <v>0</v>
      </c>
      <c r="U1248" s="164"/>
      <c r="V1248" s="164"/>
      <c r="W1248" s="164"/>
      <c r="X1248" s="164"/>
      <c r="Y1248" s="30"/>
      <c r="Z1248" s="30"/>
      <c r="AA1248" s="30"/>
      <c r="AB1248" s="30"/>
      <c r="AC1248" s="30"/>
      <c r="AD1248" s="30"/>
      <c r="AE1248" s="30"/>
      <c r="AR1248" s="122" t="s">
        <v>140</v>
      </c>
      <c r="AT1248" s="122" t="s">
        <v>135</v>
      </c>
      <c r="AU1248" s="122" t="s">
        <v>77</v>
      </c>
      <c r="AY1248" s="18" t="s">
        <v>133</v>
      </c>
      <c r="BE1248" s="123">
        <f>IF(N1248="základní",J1248,0)</f>
        <v>0</v>
      </c>
      <c r="BF1248" s="123">
        <f>IF(N1248="snížená",J1248,0)</f>
        <v>0</v>
      </c>
      <c r="BG1248" s="123">
        <f>IF(N1248="zákl. přenesená",J1248,0)</f>
        <v>0</v>
      </c>
      <c r="BH1248" s="123">
        <f>IF(N1248="sníž. přenesená",J1248,0)</f>
        <v>0</v>
      </c>
      <c r="BI1248" s="123">
        <f>IF(N1248="nulová",J1248,0)</f>
        <v>0</v>
      </c>
      <c r="BJ1248" s="18" t="s">
        <v>73</v>
      </c>
      <c r="BK1248" s="123">
        <f>ROUND(I1248*H1248,2)</f>
        <v>0</v>
      </c>
      <c r="BL1248" s="18" t="s">
        <v>140</v>
      </c>
      <c r="BM1248" s="122" t="s">
        <v>1321</v>
      </c>
    </row>
    <row r="1249" spans="1:51" s="13" customFormat="1" ht="12">
      <c r="A1249" s="161"/>
      <c r="B1249" s="253"/>
      <c r="C1249" s="161"/>
      <c r="D1249" s="254" t="s">
        <v>142</v>
      </c>
      <c r="E1249" s="255" t="s">
        <v>3</v>
      </c>
      <c r="F1249" s="256" t="s">
        <v>1322</v>
      </c>
      <c r="G1249" s="161"/>
      <c r="H1249" s="255" t="s">
        <v>3</v>
      </c>
      <c r="I1249" s="125"/>
      <c r="J1249" s="161"/>
      <c r="K1249" s="161"/>
      <c r="L1249" s="253"/>
      <c r="M1249" s="257"/>
      <c r="N1249" s="258"/>
      <c r="O1249" s="258"/>
      <c r="P1249" s="258"/>
      <c r="Q1249" s="258"/>
      <c r="R1249" s="258"/>
      <c r="S1249" s="258"/>
      <c r="T1249" s="259"/>
      <c r="U1249" s="161"/>
      <c r="V1249" s="161"/>
      <c r="W1249" s="161"/>
      <c r="X1249" s="161"/>
      <c r="AT1249" s="124" t="s">
        <v>142</v>
      </c>
      <c r="AU1249" s="124" t="s">
        <v>77</v>
      </c>
      <c r="AV1249" s="13" t="s">
        <v>73</v>
      </c>
      <c r="AW1249" s="13" t="s">
        <v>30</v>
      </c>
      <c r="AX1249" s="13" t="s">
        <v>68</v>
      </c>
      <c r="AY1249" s="124" t="s">
        <v>133</v>
      </c>
    </row>
    <row r="1250" spans="1:51" s="14" customFormat="1" ht="12">
      <c r="A1250" s="162"/>
      <c r="B1250" s="260"/>
      <c r="C1250" s="162"/>
      <c r="D1250" s="254" t="s">
        <v>142</v>
      </c>
      <c r="E1250" s="261" t="s">
        <v>3</v>
      </c>
      <c r="F1250" s="262" t="s">
        <v>238</v>
      </c>
      <c r="G1250" s="162"/>
      <c r="H1250" s="263">
        <v>18</v>
      </c>
      <c r="I1250" s="130"/>
      <c r="J1250" s="162"/>
      <c r="K1250" s="162"/>
      <c r="L1250" s="260"/>
      <c r="M1250" s="264"/>
      <c r="N1250" s="265"/>
      <c r="O1250" s="265"/>
      <c r="P1250" s="265"/>
      <c r="Q1250" s="265"/>
      <c r="R1250" s="265"/>
      <c r="S1250" s="265"/>
      <c r="T1250" s="266"/>
      <c r="U1250" s="162"/>
      <c r="V1250" s="162"/>
      <c r="W1250" s="162"/>
      <c r="X1250" s="162"/>
      <c r="AT1250" s="129" t="s">
        <v>142</v>
      </c>
      <c r="AU1250" s="129" t="s">
        <v>77</v>
      </c>
      <c r="AV1250" s="14" t="s">
        <v>77</v>
      </c>
      <c r="AW1250" s="14" t="s">
        <v>30</v>
      </c>
      <c r="AX1250" s="14" t="s">
        <v>68</v>
      </c>
      <c r="AY1250" s="129" t="s">
        <v>133</v>
      </c>
    </row>
    <row r="1251" spans="1:51" s="13" customFormat="1" ht="12">
      <c r="A1251" s="161"/>
      <c r="B1251" s="253"/>
      <c r="C1251" s="161"/>
      <c r="D1251" s="254" t="s">
        <v>142</v>
      </c>
      <c r="E1251" s="255" t="s">
        <v>3</v>
      </c>
      <c r="F1251" s="256" t="s">
        <v>1323</v>
      </c>
      <c r="G1251" s="161"/>
      <c r="H1251" s="255" t="s">
        <v>3</v>
      </c>
      <c r="I1251" s="125"/>
      <c r="J1251" s="161"/>
      <c r="K1251" s="161"/>
      <c r="L1251" s="253"/>
      <c r="M1251" s="257"/>
      <c r="N1251" s="258"/>
      <c r="O1251" s="258"/>
      <c r="P1251" s="258"/>
      <c r="Q1251" s="258"/>
      <c r="R1251" s="258"/>
      <c r="S1251" s="258"/>
      <c r="T1251" s="259"/>
      <c r="U1251" s="161"/>
      <c r="V1251" s="161"/>
      <c r="W1251" s="161"/>
      <c r="X1251" s="161"/>
      <c r="AT1251" s="124" t="s">
        <v>142</v>
      </c>
      <c r="AU1251" s="124" t="s">
        <v>77</v>
      </c>
      <c r="AV1251" s="13" t="s">
        <v>73</v>
      </c>
      <c r="AW1251" s="13" t="s">
        <v>30</v>
      </c>
      <c r="AX1251" s="13" t="s">
        <v>68</v>
      </c>
      <c r="AY1251" s="124" t="s">
        <v>133</v>
      </c>
    </row>
    <row r="1252" spans="1:51" s="14" customFormat="1" ht="12">
      <c r="A1252" s="162"/>
      <c r="B1252" s="260"/>
      <c r="C1252" s="162"/>
      <c r="D1252" s="254" t="s">
        <v>142</v>
      </c>
      <c r="E1252" s="261" t="s">
        <v>3</v>
      </c>
      <c r="F1252" s="262" t="s">
        <v>232</v>
      </c>
      <c r="G1252" s="162"/>
      <c r="H1252" s="263">
        <v>17</v>
      </c>
      <c r="I1252" s="130"/>
      <c r="J1252" s="162"/>
      <c r="K1252" s="162"/>
      <c r="L1252" s="260"/>
      <c r="M1252" s="264"/>
      <c r="N1252" s="265"/>
      <c r="O1252" s="265"/>
      <c r="P1252" s="265"/>
      <c r="Q1252" s="265"/>
      <c r="R1252" s="265"/>
      <c r="S1252" s="265"/>
      <c r="T1252" s="266"/>
      <c r="U1252" s="162"/>
      <c r="V1252" s="162"/>
      <c r="W1252" s="162"/>
      <c r="X1252" s="162"/>
      <c r="AT1252" s="129" t="s">
        <v>142</v>
      </c>
      <c r="AU1252" s="129" t="s">
        <v>77</v>
      </c>
      <c r="AV1252" s="14" t="s">
        <v>77</v>
      </c>
      <c r="AW1252" s="14" t="s">
        <v>30</v>
      </c>
      <c r="AX1252" s="14" t="s">
        <v>68</v>
      </c>
      <c r="AY1252" s="129" t="s">
        <v>133</v>
      </c>
    </row>
    <row r="1253" spans="1:51" s="15" customFormat="1" ht="12">
      <c r="A1253" s="165"/>
      <c r="B1253" s="271"/>
      <c r="C1253" s="165"/>
      <c r="D1253" s="254" t="s">
        <v>142</v>
      </c>
      <c r="E1253" s="272" t="s">
        <v>3</v>
      </c>
      <c r="F1253" s="273" t="s">
        <v>207</v>
      </c>
      <c r="G1253" s="165"/>
      <c r="H1253" s="274">
        <v>35</v>
      </c>
      <c r="I1253" s="138"/>
      <c r="J1253" s="165"/>
      <c r="K1253" s="165"/>
      <c r="L1253" s="271"/>
      <c r="M1253" s="275"/>
      <c r="N1253" s="276"/>
      <c r="O1253" s="276"/>
      <c r="P1253" s="276"/>
      <c r="Q1253" s="276"/>
      <c r="R1253" s="276"/>
      <c r="S1253" s="276"/>
      <c r="T1253" s="277"/>
      <c r="U1253" s="165"/>
      <c r="V1253" s="165"/>
      <c r="W1253" s="165"/>
      <c r="X1253" s="165"/>
      <c r="AT1253" s="137" t="s">
        <v>142</v>
      </c>
      <c r="AU1253" s="137" t="s">
        <v>77</v>
      </c>
      <c r="AV1253" s="15" t="s">
        <v>140</v>
      </c>
      <c r="AW1253" s="15" t="s">
        <v>30</v>
      </c>
      <c r="AX1253" s="15" t="s">
        <v>73</v>
      </c>
      <c r="AY1253" s="137" t="s">
        <v>133</v>
      </c>
    </row>
    <row r="1254" spans="1:65" s="2" customFormat="1" ht="14.45" customHeight="1">
      <c r="A1254" s="164"/>
      <c r="B1254" s="176"/>
      <c r="C1254" s="242" t="s">
        <v>1324</v>
      </c>
      <c r="D1254" s="242" t="s">
        <v>135</v>
      </c>
      <c r="E1254" s="243" t="s">
        <v>1325</v>
      </c>
      <c r="F1254" s="244" t="s">
        <v>1326</v>
      </c>
      <c r="G1254" s="245" t="s">
        <v>527</v>
      </c>
      <c r="H1254" s="246">
        <v>17</v>
      </c>
      <c r="I1254" s="117"/>
      <c r="J1254" s="247">
        <f>ROUND(I1254*H1254,2)</f>
        <v>0</v>
      </c>
      <c r="K1254" s="244" t="s">
        <v>3</v>
      </c>
      <c r="L1254" s="176"/>
      <c r="M1254" s="248" t="s">
        <v>3</v>
      </c>
      <c r="N1254" s="249" t="s">
        <v>39</v>
      </c>
      <c r="O1254" s="250"/>
      <c r="P1254" s="251">
        <f>O1254*H1254</f>
        <v>0</v>
      </c>
      <c r="Q1254" s="251">
        <v>0</v>
      </c>
      <c r="R1254" s="251">
        <f>Q1254*H1254</f>
        <v>0</v>
      </c>
      <c r="S1254" s="251">
        <v>0</v>
      </c>
      <c r="T1254" s="252">
        <f>S1254*H1254</f>
        <v>0</v>
      </c>
      <c r="U1254" s="164"/>
      <c r="V1254" s="164"/>
      <c r="W1254" s="164"/>
      <c r="X1254" s="164"/>
      <c r="Y1254" s="30"/>
      <c r="Z1254" s="30"/>
      <c r="AA1254" s="30"/>
      <c r="AB1254" s="30"/>
      <c r="AC1254" s="30"/>
      <c r="AD1254" s="30"/>
      <c r="AE1254" s="30"/>
      <c r="AR1254" s="122" t="s">
        <v>140</v>
      </c>
      <c r="AT1254" s="122" t="s">
        <v>135</v>
      </c>
      <c r="AU1254" s="122" t="s">
        <v>77</v>
      </c>
      <c r="AY1254" s="18" t="s">
        <v>133</v>
      </c>
      <c r="BE1254" s="123">
        <f>IF(N1254="základní",J1254,0)</f>
        <v>0</v>
      </c>
      <c r="BF1254" s="123">
        <f>IF(N1254="snížená",J1254,0)</f>
        <v>0</v>
      </c>
      <c r="BG1254" s="123">
        <f>IF(N1254="zákl. přenesená",J1254,0)</f>
        <v>0</v>
      </c>
      <c r="BH1254" s="123">
        <f>IF(N1254="sníž. přenesená",J1254,0)</f>
        <v>0</v>
      </c>
      <c r="BI1254" s="123">
        <f>IF(N1254="nulová",J1254,0)</f>
        <v>0</v>
      </c>
      <c r="BJ1254" s="18" t="s">
        <v>73</v>
      </c>
      <c r="BK1254" s="123">
        <f>ROUND(I1254*H1254,2)</f>
        <v>0</v>
      </c>
      <c r="BL1254" s="18" t="s">
        <v>140</v>
      </c>
      <c r="BM1254" s="122" t="s">
        <v>1327</v>
      </c>
    </row>
    <row r="1255" spans="1:51" s="13" customFormat="1" ht="12">
      <c r="A1255" s="161"/>
      <c r="B1255" s="253"/>
      <c r="C1255" s="161"/>
      <c r="D1255" s="254" t="s">
        <v>142</v>
      </c>
      <c r="E1255" s="255" t="s">
        <v>3</v>
      </c>
      <c r="F1255" s="256" t="s">
        <v>1328</v>
      </c>
      <c r="G1255" s="161"/>
      <c r="H1255" s="255" t="s">
        <v>3</v>
      </c>
      <c r="I1255" s="125"/>
      <c r="J1255" s="161"/>
      <c r="K1255" s="161"/>
      <c r="L1255" s="253"/>
      <c r="M1255" s="257"/>
      <c r="N1255" s="258"/>
      <c r="O1255" s="258"/>
      <c r="P1255" s="258"/>
      <c r="Q1255" s="258"/>
      <c r="R1255" s="258"/>
      <c r="S1255" s="258"/>
      <c r="T1255" s="259"/>
      <c r="U1255" s="161"/>
      <c r="V1255" s="161"/>
      <c r="W1255" s="161"/>
      <c r="X1255" s="161"/>
      <c r="AT1255" s="124" t="s">
        <v>142</v>
      </c>
      <c r="AU1255" s="124" t="s">
        <v>77</v>
      </c>
      <c r="AV1255" s="13" t="s">
        <v>73</v>
      </c>
      <c r="AW1255" s="13" t="s">
        <v>30</v>
      </c>
      <c r="AX1255" s="13" t="s">
        <v>68</v>
      </c>
      <c r="AY1255" s="124" t="s">
        <v>133</v>
      </c>
    </row>
    <row r="1256" spans="1:51" s="14" customFormat="1" ht="12">
      <c r="A1256" s="162"/>
      <c r="B1256" s="260"/>
      <c r="C1256" s="162"/>
      <c r="D1256" s="254" t="s">
        <v>142</v>
      </c>
      <c r="E1256" s="261" t="s">
        <v>3</v>
      </c>
      <c r="F1256" s="262" t="s">
        <v>232</v>
      </c>
      <c r="G1256" s="162"/>
      <c r="H1256" s="263">
        <v>17</v>
      </c>
      <c r="I1256" s="130"/>
      <c r="J1256" s="162"/>
      <c r="K1256" s="162"/>
      <c r="L1256" s="260"/>
      <c r="M1256" s="264"/>
      <c r="N1256" s="265"/>
      <c r="O1256" s="265"/>
      <c r="P1256" s="265"/>
      <c r="Q1256" s="265"/>
      <c r="R1256" s="265"/>
      <c r="S1256" s="265"/>
      <c r="T1256" s="266"/>
      <c r="U1256" s="162"/>
      <c r="V1256" s="162"/>
      <c r="W1256" s="162"/>
      <c r="X1256" s="162"/>
      <c r="AT1256" s="129" t="s">
        <v>142</v>
      </c>
      <c r="AU1256" s="129" t="s">
        <v>77</v>
      </c>
      <c r="AV1256" s="14" t="s">
        <v>77</v>
      </c>
      <c r="AW1256" s="14" t="s">
        <v>30</v>
      </c>
      <c r="AX1256" s="14" t="s">
        <v>73</v>
      </c>
      <c r="AY1256" s="129" t="s">
        <v>133</v>
      </c>
    </row>
    <row r="1257" spans="1:65" s="2" customFormat="1" ht="14.45" customHeight="1">
      <c r="A1257" s="164"/>
      <c r="B1257" s="176"/>
      <c r="C1257" s="242" t="s">
        <v>1329</v>
      </c>
      <c r="D1257" s="242" t="s">
        <v>135</v>
      </c>
      <c r="E1257" s="243" t="s">
        <v>1330</v>
      </c>
      <c r="F1257" s="244" t="s">
        <v>1331</v>
      </c>
      <c r="G1257" s="245" t="s">
        <v>527</v>
      </c>
      <c r="H1257" s="246">
        <v>2</v>
      </c>
      <c r="I1257" s="117"/>
      <c r="J1257" s="247">
        <f>ROUND(I1257*H1257,2)</f>
        <v>0</v>
      </c>
      <c r="K1257" s="244" t="s">
        <v>3</v>
      </c>
      <c r="L1257" s="176"/>
      <c r="M1257" s="248" t="s">
        <v>3</v>
      </c>
      <c r="N1257" s="249" t="s">
        <v>39</v>
      </c>
      <c r="O1257" s="250"/>
      <c r="P1257" s="251">
        <f>O1257*H1257</f>
        <v>0</v>
      </c>
      <c r="Q1257" s="251">
        <v>0</v>
      </c>
      <c r="R1257" s="251">
        <f>Q1257*H1257</f>
        <v>0</v>
      </c>
      <c r="S1257" s="251">
        <v>0</v>
      </c>
      <c r="T1257" s="252">
        <f>S1257*H1257</f>
        <v>0</v>
      </c>
      <c r="U1257" s="164"/>
      <c r="V1257" s="164"/>
      <c r="W1257" s="164"/>
      <c r="X1257" s="164"/>
      <c r="Y1257" s="30"/>
      <c r="Z1257" s="30"/>
      <c r="AA1257" s="30"/>
      <c r="AB1257" s="30"/>
      <c r="AC1257" s="30"/>
      <c r="AD1257" s="30"/>
      <c r="AE1257" s="30"/>
      <c r="AR1257" s="122" t="s">
        <v>140</v>
      </c>
      <c r="AT1257" s="122" t="s">
        <v>135</v>
      </c>
      <c r="AU1257" s="122" t="s">
        <v>77</v>
      </c>
      <c r="AY1257" s="18" t="s">
        <v>133</v>
      </c>
      <c r="BE1257" s="123">
        <f>IF(N1257="základní",J1257,0)</f>
        <v>0</v>
      </c>
      <c r="BF1257" s="123">
        <f>IF(N1257="snížená",J1257,0)</f>
        <v>0</v>
      </c>
      <c r="BG1257" s="123">
        <f>IF(N1257="zákl. přenesená",J1257,0)</f>
        <v>0</v>
      </c>
      <c r="BH1257" s="123">
        <f>IF(N1257="sníž. přenesená",J1257,0)</f>
        <v>0</v>
      </c>
      <c r="BI1257" s="123">
        <f>IF(N1257="nulová",J1257,0)</f>
        <v>0</v>
      </c>
      <c r="BJ1257" s="18" t="s">
        <v>73</v>
      </c>
      <c r="BK1257" s="123">
        <f>ROUND(I1257*H1257,2)</f>
        <v>0</v>
      </c>
      <c r="BL1257" s="18" t="s">
        <v>140</v>
      </c>
      <c r="BM1257" s="122" t="s">
        <v>1332</v>
      </c>
    </row>
    <row r="1258" spans="1:65" s="2" customFormat="1" ht="14.45" customHeight="1">
      <c r="A1258" s="164"/>
      <c r="B1258" s="176"/>
      <c r="C1258" s="242" t="s">
        <v>1333</v>
      </c>
      <c r="D1258" s="242" t="s">
        <v>135</v>
      </c>
      <c r="E1258" s="243" t="s">
        <v>1334</v>
      </c>
      <c r="F1258" s="244" t="s">
        <v>1335</v>
      </c>
      <c r="G1258" s="245" t="s">
        <v>527</v>
      </c>
      <c r="H1258" s="246">
        <v>2</v>
      </c>
      <c r="I1258" s="117"/>
      <c r="J1258" s="247">
        <f>ROUND(I1258*H1258,2)</f>
        <v>0</v>
      </c>
      <c r="K1258" s="244" t="s">
        <v>3</v>
      </c>
      <c r="L1258" s="176"/>
      <c r="M1258" s="248" t="s">
        <v>3</v>
      </c>
      <c r="N1258" s="249" t="s">
        <v>39</v>
      </c>
      <c r="O1258" s="250"/>
      <c r="P1258" s="251">
        <f>O1258*H1258</f>
        <v>0</v>
      </c>
      <c r="Q1258" s="251">
        <v>0</v>
      </c>
      <c r="R1258" s="251">
        <f>Q1258*H1258</f>
        <v>0</v>
      </c>
      <c r="S1258" s="251">
        <v>0</v>
      </c>
      <c r="T1258" s="252">
        <f>S1258*H1258</f>
        <v>0</v>
      </c>
      <c r="U1258" s="164"/>
      <c r="V1258" s="164"/>
      <c r="W1258" s="164"/>
      <c r="X1258" s="164"/>
      <c r="Y1258" s="30"/>
      <c r="Z1258" s="30"/>
      <c r="AA1258" s="30"/>
      <c r="AB1258" s="30"/>
      <c r="AC1258" s="30"/>
      <c r="AD1258" s="30"/>
      <c r="AE1258" s="30"/>
      <c r="AR1258" s="122" t="s">
        <v>140</v>
      </c>
      <c r="AT1258" s="122" t="s">
        <v>135</v>
      </c>
      <c r="AU1258" s="122" t="s">
        <v>77</v>
      </c>
      <c r="AY1258" s="18" t="s">
        <v>133</v>
      </c>
      <c r="BE1258" s="123">
        <f>IF(N1258="základní",J1258,0)</f>
        <v>0</v>
      </c>
      <c r="BF1258" s="123">
        <f>IF(N1258="snížená",J1258,0)</f>
        <v>0</v>
      </c>
      <c r="BG1258" s="123">
        <f>IF(N1258="zákl. přenesená",J1258,0)</f>
        <v>0</v>
      </c>
      <c r="BH1258" s="123">
        <f>IF(N1258="sníž. přenesená",J1258,0)</f>
        <v>0</v>
      </c>
      <c r="BI1258" s="123">
        <f>IF(N1258="nulová",J1258,0)</f>
        <v>0</v>
      </c>
      <c r="BJ1258" s="18" t="s">
        <v>73</v>
      </c>
      <c r="BK1258" s="123">
        <f>ROUND(I1258*H1258,2)</f>
        <v>0</v>
      </c>
      <c r="BL1258" s="18" t="s">
        <v>140</v>
      </c>
      <c r="BM1258" s="122" t="s">
        <v>1336</v>
      </c>
    </row>
    <row r="1259" spans="1:65" s="2" customFormat="1" ht="14.45" customHeight="1">
      <c r="A1259" s="164"/>
      <c r="B1259" s="176"/>
      <c r="C1259" s="242" t="s">
        <v>1337</v>
      </c>
      <c r="D1259" s="242" t="s">
        <v>135</v>
      </c>
      <c r="E1259" s="243" t="s">
        <v>1338</v>
      </c>
      <c r="F1259" s="244" t="s">
        <v>1339</v>
      </c>
      <c r="G1259" s="245" t="s">
        <v>172</v>
      </c>
      <c r="H1259" s="246">
        <v>360</v>
      </c>
      <c r="I1259" s="117"/>
      <c r="J1259" s="247">
        <f>ROUND(I1259*H1259,2)</f>
        <v>0</v>
      </c>
      <c r="K1259" s="244" t="s">
        <v>3</v>
      </c>
      <c r="L1259" s="176"/>
      <c r="M1259" s="248" t="s">
        <v>3</v>
      </c>
      <c r="N1259" s="249" t="s">
        <v>39</v>
      </c>
      <c r="O1259" s="250"/>
      <c r="P1259" s="251">
        <f>O1259*H1259</f>
        <v>0</v>
      </c>
      <c r="Q1259" s="251">
        <v>0</v>
      </c>
      <c r="R1259" s="251">
        <f>Q1259*H1259</f>
        <v>0</v>
      </c>
      <c r="S1259" s="251">
        <v>0</v>
      </c>
      <c r="T1259" s="252">
        <f>S1259*H1259</f>
        <v>0</v>
      </c>
      <c r="U1259" s="164"/>
      <c r="V1259" s="164"/>
      <c r="W1259" s="164"/>
      <c r="X1259" s="164"/>
      <c r="Y1259" s="30"/>
      <c r="Z1259" s="30"/>
      <c r="AA1259" s="30"/>
      <c r="AB1259" s="30"/>
      <c r="AC1259" s="30"/>
      <c r="AD1259" s="30"/>
      <c r="AE1259" s="30"/>
      <c r="AR1259" s="122" t="s">
        <v>140</v>
      </c>
      <c r="AT1259" s="122" t="s">
        <v>135</v>
      </c>
      <c r="AU1259" s="122" t="s">
        <v>77</v>
      </c>
      <c r="AY1259" s="18" t="s">
        <v>133</v>
      </c>
      <c r="BE1259" s="123">
        <f>IF(N1259="základní",J1259,0)</f>
        <v>0</v>
      </c>
      <c r="BF1259" s="123">
        <f>IF(N1259="snížená",J1259,0)</f>
        <v>0</v>
      </c>
      <c r="BG1259" s="123">
        <f>IF(N1259="zákl. přenesená",J1259,0)</f>
        <v>0</v>
      </c>
      <c r="BH1259" s="123">
        <f>IF(N1259="sníž. přenesená",J1259,0)</f>
        <v>0</v>
      </c>
      <c r="BI1259" s="123">
        <f>IF(N1259="nulová",J1259,0)</f>
        <v>0</v>
      </c>
      <c r="BJ1259" s="18" t="s">
        <v>73</v>
      </c>
      <c r="BK1259" s="123">
        <f>ROUND(I1259*H1259,2)</f>
        <v>0</v>
      </c>
      <c r="BL1259" s="18" t="s">
        <v>140</v>
      </c>
      <c r="BM1259" s="122" t="s">
        <v>1340</v>
      </c>
    </row>
    <row r="1260" spans="1:65" s="2" customFormat="1" ht="24.2" customHeight="1">
      <c r="A1260" s="164"/>
      <c r="B1260" s="176"/>
      <c r="C1260" s="242" t="s">
        <v>1341</v>
      </c>
      <c r="D1260" s="242" t="s">
        <v>135</v>
      </c>
      <c r="E1260" s="243" t="s">
        <v>1342</v>
      </c>
      <c r="F1260" s="244" t="s">
        <v>1343</v>
      </c>
      <c r="G1260" s="245" t="s">
        <v>235</v>
      </c>
      <c r="H1260" s="246">
        <v>1</v>
      </c>
      <c r="I1260" s="117"/>
      <c r="J1260" s="247">
        <f>ROUND(I1260*H1260,2)</f>
        <v>0</v>
      </c>
      <c r="K1260" s="244" t="s">
        <v>3</v>
      </c>
      <c r="L1260" s="176"/>
      <c r="M1260" s="248" t="s">
        <v>3</v>
      </c>
      <c r="N1260" s="249" t="s">
        <v>39</v>
      </c>
      <c r="O1260" s="250"/>
      <c r="P1260" s="251">
        <f>O1260*H1260</f>
        <v>0</v>
      </c>
      <c r="Q1260" s="251">
        <v>0</v>
      </c>
      <c r="R1260" s="251">
        <f>Q1260*H1260</f>
        <v>0</v>
      </c>
      <c r="S1260" s="251">
        <v>0.85</v>
      </c>
      <c r="T1260" s="252">
        <f>S1260*H1260</f>
        <v>0.85</v>
      </c>
      <c r="U1260" s="164"/>
      <c r="V1260" s="164"/>
      <c r="W1260" s="164"/>
      <c r="X1260" s="164"/>
      <c r="Y1260" s="30"/>
      <c r="Z1260" s="30"/>
      <c r="AA1260" s="30"/>
      <c r="AB1260" s="30"/>
      <c r="AC1260" s="30"/>
      <c r="AD1260" s="30"/>
      <c r="AE1260" s="30"/>
      <c r="AR1260" s="122" t="s">
        <v>140</v>
      </c>
      <c r="AT1260" s="122" t="s">
        <v>135</v>
      </c>
      <c r="AU1260" s="122" t="s">
        <v>77</v>
      </c>
      <c r="AY1260" s="18" t="s">
        <v>133</v>
      </c>
      <c r="BE1260" s="123">
        <f>IF(N1260="základní",J1260,0)</f>
        <v>0</v>
      </c>
      <c r="BF1260" s="123">
        <f>IF(N1260="snížená",J1260,0)</f>
        <v>0</v>
      </c>
      <c r="BG1260" s="123">
        <f>IF(N1260="zákl. přenesená",J1260,0)</f>
        <v>0</v>
      </c>
      <c r="BH1260" s="123">
        <f>IF(N1260="sníž. přenesená",J1260,0)</f>
        <v>0</v>
      </c>
      <c r="BI1260" s="123">
        <f>IF(N1260="nulová",J1260,0)</f>
        <v>0</v>
      </c>
      <c r="BJ1260" s="18" t="s">
        <v>73</v>
      </c>
      <c r="BK1260" s="123">
        <f>ROUND(I1260*H1260,2)</f>
        <v>0</v>
      </c>
      <c r="BL1260" s="18" t="s">
        <v>140</v>
      </c>
      <c r="BM1260" s="122" t="s">
        <v>1344</v>
      </c>
    </row>
    <row r="1261" spans="1:65" s="2" customFormat="1" ht="14.45" customHeight="1">
      <c r="A1261" s="164"/>
      <c r="B1261" s="176"/>
      <c r="C1261" s="242" t="s">
        <v>1345</v>
      </c>
      <c r="D1261" s="242" t="s">
        <v>135</v>
      </c>
      <c r="E1261" s="243" t="s">
        <v>1346</v>
      </c>
      <c r="F1261" s="244" t="s">
        <v>1347</v>
      </c>
      <c r="G1261" s="245" t="s">
        <v>1348</v>
      </c>
      <c r="H1261" s="246">
        <v>3</v>
      </c>
      <c r="I1261" s="117"/>
      <c r="J1261" s="247">
        <f>ROUND(I1261*H1261,2)</f>
        <v>0</v>
      </c>
      <c r="K1261" s="244" t="s">
        <v>3</v>
      </c>
      <c r="L1261" s="176"/>
      <c r="M1261" s="248" t="s">
        <v>3</v>
      </c>
      <c r="N1261" s="249" t="s">
        <v>39</v>
      </c>
      <c r="O1261" s="250"/>
      <c r="P1261" s="251">
        <f>O1261*H1261</f>
        <v>0</v>
      </c>
      <c r="Q1261" s="251">
        <v>0</v>
      </c>
      <c r="R1261" s="251">
        <f>Q1261*H1261</f>
        <v>0</v>
      </c>
      <c r="S1261" s="251">
        <v>0</v>
      </c>
      <c r="T1261" s="252">
        <f>S1261*H1261</f>
        <v>0</v>
      </c>
      <c r="U1261" s="164"/>
      <c r="V1261" s="164"/>
      <c r="W1261" s="164"/>
      <c r="X1261" s="164"/>
      <c r="Y1261" s="30"/>
      <c r="Z1261" s="30"/>
      <c r="AA1261" s="30"/>
      <c r="AB1261" s="30"/>
      <c r="AC1261" s="30"/>
      <c r="AD1261" s="30"/>
      <c r="AE1261" s="30"/>
      <c r="AR1261" s="122" t="s">
        <v>140</v>
      </c>
      <c r="AT1261" s="122" t="s">
        <v>135</v>
      </c>
      <c r="AU1261" s="122" t="s">
        <v>77</v>
      </c>
      <c r="AY1261" s="18" t="s">
        <v>133</v>
      </c>
      <c r="BE1261" s="123">
        <f>IF(N1261="základní",J1261,0)</f>
        <v>0</v>
      </c>
      <c r="BF1261" s="123">
        <f>IF(N1261="snížená",J1261,0)</f>
        <v>0</v>
      </c>
      <c r="BG1261" s="123">
        <f>IF(N1261="zákl. přenesená",J1261,0)</f>
        <v>0</v>
      </c>
      <c r="BH1261" s="123">
        <f>IF(N1261="sníž. přenesená",J1261,0)</f>
        <v>0</v>
      </c>
      <c r="BI1261" s="123">
        <f>IF(N1261="nulová",J1261,0)</f>
        <v>0</v>
      </c>
      <c r="BJ1261" s="18" t="s">
        <v>73</v>
      </c>
      <c r="BK1261" s="123">
        <f>ROUND(I1261*H1261,2)</f>
        <v>0</v>
      </c>
      <c r="BL1261" s="18" t="s">
        <v>140</v>
      </c>
      <c r="BM1261" s="122" t="s">
        <v>1349</v>
      </c>
    </row>
    <row r="1262" spans="1:47" s="2" customFormat="1" ht="19.5">
      <c r="A1262" s="164"/>
      <c r="B1262" s="176"/>
      <c r="C1262" s="164"/>
      <c r="D1262" s="254" t="s">
        <v>164</v>
      </c>
      <c r="E1262" s="164"/>
      <c r="F1262" s="267" t="s">
        <v>1350</v>
      </c>
      <c r="G1262" s="164"/>
      <c r="H1262" s="164"/>
      <c r="I1262" s="134"/>
      <c r="J1262" s="164"/>
      <c r="K1262" s="164"/>
      <c r="L1262" s="176"/>
      <c r="M1262" s="268"/>
      <c r="N1262" s="269"/>
      <c r="O1262" s="250"/>
      <c r="P1262" s="250"/>
      <c r="Q1262" s="250"/>
      <c r="R1262" s="250"/>
      <c r="S1262" s="250"/>
      <c r="T1262" s="270"/>
      <c r="U1262" s="164"/>
      <c r="V1262" s="164"/>
      <c r="W1262" s="164"/>
      <c r="X1262" s="164"/>
      <c r="Y1262" s="30"/>
      <c r="Z1262" s="30"/>
      <c r="AA1262" s="30"/>
      <c r="AB1262" s="30"/>
      <c r="AC1262" s="30"/>
      <c r="AD1262" s="30"/>
      <c r="AE1262" s="30"/>
      <c r="AT1262" s="18" t="s">
        <v>164</v>
      </c>
      <c r="AU1262" s="18" t="s">
        <v>77</v>
      </c>
    </row>
    <row r="1263" spans="1:65" s="2" customFormat="1" ht="14.45" customHeight="1">
      <c r="A1263" s="164"/>
      <c r="B1263" s="176"/>
      <c r="C1263" s="242" t="s">
        <v>1351</v>
      </c>
      <c r="D1263" s="242" t="s">
        <v>135</v>
      </c>
      <c r="E1263" s="243" t="s">
        <v>1352</v>
      </c>
      <c r="F1263" s="244" t="s">
        <v>1353</v>
      </c>
      <c r="G1263" s="245" t="s">
        <v>1348</v>
      </c>
      <c r="H1263" s="246">
        <v>6</v>
      </c>
      <c r="I1263" s="117"/>
      <c r="J1263" s="247">
        <f>ROUND(I1263*H1263,2)</f>
        <v>0</v>
      </c>
      <c r="K1263" s="244" t="s">
        <v>3</v>
      </c>
      <c r="L1263" s="176"/>
      <c r="M1263" s="248" t="s">
        <v>3</v>
      </c>
      <c r="N1263" s="249" t="s">
        <v>39</v>
      </c>
      <c r="O1263" s="250"/>
      <c r="P1263" s="251">
        <f>O1263*H1263</f>
        <v>0</v>
      </c>
      <c r="Q1263" s="251">
        <v>0</v>
      </c>
      <c r="R1263" s="251">
        <f>Q1263*H1263</f>
        <v>0</v>
      </c>
      <c r="S1263" s="251">
        <v>0</v>
      </c>
      <c r="T1263" s="252">
        <f>S1263*H1263</f>
        <v>0</v>
      </c>
      <c r="U1263" s="164"/>
      <c r="V1263" s="164"/>
      <c r="W1263" s="164"/>
      <c r="X1263" s="164"/>
      <c r="Y1263" s="30"/>
      <c r="Z1263" s="30"/>
      <c r="AA1263" s="30"/>
      <c r="AB1263" s="30"/>
      <c r="AC1263" s="30"/>
      <c r="AD1263" s="30"/>
      <c r="AE1263" s="30"/>
      <c r="AR1263" s="122" t="s">
        <v>140</v>
      </c>
      <c r="AT1263" s="122" t="s">
        <v>135</v>
      </c>
      <c r="AU1263" s="122" t="s">
        <v>77</v>
      </c>
      <c r="AY1263" s="18" t="s">
        <v>133</v>
      </c>
      <c r="BE1263" s="123">
        <f>IF(N1263="základní",J1263,0)</f>
        <v>0</v>
      </c>
      <c r="BF1263" s="123">
        <f>IF(N1263="snížená",J1263,0)</f>
        <v>0</v>
      </c>
      <c r="BG1263" s="123">
        <f>IF(N1263="zákl. přenesená",J1263,0)</f>
        <v>0</v>
      </c>
      <c r="BH1263" s="123">
        <f>IF(N1263="sníž. přenesená",J1263,0)</f>
        <v>0</v>
      </c>
      <c r="BI1263" s="123">
        <f>IF(N1263="nulová",J1263,0)</f>
        <v>0</v>
      </c>
      <c r="BJ1263" s="18" t="s">
        <v>73</v>
      </c>
      <c r="BK1263" s="123">
        <f>ROUND(I1263*H1263,2)</f>
        <v>0</v>
      </c>
      <c r="BL1263" s="18" t="s">
        <v>140</v>
      </c>
      <c r="BM1263" s="122" t="s">
        <v>1354</v>
      </c>
    </row>
    <row r="1264" spans="1:47" s="2" customFormat="1" ht="19.5">
      <c r="A1264" s="164"/>
      <c r="B1264" s="176"/>
      <c r="C1264" s="164"/>
      <c r="D1264" s="254" t="s">
        <v>164</v>
      </c>
      <c r="E1264" s="164"/>
      <c r="F1264" s="267" t="s">
        <v>1355</v>
      </c>
      <c r="G1264" s="164"/>
      <c r="H1264" s="164"/>
      <c r="I1264" s="134"/>
      <c r="J1264" s="164"/>
      <c r="K1264" s="164"/>
      <c r="L1264" s="176"/>
      <c r="M1264" s="268"/>
      <c r="N1264" s="269"/>
      <c r="O1264" s="250"/>
      <c r="P1264" s="250"/>
      <c r="Q1264" s="250"/>
      <c r="R1264" s="250"/>
      <c r="S1264" s="250"/>
      <c r="T1264" s="270"/>
      <c r="U1264" s="164"/>
      <c r="V1264" s="164"/>
      <c r="W1264" s="164"/>
      <c r="X1264" s="164"/>
      <c r="Y1264" s="30"/>
      <c r="Z1264" s="30"/>
      <c r="AA1264" s="30"/>
      <c r="AB1264" s="30"/>
      <c r="AC1264" s="30"/>
      <c r="AD1264" s="30"/>
      <c r="AE1264" s="30"/>
      <c r="AT1264" s="18" t="s">
        <v>164</v>
      </c>
      <c r="AU1264" s="18" t="s">
        <v>77</v>
      </c>
    </row>
    <row r="1265" spans="1:65" s="2" customFormat="1" ht="14.45" customHeight="1">
      <c r="A1265" s="164"/>
      <c r="B1265" s="176"/>
      <c r="C1265" s="242" t="s">
        <v>1356</v>
      </c>
      <c r="D1265" s="242" t="s">
        <v>135</v>
      </c>
      <c r="E1265" s="243" t="s">
        <v>1357</v>
      </c>
      <c r="F1265" s="244" t="s">
        <v>1358</v>
      </c>
      <c r="G1265" s="245" t="s">
        <v>1348</v>
      </c>
      <c r="H1265" s="246">
        <v>9</v>
      </c>
      <c r="I1265" s="117"/>
      <c r="J1265" s="247">
        <f>ROUND(I1265*H1265,2)</f>
        <v>0</v>
      </c>
      <c r="K1265" s="244" t="s">
        <v>3</v>
      </c>
      <c r="L1265" s="176"/>
      <c r="M1265" s="248" t="s">
        <v>3</v>
      </c>
      <c r="N1265" s="249" t="s">
        <v>39</v>
      </c>
      <c r="O1265" s="250"/>
      <c r="P1265" s="251">
        <f>O1265*H1265</f>
        <v>0</v>
      </c>
      <c r="Q1265" s="251">
        <v>0</v>
      </c>
      <c r="R1265" s="251">
        <f>Q1265*H1265</f>
        <v>0</v>
      </c>
      <c r="S1265" s="251">
        <v>0</v>
      </c>
      <c r="T1265" s="252">
        <f>S1265*H1265</f>
        <v>0</v>
      </c>
      <c r="U1265" s="164"/>
      <c r="V1265" s="164"/>
      <c r="W1265" s="164"/>
      <c r="X1265" s="164"/>
      <c r="Y1265" s="30"/>
      <c r="Z1265" s="30"/>
      <c r="AA1265" s="30"/>
      <c r="AB1265" s="30"/>
      <c r="AC1265" s="30"/>
      <c r="AD1265" s="30"/>
      <c r="AE1265" s="30"/>
      <c r="AR1265" s="122" t="s">
        <v>140</v>
      </c>
      <c r="AT1265" s="122" t="s">
        <v>135</v>
      </c>
      <c r="AU1265" s="122" t="s">
        <v>77</v>
      </c>
      <c r="AY1265" s="18" t="s">
        <v>133</v>
      </c>
      <c r="BE1265" s="123">
        <f>IF(N1265="základní",J1265,0)</f>
        <v>0</v>
      </c>
      <c r="BF1265" s="123">
        <f>IF(N1265="snížená",J1265,0)</f>
        <v>0</v>
      </c>
      <c r="BG1265" s="123">
        <f>IF(N1265="zákl. přenesená",J1265,0)</f>
        <v>0</v>
      </c>
      <c r="BH1265" s="123">
        <f>IF(N1265="sníž. přenesená",J1265,0)</f>
        <v>0</v>
      </c>
      <c r="BI1265" s="123">
        <f>IF(N1265="nulová",J1265,0)</f>
        <v>0</v>
      </c>
      <c r="BJ1265" s="18" t="s">
        <v>73</v>
      </c>
      <c r="BK1265" s="123">
        <f>ROUND(I1265*H1265,2)</f>
        <v>0</v>
      </c>
      <c r="BL1265" s="18" t="s">
        <v>140</v>
      </c>
      <c r="BM1265" s="122" t="s">
        <v>1359</v>
      </c>
    </row>
    <row r="1266" spans="1:47" s="2" customFormat="1" ht="19.5">
      <c r="A1266" s="164"/>
      <c r="B1266" s="176"/>
      <c r="C1266" s="164"/>
      <c r="D1266" s="254" t="s">
        <v>164</v>
      </c>
      <c r="E1266" s="164"/>
      <c r="F1266" s="267" t="s">
        <v>1350</v>
      </c>
      <c r="G1266" s="164"/>
      <c r="H1266" s="164"/>
      <c r="I1266" s="134"/>
      <c r="J1266" s="164"/>
      <c r="K1266" s="164"/>
      <c r="L1266" s="176"/>
      <c r="M1266" s="268"/>
      <c r="N1266" s="269"/>
      <c r="O1266" s="250"/>
      <c r="P1266" s="250"/>
      <c r="Q1266" s="250"/>
      <c r="R1266" s="250"/>
      <c r="S1266" s="250"/>
      <c r="T1266" s="270"/>
      <c r="U1266" s="164"/>
      <c r="V1266" s="164"/>
      <c r="W1266" s="164"/>
      <c r="X1266" s="164"/>
      <c r="Y1266" s="30"/>
      <c r="Z1266" s="30"/>
      <c r="AA1266" s="30"/>
      <c r="AB1266" s="30"/>
      <c r="AC1266" s="30"/>
      <c r="AD1266" s="30"/>
      <c r="AE1266" s="30"/>
      <c r="AT1266" s="18" t="s">
        <v>164</v>
      </c>
      <c r="AU1266" s="18" t="s">
        <v>77</v>
      </c>
    </row>
    <row r="1267" spans="1:65" s="2" customFormat="1" ht="14.45" customHeight="1">
      <c r="A1267" s="164"/>
      <c r="B1267" s="176"/>
      <c r="C1267" s="242" t="s">
        <v>1360</v>
      </c>
      <c r="D1267" s="242" t="s">
        <v>135</v>
      </c>
      <c r="E1267" s="243" t="s">
        <v>1361</v>
      </c>
      <c r="F1267" s="244" t="s">
        <v>1362</v>
      </c>
      <c r="G1267" s="245" t="s">
        <v>1348</v>
      </c>
      <c r="H1267" s="246">
        <v>6</v>
      </c>
      <c r="I1267" s="117"/>
      <c r="J1267" s="247">
        <f>ROUND(I1267*H1267,2)</f>
        <v>0</v>
      </c>
      <c r="K1267" s="244" t="s">
        <v>3</v>
      </c>
      <c r="L1267" s="176"/>
      <c r="M1267" s="248" t="s">
        <v>3</v>
      </c>
      <c r="N1267" s="249" t="s">
        <v>39</v>
      </c>
      <c r="O1267" s="250"/>
      <c r="P1267" s="251">
        <f>O1267*H1267</f>
        <v>0</v>
      </c>
      <c r="Q1267" s="251">
        <v>0</v>
      </c>
      <c r="R1267" s="251">
        <f>Q1267*H1267</f>
        <v>0</v>
      </c>
      <c r="S1267" s="251">
        <v>0.003</v>
      </c>
      <c r="T1267" s="252">
        <f>S1267*H1267</f>
        <v>0.018000000000000002</v>
      </c>
      <c r="U1267" s="164"/>
      <c r="V1267" s="164"/>
      <c r="W1267" s="164"/>
      <c r="X1267" s="164"/>
      <c r="Y1267" s="30"/>
      <c r="Z1267" s="30"/>
      <c r="AA1267" s="30"/>
      <c r="AB1267" s="30"/>
      <c r="AC1267" s="30"/>
      <c r="AD1267" s="30"/>
      <c r="AE1267" s="30"/>
      <c r="AR1267" s="122" t="s">
        <v>140</v>
      </c>
      <c r="AT1267" s="122" t="s">
        <v>135</v>
      </c>
      <c r="AU1267" s="122" t="s">
        <v>77</v>
      </c>
      <c r="AY1267" s="18" t="s">
        <v>133</v>
      </c>
      <c r="BE1267" s="123">
        <f>IF(N1267="základní",J1267,0)</f>
        <v>0</v>
      </c>
      <c r="BF1267" s="123">
        <f>IF(N1267="snížená",J1267,0)</f>
        <v>0</v>
      </c>
      <c r="BG1267" s="123">
        <f>IF(N1267="zákl. přenesená",J1267,0)</f>
        <v>0</v>
      </c>
      <c r="BH1267" s="123">
        <f>IF(N1267="sníž. přenesená",J1267,0)</f>
        <v>0</v>
      </c>
      <c r="BI1267" s="123">
        <f>IF(N1267="nulová",J1267,0)</f>
        <v>0</v>
      </c>
      <c r="BJ1267" s="18" t="s">
        <v>73</v>
      </c>
      <c r="BK1267" s="123">
        <f>ROUND(I1267*H1267,2)</f>
        <v>0</v>
      </c>
      <c r="BL1267" s="18" t="s">
        <v>140</v>
      </c>
      <c r="BM1267" s="122" t="s">
        <v>1363</v>
      </c>
    </row>
    <row r="1268" spans="1:47" s="2" customFormat="1" ht="19.5">
      <c r="A1268" s="164"/>
      <c r="B1268" s="176"/>
      <c r="C1268" s="164"/>
      <c r="D1268" s="254" t="s">
        <v>164</v>
      </c>
      <c r="E1268" s="164"/>
      <c r="F1268" s="267" t="s">
        <v>1350</v>
      </c>
      <c r="G1268" s="164"/>
      <c r="H1268" s="164"/>
      <c r="I1268" s="134"/>
      <c r="J1268" s="164"/>
      <c r="K1268" s="164"/>
      <c r="L1268" s="176"/>
      <c r="M1268" s="268"/>
      <c r="N1268" s="269"/>
      <c r="O1268" s="250"/>
      <c r="P1268" s="250"/>
      <c r="Q1268" s="250"/>
      <c r="R1268" s="250"/>
      <c r="S1268" s="250"/>
      <c r="T1268" s="270"/>
      <c r="U1268" s="164"/>
      <c r="V1268" s="164"/>
      <c r="W1268" s="164"/>
      <c r="X1268" s="164"/>
      <c r="Y1268" s="30"/>
      <c r="Z1268" s="30"/>
      <c r="AA1268" s="30"/>
      <c r="AB1268" s="30"/>
      <c r="AC1268" s="30"/>
      <c r="AD1268" s="30"/>
      <c r="AE1268" s="30"/>
      <c r="AT1268" s="18" t="s">
        <v>164</v>
      </c>
      <c r="AU1268" s="18" t="s">
        <v>77</v>
      </c>
    </row>
    <row r="1269" spans="1:65" s="2" customFormat="1" ht="14.45" customHeight="1">
      <c r="A1269" s="164"/>
      <c r="B1269" s="176"/>
      <c r="C1269" s="242" t="s">
        <v>1364</v>
      </c>
      <c r="D1269" s="242" t="s">
        <v>135</v>
      </c>
      <c r="E1269" s="243" t="s">
        <v>1365</v>
      </c>
      <c r="F1269" s="244" t="s">
        <v>1366</v>
      </c>
      <c r="G1269" s="245" t="s">
        <v>527</v>
      </c>
      <c r="H1269" s="246">
        <v>1</v>
      </c>
      <c r="I1269" s="117"/>
      <c r="J1269" s="247">
        <f>ROUND(I1269*H1269,2)</f>
        <v>0</v>
      </c>
      <c r="K1269" s="244" t="s">
        <v>3</v>
      </c>
      <c r="L1269" s="176"/>
      <c r="M1269" s="248" t="s">
        <v>3</v>
      </c>
      <c r="N1269" s="249" t="s">
        <v>39</v>
      </c>
      <c r="O1269" s="250"/>
      <c r="P1269" s="251">
        <f>O1269*H1269</f>
        <v>0</v>
      </c>
      <c r="Q1269" s="251">
        <v>0</v>
      </c>
      <c r="R1269" s="251">
        <f>Q1269*H1269</f>
        <v>0</v>
      </c>
      <c r="S1269" s="251">
        <v>0.01</v>
      </c>
      <c r="T1269" s="252">
        <f>S1269*H1269</f>
        <v>0.01</v>
      </c>
      <c r="U1269" s="164"/>
      <c r="V1269" s="164"/>
      <c r="W1269" s="164"/>
      <c r="X1269" s="164"/>
      <c r="Y1269" s="30"/>
      <c r="Z1269" s="30"/>
      <c r="AA1269" s="30"/>
      <c r="AB1269" s="30"/>
      <c r="AC1269" s="30"/>
      <c r="AD1269" s="30"/>
      <c r="AE1269" s="30"/>
      <c r="AR1269" s="122" t="s">
        <v>140</v>
      </c>
      <c r="AT1269" s="122" t="s">
        <v>135</v>
      </c>
      <c r="AU1269" s="122" t="s">
        <v>77</v>
      </c>
      <c r="AY1269" s="18" t="s">
        <v>133</v>
      </c>
      <c r="BE1269" s="123">
        <f>IF(N1269="základní",J1269,0)</f>
        <v>0</v>
      </c>
      <c r="BF1269" s="123">
        <f>IF(N1269="snížená",J1269,0)</f>
        <v>0</v>
      </c>
      <c r="BG1269" s="123">
        <f>IF(N1269="zákl. přenesená",J1269,0)</f>
        <v>0</v>
      </c>
      <c r="BH1269" s="123">
        <f>IF(N1269="sníž. přenesená",J1269,0)</f>
        <v>0</v>
      </c>
      <c r="BI1269" s="123">
        <f>IF(N1269="nulová",J1269,0)</f>
        <v>0</v>
      </c>
      <c r="BJ1269" s="18" t="s">
        <v>73</v>
      </c>
      <c r="BK1269" s="123">
        <f>ROUND(I1269*H1269,2)</f>
        <v>0</v>
      </c>
      <c r="BL1269" s="18" t="s">
        <v>140</v>
      </c>
      <c r="BM1269" s="122" t="s">
        <v>1367</v>
      </c>
    </row>
    <row r="1270" spans="1:47" s="2" customFormat="1" ht="19.5">
      <c r="A1270" s="164"/>
      <c r="B1270" s="176"/>
      <c r="C1270" s="164"/>
      <c r="D1270" s="254" t="s">
        <v>164</v>
      </c>
      <c r="E1270" s="164"/>
      <c r="F1270" s="267" t="s">
        <v>1350</v>
      </c>
      <c r="G1270" s="164"/>
      <c r="H1270" s="164"/>
      <c r="I1270" s="134"/>
      <c r="J1270" s="164"/>
      <c r="K1270" s="164"/>
      <c r="L1270" s="176"/>
      <c r="M1270" s="268"/>
      <c r="N1270" s="269"/>
      <c r="O1270" s="250"/>
      <c r="P1270" s="250"/>
      <c r="Q1270" s="250"/>
      <c r="R1270" s="250"/>
      <c r="S1270" s="250"/>
      <c r="T1270" s="270"/>
      <c r="U1270" s="164"/>
      <c r="V1270" s="164"/>
      <c r="W1270" s="164"/>
      <c r="X1270" s="164"/>
      <c r="Y1270" s="30"/>
      <c r="Z1270" s="30"/>
      <c r="AA1270" s="30"/>
      <c r="AB1270" s="30"/>
      <c r="AC1270" s="30"/>
      <c r="AD1270" s="30"/>
      <c r="AE1270" s="30"/>
      <c r="AT1270" s="18" t="s">
        <v>164</v>
      </c>
      <c r="AU1270" s="18" t="s">
        <v>77</v>
      </c>
    </row>
    <row r="1271" spans="1:65" s="2" customFormat="1" ht="14.45" customHeight="1">
      <c r="A1271" s="164"/>
      <c r="B1271" s="176"/>
      <c r="C1271" s="242" t="s">
        <v>1368</v>
      </c>
      <c r="D1271" s="242" t="s">
        <v>135</v>
      </c>
      <c r="E1271" s="243" t="s">
        <v>1369</v>
      </c>
      <c r="F1271" s="244" t="s">
        <v>1370</v>
      </c>
      <c r="G1271" s="245" t="s">
        <v>235</v>
      </c>
      <c r="H1271" s="246">
        <v>1</v>
      </c>
      <c r="I1271" s="117"/>
      <c r="J1271" s="247">
        <f>ROUND(I1271*H1271,2)</f>
        <v>0</v>
      </c>
      <c r="K1271" s="244" t="s">
        <v>3</v>
      </c>
      <c r="L1271" s="176"/>
      <c r="M1271" s="248" t="s">
        <v>3</v>
      </c>
      <c r="N1271" s="249" t="s">
        <v>39</v>
      </c>
      <c r="O1271" s="250"/>
      <c r="P1271" s="251">
        <f>O1271*H1271</f>
        <v>0</v>
      </c>
      <c r="Q1271" s="251">
        <v>0</v>
      </c>
      <c r="R1271" s="251">
        <f>Q1271*H1271</f>
        <v>0</v>
      </c>
      <c r="S1271" s="251">
        <v>0</v>
      </c>
      <c r="T1271" s="252">
        <f>S1271*H1271</f>
        <v>0</v>
      </c>
      <c r="U1271" s="164"/>
      <c r="V1271" s="164"/>
      <c r="W1271" s="164"/>
      <c r="X1271" s="164"/>
      <c r="Y1271" s="30"/>
      <c r="Z1271" s="30"/>
      <c r="AA1271" s="30"/>
      <c r="AB1271" s="30"/>
      <c r="AC1271" s="30"/>
      <c r="AD1271" s="30"/>
      <c r="AE1271" s="30"/>
      <c r="AR1271" s="122" t="s">
        <v>140</v>
      </c>
      <c r="AT1271" s="122" t="s">
        <v>135</v>
      </c>
      <c r="AU1271" s="122" t="s">
        <v>77</v>
      </c>
      <c r="AY1271" s="18" t="s">
        <v>133</v>
      </c>
      <c r="BE1271" s="123">
        <f>IF(N1271="základní",J1271,0)</f>
        <v>0</v>
      </c>
      <c r="BF1271" s="123">
        <f>IF(N1271="snížená",J1271,0)</f>
        <v>0</v>
      </c>
      <c r="BG1271" s="123">
        <f>IF(N1271="zákl. přenesená",J1271,0)</f>
        <v>0</v>
      </c>
      <c r="BH1271" s="123">
        <f>IF(N1271="sníž. přenesená",J1271,0)</f>
        <v>0</v>
      </c>
      <c r="BI1271" s="123">
        <f>IF(N1271="nulová",J1271,0)</f>
        <v>0</v>
      </c>
      <c r="BJ1271" s="18" t="s">
        <v>73</v>
      </c>
      <c r="BK1271" s="123">
        <f>ROUND(I1271*H1271,2)</f>
        <v>0</v>
      </c>
      <c r="BL1271" s="18" t="s">
        <v>140</v>
      </c>
      <c r="BM1271" s="122" t="s">
        <v>1371</v>
      </c>
    </row>
    <row r="1272" spans="1:47" s="2" customFormat="1" ht="19.5">
      <c r="A1272" s="164"/>
      <c r="B1272" s="176"/>
      <c r="C1272" s="164"/>
      <c r="D1272" s="254" t="s">
        <v>164</v>
      </c>
      <c r="E1272" s="164"/>
      <c r="F1272" s="267" t="s">
        <v>1350</v>
      </c>
      <c r="G1272" s="164"/>
      <c r="H1272" s="164"/>
      <c r="I1272" s="134"/>
      <c r="J1272" s="164"/>
      <c r="K1272" s="164"/>
      <c r="L1272" s="176"/>
      <c r="M1272" s="268"/>
      <c r="N1272" s="269"/>
      <c r="O1272" s="250"/>
      <c r="P1272" s="250"/>
      <c r="Q1272" s="250"/>
      <c r="R1272" s="250"/>
      <c r="S1272" s="250"/>
      <c r="T1272" s="270"/>
      <c r="U1272" s="164"/>
      <c r="V1272" s="164"/>
      <c r="W1272" s="164"/>
      <c r="X1272" s="164"/>
      <c r="Y1272" s="30"/>
      <c r="Z1272" s="30"/>
      <c r="AA1272" s="30"/>
      <c r="AB1272" s="30"/>
      <c r="AC1272" s="30"/>
      <c r="AD1272" s="30"/>
      <c r="AE1272" s="30"/>
      <c r="AT1272" s="18" t="s">
        <v>164</v>
      </c>
      <c r="AU1272" s="18" t="s">
        <v>77</v>
      </c>
    </row>
    <row r="1273" spans="1:65" s="2" customFormat="1" ht="14.45" customHeight="1">
      <c r="A1273" s="164"/>
      <c r="B1273" s="176"/>
      <c r="C1273" s="242" t="s">
        <v>1372</v>
      </c>
      <c r="D1273" s="242" t="s">
        <v>135</v>
      </c>
      <c r="E1273" s="243" t="s">
        <v>1373</v>
      </c>
      <c r="F1273" s="244" t="s">
        <v>1374</v>
      </c>
      <c r="G1273" s="245" t="s">
        <v>235</v>
      </c>
      <c r="H1273" s="246">
        <v>1</v>
      </c>
      <c r="I1273" s="117"/>
      <c r="J1273" s="247">
        <f>ROUND(I1273*H1273,2)</f>
        <v>0</v>
      </c>
      <c r="K1273" s="244" t="s">
        <v>3</v>
      </c>
      <c r="L1273" s="176"/>
      <c r="M1273" s="248" t="s">
        <v>3</v>
      </c>
      <c r="N1273" s="249" t="s">
        <v>39</v>
      </c>
      <c r="O1273" s="250"/>
      <c r="P1273" s="251">
        <f>O1273*H1273</f>
        <v>0</v>
      </c>
      <c r="Q1273" s="251">
        <v>0</v>
      </c>
      <c r="R1273" s="251">
        <f>Q1273*H1273</f>
        <v>0</v>
      </c>
      <c r="S1273" s="251">
        <v>0</v>
      </c>
      <c r="T1273" s="252">
        <f>S1273*H1273</f>
        <v>0</v>
      </c>
      <c r="U1273" s="164"/>
      <c r="V1273" s="164"/>
      <c r="W1273" s="164"/>
      <c r="X1273" s="164"/>
      <c r="Y1273" s="30"/>
      <c r="Z1273" s="30"/>
      <c r="AA1273" s="30"/>
      <c r="AB1273" s="30"/>
      <c r="AC1273" s="30"/>
      <c r="AD1273" s="30"/>
      <c r="AE1273" s="30"/>
      <c r="AR1273" s="122" t="s">
        <v>140</v>
      </c>
      <c r="AT1273" s="122" t="s">
        <v>135</v>
      </c>
      <c r="AU1273" s="122" t="s">
        <v>77</v>
      </c>
      <c r="AY1273" s="18" t="s">
        <v>133</v>
      </c>
      <c r="BE1273" s="123">
        <f>IF(N1273="základní",J1273,0)</f>
        <v>0</v>
      </c>
      <c r="BF1273" s="123">
        <f>IF(N1273="snížená",J1273,0)</f>
        <v>0</v>
      </c>
      <c r="BG1273" s="123">
        <f>IF(N1273="zákl. přenesená",J1273,0)</f>
        <v>0</v>
      </c>
      <c r="BH1273" s="123">
        <f>IF(N1273="sníž. přenesená",J1273,0)</f>
        <v>0</v>
      </c>
      <c r="BI1273" s="123">
        <f>IF(N1273="nulová",J1273,0)</f>
        <v>0</v>
      </c>
      <c r="BJ1273" s="18" t="s">
        <v>73</v>
      </c>
      <c r="BK1273" s="123">
        <f>ROUND(I1273*H1273,2)</f>
        <v>0</v>
      </c>
      <c r="BL1273" s="18" t="s">
        <v>140</v>
      </c>
      <c r="BM1273" s="122" t="s">
        <v>1375</v>
      </c>
    </row>
    <row r="1274" spans="1:47" s="2" customFormat="1" ht="19.5">
      <c r="A1274" s="164"/>
      <c r="B1274" s="176"/>
      <c r="C1274" s="164"/>
      <c r="D1274" s="254" t="s">
        <v>164</v>
      </c>
      <c r="E1274" s="164"/>
      <c r="F1274" s="267" t="s">
        <v>1350</v>
      </c>
      <c r="G1274" s="164"/>
      <c r="H1274" s="164"/>
      <c r="I1274" s="134"/>
      <c r="J1274" s="164"/>
      <c r="K1274" s="164"/>
      <c r="L1274" s="176"/>
      <c r="M1274" s="268"/>
      <c r="N1274" s="269"/>
      <c r="O1274" s="250"/>
      <c r="P1274" s="250"/>
      <c r="Q1274" s="250"/>
      <c r="R1274" s="250"/>
      <c r="S1274" s="250"/>
      <c r="T1274" s="270"/>
      <c r="U1274" s="164"/>
      <c r="V1274" s="164"/>
      <c r="W1274" s="164"/>
      <c r="X1274" s="164"/>
      <c r="Y1274" s="30"/>
      <c r="Z1274" s="30"/>
      <c r="AA1274" s="30"/>
      <c r="AB1274" s="30"/>
      <c r="AC1274" s="30"/>
      <c r="AD1274" s="30"/>
      <c r="AE1274" s="30"/>
      <c r="AT1274" s="18" t="s">
        <v>164</v>
      </c>
      <c r="AU1274" s="18" t="s">
        <v>77</v>
      </c>
    </row>
    <row r="1275" spans="1:65" s="2" customFormat="1" ht="14.45" customHeight="1">
      <c r="A1275" s="164"/>
      <c r="B1275" s="176"/>
      <c r="C1275" s="242" t="s">
        <v>1376</v>
      </c>
      <c r="D1275" s="242" t="s">
        <v>135</v>
      </c>
      <c r="E1275" s="243" t="s">
        <v>1377</v>
      </c>
      <c r="F1275" s="244" t="s">
        <v>1378</v>
      </c>
      <c r="G1275" s="245" t="s">
        <v>527</v>
      </c>
      <c r="H1275" s="246">
        <v>2</v>
      </c>
      <c r="I1275" s="117"/>
      <c r="J1275" s="247">
        <f>ROUND(I1275*H1275,2)</f>
        <v>0</v>
      </c>
      <c r="K1275" s="244" t="s">
        <v>3</v>
      </c>
      <c r="L1275" s="176"/>
      <c r="M1275" s="248" t="s">
        <v>3</v>
      </c>
      <c r="N1275" s="249" t="s">
        <v>39</v>
      </c>
      <c r="O1275" s="250"/>
      <c r="P1275" s="251">
        <f>O1275*H1275</f>
        <v>0</v>
      </c>
      <c r="Q1275" s="251">
        <v>0</v>
      </c>
      <c r="R1275" s="251">
        <f>Q1275*H1275</f>
        <v>0</v>
      </c>
      <c r="S1275" s="251">
        <v>0.003</v>
      </c>
      <c r="T1275" s="252">
        <f>S1275*H1275</f>
        <v>0.006</v>
      </c>
      <c r="U1275" s="164"/>
      <c r="V1275" s="164"/>
      <c r="W1275" s="164"/>
      <c r="X1275" s="164"/>
      <c r="Y1275" s="30"/>
      <c r="Z1275" s="30"/>
      <c r="AA1275" s="30"/>
      <c r="AB1275" s="30"/>
      <c r="AC1275" s="30"/>
      <c r="AD1275" s="30"/>
      <c r="AE1275" s="30"/>
      <c r="AR1275" s="122" t="s">
        <v>140</v>
      </c>
      <c r="AT1275" s="122" t="s">
        <v>135</v>
      </c>
      <c r="AU1275" s="122" t="s">
        <v>77</v>
      </c>
      <c r="AY1275" s="18" t="s">
        <v>133</v>
      </c>
      <c r="BE1275" s="123">
        <f>IF(N1275="základní",J1275,0)</f>
        <v>0</v>
      </c>
      <c r="BF1275" s="123">
        <f>IF(N1275="snížená",J1275,0)</f>
        <v>0</v>
      </c>
      <c r="BG1275" s="123">
        <f>IF(N1275="zákl. přenesená",J1275,0)</f>
        <v>0</v>
      </c>
      <c r="BH1275" s="123">
        <f>IF(N1275="sníž. přenesená",J1275,0)</f>
        <v>0</v>
      </c>
      <c r="BI1275" s="123">
        <f>IF(N1275="nulová",J1275,0)</f>
        <v>0</v>
      </c>
      <c r="BJ1275" s="18" t="s">
        <v>73</v>
      </c>
      <c r="BK1275" s="123">
        <f>ROUND(I1275*H1275,2)</f>
        <v>0</v>
      </c>
      <c r="BL1275" s="18" t="s">
        <v>140</v>
      </c>
      <c r="BM1275" s="122" t="s">
        <v>1379</v>
      </c>
    </row>
    <row r="1276" spans="1:47" s="2" customFormat="1" ht="19.5">
      <c r="A1276" s="164"/>
      <c r="B1276" s="176"/>
      <c r="C1276" s="164"/>
      <c r="D1276" s="254" t="s">
        <v>164</v>
      </c>
      <c r="E1276" s="164"/>
      <c r="F1276" s="267" t="s">
        <v>1350</v>
      </c>
      <c r="G1276" s="164"/>
      <c r="H1276" s="164"/>
      <c r="I1276" s="134"/>
      <c r="J1276" s="164"/>
      <c r="K1276" s="164"/>
      <c r="L1276" s="176"/>
      <c r="M1276" s="268"/>
      <c r="N1276" s="269"/>
      <c r="O1276" s="250"/>
      <c r="P1276" s="250"/>
      <c r="Q1276" s="250"/>
      <c r="R1276" s="250"/>
      <c r="S1276" s="250"/>
      <c r="T1276" s="270"/>
      <c r="U1276" s="164"/>
      <c r="V1276" s="164"/>
      <c r="W1276" s="164"/>
      <c r="X1276" s="164"/>
      <c r="Y1276" s="30"/>
      <c r="Z1276" s="30"/>
      <c r="AA1276" s="30"/>
      <c r="AB1276" s="30"/>
      <c r="AC1276" s="30"/>
      <c r="AD1276" s="30"/>
      <c r="AE1276" s="30"/>
      <c r="AT1276" s="18" t="s">
        <v>164</v>
      </c>
      <c r="AU1276" s="18" t="s">
        <v>77</v>
      </c>
    </row>
    <row r="1277" spans="1:65" s="2" customFormat="1" ht="14.45" customHeight="1">
      <c r="A1277" s="164"/>
      <c r="B1277" s="176"/>
      <c r="C1277" s="242" t="s">
        <v>1380</v>
      </c>
      <c r="D1277" s="242" t="s">
        <v>135</v>
      </c>
      <c r="E1277" s="243" t="s">
        <v>1381</v>
      </c>
      <c r="F1277" s="244" t="s">
        <v>1382</v>
      </c>
      <c r="G1277" s="245" t="s">
        <v>235</v>
      </c>
      <c r="H1277" s="246">
        <v>1</v>
      </c>
      <c r="I1277" s="117"/>
      <c r="J1277" s="247">
        <f>ROUND(I1277*H1277,2)</f>
        <v>0</v>
      </c>
      <c r="K1277" s="244" t="s">
        <v>3</v>
      </c>
      <c r="L1277" s="176"/>
      <c r="M1277" s="248" t="s">
        <v>3</v>
      </c>
      <c r="N1277" s="249" t="s">
        <v>39</v>
      </c>
      <c r="O1277" s="250"/>
      <c r="P1277" s="251">
        <f>O1277*H1277</f>
        <v>0</v>
      </c>
      <c r="Q1277" s="251">
        <v>0</v>
      </c>
      <c r="R1277" s="251">
        <f>Q1277*H1277</f>
        <v>0</v>
      </c>
      <c r="S1277" s="251">
        <v>0.01</v>
      </c>
      <c r="T1277" s="252">
        <f>S1277*H1277</f>
        <v>0.01</v>
      </c>
      <c r="U1277" s="164"/>
      <c r="V1277" s="164"/>
      <c r="W1277" s="164"/>
      <c r="X1277" s="164"/>
      <c r="Y1277" s="30"/>
      <c r="Z1277" s="30"/>
      <c r="AA1277" s="30"/>
      <c r="AB1277" s="30"/>
      <c r="AC1277" s="30"/>
      <c r="AD1277" s="30"/>
      <c r="AE1277" s="30"/>
      <c r="AR1277" s="122" t="s">
        <v>140</v>
      </c>
      <c r="AT1277" s="122" t="s">
        <v>135</v>
      </c>
      <c r="AU1277" s="122" t="s">
        <v>77</v>
      </c>
      <c r="AY1277" s="18" t="s">
        <v>133</v>
      </c>
      <c r="BE1277" s="123">
        <f>IF(N1277="základní",J1277,0)</f>
        <v>0</v>
      </c>
      <c r="BF1277" s="123">
        <f>IF(N1277="snížená",J1277,0)</f>
        <v>0</v>
      </c>
      <c r="BG1277" s="123">
        <f>IF(N1277="zákl. přenesená",J1277,0)</f>
        <v>0</v>
      </c>
      <c r="BH1277" s="123">
        <f>IF(N1277="sníž. přenesená",J1277,0)</f>
        <v>0</v>
      </c>
      <c r="BI1277" s="123">
        <f>IF(N1277="nulová",J1277,0)</f>
        <v>0</v>
      </c>
      <c r="BJ1277" s="18" t="s">
        <v>73</v>
      </c>
      <c r="BK1277" s="123">
        <f>ROUND(I1277*H1277,2)</f>
        <v>0</v>
      </c>
      <c r="BL1277" s="18" t="s">
        <v>140</v>
      </c>
      <c r="BM1277" s="122" t="s">
        <v>1383</v>
      </c>
    </row>
    <row r="1278" spans="1:47" s="2" customFormat="1" ht="19.5">
      <c r="A1278" s="164"/>
      <c r="B1278" s="176"/>
      <c r="C1278" s="164"/>
      <c r="D1278" s="254" t="s">
        <v>164</v>
      </c>
      <c r="E1278" s="164"/>
      <c r="F1278" s="267" t="s">
        <v>1350</v>
      </c>
      <c r="G1278" s="164"/>
      <c r="H1278" s="164"/>
      <c r="I1278" s="134"/>
      <c r="J1278" s="164"/>
      <c r="K1278" s="164"/>
      <c r="L1278" s="176"/>
      <c r="M1278" s="268"/>
      <c r="N1278" s="269"/>
      <c r="O1278" s="250"/>
      <c r="P1278" s="250"/>
      <c r="Q1278" s="250"/>
      <c r="R1278" s="250"/>
      <c r="S1278" s="250"/>
      <c r="T1278" s="270"/>
      <c r="U1278" s="164"/>
      <c r="V1278" s="164"/>
      <c r="W1278" s="164"/>
      <c r="X1278" s="164"/>
      <c r="Y1278" s="30"/>
      <c r="Z1278" s="30"/>
      <c r="AA1278" s="30"/>
      <c r="AB1278" s="30"/>
      <c r="AC1278" s="30"/>
      <c r="AD1278" s="30"/>
      <c r="AE1278" s="30"/>
      <c r="AT1278" s="18" t="s">
        <v>164</v>
      </c>
      <c r="AU1278" s="18" t="s">
        <v>77</v>
      </c>
    </row>
    <row r="1279" spans="1:65" s="2" customFormat="1" ht="14.45" customHeight="1">
      <c r="A1279" s="164"/>
      <c r="B1279" s="176"/>
      <c r="C1279" s="242" t="s">
        <v>1384</v>
      </c>
      <c r="D1279" s="242" t="s">
        <v>135</v>
      </c>
      <c r="E1279" s="243" t="s">
        <v>1385</v>
      </c>
      <c r="F1279" s="244" t="s">
        <v>1386</v>
      </c>
      <c r="G1279" s="245" t="s">
        <v>527</v>
      </c>
      <c r="H1279" s="246">
        <v>2</v>
      </c>
      <c r="I1279" s="117"/>
      <c r="J1279" s="247">
        <f>ROUND(I1279*H1279,2)</f>
        <v>0</v>
      </c>
      <c r="K1279" s="244" t="s">
        <v>3</v>
      </c>
      <c r="L1279" s="176"/>
      <c r="M1279" s="248" t="s">
        <v>3</v>
      </c>
      <c r="N1279" s="249" t="s">
        <v>39</v>
      </c>
      <c r="O1279" s="250"/>
      <c r="P1279" s="251">
        <f>O1279*H1279</f>
        <v>0</v>
      </c>
      <c r="Q1279" s="251">
        <v>0</v>
      </c>
      <c r="R1279" s="251">
        <f>Q1279*H1279</f>
        <v>0</v>
      </c>
      <c r="S1279" s="251">
        <v>0.01</v>
      </c>
      <c r="T1279" s="252">
        <f>S1279*H1279</f>
        <v>0.02</v>
      </c>
      <c r="U1279" s="164"/>
      <c r="V1279" s="164"/>
      <c r="W1279" s="164"/>
      <c r="X1279" s="164"/>
      <c r="Y1279" s="30"/>
      <c r="Z1279" s="30"/>
      <c r="AA1279" s="30"/>
      <c r="AB1279" s="30"/>
      <c r="AC1279" s="30"/>
      <c r="AD1279" s="30"/>
      <c r="AE1279" s="30"/>
      <c r="AR1279" s="122" t="s">
        <v>140</v>
      </c>
      <c r="AT1279" s="122" t="s">
        <v>135</v>
      </c>
      <c r="AU1279" s="122" t="s">
        <v>77</v>
      </c>
      <c r="AY1279" s="18" t="s">
        <v>133</v>
      </c>
      <c r="BE1279" s="123">
        <f>IF(N1279="základní",J1279,0)</f>
        <v>0</v>
      </c>
      <c r="BF1279" s="123">
        <f>IF(N1279="snížená",J1279,0)</f>
        <v>0</v>
      </c>
      <c r="BG1279" s="123">
        <f>IF(N1279="zákl. přenesená",J1279,0)</f>
        <v>0</v>
      </c>
      <c r="BH1279" s="123">
        <f>IF(N1279="sníž. přenesená",J1279,0)</f>
        <v>0</v>
      </c>
      <c r="BI1279" s="123">
        <f>IF(N1279="nulová",J1279,0)</f>
        <v>0</v>
      </c>
      <c r="BJ1279" s="18" t="s">
        <v>73</v>
      </c>
      <c r="BK1279" s="123">
        <f>ROUND(I1279*H1279,2)</f>
        <v>0</v>
      </c>
      <c r="BL1279" s="18" t="s">
        <v>140</v>
      </c>
      <c r="BM1279" s="122" t="s">
        <v>1387</v>
      </c>
    </row>
    <row r="1280" spans="1:47" s="2" customFormat="1" ht="19.5">
      <c r="A1280" s="164"/>
      <c r="B1280" s="176"/>
      <c r="C1280" s="164"/>
      <c r="D1280" s="254" t="s">
        <v>164</v>
      </c>
      <c r="E1280" s="164"/>
      <c r="F1280" s="267" t="s">
        <v>1388</v>
      </c>
      <c r="G1280" s="164"/>
      <c r="H1280" s="164"/>
      <c r="I1280" s="134"/>
      <c r="J1280" s="164"/>
      <c r="K1280" s="164"/>
      <c r="L1280" s="176"/>
      <c r="M1280" s="268"/>
      <c r="N1280" s="269"/>
      <c r="O1280" s="250"/>
      <c r="P1280" s="250"/>
      <c r="Q1280" s="250"/>
      <c r="R1280" s="250"/>
      <c r="S1280" s="250"/>
      <c r="T1280" s="270"/>
      <c r="U1280" s="164"/>
      <c r="V1280" s="164"/>
      <c r="W1280" s="164"/>
      <c r="X1280" s="164"/>
      <c r="Y1280" s="30"/>
      <c r="Z1280" s="30"/>
      <c r="AA1280" s="30"/>
      <c r="AB1280" s="30"/>
      <c r="AC1280" s="30"/>
      <c r="AD1280" s="30"/>
      <c r="AE1280" s="30"/>
      <c r="AT1280" s="18" t="s">
        <v>164</v>
      </c>
      <c r="AU1280" s="18" t="s">
        <v>77</v>
      </c>
    </row>
    <row r="1281" spans="1:65" s="2" customFormat="1" ht="14.45" customHeight="1">
      <c r="A1281" s="164"/>
      <c r="B1281" s="176"/>
      <c r="C1281" s="242" t="s">
        <v>1389</v>
      </c>
      <c r="D1281" s="242" t="s">
        <v>135</v>
      </c>
      <c r="E1281" s="243" t="s">
        <v>1390</v>
      </c>
      <c r="F1281" s="244" t="s">
        <v>1391</v>
      </c>
      <c r="G1281" s="245" t="s">
        <v>527</v>
      </c>
      <c r="H1281" s="246">
        <v>1</v>
      </c>
      <c r="I1281" s="117"/>
      <c r="J1281" s="247">
        <f>ROUND(I1281*H1281,2)</f>
        <v>0</v>
      </c>
      <c r="K1281" s="244" t="s">
        <v>3</v>
      </c>
      <c r="L1281" s="176"/>
      <c r="M1281" s="248" t="s">
        <v>3</v>
      </c>
      <c r="N1281" s="249" t="s">
        <v>39</v>
      </c>
      <c r="O1281" s="250"/>
      <c r="P1281" s="251">
        <f>O1281*H1281</f>
        <v>0</v>
      </c>
      <c r="Q1281" s="251">
        <v>0</v>
      </c>
      <c r="R1281" s="251">
        <f>Q1281*H1281</f>
        <v>0</v>
      </c>
      <c r="S1281" s="251">
        <v>0.01</v>
      </c>
      <c r="T1281" s="252">
        <f>S1281*H1281</f>
        <v>0.01</v>
      </c>
      <c r="U1281" s="164"/>
      <c r="V1281" s="164"/>
      <c r="W1281" s="164"/>
      <c r="X1281" s="164"/>
      <c r="Y1281" s="30"/>
      <c r="Z1281" s="30"/>
      <c r="AA1281" s="30"/>
      <c r="AB1281" s="30"/>
      <c r="AC1281" s="30"/>
      <c r="AD1281" s="30"/>
      <c r="AE1281" s="30"/>
      <c r="AR1281" s="122" t="s">
        <v>140</v>
      </c>
      <c r="AT1281" s="122" t="s">
        <v>135</v>
      </c>
      <c r="AU1281" s="122" t="s">
        <v>77</v>
      </c>
      <c r="AY1281" s="18" t="s">
        <v>133</v>
      </c>
      <c r="BE1281" s="123">
        <f>IF(N1281="základní",J1281,0)</f>
        <v>0</v>
      </c>
      <c r="BF1281" s="123">
        <f>IF(N1281="snížená",J1281,0)</f>
        <v>0</v>
      </c>
      <c r="BG1281" s="123">
        <f>IF(N1281="zákl. přenesená",J1281,0)</f>
        <v>0</v>
      </c>
      <c r="BH1281" s="123">
        <f>IF(N1281="sníž. přenesená",J1281,0)</f>
        <v>0</v>
      </c>
      <c r="BI1281" s="123">
        <f>IF(N1281="nulová",J1281,0)</f>
        <v>0</v>
      </c>
      <c r="BJ1281" s="18" t="s">
        <v>73</v>
      </c>
      <c r="BK1281" s="123">
        <f>ROUND(I1281*H1281,2)</f>
        <v>0</v>
      </c>
      <c r="BL1281" s="18" t="s">
        <v>140</v>
      </c>
      <c r="BM1281" s="122" t="s">
        <v>1392</v>
      </c>
    </row>
    <row r="1282" spans="1:47" s="2" customFormat="1" ht="19.5">
      <c r="A1282" s="164"/>
      <c r="B1282" s="176"/>
      <c r="C1282" s="164"/>
      <c r="D1282" s="254" t="s">
        <v>164</v>
      </c>
      <c r="E1282" s="164"/>
      <c r="F1282" s="267" t="s">
        <v>1388</v>
      </c>
      <c r="G1282" s="164"/>
      <c r="H1282" s="164"/>
      <c r="I1282" s="134"/>
      <c r="J1282" s="164"/>
      <c r="K1282" s="164"/>
      <c r="L1282" s="176"/>
      <c r="M1282" s="268"/>
      <c r="N1282" s="269"/>
      <c r="O1282" s="250"/>
      <c r="P1282" s="250"/>
      <c r="Q1282" s="250"/>
      <c r="R1282" s="250"/>
      <c r="S1282" s="250"/>
      <c r="T1282" s="270"/>
      <c r="U1282" s="164"/>
      <c r="V1282" s="164"/>
      <c r="W1282" s="164"/>
      <c r="X1282" s="164"/>
      <c r="Y1282" s="30"/>
      <c r="Z1282" s="30"/>
      <c r="AA1282" s="30"/>
      <c r="AB1282" s="30"/>
      <c r="AC1282" s="30"/>
      <c r="AD1282" s="30"/>
      <c r="AE1282" s="30"/>
      <c r="AT1282" s="18" t="s">
        <v>164</v>
      </c>
      <c r="AU1282" s="18" t="s">
        <v>77</v>
      </c>
    </row>
    <row r="1283" spans="1:65" s="2" customFormat="1" ht="14.45" customHeight="1">
      <c r="A1283" s="164"/>
      <c r="B1283" s="176"/>
      <c r="C1283" s="242" t="s">
        <v>1393</v>
      </c>
      <c r="D1283" s="242" t="s">
        <v>135</v>
      </c>
      <c r="E1283" s="243" t="s">
        <v>1394</v>
      </c>
      <c r="F1283" s="244" t="s">
        <v>1395</v>
      </c>
      <c r="G1283" s="245" t="s">
        <v>235</v>
      </c>
      <c r="H1283" s="246">
        <v>1</v>
      </c>
      <c r="I1283" s="117"/>
      <c r="J1283" s="247">
        <f>ROUND(I1283*H1283,2)</f>
        <v>0</v>
      </c>
      <c r="K1283" s="244" t="s">
        <v>3</v>
      </c>
      <c r="L1283" s="176"/>
      <c r="M1283" s="248" t="s">
        <v>3</v>
      </c>
      <c r="N1283" s="249" t="s">
        <v>39</v>
      </c>
      <c r="O1283" s="250"/>
      <c r="P1283" s="251">
        <f>O1283*H1283</f>
        <v>0</v>
      </c>
      <c r="Q1283" s="251">
        <v>0</v>
      </c>
      <c r="R1283" s="251">
        <f>Q1283*H1283</f>
        <v>0</v>
      </c>
      <c r="S1283" s="251">
        <v>0.01</v>
      </c>
      <c r="T1283" s="252">
        <f>S1283*H1283</f>
        <v>0.01</v>
      </c>
      <c r="U1283" s="164"/>
      <c r="V1283" s="164"/>
      <c r="W1283" s="164"/>
      <c r="X1283" s="164"/>
      <c r="Y1283" s="30"/>
      <c r="Z1283" s="30"/>
      <c r="AA1283" s="30"/>
      <c r="AB1283" s="30"/>
      <c r="AC1283" s="30"/>
      <c r="AD1283" s="30"/>
      <c r="AE1283" s="30"/>
      <c r="AR1283" s="122" t="s">
        <v>140</v>
      </c>
      <c r="AT1283" s="122" t="s">
        <v>135</v>
      </c>
      <c r="AU1283" s="122" t="s">
        <v>77</v>
      </c>
      <c r="AY1283" s="18" t="s">
        <v>133</v>
      </c>
      <c r="BE1283" s="123">
        <f>IF(N1283="základní",J1283,0)</f>
        <v>0</v>
      </c>
      <c r="BF1283" s="123">
        <f>IF(N1283="snížená",J1283,0)</f>
        <v>0</v>
      </c>
      <c r="BG1283" s="123">
        <f>IF(N1283="zákl. přenesená",J1283,0)</f>
        <v>0</v>
      </c>
      <c r="BH1283" s="123">
        <f>IF(N1283="sníž. přenesená",J1283,0)</f>
        <v>0</v>
      </c>
      <c r="BI1283" s="123">
        <f>IF(N1283="nulová",J1283,0)</f>
        <v>0</v>
      </c>
      <c r="BJ1283" s="18" t="s">
        <v>73</v>
      </c>
      <c r="BK1283" s="123">
        <f>ROUND(I1283*H1283,2)</f>
        <v>0</v>
      </c>
      <c r="BL1283" s="18" t="s">
        <v>140</v>
      </c>
      <c r="BM1283" s="122" t="s">
        <v>1396</v>
      </c>
    </row>
    <row r="1284" spans="1:47" s="2" customFormat="1" ht="19.5">
      <c r="A1284" s="164"/>
      <c r="B1284" s="176"/>
      <c r="C1284" s="164"/>
      <c r="D1284" s="254" t="s">
        <v>164</v>
      </c>
      <c r="E1284" s="164"/>
      <c r="F1284" s="267" t="s">
        <v>1388</v>
      </c>
      <c r="G1284" s="164"/>
      <c r="H1284" s="164"/>
      <c r="I1284" s="134"/>
      <c r="J1284" s="164"/>
      <c r="K1284" s="164"/>
      <c r="L1284" s="176"/>
      <c r="M1284" s="268"/>
      <c r="N1284" s="269"/>
      <c r="O1284" s="250"/>
      <c r="P1284" s="250"/>
      <c r="Q1284" s="250"/>
      <c r="R1284" s="250"/>
      <c r="S1284" s="250"/>
      <c r="T1284" s="270"/>
      <c r="U1284" s="164"/>
      <c r="V1284" s="164"/>
      <c r="W1284" s="164"/>
      <c r="X1284" s="164"/>
      <c r="Y1284" s="30"/>
      <c r="Z1284" s="30"/>
      <c r="AA1284" s="30"/>
      <c r="AB1284" s="30"/>
      <c r="AC1284" s="30"/>
      <c r="AD1284" s="30"/>
      <c r="AE1284" s="30"/>
      <c r="AT1284" s="18" t="s">
        <v>164</v>
      </c>
      <c r="AU1284" s="18" t="s">
        <v>77</v>
      </c>
    </row>
    <row r="1285" spans="1:65" s="2" customFormat="1" ht="14.45" customHeight="1">
      <c r="A1285" s="164"/>
      <c r="B1285" s="176"/>
      <c r="C1285" s="242" t="s">
        <v>1397</v>
      </c>
      <c r="D1285" s="242" t="s">
        <v>135</v>
      </c>
      <c r="E1285" s="243" t="s">
        <v>1398</v>
      </c>
      <c r="F1285" s="244" t="s">
        <v>1399</v>
      </c>
      <c r="G1285" s="245" t="s">
        <v>527</v>
      </c>
      <c r="H1285" s="246">
        <v>24</v>
      </c>
      <c r="I1285" s="117"/>
      <c r="J1285" s="247">
        <f>ROUND(I1285*H1285,2)</f>
        <v>0</v>
      </c>
      <c r="K1285" s="244" t="s">
        <v>3</v>
      </c>
      <c r="L1285" s="176"/>
      <c r="M1285" s="248" t="s">
        <v>3</v>
      </c>
      <c r="N1285" s="249" t="s">
        <v>39</v>
      </c>
      <c r="O1285" s="250"/>
      <c r="P1285" s="251">
        <f>O1285*H1285</f>
        <v>0</v>
      </c>
      <c r="Q1285" s="251">
        <v>0</v>
      </c>
      <c r="R1285" s="251">
        <f>Q1285*H1285</f>
        <v>0</v>
      </c>
      <c r="S1285" s="251">
        <v>0</v>
      </c>
      <c r="T1285" s="252">
        <f>S1285*H1285</f>
        <v>0</v>
      </c>
      <c r="U1285" s="164"/>
      <c r="V1285" s="164"/>
      <c r="W1285" s="164"/>
      <c r="X1285" s="164"/>
      <c r="Y1285" s="30"/>
      <c r="Z1285" s="30"/>
      <c r="AA1285" s="30"/>
      <c r="AB1285" s="30"/>
      <c r="AC1285" s="30"/>
      <c r="AD1285" s="30"/>
      <c r="AE1285" s="30"/>
      <c r="AR1285" s="122" t="s">
        <v>140</v>
      </c>
      <c r="AT1285" s="122" t="s">
        <v>135</v>
      </c>
      <c r="AU1285" s="122" t="s">
        <v>77</v>
      </c>
      <c r="AY1285" s="18" t="s">
        <v>133</v>
      </c>
      <c r="BE1285" s="123">
        <f>IF(N1285="základní",J1285,0)</f>
        <v>0</v>
      </c>
      <c r="BF1285" s="123">
        <f>IF(N1285="snížená",J1285,0)</f>
        <v>0</v>
      </c>
      <c r="BG1285" s="123">
        <f>IF(N1285="zákl. přenesená",J1285,0)</f>
        <v>0</v>
      </c>
      <c r="BH1285" s="123">
        <f>IF(N1285="sníž. přenesená",J1285,0)</f>
        <v>0</v>
      </c>
      <c r="BI1285" s="123">
        <f>IF(N1285="nulová",J1285,0)</f>
        <v>0</v>
      </c>
      <c r="BJ1285" s="18" t="s">
        <v>73</v>
      </c>
      <c r="BK1285" s="123">
        <f>ROUND(I1285*H1285,2)</f>
        <v>0</v>
      </c>
      <c r="BL1285" s="18" t="s">
        <v>140</v>
      </c>
      <c r="BM1285" s="122" t="s">
        <v>1400</v>
      </c>
    </row>
    <row r="1286" spans="1:65" s="2" customFormat="1" ht="24.2" customHeight="1">
      <c r="A1286" s="164"/>
      <c r="B1286" s="176"/>
      <c r="C1286" s="242" t="s">
        <v>1401</v>
      </c>
      <c r="D1286" s="242" t="s">
        <v>135</v>
      </c>
      <c r="E1286" s="243" t="s">
        <v>1402</v>
      </c>
      <c r="F1286" s="244" t="s">
        <v>1403</v>
      </c>
      <c r="G1286" s="245" t="s">
        <v>172</v>
      </c>
      <c r="H1286" s="246">
        <v>40</v>
      </c>
      <c r="I1286" s="117"/>
      <c r="J1286" s="247">
        <f>ROUND(I1286*H1286,2)</f>
        <v>0</v>
      </c>
      <c r="K1286" s="244" t="s">
        <v>139</v>
      </c>
      <c r="L1286" s="176"/>
      <c r="M1286" s="248" t="s">
        <v>3</v>
      </c>
      <c r="N1286" s="249" t="s">
        <v>39</v>
      </c>
      <c r="O1286" s="250"/>
      <c r="P1286" s="251">
        <f>O1286*H1286</f>
        <v>0</v>
      </c>
      <c r="Q1286" s="251">
        <v>0.01224</v>
      </c>
      <c r="R1286" s="251">
        <f>Q1286*H1286</f>
        <v>0.4896</v>
      </c>
      <c r="S1286" s="251">
        <v>0</v>
      </c>
      <c r="T1286" s="252">
        <f>S1286*H1286</f>
        <v>0</v>
      </c>
      <c r="U1286" s="164"/>
      <c r="V1286" s="164"/>
      <c r="W1286" s="164"/>
      <c r="X1286" s="164"/>
      <c r="Y1286" s="30"/>
      <c r="Z1286" s="30"/>
      <c r="AA1286" s="30"/>
      <c r="AB1286" s="30"/>
      <c r="AC1286" s="30"/>
      <c r="AD1286" s="30"/>
      <c r="AE1286" s="30"/>
      <c r="AR1286" s="122" t="s">
        <v>140</v>
      </c>
      <c r="AT1286" s="122" t="s">
        <v>135</v>
      </c>
      <c r="AU1286" s="122" t="s">
        <v>77</v>
      </c>
      <c r="AY1286" s="18" t="s">
        <v>133</v>
      </c>
      <c r="BE1286" s="123">
        <f>IF(N1286="základní",J1286,0)</f>
        <v>0</v>
      </c>
      <c r="BF1286" s="123">
        <f>IF(N1286="snížená",J1286,0)</f>
        <v>0</v>
      </c>
      <c r="BG1286" s="123">
        <f>IF(N1286="zákl. přenesená",J1286,0)</f>
        <v>0</v>
      </c>
      <c r="BH1286" s="123">
        <f>IF(N1286="sníž. přenesená",J1286,0)</f>
        <v>0</v>
      </c>
      <c r="BI1286" s="123">
        <f>IF(N1286="nulová",J1286,0)</f>
        <v>0</v>
      </c>
      <c r="BJ1286" s="18" t="s">
        <v>73</v>
      </c>
      <c r="BK1286" s="123">
        <f>ROUND(I1286*H1286,2)</f>
        <v>0</v>
      </c>
      <c r="BL1286" s="18" t="s">
        <v>140</v>
      </c>
      <c r="BM1286" s="122" t="s">
        <v>1404</v>
      </c>
    </row>
    <row r="1287" spans="1:47" s="2" customFormat="1" ht="19.5">
      <c r="A1287" s="164"/>
      <c r="B1287" s="176"/>
      <c r="C1287" s="164"/>
      <c r="D1287" s="254" t="s">
        <v>164</v>
      </c>
      <c r="E1287" s="164"/>
      <c r="F1287" s="267" t="s">
        <v>1405</v>
      </c>
      <c r="G1287" s="164"/>
      <c r="H1287" s="164"/>
      <c r="I1287" s="134"/>
      <c r="J1287" s="164"/>
      <c r="K1287" s="164"/>
      <c r="L1287" s="176"/>
      <c r="M1287" s="268"/>
      <c r="N1287" s="269"/>
      <c r="O1287" s="250"/>
      <c r="P1287" s="250"/>
      <c r="Q1287" s="250"/>
      <c r="R1287" s="250"/>
      <c r="S1287" s="250"/>
      <c r="T1287" s="270"/>
      <c r="U1287" s="164"/>
      <c r="V1287" s="164"/>
      <c r="W1287" s="164"/>
      <c r="X1287" s="164"/>
      <c r="Y1287" s="30"/>
      <c r="Z1287" s="30"/>
      <c r="AA1287" s="30"/>
      <c r="AB1287" s="30"/>
      <c r="AC1287" s="30"/>
      <c r="AD1287" s="30"/>
      <c r="AE1287" s="30"/>
      <c r="AT1287" s="18" t="s">
        <v>164</v>
      </c>
      <c r="AU1287" s="18" t="s">
        <v>77</v>
      </c>
    </row>
    <row r="1288" spans="1:65" s="2" customFormat="1" ht="14.45" customHeight="1">
      <c r="A1288" s="164"/>
      <c r="B1288" s="176"/>
      <c r="C1288" s="242" t="s">
        <v>1406</v>
      </c>
      <c r="D1288" s="242" t="s">
        <v>135</v>
      </c>
      <c r="E1288" s="243" t="s">
        <v>1407</v>
      </c>
      <c r="F1288" s="244" t="s">
        <v>1408</v>
      </c>
      <c r="G1288" s="245" t="s">
        <v>172</v>
      </c>
      <c r="H1288" s="246">
        <v>35</v>
      </c>
      <c r="I1288" s="117"/>
      <c r="J1288" s="247">
        <f>ROUND(I1288*H1288,2)</f>
        <v>0</v>
      </c>
      <c r="K1288" s="244" t="s">
        <v>3</v>
      </c>
      <c r="L1288" s="176"/>
      <c r="M1288" s="248" t="s">
        <v>3</v>
      </c>
      <c r="N1288" s="249" t="s">
        <v>39</v>
      </c>
      <c r="O1288" s="250"/>
      <c r="P1288" s="251">
        <f>O1288*H1288</f>
        <v>0</v>
      </c>
      <c r="Q1288" s="251">
        <v>0</v>
      </c>
      <c r="R1288" s="251">
        <f>Q1288*H1288</f>
        <v>0</v>
      </c>
      <c r="S1288" s="251">
        <v>0</v>
      </c>
      <c r="T1288" s="252">
        <f>S1288*H1288</f>
        <v>0</v>
      </c>
      <c r="U1288" s="164"/>
      <c r="V1288" s="164"/>
      <c r="W1288" s="164"/>
      <c r="X1288" s="164"/>
      <c r="Y1288" s="30"/>
      <c r="Z1288" s="30"/>
      <c r="AA1288" s="30"/>
      <c r="AB1288" s="30"/>
      <c r="AC1288" s="30"/>
      <c r="AD1288" s="30"/>
      <c r="AE1288" s="30"/>
      <c r="AR1288" s="122" t="s">
        <v>140</v>
      </c>
      <c r="AT1288" s="122" t="s">
        <v>135</v>
      </c>
      <c r="AU1288" s="122" t="s">
        <v>77</v>
      </c>
      <c r="AY1288" s="18" t="s">
        <v>133</v>
      </c>
      <c r="BE1288" s="123">
        <f>IF(N1288="základní",J1288,0)</f>
        <v>0</v>
      </c>
      <c r="BF1288" s="123">
        <f>IF(N1288="snížená",J1288,0)</f>
        <v>0</v>
      </c>
      <c r="BG1288" s="123">
        <f>IF(N1288="zákl. přenesená",J1288,0)</f>
        <v>0</v>
      </c>
      <c r="BH1288" s="123">
        <f>IF(N1288="sníž. přenesená",J1288,0)</f>
        <v>0</v>
      </c>
      <c r="BI1288" s="123">
        <f>IF(N1288="nulová",J1288,0)</f>
        <v>0</v>
      </c>
      <c r="BJ1288" s="18" t="s">
        <v>73</v>
      </c>
      <c r="BK1288" s="123">
        <f>ROUND(I1288*H1288,2)</f>
        <v>0</v>
      </c>
      <c r="BL1288" s="18" t="s">
        <v>140</v>
      </c>
      <c r="BM1288" s="122" t="s">
        <v>1409</v>
      </c>
    </row>
    <row r="1289" spans="1:63" s="12" customFormat="1" ht="22.9" customHeight="1">
      <c r="A1289" s="163"/>
      <c r="B1289" s="232"/>
      <c r="C1289" s="163"/>
      <c r="D1289" s="233" t="s">
        <v>67</v>
      </c>
      <c r="E1289" s="240" t="s">
        <v>1410</v>
      </c>
      <c r="F1289" s="240" t="s">
        <v>1411</v>
      </c>
      <c r="G1289" s="163"/>
      <c r="H1289" s="163"/>
      <c r="I1289" s="110"/>
      <c r="J1289" s="241">
        <f>BK1289</f>
        <v>0</v>
      </c>
      <c r="K1289" s="163"/>
      <c r="L1289" s="232"/>
      <c r="M1289" s="236"/>
      <c r="N1289" s="237"/>
      <c r="O1289" s="237"/>
      <c r="P1289" s="238">
        <f>SUM(P1290:P1297)</f>
        <v>0</v>
      </c>
      <c r="Q1289" s="237"/>
      <c r="R1289" s="238">
        <f>SUM(R1290:R1297)</f>
        <v>0</v>
      </c>
      <c r="S1289" s="237"/>
      <c r="T1289" s="239">
        <f>SUM(T1290:T1297)</f>
        <v>0</v>
      </c>
      <c r="U1289" s="163"/>
      <c r="V1289" s="163"/>
      <c r="W1289" s="163"/>
      <c r="X1289" s="163"/>
      <c r="AR1289" s="109" t="s">
        <v>73</v>
      </c>
      <c r="AT1289" s="115" t="s">
        <v>67</v>
      </c>
      <c r="AU1289" s="115" t="s">
        <v>73</v>
      </c>
      <c r="AY1289" s="109" t="s">
        <v>133</v>
      </c>
      <c r="BK1289" s="116">
        <f>SUM(BK1290:BK1297)</f>
        <v>0</v>
      </c>
    </row>
    <row r="1290" spans="1:65" s="2" customFormat="1" ht="14.45" customHeight="1">
      <c r="A1290" s="164"/>
      <c r="B1290" s="176"/>
      <c r="C1290" s="242" t="s">
        <v>1412</v>
      </c>
      <c r="D1290" s="242" t="s">
        <v>135</v>
      </c>
      <c r="E1290" s="243" t="s">
        <v>1413</v>
      </c>
      <c r="F1290" s="244" t="s">
        <v>1414</v>
      </c>
      <c r="G1290" s="245" t="s">
        <v>211</v>
      </c>
      <c r="H1290" s="246">
        <v>453.854</v>
      </c>
      <c r="I1290" s="117"/>
      <c r="J1290" s="247">
        <f>ROUND(I1290*H1290,2)</f>
        <v>0</v>
      </c>
      <c r="K1290" s="244" t="s">
        <v>139</v>
      </c>
      <c r="L1290" s="176"/>
      <c r="M1290" s="248" t="s">
        <v>3</v>
      </c>
      <c r="N1290" s="249" t="s">
        <v>39</v>
      </c>
      <c r="O1290" s="250"/>
      <c r="P1290" s="251">
        <f>O1290*H1290</f>
        <v>0</v>
      </c>
      <c r="Q1290" s="251">
        <v>0</v>
      </c>
      <c r="R1290" s="251">
        <f>Q1290*H1290</f>
        <v>0</v>
      </c>
      <c r="S1290" s="251">
        <v>0</v>
      </c>
      <c r="T1290" s="252">
        <f>S1290*H1290</f>
        <v>0</v>
      </c>
      <c r="U1290" s="164"/>
      <c r="V1290" s="164"/>
      <c r="W1290" s="164"/>
      <c r="X1290" s="164"/>
      <c r="Y1290" s="30"/>
      <c r="Z1290" s="30"/>
      <c r="AA1290" s="30"/>
      <c r="AB1290" s="30"/>
      <c r="AC1290" s="30"/>
      <c r="AD1290" s="30"/>
      <c r="AE1290" s="30"/>
      <c r="AR1290" s="122" t="s">
        <v>140</v>
      </c>
      <c r="AT1290" s="122" t="s">
        <v>135</v>
      </c>
      <c r="AU1290" s="122" t="s">
        <v>77</v>
      </c>
      <c r="AY1290" s="18" t="s">
        <v>133</v>
      </c>
      <c r="BE1290" s="123">
        <f>IF(N1290="základní",J1290,0)</f>
        <v>0</v>
      </c>
      <c r="BF1290" s="123">
        <f>IF(N1290="snížená",J1290,0)</f>
        <v>0</v>
      </c>
      <c r="BG1290" s="123">
        <f>IF(N1290="zákl. přenesená",J1290,0)</f>
        <v>0</v>
      </c>
      <c r="BH1290" s="123">
        <f>IF(N1290="sníž. přenesená",J1290,0)</f>
        <v>0</v>
      </c>
      <c r="BI1290" s="123">
        <f>IF(N1290="nulová",J1290,0)</f>
        <v>0</v>
      </c>
      <c r="BJ1290" s="18" t="s">
        <v>73</v>
      </c>
      <c r="BK1290" s="123">
        <f>ROUND(I1290*H1290,2)</f>
        <v>0</v>
      </c>
      <c r="BL1290" s="18" t="s">
        <v>140</v>
      </c>
      <c r="BM1290" s="122" t="s">
        <v>1415</v>
      </c>
    </row>
    <row r="1291" spans="1:65" s="2" customFormat="1" ht="14.45" customHeight="1">
      <c r="A1291" s="164"/>
      <c r="B1291" s="176"/>
      <c r="C1291" s="242" t="s">
        <v>1416</v>
      </c>
      <c r="D1291" s="242" t="s">
        <v>135</v>
      </c>
      <c r="E1291" s="243" t="s">
        <v>1417</v>
      </c>
      <c r="F1291" s="244" t="s">
        <v>1418</v>
      </c>
      <c r="G1291" s="245" t="s">
        <v>211</v>
      </c>
      <c r="H1291" s="246">
        <v>453.854</v>
      </c>
      <c r="I1291" s="117"/>
      <c r="J1291" s="247">
        <f>ROUND(I1291*H1291,2)</f>
        <v>0</v>
      </c>
      <c r="K1291" s="244" t="s">
        <v>139</v>
      </c>
      <c r="L1291" s="176"/>
      <c r="M1291" s="248" t="s">
        <v>3</v>
      </c>
      <c r="N1291" s="249" t="s">
        <v>39</v>
      </c>
      <c r="O1291" s="250"/>
      <c r="P1291" s="251">
        <f>O1291*H1291</f>
        <v>0</v>
      </c>
      <c r="Q1291" s="251">
        <v>0</v>
      </c>
      <c r="R1291" s="251">
        <f>Q1291*H1291</f>
        <v>0</v>
      </c>
      <c r="S1291" s="251">
        <v>0</v>
      </c>
      <c r="T1291" s="252">
        <f>S1291*H1291</f>
        <v>0</v>
      </c>
      <c r="U1291" s="164"/>
      <c r="V1291" s="164"/>
      <c r="W1291" s="164"/>
      <c r="X1291" s="164"/>
      <c r="Y1291" s="30"/>
      <c r="Z1291" s="30"/>
      <c r="AA1291" s="30"/>
      <c r="AB1291" s="30"/>
      <c r="AC1291" s="30"/>
      <c r="AD1291" s="30"/>
      <c r="AE1291" s="30"/>
      <c r="AR1291" s="122" t="s">
        <v>140</v>
      </c>
      <c r="AT1291" s="122" t="s">
        <v>135</v>
      </c>
      <c r="AU1291" s="122" t="s">
        <v>77</v>
      </c>
      <c r="AY1291" s="18" t="s">
        <v>133</v>
      </c>
      <c r="BE1291" s="123">
        <f>IF(N1291="základní",J1291,0)</f>
        <v>0</v>
      </c>
      <c r="BF1291" s="123">
        <f>IF(N1291="snížená",J1291,0)</f>
        <v>0</v>
      </c>
      <c r="BG1291" s="123">
        <f>IF(N1291="zákl. přenesená",J1291,0)</f>
        <v>0</v>
      </c>
      <c r="BH1291" s="123">
        <f>IF(N1291="sníž. přenesená",J1291,0)</f>
        <v>0</v>
      </c>
      <c r="BI1291" s="123">
        <f>IF(N1291="nulová",J1291,0)</f>
        <v>0</v>
      </c>
      <c r="BJ1291" s="18" t="s">
        <v>73</v>
      </c>
      <c r="BK1291" s="123">
        <f>ROUND(I1291*H1291,2)</f>
        <v>0</v>
      </c>
      <c r="BL1291" s="18" t="s">
        <v>140</v>
      </c>
      <c r="BM1291" s="122" t="s">
        <v>1419</v>
      </c>
    </row>
    <row r="1292" spans="1:65" s="2" customFormat="1" ht="14.45" customHeight="1">
      <c r="A1292" s="164"/>
      <c r="B1292" s="176"/>
      <c r="C1292" s="242" t="s">
        <v>1420</v>
      </c>
      <c r="D1292" s="242" t="s">
        <v>135</v>
      </c>
      <c r="E1292" s="243" t="s">
        <v>1421</v>
      </c>
      <c r="F1292" s="244" t="s">
        <v>1422</v>
      </c>
      <c r="G1292" s="245" t="s">
        <v>211</v>
      </c>
      <c r="H1292" s="246">
        <v>5446.248</v>
      </c>
      <c r="I1292" s="117"/>
      <c r="J1292" s="247">
        <f>ROUND(I1292*H1292,2)</f>
        <v>0</v>
      </c>
      <c r="K1292" s="244" t="s">
        <v>139</v>
      </c>
      <c r="L1292" s="176"/>
      <c r="M1292" s="248" t="s">
        <v>3</v>
      </c>
      <c r="N1292" s="249" t="s">
        <v>39</v>
      </c>
      <c r="O1292" s="250"/>
      <c r="P1292" s="251">
        <f>O1292*H1292</f>
        <v>0</v>
      </c>
      <c r="Q1292" s="251">
        <v>0</v>
      </c>
      <c r="R1292" s="251">
        <f>Q1292*H1292</f>
        <v>0</v>
      </c>
      <c r="S1292" s="251">
        <v>0</v>
      </c>
      <c r="T1292" s="252">
        <f>S1292*H1292</f>
        <v>0</v>
      </c>
      <c r="U1292" s="164"/>
      <c r="V1292" s="164"/>
      <c r="W1292" s="164"/>
      <c r="X1292" s="164"/>
      <c r="Y1292" s="30"/>
      <c r="Z1292" s="30"/>
      <c r="AA1292" s="30"/>
      <c r="AB1292" s="30"/>
      <c r="AC1292" s="30"/>
      <c r="AD1292" s="30"/>
      <c r="AE1292" s="30"/>
      <c r="AR1292" s="122" t="s">
        <v>140</v>
      </c>
      <c r="AT1292" s="122" t="s">
        <v>135</v>
      </c>
      <c r="AU1292" s="122" t="s">
        <v>77</v>
      </c>
      <c r="AY1292" s="18" t="s">
        <v>133</v>
      </c>
      <c r="BE1292" s="123">
        <f>IF(N1292="základní",J1292,0)</f>
        <v>0</v>
      </c>
      <c r="BF1292" s="123">
        <f>IF(N1292="snížená",J1292,0)</f>
        <v>0</v>
      </c>
      <c r="BG1292" s="123">
        <f>IF(N1292="zákl. přenesená",J1292,0)</f>
        <v>0</v>
      </c>
      <c r="BH1292" s="123">
        <f>IF(N1292="sníž. přenesená",J1292,0)</f>
        <v>0</v>
      </c>
      <c r="BI1292" s="123">
        <f>IF(N1292="nulová",J1292,0)</f>
        <v>0</v>
      </c>
      <c r="BJ1292" s="18" t="s">
        <v>73</v>
      </c>
      <c r="BK1292" s="123">
        <f>ROUND(I1292*H1292,2)</f>
        <v>0</v>
      </c>
      <c r="BL1292" s="18" t="s">
        <v>140</v>
      </c>
      <c r="BM1292" s="122" t="s">
        <v>1423</v>
      </c>
    </row>
    <row r="1293" spans="1:51" s="14" customFormat="1" ht="12">
      <c r="A1293" s="162"/>
      <c r="B1293" s="260"/>
      <c r="C1293" s="162"/>
      <c r="D1293" s="254" t="s">
        <v>142</v>
      </c>
      <c r="E1293" s="162"/>
      <c r="F1293" s="262" t="s">
        <v>1424</v>
      </c>
      <c r="G1293" s="162"/>
      <c r="H1293" s="263">
        <v>5446.248</v>
      </c>
      <c r="I1293" s="130"/>
      <c r="J1293" s="162"/>
      <c r="K1293" s="162"/>
      <c r="L1293" s="260"/>
      <c r="M1293" s="264"/>
      <c r="N1293" s="265"/>
      <c r="O1293" s="265"/>
      <c r="P1293" s="265"/>
      <c r="Q1293" s="265"/>
      <c r="R1293" s="265"/>
      <c r="S1293" s="265"/>
      <c r="T1293" s="266"/>
      <c r="U1293" s="162"/>
      <c r="V1293" s="162"/>
      <c r="W1293" s="162"/>
      <c r="X1293" s="162"/>
      <c r="AT1293" s="129" t="s">
        <v>142</v>
      </c>
      <c r="AU1293" s="129" t="s">
        <v>77</v>
      </c>
      <c r="AV1293" s="14" t="s">
        <v>77</v>
      </c>
      <c r="AW1293" s="14" t="s">
        <v>4</v>
      </c>
      <c r="AX1293" s="14" t="s">
        <v>73</v>
      </c>
      <c r="AY1293" s="129" t="s">
        <v>133</v>
      </c>
    </row>
    <row r="1294" spans="1:65" s="2" customFormat="1" ht="14.45" customHeight="1">
      <c r="A1294" s="164"/>
      <c r="B1294" s="176"/>
      <c r="C1294" s="242" t="s">
        <v>1425</v>
      </c>
      <c r="D1294" s="242" t="s">
        <v>135</v>
      </c>
      <c r="E1294" s="243" t="s">
        <v>1426</v>
      </c>
      <c r="F1294" s="244" t="s">
        <v>1427</v>
      </c>
      <c r="G1294" s="245" t="s">
        <v>211</v>
      </c>
      <c r="H1294" s="246">
        <v>444.217</v>
      </c>
      <c r="I1294" s="117"/>
      <c r="J1294" s="247">
        <f>ROUND(I1294*H1294,2)</f>
        <v>0</v>
      </c>
      <c r="K1294" s="244" t="s">
        <v>139</v>
      </c>
      <c r="L1294" s="176"/>
      <c r="M1294" s="248" t="s">
        <v>3</v>
      </c>
      <c r="N1294" s="249" t="s">
        <v>39</v>
      </c>
      <c r="O1294" s="250"/>
      <c r="P1294" s="251">
        <f>O1294*H1294</f>
        <v>0</v>
      </c>
      <c r="Q1294" s="251">
        <v>0</v>
      </c>
      <c r="R1294" s="251">
        <f>Q1294*H1294</f>
        <v>0</v>
      </c>
      <c r="S1294" s="251">
        <v>0</v>
      </c>
      <c r="T1294" s="252">
        <f>S1294*H1294</f>
        <v>0</v>
      </c>
      <c r="U1294" s="164"/>
      <c r="V1294" s="164"/>
      <c r="W1294" s="164"/>
      <c r="X1294" s="164"/>
      <c r="Y1294" s="30"/>
      <c r="Z1294" s="30"/>
      <c r="AA1294" s="30"/>
      <c r="AB1294" s="30"/>
      <c r="AC1294" s="30"/>
      <c r="AD1294" s="30"/>
      <c r="AE1294" s="30"/>
      <c r="AR1294" s="122" t="s">
        <v>140</v>
      </c>
      <c r="AT1294" s="122" t="s">
        <v>135</v>
      </c>
      <c r="AU1294" s="122" t="s">
        <v>77</v>
      </c>
      <c r="AY1294" s="18" t="s">
        <v>133</v>
      </c>
      <c r="BE1294" s="123">
        <f>IF(N1294="základní",J1294,0)</f>
        <v>0</v>
      </c>
      <c r="BF1294" s="123">
        <f>IF(N1294="snížená",J1294,0)</f>
        <v>0</v>
      </c>
      <c r="BG1294" s="123">
        <f>IF(N1294="zákl. přenesená",J1294,0)</f>
        <v>0</v>
      </c>
      <c r="BH1294" s="123">
        <f>IF(N1294="sníž. přenesená",J1294,0)</f>
        <v>0</v>
      </c>
      <c r="BI1294" s="123">
        <f>IF(N1294="nulová",J1294,0)</f>
        <v>0</v>
      </c>
      <c r="BJ1294" s="18" t="s">
        <v>73</v>
      </c>
      <c r="BK1294" s="123">
        <f>ROUND(I1294*H1294,2)</f>
        <v>0</v>
      </c>
      <c r="BL1294" s="18" t="s">
        <v>140</v>
      </c>
      <c r="BM1294" s="122" t="s">
        <v>1428</v>
      </c>
    </row>
    <row r="1295" spans="1:51" s="14" customFormat="1" ht="12">
      <c r="A1295" s="162"/>
      <c r="B1295" s="260"/>
      <c r="C1295" s="162"/>
      <c r="D1295" s="254" t="s">
        <v>142</v>
      </c>
      <c r="E1295" s="261" t="s">
        <v>3</v>
      </c>
      <c r="F1295" s="262" t="s">
        <v>1429</v>
      </c>
      <c r="G1295" s="162"/>
      <c r="H1295" s="263">
        <v>444.217</v>
      </c>
      <c r="I1295" s="130"/>
      <c r="J1295" s="162"/>
      <c r="K1295" s="162"/>
      <c r="L1295" s="260"/>
      <c r="M1295" s="264"/>
      <c r="N1295" s="265"/>
      <c r="O1295" s="265"/>
      <c r="P1295" s="265"/>
      <c r="Q1295" s="265"/>
      <c r="R1295" s="265"/>
      <c r="S1295" s="265"/>
      <c r="T1295" s="266"/>
      <c r="U1295" s="162"/>
      <c r="V1295" s="162"/>
      <c r="W1295" s="162"/>
      <c r="X1295" s="162"/>
      <c r="AT1295" s="129" t="s">
        <v>142</v>
      </c>
      <c r="AU1295" s="129" t="s">
        <v>77</v>
      </c>
      <c r="AV1295" s="14" t="s">
        <v>77</v>
      </c>
      <c r="AW1295" s="14" t="s">
        <v>30</v>
      </c>
      <c r="AX1295" s="14" t="s">
        <v>73</v>
      </c>
      <c r="AY1295" s="129" t="s">
        <v>133</v>
      </c>
    </row>
    <row r="1296" spans="1:65" s="2" customFormat="1" ht="14.45" customHeight="1">
      <c r="A1296" s="164"/>
      <c r="B1296" s="176"/>
      <c r="C1296" s="242" t="s">
        <v>1430</v>
      </c>
      <c r="D1296" s="242" t="s">
        <v>135</v>
      </c>
      <c r="E1296" s="243" t="s">
        <v>1431</v>
      </c>
      <c r="F1296" s="244" t="s">
        <v>1432</v>
      </c>
      <c r="G1296" s="245" t="s">
        <v>211</v>
      </c>
      <c r="H1296" s="246">
        <v>2.465</v>
      </c>
      <c r="I1296" s="117"/>
      <c r="J1296" s="247">
        <f>ROUND(I1296*H1296,2)</f>
        <v>0</v>
      </c>
      <c r="K1296" s="244" t="s">
        <v>139</v>
      </c>
      <c r="L1296" s="176"/>
      <c r="M1296" s="248" t="s">
        <v>3</v>
      </c>
      <c r="N1296" s="249" t="s">
        <v>39</v>
      </c>
      <c r="O1296" s="250"/>
      <c r="P1296" s="251">
        <f>O1296*H1296</f>
        <v>0</v>
      </c>
      <c r="Q1296" s="251">
        <v>0</v>
      </c>
      <c r="R1296" s="251">
        <f>Q1296*H1296</f>
        <v>0</v>
      </c>
      <c r="S1296" s="251">
        <v>0</v>
      </c>
      <c r="T1296" s="252">
        <f>S1296*H1296</f>
        <v>0</v>
      </c>
      <c r="U1296" s="164"/>
      <c r="V1296" s="164"/>
      <c r="W1296" s="164"/>
      <c r="X1296" s="164"/>
      <c r="Y1296" s="30"/>
      <c r="Z1296" s="30"/>
      <c r="AA1296" s="30"/>
      <c r="AB1296" s="30"/>
      <c r="AC1296" s="30"/>
      <c r="AD1296" s="30"/>
      <c r="AE1296" s="30"/>
      <c r="AR1296" s="122" t="s">
        <v>140</v>
      </c>
      <c r="AT1296" s="122" t="s">
        <v>135</v>
      </c>
      <c r="AU1296" s="122" t="s">
        <v>77</v>
      </c>
      <c r="AY1296" s="18" t="s">
        <v>133</v>
      </c>
      <c r="BE1296" s="123">
        <f>IF(N1296="základní",J1296,0)</f>
        <v>0</v>
      </c>
      <c r="BF1296" s="123">
        <f>IF(N1296="snížená",J1296,0)</f>
        <v>0</v>
      </c>
      <c r="BG1296" s="123">
        <f>IF(N1296="zákl. přenesená",J1296,0)</f>
        <v>0</v>
      </c>
      <c r="BH1296" s="123">
        <f>IF(N1296="sníž. přenesená",J1296,0)</f>
        <v>0</v>
      </c>
      <c r="BI1296" s="123">
        <f>IF(N1296="nulová",J1296,0)</f>
        <v>0</v>
      </c>
      <c r="BJ1296" s="18" t="s">
        <v>73</v>
      </c>
      <c r="BK1296" s="123">
        <f>ROUND(I1296*H1296,2)</f>
        <v>0</v>
      </c>
      <c r="BL1296" s="18" t="s">
        <v>140</v>
      </c>
      <c r="BM1296" s="122" t="s">
        <v>1433</v>
      </c>
    </row>
    <row r="1297" spans="1:65" s="2" customFormat="1" ht="24.2" customHeight="1">
      <c r="A1297" s="164"/>
      <c r="B1297" s="176"/>
      <c r="C1297" s="242" t="s">
        <v>1434</v>
      </c>
      <c r="D1297" s="242" t="s">
        <v>135</v>
      </c>
      <c r="E1297" s="243" t="s">
        <v>1435</v>
      </c>
      <c r="F1297" s="244" t="s">
        <v>1436</v>
      </c>
      <c r="G1297" s="245" t="s">
        <v>211</v>
      </c>
      <c r="H1297" s="246">
        <v>0.6</v>
      </c>
      <c r="I1297" s="117"/>
      <c r="J1297" s="247">
        <f>ROUND(I1297*H1297,2)</f>
        <v>0</v>
      </c>
      <c r="K1297" s="244" t="s">
        <v>139</v>
      </c>
      <c r="L1297" s="176"/>
      <c r="M1297" s="248" t="s">
        <v>3</v>
      </c>
      <c r="N1297" s="249" t="s">
        <v>39</v>
      </c>
      <c r="O1297" s="250"/>
      <c r="P1297" s="251">
        <f>O1297*H1297</f>
        <v>0</v>
      </c>
      <c r="Q1297" s="251">
        <v>0</v>
      </c>
      <c r="R1297" s="251">
        <f>Q1297*H1297</f>
        <v>0</v>
      </c>
      <c r="S1297" s="251">
        <v>0</v>
      </c>
      <c r="T1297" s="252">
        <f>S1297*H1297</f>
        <v>0</v>
      </c>
      <c r="U1297" s="164"/>
      <c r="V1297" s="164"/>
      <c r="W1297" s="164"/>
      <c r="X1297" s="164"/>
      <c r="Y1297" s="30"/>
      <c r="Z1297" s="30"/>
      <c r="AA1297" s="30"/>
      <c r="AB1297" s="30"/>
      <c r="AC1297" s="30"/>
      <c r="AD1297" s="30"/>
      <c r="AE1297" s="30"/>
      <c r="AR1297" s="122" t="s">
        <v>140</v>
      </c>
      <c r="AT1297" s="122" t="s">
        <v>135</v>
      </c>
      <c r="AU1297" s="122" t="s">
        <v>77</v>
      </c>
      <c r="AY1297" s="18" t="s">
        <v>133</v>
      </c>
      <c r="BE1297" s="123">
        <f>IF(N1297="základní",J1297,0)</f>
        <v>0</v>
      </c>
      <c r="BF1297" s="123">
        <f>IF(N1297="snížená",J1297,0)</f>
        <v>0</v>
      </c>
      <c r="BG1297" s="123">
        <f>IF(N1297="zákl. přenesená",J1297,0)</f>
        <v>0</v>
      </c>
      <c r="BH1297" s="123">
        <f>IF(N1297="sníž. přenesená",J1297,0)</f>
        <v>0</v>
      </c>
      <c r="BI1297" s="123">
        <f>IF(N1297="nulová",J1297,0)</f>
        <v>0</v>
      </c>
      <c r="BJ1297" s="18" t="s">
        <v>73</v>
      </c>
      <c r="BK1297" s="123">
        <f>ROUND(I1297*H1297,2)</f>
        <v>0</v>
      </c>
      <c r="BL1297" s="18" t="s">
        <v>140</v>
      </c>
      <c r="BM1297" s="122" t="s">
        <v>1437</v>
      </c>
    </row>
    <row r="1298" spans="1:63" s="12" customFormat="1" ht="22.9" customHeight="1">
      <c r="A1298" s="163"/>
      <c r="B1298" s="232"/>
      <c r="C1298" s="163"/>
      <c r="D1298" s="233" t="s">
        <v>67</v>
      </c>
      <c r="E1298" s="240" t="s">
        <v>1438</v>
      </c>
      <c r="F1298" s="240" t="s">
        <v>1439</v>
      </c>
      <c r="G1298" s="163"/>
      <c r="H1298" s="163"/>
      <c r="I1298" s="110"/>
      <c r="J1298" s="241">
        <f>BK1298</f>
        <v>0</v>
      </c>
      <c r="K1298" s="163"/>
      <c r="L1298" s="232"/>
      <c r="M1298" s="236"/>
      <c r="N1298" s="237"/>
      <c r="O1298" s="237"/>
      <c r="P1298" s="238">
        <f>P1299</f>
        <v>0</v>
      </c>
      <c r="Q1298" s="237"/>
      <c r="R1298" s="238">
        <f>R1299</f>
        <v>0</v>
      </c>
      <c r="S1298" s="237"/>
      <c r="T1298" s="239">
        <f>T1299</f>
        <v>0</v>
      </c>
      <c r="U1298" s="163"/>
      <c r="V1298" s="163"/>
      <c r="W1298" s="163"/>
      <c r="X1298" s="163"/>
      <c r="AR1298" s="109" t="s">
        <v>73</v>
      </c>
      <c r="AT1298" s="115" t="s">
        <v>67</v>
      </c>
      <c r="AU1298" s="115" t="s">
        <v>73</v>
      </c>
      <c r="AY1298" s="109" t="s">
        <v>133</v>
      </c>
      <c r="BK1298" s="116">
        <f>BK1299</f>
        <v>0</v>
      </c>
    </row>
    <row r="1299" spans="1:65" s="2" customFormat="1" ht="24.2" customHeight="1">
      <c r="A1299" s="164"/>
      <c r="B1299" s="176"/>
      <c r="C1299" s="242" t="s">
        <v>1440</v>
      </c>
      <c r="D1299" s="242" t="s">
        <v>135</v>
      </c>
      <c r="E1299" s="243" t="s">
        <v>1441</v>
      </c>
      <c r="F1299" s="244" t="s">
        <v>1442</v>
      </c>
      <c r="G1299" s="245" t="s">
        <v>211</v>
      </c>
      <c r="H1299" s="246">
        <v>160.328</v>
      </c>
      <c r="I1299" s="117"/>
      <c r="J1299" s="247">
        <f>ROUND(I1299*H1299,2)</f>
        <v>0</v>
      </c>
      <c r="K1299" s="244" t="s">
        <v>139</v>
      </c>
      <c r="L1299" s="176"/>
      <c r="M1299" s="248" t="s">
        <v>3</v>
      </c>
      <c r="N1299" s="249" t="s">
        <v>39</v>
      </c>
      <c r="O1299" s="250"/>
      <c r="P1299" s="251">
        <f>O1299*H1299</f>
        <v>0</v>
      </c>
      <c r="Q1299" s="251">
        <v>0</v>
      </c>
      <c r="R1299" s="251">
        <f>Q1299*H1299</f>
        <v>0</v>
      </c>
      <c r="S1299" s="251">
        <v>0</v>
      </c>
      <c r="T1299" s="252">
        <f>S1299*H1299</f>
        <v>0</v>
      </c>
      <c r="U1299" s="164"/>
      <c r="V1299" s="164"/>
      <c r="W1299" s="164"/>
      <c r="X1299" s="164"/>
      <c r="Y1299" s="30"/>
      <c r="Z1299" s="30"/>
      <c r="AA1299" s="30"/>
      <c r="AB1299" s="30"/>
      <c r="AC1299" s="30"/>
      <c r="AD1299" s="30"/>
      <c r="AE1299" s="30"/>
      <c r="AR1299" s="122" t="s">
        <v>140</v>
      </c>
      <c r="AT1299" s="122" t="s">
        <v>135</v>
      </c>
      <c r="AU1299" s="122" t="s">
        <v>77</v>
      </c>
      <c r="AY1299" s="18" t="s">
        <v>133</v>
      </c>
      <c r="BE1299" s="123">
        <f>IF(N1299="základní",J1299,0)</f>
        <v>0</v>
      </c>
      <c r="BF1299" s="123">
        <f>IF(N1299="snížená",J1299,0)</f>
        <v>0</v>
      </c>
      <c r="BG1299" s="123">
        <f>IF(N1299="zákl. přenesená",J1299,0)</f>
        <v>0</v>
      </c>
      <c r="BH1299" s="123">
        <f>IF(N1299="sníž. přenesená",J1299,0)</f>
        <v>0</v>
      </c>
      <c r="BI1299" s="123">
        <f>IF(N1299="nulová",J1299,0)</f>
        <v>0</v>
      </c>
      <c r="BJ1299" s="18" t="s">
        <v>73</v>
      </c>
      <c r="BK1299" s="123">
        <f>ROUND(I1299*H1299,2)</f>
        <v>0</v>
      </c>
      <c r="BL1299" s="18" t="s">
        <v>140</v>
      </c>
      <c r="BM1299" s="122" t="s">
        <v>1443</v>
      </c>
    </row>
    <row r="1300" spans="1:63" s="12" customFormat="1" ht="25.9" customHeight="1">
      <c r="A1300" s="163"/>
      <c r="B1300" s="232"/>
      <c r="C1300" s="163"/>
      <c r="D1300" s="233" t="s">
        <v>67</v>
      </c>
      <c r="E1300" s="234" t="s">
        <v>1444</v>
      </c>
      <c r="F1300" s="234" t="s">
        <v>1445</v>
      </c>
      <c r="G1300" s="163"/>
      <c r="H1300" s="163"/>
      <c r="I1300" s="110"/>
      <c r="J1300" s="235">
        <f>BK1300</f>
        <v>0</v>
      </c>
      <c r="K1300" s="163"/>
      <c r="L1300" s="232"/>
      <c r="M1300" s="236"/>
      <c r="N1300" s="237"/>
      <c r="O1300" s="237"/>
      <c r="P1300" s="238">
        <f>P1301+P1306+P1319+P1326+P1329+P1351+P1359+P1364+P1379+P1732+P1756+P1819+P1827+P1835</f>
        <v>0</v>
      </c>
      <c r="Q1300" s="237"/>
      <c r="R1300" s="238">
        <f>R1301+R1306+R1319+R1326+R1329+R1351+R1359+R1364+R1379+R1732+R1756+R1819+R1827+R1835</f>
        <v>7.012412190000001</v>
      </c>
      <c r="S1300" s="237"/>
      <c r="T1300" s="239">
        <f>T1301+T1306+T1319+T1326+T1329+T1351+T1359+T1364+T1379+T1732+T1756+T1819+T1827+T1835</f>
        <v>6.3407597</v>
      </c>
      <c r="U1300" s="163"/>
      <c r="V1300" s="163"/>
      <c r="W1300" s="163"/>
      <c r="X1300" s="163"/>
      <c r="AR1300" s="109" t="s">
        <v>77</v>
      </c>
      <c r="AT1300" s="115" t="s">
        <v>67</v>
      </c>
      <c r="AU1300" s="115" t="s">
        <v>68</v>
      </c>
      <c r="AY1300" s="109" t="s">
        <v>133</v>
      </c>
      <c r="BK1300" s="116">
        <f>BK1301+BK1306+BK1319+BK1326+BK1329+BK1351+BK1359+BK1364+BK1379+BK1732+BK1756+BK1819+BK1827+BK1835</f>
        <v>0</v>
      </c>
    </row>
    <row r="1301" spans="1:63" s="12" customFormat="1" ht="22.9" customHeight="1">
      <c r="A1301" s="163"/>
      <c r="B1301" s="232"/>
      <c r="C1301" s="163"/>
      <c r="D1301" s="233" t="s">
        <v>67</v>
      </c>
      <c r="E1301" s="240" t="s">
        <v>1446</v>
      </c>
      <c r="F1301" s="240" t="s">
        <v>1447</v>
      </c>
      <c r="G1301" s="163"/>
      <c r="H1301" s="163"/>
      <c r="I1301" s="110"/>
      <c r="J1301" s="241">
        <f>BK1301</f>
        <v>0</v>
      </c>
      <c r="K1301" s="163"/>
      <c r="L1301" s="232"/>
      <c r="M1301" s="236"/>
      <c r="N1301" s="237"/>
      <c r="O1301" s="237"/>
      <c r="P1301" s="238">
        <f>SUM(P1302:P1305)</f>
        <v>0</v>
      </c>
      <c r="Q1301" s="237"/>
      <c r="R1301" s="238">
        <f>SUM(R1302:R1305)</f>
        <v>0.01896</v>
      </c>
      <c r="S1301" s="237"/>
      <c r="T1301" s="239">
        <f>SUM(T1302:T1305)</f>
        <v>0</v>
      </c>
      <c r="U1301" s="163"/>
      <c r="V1301" s="163"/>
      <c r="W1301" s="163"/>
      <c r="X1301" s="163"/>
      <c r="AR1301" s="109" t="s">
        <v>77</v>
      </c>
      <c r="AT1301" s="115" t="s">
        <v>67</v>
      </c>
      <c r="AU1301" s="115" t="s">
        <v>73</v>
      </c>
      <c r="AY1301" s="109" t="s">
        <v>133</v>
      </c>
      <c r="BK1301" s="116">
        <f>SUM(BK1302:BK1305)</f>
        <v>0</v>
      </c>
    </row>
    <row r="1302" spans="1:65" s="2" customFormat="1" ht="24.2" customHeight="1">
      <c r="A1302" s="164"/>
      <c r="B1302" s="176"/>
      <c r="C1302" s="242" t="s">
        <v>1448</v>
      </c>
      <c r="D1302" s="242" t="s">
        <v>135</v>
      </c>
      <c r="E1302" s="243" t="s">
        <v>1449</v>
      </c>
      <c r="F1302" s="244" t="s">
        <v>1450</v>
      </c>
      <c r="G1302" s="245" t="s">
        <v>138</v>
      </c>
      <c r="H1302" s="246">
        <v>23.7</v>
      </c>
      <c r="I1302" s="117"/>
      <c r="J1302" s="247">
        <f>ROUND(I1302*H1302,2)</f>
        <v>0</v>
      </c>
      <c r="K1302" s="244" t="s">
        <v>139</v>
      </c>
      <c r="L1302" s="176"/>
      <c r="M1302" s="248" t="s">
        <v>3</v>
      </c>
      <c r="N1302" s="249" t="s">
        <v>39</v>
      </c>
      <c r="O1302" s="250"/>
      <c r="P1302" s="251">
        <f>O1302*H1302</f>
        <v>0</v>
      </c>
      <c r="Q1302" s="251">
        <v>0.0008</v>
      </c>
      <c r="R1302" s="251">
        <f>Q1302*H1302</f>
        <v>0.01896</v>
      </c>
      <c r="S1302" s="251">
        <v>0</v>
      </c>
      <c r="T1302" s="252">
        <f>S1302*H1302</f>
        <v>0</v>
      </c>
      <c r="U1302" s="164"/>
      <c r="V1302" s="164"/>
      <c r="W1302" s="164"/>
      <c r="X1302" s="164"/>
      <c r="Y1302" s="30"/>
      <c r="Z1302" s="30"/>
      <c r="AA1302" s="30"/>
      <c r="AB1302" s="30"/>
      <c r="AC1302" s="30"/>
      <c r="AD1302" s="30"/>
      <c r="AE1302" s="30"/>
      <c r="AR1302" s="122" t="s">
        <v>195</v>
      </c>
      <c r="AT1302" s="122" t="s">
        <v>135</v>
      </c>
      <c r="AU1302" s="122" t="s">
        <v>77</v>
      </c>
      <c r="AY1302" s="18" t="s">
        <v>133</v>
      </c>
      <c r="BE1302" s="123">
        <f>IF(N1302="základní",J1302,0)</f>
        <v>0</v>
      </c>
      <c r="BF1302" s="123">
        <f>IF(N1302="snížená",J1302,0)</f>
        <v>0</v>
      </c>
      <c r="BG1302" s="123">
        <f>IF(N1302="zákl. přenesená",J1302,0)</f>
        <v>0</v>
      </c>
      <c r="BH1302" s="123">
        <f>IF(N1302="sníž. přenesená",J1302,0)</f>
        <v>0</v>
      </c>
      <c r="BI1302" s="123">
        <f>IF(N1302="nulová",J1302,0)</f>
        <v>0</v>
      </c>
      <c r="BJ1302" s="18" t="s">
        <v>73</v>
      </c>
      <c r="BK1302" s="123">
        <f>ROUND(I1302*H1302,2)</f>
        <v>0</v>
      </c>
      <c r="BL1302" s="18" t="s">
        <v>195</v>
      </c>
      <c r="BM1302" s="122" t="s">
        <v>1451</v>
      </c>
    </row>
    <row r="1303" spans="1:51" s="13" customFormat="1" ht="12">
      <c r="A1303" s="161"/>
      <c r="B1303" s="253"/>
      <c r="C1303" s="161"/>
      <c r="D1303" s="254" t="s">
        <v>142</v>
      </c>
      <c r="E1303" s="255" t="s">
        <v>3</v>
      </c>
      <c r="F1303" s="256" t="s">
        <v>822</v>
      </c>
      <c r="G1303" s="161"/>
      <c r="H1303" s="255" t="s">
        <v>3</v>
      </c>
      <c r="I1303" s="125"/>
      <c r="J1303" s="161"/>
      <c r="K1303" s="161"/>
      <c r="L1303" s="253"/>
      <c r="M1303" s="257"/>
      <c r="N1303" s="258"/>
      <c r="O1303" s="258"/>
      <c r="P1303" s="258"/>
      <c r="Q1303" s="258"/>
      <c r="R1303" s="258"/>
      <c r="S1303" s="258"/>
      <c r="T1303" s="259"/>
      <c r="U1303" s="161"/>
      <c r="V1303" s="161"/>
      <c r="W1303" s="161"/>
      <c r="X1303" s="161"/>
      <c r="AT1303" s="124" t="s">
        <v>142</v>
      </c>
      <c r="AU1303" s="124" t="s">
        <v>77</v>
      </c>
      <c r="AV1303" s="13" t="s">
        <v>73</v>
      </c>
      <c r="AW1303" s="13" t="s">
        <v>30</v>
      </c>
      <c r="AX1303" s="13" t="s">
        <v>68</v>
      </c>
      <c r="AY1303" s="124" t="s">
        <v>133</v>
      </c>
    </row>
    <row r="1304" spans="1:51" s="14" customFormat="1" ht="12">
      <c r="A1304" s="162"/>
      <c r="B1304" s="260"/>
      <c r="C1304" s="162"/>
      <c r="D1304" s="254" t="s">
        <v>142</v>
      </c>
      <c r="E1304" s="261" t="s">
        <v>3</v>
      </c>
      <c r="F1304" s="262" t="s">
        <v>1452</v>
      </c>
      <c r="G1304" s="162"/>
      <c r="H1304" s="263">
        <v>23.7</v>
      </c>
      <c r="I1304" s="130"/>
      <c r="J1304" s="162"/>
      <c r="K1304" s="162"/>
      <c r="L1304" s="260"/>
      <c r="M1304" s="264"/>
      <c r="N1304" s="265"/>
      <c r="O1304" s="265"/>
      <c r="P1304" s="265"/>
      <c r="Q1304" s="265"/>
      <c r="R1304" s="265"/>
      <c r="S1304" s="265"/>
      <c r="T1304" s="266"/>
      <c r="U1304" s="162"/>
      <c r="V1304" s="162"/>
      <c r="W1304" s="162"/>
      <c r="X1304" s="162"/>
      <c r="AT1304" s="129" t="s">
        <v>142</v>
      </c>
      <c r="AU1304" s="129" t="s">
        <v>77</v>
      </c>
      <c r="AV1304" s="14" t="s">
        <v>77</v>
      </c>
      <c r="AW1304" s="14" t="s">
        <v>30</v>
      </c>
      <c r="AX1304" s="14" t="s">
        <v>73</v>
      </c>
      <c r="AY1304" s="129" t="s">
        <v>133</v>
      </c>
    </row>
    <row r="1305" spans="1:65" s="2" customFormat="1" ht="24.2" customHeight="1">
      <c r="A1305" s="164"/>
      <c r="B1305" s="176"/>
      <c r="C1305" s="242" t="s">
        <v>1453</v>
      </c>
      <c r="D1305" s="242" t="s">
        <v>135</v>
      </c>
      <c r="E1305" s="243" t="s">
        <v>1454</v>
      </c>
      <c r="F1305" s="244" t="s">
        <v>1455</v>
      </c>
      <c r="G1305" s="245" t="s">
        <v>1456</v>
      </c>
      <c r="H1305" s="147"/>
      <c r="I1305" s="117"/>
      <c r="J1305" s="247">
        <f>ROUND(I1305*H1305,2)</f>
        <v>0</v>
      </c>
      <c r="K1305" s="244" t="s">
        <v>139</v>
      </c>
      <c r="L1305" s="176"/>
      <c r="M1305" s="248" t="s">
        <v>3</v>
      </c>
      <c r="N1305" s="249" t="s">
        <v>39</v>
      </c>
      <c r="O1305" s="250"/>
      <c r="P1305" s="251">
        <f>O1305*H1305</f>
        <v>0</v>
      </c>
      <c r="Q1305" s="251">
        <v>0</v>
      </c>
      <c r="R1305" s="251">
        <f>Q1305*H1305</f>
        <v>0</v>
      </c>
      <c r="S1305" s="251">
        <v>0</v>
      </c>
      <c r="T1305" s="252">
        <f>S1305*H1305</f>
        <v>0</v>
      </c>
      <c r="U1305" s="164"/>
      <c r="V1305" s="164"/>
      <c r="W1305" s="164"/>
      <c r="X1305" s="164"/>
      <c r="Y1305" s="30"/>
      <c r="Z1305" s="30"/>
      <c r="AA1305" s="30"/>
      <c r="AB1305" s="30"/>
      <c r="AC1305" s="30"/>
      <c r="AD1305" s="30"/>
      <c r="AE1305" s="30"/>
      <c r="AR1305" s="122" t="s">
        <v>195</v>
      </c>
      <c r="AT1305" s="122" t="s">
        <v>135</v>
      </c>
      <c r="AU1305" s="122" t="s">
        <v>77</v>
      </c>
      <c r="AY1305" s="18" t="s">
        <v>133</v>
      </c>
      <c r="BE1305" s="123">
        <f>IF(N1305="základní",J1305,0)</f>
        <v>0</v>
      </c>
      <c r="BF1305" s="123">
        <f>IF(N1305="snížená",J1305,0)</f>
        <v>0</v>
      </c>
      <c r="BG1305" s="123">
        <f>IF(N1305="zákl. přenesená",J1305,0)</f>
        <v>0</v>
      </c>
      <c r="BH1305" s="123">
        <f>IF(N1305="sníž. přenesená",J1305,0)</f>
        <v>0</v>
      </c>
      <c r="BI1305" s="123">
        <f>IF(N1305="nulová",J1305,0)</f>
        <v>0</v>
      </c>
      <c r="BJ1305" s="18" t="s">
        <v>73</v>
      </c>
      <c r="BK1305" s="123">
        <f>ROUND(I1305*H1305,2)</f>
        <v>0</v>
      </c>
      <c r="BL1305" s="18" t="s">
        <v>195</v>
      </c>
      <c r="BM1305" s="122" t="s">
        <v>1457</v>
      </c>
    </row>
    <row r="1306" spans="1:63" s="12" customFormat="1" ht="22.9" customHeight="1">
      <c r="A1306" s="163"/>
      <c r="B1306" s="232"/>
      <c r="C1306" s="163"/>
      <c r="D1306" s="233" t="s">
        <v>67</v>
      </c>
      <c r="E1306" s="240" t="s">
        <v>1458</v>
      </c>
      <c r="F1306" s="240" t="s">
        <v>1459</v>
      </c>
      <c r="G1306" s="163"/>
      <c r="H1306" s="163"/>
      <c r="I1306" s="110"/>
      <c r="J1306" s="241">
        <f>BK1306</f>
        <v>0</v>
      </c>
      <c r="K1306" s="163"/>
      <c r="L1306" s="232"/>
      <c r="M1306" s="236"/>
      <c r="N1306" s="237"/>
      <c r="O1306" s="237"/>
      <c r="P1306" s="238">
        <f>SUM(P1307:P1318)</f>
        <v>0</v>
      </c>
      <c r="Q1306" s="237"/>
      <c r="R1306" s="238">
        <f>SUM(R1307:R1318)</f>
        <v>0.31738160000000004</v>
      </c>
      <c r="S1306" s="237"/>
      <c r="T1306" s="239">
        <f>SUM(T1307:T1318)</f>
        <v>0.56832</v>
      </c>
      <c r="U1306" s="163"/>
      <c r="V1306" s="163"/>
      <c r="W1306" s="163"/>
      <c r="X1306" s="163"/>
      <c r="AR1306" s="109" t="s">
        <v>77</v>
      </c>
      <c r="AT1306" s="115" t="s">
        <v>67</v>
      </c>
      <c r="AU1306" s="115" t="s">
        <v>73</v>
      </c>
      <c r="AY1306" s="109" t="s">
        <v>133</v>
      </c>
      <c r="BK1306" s="116">
        <f>SUM(BK1307:BK1318)</f>
        <v>0</v>
      </c>
    </row>
    <row r="1307" spans="1:65" s="2" customFormat="1" ht="14.45" customHeight="1">
      <c r="A1307" s="164"/>
      <c r="B1307" s="176"/>
      <c r="C1307" s="242" t="s">
        <v>1460</v>
      </c>
      <c r="D1307" s="242" t="s">
        <v>135</v>
      </c>
      <c r="E1307" s="243" t="s">
        <v>1461</v>
      </c>
      <c r="F1307" s="244" t="s">
        <v>1462</v>
      </c>
      <c r="G1307" s="245" t="s">
        <v>138</v>
      </c>
      <c r="H1307" s="246">
        <v>94.72</v>
      </c>
      <c r="I1307" s="117"/>
      <c r="J1307" s="247">
        <f>ROUND(I1307*H1307,2)</f>
        <v>0</v>
      </c>
      <c r="K1307" s="244" t="s">
        <v>139</v>
      </c>
      <c r="L1307" s="176"/>
      <c r="M1307" s="248" t="s">
        <v>3</v>
      </c>
      <c r="N1307" s="249" t="s">
        <v>39</v>
      </c>
      <c r="O1307" s="250"/>
      <c r="P1307" s="251">
        <f>O1307*H1307</f>
        <v>0</v>
      </c>
      <c r="Q1307" s="251">
        <v>0</v>
      </c>
      <c r="R1307" s="251">
        <f>Q1307*H1307</f>
        <v>0</v>
      </c>
      <c r="S1307" s="251">
        <v>0.006</v>
      </c>
      <c r="T1307" s="252">
        <f>S1307*H1307</f>
        <v>0.56832</v>
      </c>
      <c r="U1307" s="164"/>
      <c r="V1307" s="164"/>
      <c r="W1307" s="164"/>
      <c r="X1307" s="164"/>
      <c r="Y1307" s="30"/>
      <c r="Z1307" s="30"/>
      <c r="AA1307" s="30"/>
      <c r="AB1307" s="30"/>
      <c r="AC1307" s="30"/>
      <c r="AD1307" s="30"/>
      <c r="AE1307" s="30"/>
      <c r="AR1307" s="122" t="s">
        <v>195</v>
      </c>
      <c r="AT1307" s="122" t="s">
        <v>135</v>
      </c>
      <c r="AU1307" s="122" t="s">
        <v>77</v>
      </c>
      <c r="AY1307" s="18" t="s">
        <v>133</v>
      </c>
      <c r="BE1307" s="123">
        <f>IF(N1307="základní",J1307,0)</f>
        <v>0</v>
      </c>
      <c r="BF1307" s="123">
        <f>IF(N1307="snížená",J1307,0)</f>
        <v>0</v>
      </c>
      <c r="BG1307" s="123">
        <f>IF(N1307="zákl. přenesená",J1307,0)</f>
        <v>0</v>
      </c>
      <c r="BH1307" s="123">
        <f>IF(N1307="sníž. přenesená",J1307,0)</f>
        <v>0</v>
      </c>
      <c r="BI1307" s="123">
        <f>IF(N1307="nulová",J1307,0)</f>
        <v>0</v>
      </c>
      <c r="BJ1307" s="18" t="s">
        <v>73</v>
      </c>
      <c r="BK1307" s="123">
        <f>ROUND(I1307*H1307,2)</f>
        <v>0</v>
      </c>
      <c r="BL1307" s="18" t="s">
        <v>195</v>
      </c>
      <c r="BM1307" s="122" t="s">
        <v>1463</v>
      </c>
    </row>
    <row r="1308" spans="1:51" s="13" customFormat="1" ht="12">
      <c r="A1308" s="161"/>
      <c r="B1308" s="253"/>
      <c r="C1308" s="161"/>
      <c r="D1308" s="254" t="s">
        <v>142</v>
      </c>
      <c r="E1308" s="255" t="s">
        <v>3</v>
      </c>
      <c r="F1308" s="256" t="s">
        <v>1464</v>
      </c>
      <c r="G1308" s="161"/>
      <c r="H1308" s="255" t="s">
        <v>3</v>
      </c>
      <c r="I1308" s="125"/>
      <c r="J1308" s="161"/>
      <c r="K1308" s="161"/>
      <c r="L1308" s="253"/>
      <c r="M1308" s="257"/>
      <c r="N1308" s="258"/>
      <c r="O1308" s="258"/>
      <c r="P1308" s="258"/>
      <c r="Q1308" s="258"/>
      <c r="R1308" s="258"/>
      <c r="S1308" s="258"/>
      <c r="T1308" s="259"/>
      <c r="U1308" s="161"/>
      <c r="V1308" s="161"/>
      <c r="W1308" s="161"/>
      <c r="X1308" s="161"/>
      <c r="AT1308" s="124" t="s">
        <v>142</v>
      </c>
      <c r="AU1308" s="124" t="s">
        <v>77</v>
      </c>
      <c r="AV1308" s="13" t="s">
        <v>73</v>
      </c>
      <c r="AW1308" s="13" t="s">
        <v>30</v>
      </c>
      <c r="AX1308" s="13" t="s">
        <v>68</v>
      </c>
      <c r="AY1308" s="124" t="s">
        <v>133</v>
      </c>
    </row>
    <row r="1309" spans="1:51" s="14" customFormat="1" ht="12">
      <c r="A1309" s="162"/>
      <c r="B1309" s="260"/>
      <c r="C1309" s="162"/>
      <c r="D1309" s="254" t="s">
        <v>142</v>
      </c>
      <c r="E1309" s="261" t="s">
        <v>3</v>
      </c>
      <c r="F1309" s="262" t="s">
        <v>1465</v>
      </c>
      <c r="G1309" s="162"/>
      <c r="H1309" s="263">
        <v>36</v>
      </c>
      <c r="I1309" s="130"/>
      <c r="J1309" s="162"/>
      <c r="K1309" s="162"/>
      <c r="L1309" s="260"/>
      <c r="M1309" s="264"/>
      <c r="N1309" s="265"/>
      <c r="O1309" s="265"/>
      <c r="P1309" s="265"/>
      <c r="Q1309" s="265"/>
      <c r="R1309" s="265"/>
      <c r="S1309" s="265"/>
      <c r="T1309" s="266"/>
      <c r="U1309" s="162"/>
      <c r="V1309" s="162"/>
      <c r="W1309" s="162"/>
      <c r="X1309" s="162"/>
      <c r="AT1309" s="129" t="s">
        <v>142</v>
      </c>
      <c r="AU1309" s="129" t="s">
        <v>77</v>
      </c>
      <c r="AV1309" s="14" t="s">
        <v>77</v>
      </c>
      <c r="AW1309" s="14" t="s">
        <v>30</v>
      </c>
      <c r="AX1309" s="14" t="s">
        <v>68</v>
      </c>
      <c r="AY1309" s="129" t="s">
        <v>133</v>
      </c>
    </row>
    <row r="1310" spans="1:51" s="13" customFormat="1" ht="12">
      <c r="A1310" s="161"/>
      <c r="B1310" s="253"/>
      <c r="C1310" s="161"/>
      <c r="D1310" s="254" t="s">
        <v>142</v>
      </c>
      <c r="E1310" s="255" t="s">
        <v>3</v>
      </c>
      <c r="F1310" s="256" t="s">
        <v>1466</v>
      </c>
      <c r="G1310" s="161"/>
      <c r="H1310" s="255" t="s">
        <v>3</v>
      </c>
      <c r="I1310" s="125"/>
      <c r="J1310" s="161"/>
      <c r="K1310" s="161"/>
      <c r="L1310" s="253"/>
      <c r="M1310" s="257"/>
      <c r="N1310" s="258"/>
      <c r="O1310" s="258"/>
      <c r="P1310" s="258"/>
      <c r="Q1310" s="258"/>
      <c r="R1310" s="258"/>
      <c r="S1310" s="258"/>
      <c r="T1310" s="259"/>
      <c r="U1310" s="161"/>
      <c r="V1310" s="161"/>
      <c r="W1310" s="161"/>
      <c r="X1310" s="161"/>
      <c r="AT1310" s="124" t="s">
        <v>142</v>
      </c>
      <c r="AU1310" s="124" t="s">
        <v>77</v>
      </c>
      <c r="AV1310" s="13" t="s">
        <v>73</v>
      </c>
      <c r="AW1310" s="13" t="s">
        <v>30</v>
      </c>
      <c r="AX1310" s="13" t="s">
        <v>68</v>
      </c>
      <c r="AY1310" s="124" t="s">
        <v>133</v>
      </c>
    </row>
    <row r="1311" spans="1:51" s="14" customFormat="1" ht="12">
      <c r="A1311" s="162"/>
      <c r="B1311" s="260"/>
      <c r="C1311" s="162"/>
      <c r="D1311" s="254" t="s">
        <v>142</v>
      </c>
      <c r="E1311" s="261" t="s">
        <v>3</v>
      </c>
      <c r="F1311" s="262" t="s">
        <v>1467</v>
      </c>
      <c r="G1311" s="162"/>
      <c r="H1311" s="263">
        <v>58.72</v>
      </c>
      <c r="I1311" s="130"/>
      <c r="J1311" s="162"/>
      <c r="K1311" s="162"/>
      <c r="L1311" s="260"/>
      <c r="M1311" s="264"/>
      <c r="N1311" s="265"/>
      <c r="O1311" s="265"/>
      <c r="P1311" s="265"/>
      <c r="Q1311" s="265"/>
      <c r="R1311" s="265"/>
      <c r="S1311" s="265"/>
      <c r="T1311" s="266"/>
      <c r="U1311" s="162"/>
      <c r="V1311" s="162"/>
      <c r="W1311" s="162"/>
      <c r="X1311" s="162"/>
      <c r="AT1311" s="129" t="s">
        <v>142</v>
      </c>
      <c r="AU1311" s="129" t="s">
        <v>77</v>
      </c>
      <c r="AV1311" s="14" t="s">
        <v>77</v>
      </c>
      <c r="AW1311" s="14" t="s">
        <v>30</v>
      </c>
      <c r="AX1311" s="14" t="s">
        <v>68</v>
      </c>
      <c r="AY1311" s="129" t="s">
        <v>133</v>
      </c>
    </row>
    <row r="1312" spans="1:51" s="15" customFormat="1" ht="12">
      <c r="A1312" s="165"/>
      <c r="B1312" s="271"/>
      <c r="C1312" s="165"/>
      <c r="D1312" s="254" t="s">
        <v>142</v>
      </c>
      <c r="E1312" s="272" t="s">
        <v>3</v>
      </c>
      <c r="F1312" s="273" t="s">
        <v>207</v>
      </c>
      <c r="G1312" s="165"/>
      <c r="H1312" s="274">
        <v>94.72</v>
      </c>
      <c r="I1312" s="138"/>
      <c r="J1312" s="165"/>
      <c r="K1312" s="165"/>
      <c r="L1312" s="271"/>
      <c r="M1312" s="275"/>
      <c r="N1312" s="276"/>
      <c r="O1312" s="276"/>
      <c r="P1312" s="276"/>
      <c r="Q1312" s="276"/>
      <c r="R1312" s="276"/>
      <c r="S1312" s="276"/>
      <c r="T1312" s="277"/>
      <c r="U1312" s="165"/>
      <c r="V1312" s="165"/>
      <c r="W1312" s="165"/>
      <c r="X1312" s="165"/>
      <c r="AT1312" s="137" t="s">
        <v>142</v>
      </c>
      <c r="AU1312" s="137" t="s">
        <v>77</v>
      </c>
      <c r="AV1312" s="15" t="s">
        <v>140</v>
      </c>
      <c r="AW1312" s="15" t="s">
        <v>30</v>
      </c>
      <c r="AX1312" s="15" t="s">
        <v>73</v>
      </c>
      <c r="AY1312" s="137" t="s">
        <v>133</v>
      </c>
    </row>
    <row r="1313" spans="1:65" s="2" customFormat="1" ht="14.45" customHeight="1">
      <c r="A1313" s="164"/>
      <c r="B1313" s="176"/>
      <c r="C1313" s="242" t="s">
        <v>1468</v>
      </c>
      <c r="D1313" s="242" t="s">
        <v>135</v>
      </c>
      <c r="E1313" s="243" t="s">
        <v>1469</v>
      </c>
      <c r="F1313" s="244" t="s">
        <v>1470</v>
      </c>
      <c r="G1313" s="245" t="s">
        <v>138</v>
      </c>
      <c r="H1313" s="246">
        <v>58.72</v>
      </c>
      <c r="I1313" s="117"/>
      <c r="J1313" s="247">
        <f>ROUND(I1313*H1313,2)</f>
        <v>0</v>
      </c>
      <c r="K1313" s="244" t="s">
        <v>139</v>
      </c>
      <c r="L1313" s="176"/>
      <c r="M1313" s="248" t="s">
        <v>3</v>
      </c>
      <c r="N1313" s="249" t="s">
        <v>39</v>
      </c>
      <c r="O1313" s="250"/>
      <c r="P1313" s="251">
        <f>O1313*H1313</f>
        <v>0</v>
      </c>
      <c r="Q1313" s="251">
        <v>0</v>
      </c>
      <c r="R1313" s="251">
        <f>Q1313*H1313</f>
        <v>0</v>
      </c>
      <c r="S1313" s="251">
        <v>0</v>
      </c>
      <c r="T1313" s="252">
        <f>S1313*H1313</f>
        <v>0</v>
      </c>
      <c r="U1313" s="164"/>
      <c r="V1313" s="164"/>
      <c r="W1313" s="164"/>
      <c r="X1313" s="164"/>
      <c r="Y1313" s="30"/>
      <c r="Z1313" s="30"/>
      <c r="AA1313" s="30"/>
      <c r="AB1313" s="30"/>
      <c r="AC1313" s="30"/>
      <c r="AD1313" s="30"/>
      <c r="AE1313" s="30"/>
      <c r="AR1313" s="122" t="s">
        <v>195</v>
      </c>
      <c r="AT1313" s="122" t="s">
        <v>135</v>
      </c>
      <c r="AU1313" s="122" t="s">
        <v>77</v>
      </c>
      <c r="AY1313" s="18" t="s">
        <v>133</v>
      </c>
      <c r="BE1313" s="123">
        <f>IF(N1313="základní",J1313,0)</f>
        <v>0</v>
      </c>
      <c r="BF1313" s="123">
        <f>IF(N1313="snížená",J1313,0)</f>
        <v>0</v>
      </c>
      <c r="BG1313" s="123">
        <f>IF(N1313="zákl. přenesená",J1313,0)</f>
        <v>0</v>
      </c>
      <c r="BH1313" s="123">
        <f>IF(N1313="sníž. přenesená",J1313,0)</f>
        <v>0</v>
      </c>
      <c r="BI1313" s="123">
        <f>IF(N1313="nulová",J1313,0)</f>
        <v>0</v>
      </c>
      <c r="BJ1313" s="18" t="s">
        <v>73</v>
      </c>
      <c r="BK1313" s="123">
        <f>ROUND(I1313*H1313,2)</f>
        <v>0</v>
      </c>
      <c r="BL1313" s="18" t="s">
        <v>195</v>
      </c>
      <c r="BM1313" s="122" t="s">
        <v>1471</v>
      </c>
    </row>
    <row r="1314" spans="1:51" s="13" customFormat="1" ht="12">
      <c r="A1314" s="161"/>
      <c r="B1314" s="253"/>
      <c r="C1314" s="161"/>
      <c r="D1314" s="254" t="s">
        <v>142</v>
      </c>
      <c r="E1314" s="255" t="s">
        <v>3</v>
      </c>
      <c r="F1314" s="256" t="s">
        <v>1466</v>
      </c>
      <c r="G1314" s="161"/>
      <c r="H1314" s="255" t="s">
        <v>3</v>
      </c>
      <c r="I1314" s="125"/>
      <c r="J1314" s="161"/>
      <c r="K1314" s="161"/>
      <c r="L1314" s="253"/>
      <c r="M1314" s="257"/>
      <c r="N1314" s="258"/>
      <c r="O1314" s="258"/>
      <c r="P1314" s="258"/>
      <c r="Q1314" s="258"/>
      <c r="R1314" s="258"/>
      <c r="S1314" s="258"/>
      <c r="T1314" s="259"/>
      <c r="U1314" s="161"/>
      <c r="V1314" s="161"/>
      <c r="W1314" s="161"/>
      <c r="X1314" s="161"/>
      <c r="AT1314" s="124" t="s">
        <v>142</v>
      </c>
      <c r="AU1314" s="124" t="s">
        <v>77</v>
      </c>
      <c r="AV1314" s="13" t="s">
        <v>73</v>
      </c>
      <c r="AW1314" s="13" t="s">
        <v>30</v>
      </c>
      <c r="AX1314" s="13" t="s">
        <v>68</v>
      </c>
      <c r="AY1314" s="124" t="s">
        <v>133</v>
      </c>
    </row>
    <row r="1315" spans="1:51" s="14" customFormat="1" ht="12">
      <c r="A1315" s="162"/>
      <c r="B1315" s="260"/>
      <c r="C1315" s="162"/>
      <c r="D1315" s="254" t="s">
        <v>142</v>
      </c>
      <c r="E1315" s="261" t="s">
        <v>3</v>
      </c>
      <c r="F1315" s="262" t="s">
        <v>1467</v>
      </c>
      <c r="G1315" s="162"/>
      <c r="H1315" s="263">
        <v>58.72</v>
      </c>
      <c r="I1315" s="130"/>
      <c r="J1315" s="162"/>
      <c r="K1315" s="162"/>
      <c r="L1315" s="260"/>
      <c r="M1315" s="264"/>
      <c r="N1315" s="265"/>
      <c r="O1315" s="265"/>
      <c r="P1315" s="265"/>
      <c r="Q1315" s="265"/>
      <c r="R1315" s="265"/>
      <c r="S1315" s="265"/>
      <c r="T1315" s="266"/>
      <c r="U1315" s="162"/>
      <c r="V1315" s="162"/>
      <c r="W1315" s="162"/>
      <c r="X1315" s="162"/>
      <c r="AT1315" s="129" t="s">
        <v>142</v>
      </c>
      <c r="AU1315" s="129" t="s">
        <v>77</v>
      </c>
      <c r="AV1315" s="14" t="s">
        <v>77</v>
      </c>
      <c r="AW1315" s="14" t="s">
        <v>30</v>
      </c>
      <c r="AX1315" s="14" t="s">
        <v>73</v>
      </c>
      <c r="AY1315" s="129" t="s">
        <v>133</v>
      </c>
    </row>
    <row r="1316" spans="1:65" s="2" customFormat="1" ht="24.2" customHeight="1">
      <c r="A1316" s="164"/>
      <c r="B1316" s="176"/>
      <c r="C1316" s="285" t="s">
        <v>1472</v>
      </c>
      <c r="D1316" s="285" t="s">
        <v>898</v>
      </c>
      <c r="E1316" s="286" t="s">
        <v>1473</v>
      </c>
      <c r="F1316" s="287" t="s">
        <v>1474</v>
      </c>
      <c r="G1316" s="288" t="s">
        <v>138</v>
      </c>
      <c r="H1316" s="289">
        <v>67.528</v>
      </c>
      <c r="I1316" s="144"/>
      <c r="J1316" s="290">
        <f>ROUND(I1316*H1316,2)</f>
        <v>0</v>
      </c>
      <c r="K1316" s="287" t="s">
        <v>139</v>
      </c>
      <c r="L1316" s="291"/>
      <c r="M1316" s="292" t="s">
        <v>3</v>
      </c>
      <c r="N1316" s="293" t="s">
        <v>39</v>
      </c>
      <c r="O1316" s="250"/>
      <c r="P1316" s="251">
        <f>O1316*H1316</f>
        <v>0</v>
      </c>
      <c r="Q1316" s="251">
        <v>0.0047</v>
      </c>
      <c r="R1316" s="251">
        <f>Q1316*H1316</f>
        <v>0.31738160000000004</v>
      </c>
      <c r="S1316" s="251">
        <v>0</v>
      </c>
      <c r="T1316" s="252">
        <f>S1316*H1316</f>
        <v>0</v>
      </c>
      <c r="U1316" s="164"/>
      <c r="V1316" s="164"/>
      <c r="W1316" s="164"/>
      <c r="X1316" s="164"/>
      <c r="Y1316" s="30"/>
      <c r="Z1316" s="30"/>
      <c r="AA1316" s="30"/>
      <c r="AB1316" s="30"/>
      <c r="AC1316" s="30"/>
      <c r="AD1316" s="30"/>
      <c r="AE1316" s="30"/>
      <c r="AR1316" s="122" t="s">
        <v>367</v>
      </c>
      <c r="AT1316" s="122" t="s">
        <v>898</v>
      </c>
      <c r="AU1316" s="122" t="s">
        <v>77</v>
      </c>
      <c r="AY1316" s="18" t="s">
        <v>133</v>
      </c>
      <c r="BE1316" s="123">
        <f>IF(N1316="základní",J1316,0)</f>
        <v>0</v>
      </c>
      <c r="BF1316" s="123">
        <f>IF(N1316="snížená",J1316,0)</f>
        <v>0</v>
      </c>
      <c r="BG1316" s="123">
        <f>IF(N1316="zákl. přenesená",J1316,0)</f>
        <v>0</v>
      </c>
      <c r="BH1316" s="123">
        <f>IF(N1316="sníž. přenesená",J1316,0)</f>
        <v>0</v>
      </c>
      <c r="BI1316" s="123">
        <f>IF(N1316="nulová",J1316,0)</f>
        <v>0</v>
      </c>
      <c r="BJ1316" s="18" t="s">
        <v>73</v>
      </c>
      <c r="BK1316" s="123">
        <f>ROUND(I1316*H1316,2)</f>
        <v>0</v>
      </c>
      <c r="BL1316" s="18" t="s">
        <v>195</v>
      </c>
      <c r="BM1316" s="122" t="s">
        <v>1475</v>
      </c>
    </row>
    <row r="1317" spans="1:51" s="14" customFormat="1" ht="12">
      <c r="A1317" s="162"/>
      <c r="B1317" s="260"/>
      <c r="C1317" s="162"/>
      <c r="D1317" s="254" t="s">
        <v>142</v>
      </c>
      <c r="E1317" s="162"/>
      <c r="F1317" s="262" t="s">
        <v>1476</v>
      </c>
      <c r="G1317" s="162"/>
      <c r="H1317" s="263">
        <v>67.528</v>
      </c>
      <c r="I1317" s="130"/>
      <c r="J1317" s="162"/>
      <c r="K1317" s="162"/>
      <c r="L1317" s="260"/>
      <c r="M1317" s="264"/>
      <c r="N1317" s="265"/>
      <c r="O1317" s="265"/>
      <c r="P1317" s="265"/>
      <c r="Q1317" s="265"/>
      <c r="R1317" s="265"/>
      <c r="S1317" s="265"/>
      <c r="T1317" s="266"/>
      <c r="U1317" s="162"/>
      <c r="V1317" s="162"/>
      <c r="W1317" s="162"/>
      <c r="X1317" s="162"/>
      <c r="AT1317" s="129" t="s">
        <v>142</v>
      </c>
      <c r="AU1317" s="129" t="s">
        <v>77</v>
      </c>
      <c r="AV1317" s="14" t="s">
        <v>77</v>
      </c>
      <c r="AW1317" s="14" t="s">
        <v>4</v>
      </c>
      <c r="AX1317" s="14" t="s">
        <v>73</v>
      </c>
      <c r="AY1317" s="129" t="s">
        <v>133</v>
      </c>
    </row>
    <row r="1318" spans="1:65" s="2" customFormat="1" ht="24.2" customHeight="1">
      <c r="A1318" s="164"/>
      <c r="B1318" s="176"/>
      <c r="C1318" s="242" t="s">
        <v>1477</v>
      </c>
      <c r="D1318" s="242" t="s">
        <v>135</v>
      </c>
      <c r="E1318" s="243" t="s">
        <v>1478</v>
      </c>
      <c r="F1318" s="244" t="s">
        <v>1479</v>
      </c>
      <c r="G1318" s="245" t="s">
        <v>1456</v>
      </c>
      <c r="H1318" s="147"/>
      <c r="I1318" s="117"/>
      <c r="J1318" s="247">
        <f>ROUND(I1318*H1318,2)</f>
        <v>0</v>
      </c>
      <c r="K1318" s="244" t="s">
        <v>139</v>
      </c>
      <c r="L1318" s="176"/>
      <c r="M1318" s="248" t="s">
        <v>3</v>
      </c>
      <c r="N1318" s="249" t="s">
        <v>39</v>
      </c>
      <c r="O1318" s="250"/>
      <c r="P1318" s="251">
        <f>O1318*H1318</f>
        <v>0</v>
      </c>
      <c r="Q1318" s="251">
        <v>0</v>
      </c>
      <c r="R1318" s="251">
        <f>Q1318*H1318</f>
        <v>0</v>
      </c>
      <c r="S1318" s="251">
        <v>0</v>
      </c>
      <c r="T1318" s="252">
        <f>S1318*H1318</f>
        <v>0</v>
      </c>
      <c r="U1318" s="164"/>
      <c r="V1318" s="164"/>
      <c r="W1318" s="164"/>
      <c r="X1318" s="164"/>
      <c r="Y1318" s="30"/>
      <c r="Z1318" s="30"/>
      <c r="AA1318" s="30"/>
      <c r="AB1318" s="30"/>
      <c r="AC1318" s="30"/>
      <c r="AD1318" s="30"/>
      <c r="AE1318" s="30"/>
      <c r="AR1318" s="122" t="s">
        <v>195</v>
      </c>
      <c r="AT1318" s="122" t="s">
        <v>135</v>
      </c>
      <c r="AU1318" s="122" t="s">
        <v>77</v>
      </c>
      <c r="AY1318" s="18" t="s">
        <v>133</v>
      </c>
      <c r="BE1318" s="123">
        <f>IF(N1318="základní",J1318,0)</f>
        <v>0</v>
      </c>
      <c r="BF1318" s="123">
        <f>IF(N1318="snížená",J1318,0)</f>
        <v>0</v>
      </c>
      <c r="BG1318" s="123">
        <f>IF(N1318="zákl. přenesená",J1318,0)</f>
        <v>0</v>
      </c>
      <c r="BH1318" s="123">
        <f>IF(N1318="sníž. přenesená",J1318,0)</f>
        <v>0</v>
      </c>
      <c r="BI1318" s="123">
        <f>IF(N1318="nulová",J1318,0)</f>
        <v>0</v>
      </c>
      <c r="BJ1318" s="18" t="s">
        <v>73</v>
      </c>
      <c r="BK1318" s="123">
        <f>ROUND(I1318*H1318,2)</f>
        <v>0</v>
      </c>
      <c r="BL1318" s="18" t="s">
        <v>195</v>
      </c>
      <c r="BM1318" s="122" t="s">
        <v>1480</v>
      </c>
    </row>
    <row r="1319" spans="1:63" s="12" customFormat="1" ht="22.9" customHeight="1">
      <c r="A1319" s="163"/>
      <c r="B1319" s="232"/>
      <c r="C1319" s="163"/>
      <c r="D1319" s="233" t="s">
        <v>67</v>
      </c>
      <c r="E1319" s="240" t="s">
        <v>1481</v>
      </c>
      <c r="F1319" s="240" t="s">
        <v>1482</v>
      </c>
      <c r="G1319" s="163"/>
      <c r="H1319" s="163"/>
      <c r="I1319" s="110"/>
      <c r="J1319" s="241">
        <f>BK1319</f>
        <v>0</v>
      </c>
      <c r="K1319" s="163"/>
      <c r="L1319" s="232"/>
      <c r="M1319" s="236"/>
      <c r="N1319" s="237"/>
      <c r="O1319" s="237"/>
      <c r="P1319" s="238">
        <f>SUM(P1320:P1325)</f>
        <v>0</v>
      </c>
      <c r="Q1319" s="237"/>
      <c r="R1319" s="238">
        <f>SUM(R1320:R1325)</f>
        <v>0.31937</v>
      </c>
      <c r="S1319" s="237"/>
      <c r="T1319" s="239">
        <f>SUM(T1320:T1325)</f>
        <v>0.3522</v>
      </c>
      <c r="U1319" s="163"/>
      <c r="V1319" s="163"/>
      <c r="W1319" s="163"/>
      <c r="X1319" s="163"/>
      <c r="AR1319" s="109" t="s">
        <v>77</v>
      </c>
      <c r="AT1319" s="115" t="s">
        <v>67</v>
      </c>
      <c r="AU1319" s="115" t="s">
        <v>73</v>
      </c>
      <c r="AY1319" s="109" t="s">
        <v>133</v>
      </c>
      <c r="BK1319" s="116">
        <f>SUM(BK1320:BK1325)</f>
        <v>0</v>
      </c>
    </row>
    <row r="1320" spans="1:65" s="2" customFormat="1" ht="14.45" customHeight="1">
      <c r="A1320" s="164"/>
      <c r="B1320" s="176"/>
      <c r="C1320" s="242" t="s">
        <v>1483</v>
      </c>
      <c r="D1320" s="242" t="s">
        <v>135</v>
      </c>
      <c r="E1320" s="243" t="s">
        <v>1484</v>
      </c>
      <c r="F1320" s="244" t="s">
        <v>1485</v>
      </c>
      <c r="G1320" s="245" t="s">
        <v>527</v>
      </c>
      <c r="H1320" s="246">
        <v>1</v>
      </c>
      <c r="I1320" s="117"/>
      <c r="J1320" s="247">
        <f aca="true" t="shared" si="10" ref="J1320:J1325">ROUND(I1320*H1320,2)</f>
        <v>0</v>
      </c>
      <c r="K1320" s="244" t="s">
        <v>139</v>
      </c>
      <c r="L1320" s="176"/>
      <c r="M1320" s="248" t="s">
        <v>3</v>
      </c>
      <c r="N1320" s="249" t="s">
        <v>39</v>
      </c>
      <c r="O1320" s="250"/>
      <c r="P1320" s="251">
        <f aca="true" t="shared" si="11" ref="P1320:P1325">O1320*H1320</f>
        <v>0</v>
      </c>
      <c r="Q1320" s="251">
        <v>0.01037</v>
      </c>
      <c r="R1320" s="251">
        <f aca="true" t="shared" si="12" ref="R1320:R1325">Q1320*H1320</f>
        <v>0.01037</v>
      </c>
      <c r="S1320" s="251">
        <v>0</v>
      </c>
      <c r="T1320" s="252">
        <f aca="true" t="shared" si="13" ref="T1320:T1325">S1320*H1320</f>
        <v>0</v>
      </c>
      <c r="U1320" s="164"/>
      <c r="V1320" s="164"/>
      <c r="W1320" s="164"/>
      <c r="X1320" s="164"/>
      <c r="Y1320" s="30"/>
      <c r="Z1320" s="30"/>
      <c r="AA1320" s="30"/>
      <c r="AB1320" s="30"/>
      <c r="AC1320" s="30"/>
      <c r="AD1320" s="30"/>
      <c r="AE1320" s="30"/>
      <c r="AR1320" s="122" t="s">
        <v>195</v>
      </c>
      <c r="AT1320" s="122" t="s">
        <v>135</v>
      </c>
      <c r="AU1320" s="122" t="s">
        <v>77</v>
      </c>
      <c r="AY1320" s="18" t="s">
        <v>133</v>
      </c>
      <c r="BE1320" s="123">
        <f aca="true" t="shared" si="14" ref="BE1320:BE1325">IF(N1320="základní",J1320,0)</f>
        <v>0</v>
      </c>
      <c r="BF1320" s="123">
        <f aca="true" t="shared" si="15" ref="BF1320:BF1325">IF(N1320="snížená",J1320,0)</f>
        <v>0</v>
      </c>
      <c r="BG1320" s="123">
        <f aca="true" t="shared" si="16" ref="BG1320:BG1325">IF(N1320="zákl. přenesená",J1320,0)</f>
        <v>0</v>
      </c>
      <c r="BH1320" s="123">
        <f aca="true" t="shared" si="17" ref="BH1320:BH1325">IF(N1320="sníž. přenesená",J1320,0)</f>
        <v>0</v>
      </c>
      <c r="BI1320" s="123">
        <f aca="true" t="shared" si="18" ref="BI1320:BI1325">IF(N1320="nulová",J1320,0)</f>
        <v>0</v>
      </c>
      <c r="BJ1320" s="18" t="s">
        <v>73</v>
      </c>
      <c r="BK1320" s="123">
        <f aca="true" t="shared" si="19" ref="BK1320:BK1325">ROUND(I1320*H1320,2)</f>
        <v>0</v>
      </c>
      <c r="BL1320" s="18" t="s">
        <v>195</v>
      </c>
      <c r="BM1320" s="122" t="s">
        <v>1486</v>
      </c>
    </row>
    <row r="1321" spans="1:65" s="2" customFormat="1" ht="14.45" customHeight="1">
      <c r="A1321" s="164"/>
      <c r="B1321" s="176"/>
      <c r="C1321" s="242" t="s">
        <v>1487</v>
      </c>
      <c r="D1321" s="242" t="s">
        <v>135</v>
      </c>
      <c r="E1321" s="243" t="s">
        <v>1488</v>
      </c>
      <c r="F1321" s="244" t="s">
        <v>1489</v>
      </c>
      <c r="G1321" s="245" t="s">
        <v>527</v>
      </c>
      <c r="H1321" s="246">
        <v>10</v>
      </c>
      <c r="I1321" s="117"/>
      <c r="J1321" s="247">
        <f t="shared" si="10"/>
        <v>0</v>
      </c>
      <c r="K1321" s="244" t="s">
        <v>139</v>
      </c>
      <c r="L1321" s="176"/>
      <c r="M1321" s="248" t="s">
        <v>3</v>
      </c>
      <c r="N1321" s="249" t="s">
        <v>39</v>
      </c>
      <c r="O1321" s="250"/>
      <c r="P1321" s="251">
        <f t="shared" si="11"/>
        <v>0</v>
      </c>
      <c r="Q1321" s="251">
        <v>0.0309</v>
      </c>
      <c r="R1321" s="251">
        <f t="shared" si="12"/>
        <v>0.309</v>
      </c>
      <c r="S1321" s="251">
        <v>0</v>
      </c>
      <c r="T1321" s="252">
        <f t="shared" si="13"/>
        <v>0</v>
      </c>
      <c r="U1321" s="164"/>
      <c r="V1321" s="164"/>
      <c r="W1321" s="164"/>
      <c r="X1321" s="164"/>
      <c r="Y1321" s="30"/>
      <c r="Z1321" s="30"/>
      <c r="AA1321" s="30"/>
      <c r="AB1321" s="30"/>
      <c r="AC1321" s="30"/>
      <c r="AD1321" s="30"/>
      <c r="AE1321" s="30"/>
      <c r="AR1321" s="122" t="s">
        <v>195</v>
      </c>
      <c r="AT1321" s="122" t="s">
        <v>135</v>
      </c>
      <c r="AU1321" s="122" t="s">
        <v>77</v>
      </c>
      <c r="AY1321" s="18" t="s">
        <v>133</v>
      </c>
      <c r="BE1321" s="123">
        <f t="shared" si="14"/>
        <v>0</v>
      </c>
      <c r="BF1321" s="123">
        <f t="shared" si="15"/>
        <v>0</v>
      </c>
      <c r="BG1321" s="123">
        <f t="shared" si="16"/>
        <v>0</v>
      </c>
      <c r="BH1321" s="123">
        <f t="shared" si="17"/>
        <v>0</v>
      </c>
      <c r="BI1321" s="123">
        <f t="shared" si="18"/>
        <v>0</v>
      </c>
      <c r="BJ1321" s="18" t="s">
        <v>73</v>
      </c>
      <c r="BK1321" s="123">
        <f t="shared" si="19"/>
        <v>0</v>
      </c>
      <c r="BL1321" s="18" t="s">
        <v>195</v>
      </c>
      <c r="BM1321" s="122" t="s">
        <v>1490</v>
      </c>
    </row>
    <row r="1322" spans="1:65" s="2" customFormat="1" ht="14.45" customHeight="1">
      <c r="A1322" s="164"/>
      <c r="B1322" s="176"/>
      <c r="C1322" s="242" t="s">
        <v>1491</v>
      </c>
      <c r="D1322" s="242" t="s">
        <v>135</v>
      </c>
      <c r="E1322" s="243" t="s">
        <v>1492</v>
      </c>
      <c r="F1322" s="244" t="s">
        <v>1493</v>
      </c>
      <c r="G1322" s="245" t="s">
        <v>527</v>
      </c>
      <c r="H1322" s="246">
        <v>10</v>
      </c>
      <c r="I1322" s="117"/>
      <c r="J1322" s="247">
        <f t="shared" si="10"/>
        <v>0</v>
      </c>
      <c r="K1322" s="244" t="s">
        <v>139</v>
      </c>
      <c r="L1322" s="176"/>
      <c r="M1322" s="248" t="s">
        <v>3</v>
      </c>
      <c r="N1322" s="249" t="s">
        <v>39</v>
      </c>
      <c r="O1322" s="250"/>
      <c r="P1322" s="251">
        <f t="shared" si="11"/>
        <v>0</v>
      </c>
      <c r="Q1322" s="251">
        <v>0</v>
      </c>
      <c r="R1322" s="251">
        <f t="shared" si="12"/>
        <v>0</v>
      </c>
      <c r="S1322" s="251">
        <v>0.03522</v>
      </c>
      <c r="T1322" s="252">
        <f t="shared" si="13"/>
        <v>0.3522</v>
      </c>
      <c r="U1322" s="164"/>
      <c r="V1322" s="164"/>
      <c r="W1322" s="164"/>
      <c r="X1322" s="164"/>
      <c r="Y1322" s="30"/>
      <c r="Z1322" s="30"/>
      <c r="AA1322" s="30"/>
      <c r="AB1322" s="30"/>
      <c r="AC1322" s="30"/>
      <c r="AD1322" s="30"/>
      <c r="AE1322" s="30"/>
      <c r="AR1322" s="122" t="s">
        <v>195</v>
      </c>
      <c r="AT1322" s="122" t="s">
        <v>135</v>
      </c>
      <c r="AU1322" s="122" t="s">
        <v>77</v>
      </c>
      <c r="AY1322" s="18" t="s">
        <v>133</v>
      </c>
      <c r="BE1322" s="123">
        <f t="shared" si="14"/>
        <v>0</v>
      </c>
      <c r="BF1322" s="123">
        <f t="shared" si="15"/>
        <v>0</v>
      </c>
      <c r="BG1322" s="123">
        <f t="shared" si="16"/>
        <v>0</v>
      </c>
      <c r="BH1322" s="123">
        <f t="shared" si="17"/>
        <v>0</v>
      </c>
      <c r="BI1322" s="123">
        <f t="shared" si="18"/>
        <v>0</v>
      </c>
      <c r="BJ1322" s="18" t="s">
        <v>73</v>
      </c>
      <c r="BK1322" s="123">
        <f t="shared" si="19"/>
        <v>0</v>
      </c>
      <c r="BL1322" s="18" t="s">
        <v>195</v>
      </c>
      <c r="BM1322" s="122" t="s">
        <v>1494</v>
      </c>
    </row>
    <row r="1323" spans="1:65" s="2" customFormat="1" ht="14.45" customHeight="1">
      <c r="A1323" s="164"/>
      <c r="B1323" s="176"/>
      <c r="C1323" s="242" t="s">
        <v>1495</v>
      </c>
      <c r="D1323" s="242" t="s">
        <v>135</v>
      </c>
      <c r="E1323" s="243" t="s">
        <v>1496</v>
      </c>
      <c r="F1323" s="244" t="s">
        <v>1497</v>
      </c>
      <c r="G1323" s="245" t="s">
        <v>1348</v>
      </c>
      <c r="H1323" s="246">
        <v>6</v>
      </c>
      <c r="I1323" s="117"/>
      <c r="J1323" s="247">
        <f t="shared" si="10"/>
        <v>0</v>
      </c>
      <c r="K1323" s="244" t="s">
        <v>3</v>
      </c>
      <c r="L1323" s="176"/>
      <c r="M1323" s="248" t="s">
        <v>3</v>
      </c>
      <c r="N1323" s="249" t="s">
        <v>39</v>
      </c>
      <c r="O1323" s="250"/>
      <c r="P1323" s="251">
        <f t="shared" si="11"/>
        <v>0</v>
      </c>
      <c r="Q1323" s="251">
        <v>0</v>
      </c>
      <c r="R1323" s="251">
        <f t="shared" si="12"/>
        <v>0</v>
      </c>
      <c r="S1323" s="251">
        <v>0</v>
      </c>
      <c r="T1323" s="252">
        <f t="shared" si="13"/>
        <v>0</v>
      </c>
      <c r="U1323" s="164"/>
      <c r="V1323" s="164"/>
      <c r="W1323" s="164"/>
      <c r="X1323" s="164"/>
      <c r="Y1323" s="30"/>
      <c r="Z1323" s="30"/>
      <c r="AA1323" s="30"/>
      <c r="AB1323" s="30"/>
      <c r="AC1323" s="30"/>
      <c r="AD1323" s="30"/>
      <c r="AE1323" s="30"/>
      <c r="AR1323" s="122" t="s">
        <v>195</v>
      </c>
      <c r="AT1323" s="122" t="s">
        <v>135</v>
      </c>
      <c r="AU1323" s="122" t="s">
        <v>77</v>
      </c>
      <c r="AY1323" s="18" t="s">
        <v>133</v>
      </c>
      <c r="BE1323" s="123">
        <f t="shared" si="14"/>
        <v>0</v>
      </c>
      <c r="BF1323" s="123">
        <f t="shared" si="15"/>
        <v>0</v>
      </c>
      <c r="BG1323" s="123">
        <f t="shared" si="16"/>
        <v>0</v>
      </c>
      <c r="BH1323" s="123">
        <f t="shared" si="17"/>
        <v>0</v>
      </c>
      <c r="BI1323" s="123">
        <f t="shared" si="18"/>
        <v>0</v>
      </c>
      <c r="BJ1323" s="18" t="s">
        <v>73</v>
      </c>
      <c r="BK1323" s="123">
        <f t="shared" si="19"/>
        <v>0</v>
      </c>
      <c r="BL1323" s="18" t="s">
        <v>195</v>
      </c>
      <c r="BM1323" s="122" t="s">
        <v>1498</v>
      </c>
    </row>
    <row r="1324" spans="1:65" s="2" customFormat="1" ht="24.2" customHeight="1">
      <c r="A1324" s="164"/>
      <c r="B1324" s="176"/>
      <c r="C1324" s="242" t="s">
        <v>1499</v>
      </c>
      <c r="D1324" s="242" t="s">
        <v>135</v>
      </c>
      <c r="E1324" s="243" t="s">
        <v>1500</v>
      </c>
      <c r="F1324" s="244" t="s">
        <v>1501</v>
      </c>
      <c r="G1324" s="245" t="s">
        <v>1348</v>
      </c>
      <c r="H1324" s="246">
        <v>4</v>
      </c>
      <c r="I1324" s="117"/>
      <c r="J1324" s="247">
        <f t="shared" si="10"/>
        <v>0</v>
      </c>
      <c r="K1324" s="244" t="s">
        <v>3</v>
      </c>
      <c r="L1324" s="176"/>
      <c r="M1324" s="248" t="s">
        <v>3</v>
      </c>
      <c r="N1324" s="249" t="s">
        <v>39</v>
      </c>
      <c r="O1324" s="250"/>
      <c r="P1324" s="251">
        <f t="shared" si="11"/>
        <v>0</v>
      </c>
      <c r="Q1324" s="251">
        <v>0</v>
      </c>
      <c r="R1324" s="251">
        <f t="shared" si="12"/>
        <v>0</v>
      </c>
      <c r="S1324" s="251">
        <v>0</v>
      </c>
      <c r="T1324" s="252">
        <f t="shared" si="13"/>
        <v>0</v>
      </c>
      <c r="U1324" s="164"/>
      <c r="V1324" s="164"/>
      <c r="W1324" s="164"/>
      <c r="X1324" s="164"/>
      <c r="Y1324" s="30"/>
      <c r="Z1324" s="30"/>
      <c r="AA1324" s="30"/>
      <c r="AB1324" s="30"/>
      <c r="AC1324" s="30"/>
      <c r="AD1324" s="30"/>
      <c r="AE1324" s="30"/>
      <c r="AR1324" s="122" t="s">
        <v>195</v>
      </c>
      <c r="AT1324" s="122" t="s">
        <v>135</v>
      </c>
      <c r="AU1324" s="122" t="s">
        <v>77</v>
      </c>
      <c r="AY1324" s="18" t="s">
        <v>133</v>
      </c>
      <c r="BE1324" s="123">
        <f t="shared" si="14"/>
        <v>0</v>
      </c>
      <c r="BF1324" s="123">
        <f t="shared" si="15"/>
        <v>0</v>
      </c>
      <c r="BG1324" s="123">
        <f t="shared" si="16"/>
        <v>0</v>
      </c>
      <c r="BH1324" s="123">
        <f t="shared" si="17"/>
        <v>0</v>
      </c>
      <c r="BI1324" s="123">
        <f t="shared" si="18"/>
        <v>0</v>
      </c>
      <c r="BJ1324" s="18" t="s">
        <v>73</v>
      </c>
      <c r="BK1324" s="123">
        <f t="shared" si="19"/>
        <v>0</v>
      </c>
      <c r="BL1324" s="18" t="s">
        <v>195</v>
      </c>
      <c r="BM1324" s="122" t="s">
        <v>1502</v>
      </c>
    </row>
    <row r="1325" spans="1:65" s="2" customFormat="1" ht="24.2" customHeight="1">
      <c r="A1325" s="164"/>
      <c r="B1325" s="176"/>
      <c r="C1325" s="242" t="s">
        <v>1503</v>
      </c>
      <c r="D1325" s="242" t="s">
        <v>135</v>
      </c>
      <c r="E1325" s="243" t="s">
        <v>1504</v>
      </c>
      <c r="F1325" s="244" t="s">
        <v>1505</v>
      </c>
      <c r="G1325" s="245" t="s">
        <v>1456</v>
      </c>
      <c r="H1325" s="147"/>
      <c r="I1325" s="117"/>
      <c r="J1325" s="247">
        <f t="shared" si="10"/>
        <v>0</v>
      </c>
      <c r="K1325" s="244" t="s">
        <v>139</v>
      </c>
      <c r="L1325" s="176"/>
      <c r="M1325" s="248" t="s">
        <v>3</v>
      </c>
      <c r="N1325" s="249" t="s">
        <v>39</v>
      </c>
      <c r="O1325" s="250"/>
      <c r="P1325" s="251">
        <f t="shared" si="11"/>
        <v>0</v>
      </c>
      <c r="Q1325" s="251">
        <v>0</v>
      </c>
      <c r="R1325" s="251">
        <f t="shared" si="12"/>
        <v>0</v>
      </c>
      <c r="S1325" s="251">
        <v>0</v>
      </c>
      <c r="T1325" s="252">
        <f t="shared" si="13"/>
        <v>0</v>
      </c>
      <c r="U1325" s="164"/>
      <c r="V1325" s="164"/>
      <c r="W1325" s="164"/>
      <c r="X1325" s="164"/>
      <c r="Y1325" s="30"/>
      <c r="Z1325" s="30"/>
      <c r="AA1325" s="30"/>
      <c r="AB1325" s="30"/>
      <c r="AC1325" s="30"/>
      <c r="AD1325" s="30"/>
      <c r="AE1325" s="30"/>
      <c r="AR1325" s="122" t="s">
        <v>195</v>
      </c>
      <c r="AT1325" s="122" t="s">
        <v>135</v>
      </c>
      <c r="AU1325" s="122" t="s">
        <v>77</v>
      </c>
      <c r="AY1325" s="18" t="s">
        <v>133</v>
      </c>
      <c r="BE1325" s="123">
        <f t="shared" si="14"/>
        <v>0</v>
      </c>
      <c r="BF1325" s="123">
        <f t="shared" si="15"/>
        <v>0</v>
      </c>
      <c r="BG1325" s="123">
        <f t="shared" si="16"/>
        <v>0</v>
      </c>
      <c r="BH1325" s="123">
        <f t="shared" si="17"/>
        <v>0</v>
      </c>
      <c r="BI1325" s="123">
        <f t="shared" si="18"/>
        <v>0</v>
      </c>
      <c r="BJ1325" s="18" t="s">
        <v>73</v>
      </c>
      <c r="BK1325" s="123">
        <f t="shared" si="19"/>
        <v>0</v>
      </c>
      <c r="BL1325" s="18" t="s">
        <v>195</v>
      </c>
      <c r="BM1325" s="122" t="s">
        <v>1506</v>
      </c>
    </row>
    <row r="1326" spans="1:63" s="12" customFormat="1" ht="22.9" customHeight="1">
      <c r="A1326" s="163"/>
      <c r="B1326" s="232"/>
      <c r="C1326" s="163"/>
      <c r="D1326" s="233" t="s">
        <v>67</v>
      </c>
      <c r="E1326" s="240" t="s">
        <v>1507</v>
      </c>
      <c r="F1326" s="240" t="s">
        <v>1508</v>
      </c>
      <c r="G1326" s="163"/>
      <c r="H1326" s="163"/>
      <c r="I1326" s="110"/>
      <c r="J1326" s="241">
        <f>BK1326</f>
        <v>0</v>
      </c>
      <c r="K1326" s="163"/>
      <c r="L1326" s="232"/>
      <c r="M1326" s="236"/>
      <c r="N1326" s="237"/>
      <c r="O1326" s="237"/>
      <c r="P1326" s="238">
        <f>SUM(P1327:P1328)</f>
        <v>0</v>
      </c>
      <c r="Q1326" s="237"/>
      <c r="R1326" s="238">
        <f>SUM(R1327:R1328)</f>
        <v>0.00022</v>
      </c>
      <c r="S1326" s="237"/>
      <c r="T1326" s="239">
        <f>SUM(T1327:T1328)</f>
        <v>0</v>
      </c>
      <c r="U1326" s="163"/>
      <c r="V1326" s="163"/>
      <c r="W1326" s="163"/>
      <c r="X1326" s="163"/>
      <c r="AR1326" s="109" t="s">
        <v>77</v>
      </c>
      <c r="AT1326" s="115" t="s">
        <v>67</v>
      </c>
      <c r="AU1326" s="115" t="s">
        <v>73</v>
      </c>
      <c r="AY1326" s="109" t="s">
        <v>133</v>
      </c>
      <c r="BK1326" s="116">
        <f>SUM(BK1327:BK1328)</f>
        <v>0</v>
      </c>
    </row>
    <row r="1327" spans="1:65" s="2" customFormat="1" ht="14.45" customHeight="1">
      <c r="A1327" s="164"/>
      <c r="B1327" s="176"/>
      <c r="C1327" s="242" t="s">
        <v>1509</v>
      </c>
      <c r="D1327" s="242" t="s">
        <v>135</v>
      </c>
      <c r="E1327" s="243" t="s">
        <v>1510</v>
      </c>
      <c r="F1327" s="244" t="s">
        <v>1511</v>
      </c>
      <c r="G1327" s="245" t="s">
        <v>527</v>
      </c>
      <c r="H1327" s="246">
        <v>1</v>
      </c>
      <c r="I1327" s="117"/>
      <c r="J1327" s="247">
        <f>ROUND(I1327*H1327,2)</f>
        <v>0</v>
      </c>
      <c r="K1327" s="244" t="s">
        <v>139</v>
      </c>
      <c r="L1327" s="176"/>
      <c r="M1327" s="248" t="s">
        <v>3</v>
      </c>
      <c r="N1327" s="249" t="s">
        <v>39</v>
      </c>
      <c r="O1327" s="250"/>
      <c r="P1327" s="251">
        <f>O1327*H1327</f>
        <v>0</v>
      </c>
      <c r="Q1327" s="251">
        <v>0.00022</v>
      </c>
      <c r="R1327" s="251">
        <f>Q1327*H1327</f>
        <v>0.00022</v>
      </c>
      <c r="S1327" s="251">
        <v>0</v>
      </c>
      <c r="T1327" s="252">
        <f>S1327*H1327</f>
        <v>0</v>
      </c>
      <c r="U1327" s="164"/>
      <c r="V1327" s="164"/>
      <c r="W1327" s="164"/>
      <c r="X1327" s="164"/>
      <c r="Y1327" s="30"/>
      <c r="Z1327" s="30"/>
      <c r="AA1327" s="30"/>
      <c r="AB1327" s="30"/>
      <c r="AC1327" s="30"/>
      <c r="AD1327" s="30"/>
      <c r="AE1327" s="30"/>
      <c r="AR1327" s="122" t="s">
        <v>195</v>
      </c>
      <c r="AT1327" s="122" t="s">
        <v>135</v>
      </c>
      <c r="AU1327" s="122" t="s">
        <v>77</v>
      </c>
      <c r="AY1327" s="18" t="s">
        <v>133</v>
      </c>
      <c r="BE1327" s="123">
        <f>IF(N1327="základní",J1327,0)</f>
        <v>0</v>
      </c>
      <c r="BF1327" s="123">
        <f>IF(N1327="snížená",J1327,0)</f>
        <v>0</v>
      </c>
      <c r="BG1327" s="123">
        <f>IF(N1327="zákl. přenesená",J1327,0)</f>
        <v>0</v>
      </c>
      <c r="BH1327" s="123">
        <f>IF(N1327="sníž. přenesená",J1327,0)</f>
        <v>0</v>
      </c>
      <c r="BI1327" s="123">
        <f>IF(N1327="nulová",J1327,0)</f>
        <v>0</v>
      </c>
      <c r="BJ1327" s="18" t="s">
        <v>73</v>
      </c>
      <c r="BK1327" s="123">
        <f>ROUND(I1327*H1327,2)</f>
        <v>0</v>
      </c>
      <c r="BL1327" s="18" t="s">
        <v>195</v>
      </c>
      <c r="BM1327" s="122" t="s">
        <v>1512</v>
      </c>
    </row>
    <row r="1328" spans="1:65" s="2" customFormat="1" ht="24.2" customHeight="1">
      <c r="A1328" s="164"/>
      <c r="B1328" s="176"/>
      <c r="C1328" s="242" t="s">
        <v>1513</v>
      </c>
      <c r="D1328" s="242" t="s">
        <v>135</v>
      </c>
      <c r="E1328" s="243" t="s">
        <v>1514</v>
      </c>
      <c r="F1328" s="244" t="s">
        <v>1515</v>
      </c>
      <c r="G1328" s="245" t="s">
        <v>1456</v>
      </c>
      <c r="H1328" s="147"/>
      <c r="I1328" s="117"/>
      <c r="J1328" s="247">
        <f>ROUND(I1328*H1328,2)</f>
        <v>0</v>
      </c>
      <c r="K1328" s="244" t="s">
        <v>139</v>
      </c>
      <c r="L1328" s="176"/>
      <c r="M1328" s="248" t="s">
        <v>3</v>
      </c>
      <c r="N1328" s="249" t="s">
        <v>39</v>
      </c>
      <c r="O1328" s="250"/>
      <c r="P1328" s="251">
        <f>O1328*H1328</f>
        <v>0</v>
      </c>
      <c r="Q1328" s="251">
        <v>0</v>
      </c>
      <c r="R1328" s="251">
        <f>Q1328*H1328</f>
        <v>0</v>
      </c>
      <c r="S1328" s="251">
        <v>0</v>
      </c>
      <c r="T1328" s="252">
        <f>S1328*H1328</f>
        <v>0</v>
      </c>
      <c r="U1328" s="164"/>
      <c r="V1328" s="164"/>
      <c r="W1328" s="164"/>
      <c r="X1328" s="164"/>
      <c r="Y1328" s="30"/>
      <c r="Z1328" s="30"/>
      <c r="AA1328" s="30"/>
      <c r="AB1328" s="30"/>
      <c r="AC1328" s="30"/>
      <c r="AD1328" s="30"/>
      <c r="AE1328" s="30"/>
      <c r="AR1328" s="122" t="s">
        <v>195</v>
      </c>
      <c r="AT1328" s="122" t="s">
        <v>135</v>
      </c>
      <c r="AU1328" s="122" t="s">
        <v>77</v>
      </c>
      <c r="AY1328" s="18" t="s">
        <v>133</v>
      </c>
      <c r="BE1328" s="123">
        <f>IF(N1328="základní",J1328,0)</f>
        <v>0</v>
      </c>
      <c r="BF1328" s="123">
        <f>IF(N1328="snížená",J1328,0)</f>
        <v>0</v>
      </c>
      <c r="BG1328" s="123">
        <f>IF(N1328="zákl. přenesená",J1328,0)</f>
        <v>0</v>
      </c>
      <c r="BH1328" s="123">
        <f>IF(N1328="sníž. přenesená",J1328,0)</f>
        <v>0</v>
      </c>
      <c r="BI1328" s="123">
        <f>IF(N1328="nulová",J1328,0)</f>
        <v>0</v>
      </c>
      <c r="BJ1328" s="18" t="s">
        <v>73</v>
      </c>
      <c r="BK1328" s="123">
        <f>ROUND(I1328*H1328,2)</f>
        <v>0</v>
      </c>
      <c r="BL1328" s="18" t="s">
        <v>195</v>
      </c>
      <c r="BM1328" s="122" t="s">
        <v>1516</v>
      </c>
    </row>
    <row r="1329" spans="1:63" s="12" customFormat="1" ht="22.9" customHeight="1">
      <c r="A1329" s="163"/>
      <c r="B1329" s="232"/>
      <c r="C1329" s="163"/>
      <c r="D1329" s="233" t="s">
        <v>67</v>
      </c>
      <c r="E1329" s="240" t="s">
        <v>1517</v>
      </c>
      <c r="F1329" s="240" t="s">
        <v>1518</v>
      </c>
      <c r="G1329" s="163"/>
      <c r="H1329" s="163"/>
      <c r="I1329" s="110"/>
      <c r="J1329" s="241">
        <f>BK1329</f>
        <v>0</v>
      </c>
      <c r="K1329" s="163"/>
      <c r="L1329" s="232"/>
      <c r="M1329" s="236"/>
      <c r="N1329" s="237"/>
      <c r="O1329" s="237"/>
      <c r="P1329" s="238">
        <f>SUM(P1330:P1350)</f>
        <v>0</v>
      </c>
      <c r="Q1329" s="237"/>
      <c r="R1329" s="238">
        <f>SUM(R1330:R1350)</f>
        <v>0</v>
      </c>
      <c r="S1329" s="237"/>
      <c r="T1329" s="239">
        <f>SUM(T1330:T1350)</f>
        <v>0</v>
      </c>
      <c r="U1329" s="163"/>
      <c r="V1329" s="163"/>
      <c r="W1329" s="163"/>
      <c r="X1329" s="163"/>
      <c r="AR1329" s="109" t="s">
        <v>77</v>
      </c>
      <c r="AT1329" s="115" t="s">
        <v>67</v>
      </c>
      <c r="AU1329" s="115" t="s">
        <v>73</v>
      </c>
      <c r="AY1329" s="109" t="s">
        <v>133</v>
      </c>
      <c r="BK1329" s="116">
        <f>SUM(BK1330:BK1350)</f>
        <v>0</v>
      </c>
    </row>
    <row r="1330" spans="1:65" s="2" customFormat="1" ht="14.45" customHeight="1">
      <c r="A1330" s="164"/>
      <c r="B1330" s="176"/>
      <c r="C1330" s="242" t="s">
        <v>1519</v>
      </c>
      <c r="D1330" s="242" t="s">
        <v>135</v>
      </c>
      <c r="E1330" s="243" t="s">
        <v>1520</v>
      </c>
      <c r="F1330" s="244" t="s">
        <v>2824</v>
      </c>
      <c r="G1330" s="245" t="s">
        <v>235</v>
      </c>
      <c r="H1330" s="246">
        <v>1</v>
      </c>
      <c r="I1330" s="117"/>
      <c r="J1330" s="247">
        <f aca="true" t="shared" si="20" ref="J1330:J1350">ROUND(I1330*H1330,2)</f>
        <v>0</v>
      </c>
      <c r="K1330" s="244" t="s">
        <v>3</v>
      </c>
      <c r="L1330" s="176"/>
      <c r="M1330" s="248" t="s">
        <v>3</v>
      </c>
      <c r="N1330" s="249" t="s">
        <v>39</v>
      </c>
      <c r="O1330" s="250"/>
      <c r="P1330" s="251">
        <f aca="true" t="shared" si="21" ref="P1330:P1350">O1330*H1330</f>
        <v>0</v>
      </c>
      <c r="Q1330" s="251">
        <v>0</v>
      </c>
      <c r="R1330" s="251">
        <f aca="true" t="shared" si="22" ref="R1330:R1350">Q1330*H1330</f>
        <v>0</v>
      </c>
      <c r="S1330" s="251">
        <v>0</v>
      </c>
      <c r="T1330" s="252">
        <f aca="true" t="shared" si="23" ref="T1330:T1350">S1330*H1330</f>
        <v>0</v>
      </c>
      <c r="U1330" s="164"/>
      <c r="V1330" s="164"/>
      <c r="W1330" s="164"/>
      <c r="X1330" s="164"/>
      <c r="Y1330" s="30"/>
      <c r="Z1330" s="30"/>
      <c r="AA1330" s="30"/>
      <c r="AB1330" s="30"/>
      <c r="AC1330" s="30"/>
      <c r="AD1330" s="30"/>
      <c r="AE1330" s="30"/>
      <c r="AR1330" s="122" t="s">
        <v>195</v>
      </c>
      <c r="AT1330" s="122" t="s">
        <v>135</v>
      </c>
      <c r="AU1330" s="122" t="s">
        <v>77</v>
      </c>
      <c r="AY1330" s="18" t="s">
        <v>133</v>
      </c>
      <c r="BE1330" s="123">
        <f aca="true" t="shared" si="24" ref="BE1330:BE1350">IF(N1330="základní",J1330,0)</f>
        <v>0</v>
      </c>
      <c r="BF1330" s="123">
        <f aca="true" t="shared" si="25" ref="BF1330:BF1350">IF(N1330="snížená",J1330,0)</f>
        <v>0</v>
      </c>
      <c r="BG1330" s="123">
        <f aca="true" t="shared" si="26" ref="BG1330:BG1350">IF(N1330="zákl. přenesená",J1330,0)</f>
        <v>0</v>
      </c>
      <c r="BH1330" s="123">
        <f aca="true" t="shared" si="27" ref="BH1330:BH1350">IF(N1330="sníž. přenesená",J1330,0)</f>
        <v>0</v>
      </c>
      <c r="BI1330" s="123">
        <f aca="true" t="shared" si="28" ref="BI1330:BI1350">IF(N1330="nulová",J1330,0)</f>
        <v>0</v>
      </c>
      <c r="BJ1330" s="18" t="s">
        <v>73</v>
      </c>
      <c r="BK1330" s="123">
        <f aca="true" t="shared" si="29" ref="BK1330:BK1350">ROUND(I1330*H1330,2)</f>
        <v>0</v>
      </c>
      <c r="BL1330" s="18" t="s">
        <v>195</v>
      </c>
      <c r="BM1330" s="122" t="s">
        <v>1521</v>
      </c>
    </row>
    <row r="1331" spans="1:47" s="2" customFormat="1" ht="19.5">
      <c r="A1331" s="167"/>
      <c r="B1331" s="177"/>
      <c r="C1331" s="167"/>
      <c r="D1331" s="254"/>
      <c r="E1331" s="167"/>
      <c r="F1331" s="267" t="s">
        <v>2825</v>
      </c>
      <c r="G1331" s="167"/>
      <c r="H1331" s="167"/>
      <c r="I1331" s="159"/>
      <c r="J1331" s="167"/>
      <c r="K1331" s="167"/>
      <c r="L1331" s="177"/>
      <c r="M1331" s="294"/>
      <c r="N1331" s="167"/>
      <c r="O1331" s="167"/>
      <c r="P1331" s="167"/>
      <c r="Q1331" s="167"/>
      <c r="R1331" s="167"/>
      <c r="S1331" s="167"/>
      <c r="T1331" s="295"/>
      <c r="U1331" s="167"/>
      <c r="V1331" s="167"/>
      <c r="W1331" s="167"/>
      <c r="X1331" s="167"/>
      <c r="AT1331" s="157"/>
      <c r="AU1331" s="157"/>
    </row>
    <row r="1332" spans="1:65" s="2" customFormat="1" ht="14.45" customHeight="1">
      <c r="A1332" s="164"/>
      <c r="B1332" s="176"/>
      <c r="C1332" s="242" t="s">
        <v>1522</v>
      </c>
      <c r="D1332" s="242" t="s">
        <v>135</v>
      </c>
      <c r="E1332" s="243" t="s">
        <v>1523</v>
      </c>
      <c r="F1332" s="244" t="s">
        <v>2826</v>
      </c>
      <c r="G1332" s="245" t="s">
        <v>235</v>
      </c>
      <c r="H1332" s="246">
        <v>1</v>
      </c>
      <c r="I1332" s="117"/>
      <c r="J1332" s="247">
        <f t="shared" si="20"/>
        <v>0</v>
      </c>
      <c r="K1332" s="244" t="s">
        <v>3</v>
      </c>
      <c r="L1332" s="176"/>
      <c r="M1332" s="248" t="s">
        <v>3</v>
      </c>
      <c r="N1332" s="249" t="s">
        <v>39</v>
      </c>
      <c r="O1332" s="250"/>
      <c r="P1332" s="251">
        <f t="shared" si="21"/>
        <v>0</v>
      </c>
      <c r="Q1332" s="251">
        <v>0</v>
      </c>
      <c r="R1332" s="251">
        <f t="shared" si="22"/>
        <v>0</v>
      </c>
      <c r="S1332" s="251">
        <v>0</v>
      </c>
      <c r="T1332" s="252">
        <f t="shared" si="23"/>
        <v>0</v>
      </c>
      <c r="U1332" s="164"/>
      <c r="V1332" s="164"/>
      <c r="W1332" s="164"/>
      <c r="X1332" s="164"/>
      <c r="Y1332" s="30"/>
      <c r="Z1332" s="30"/>
      <c r="AA1332" s="30"/>
      <c r="AB1332" s="30"/>
      <c r="AC1332" s="30"/>
      <c r="AD1332" s="30"/>
      <c r="AE1332" s="30"/>
      <c r="AR1332" s="122" t="s">
        <v>195</v>
      </c>
      <c r="AT1332" s="122" t="s">
        <v>135</v>
      </c>
      <c r="AU1332" s="122" t="s">
        <v>77</v>
      </c>
      <c r="AY1332" s="18" t="s">
        <v>133</v>
      </c>
      <c r="BE1332" s="123">
        <f t="shared" si="24"/>
        <v>0</v>
      </c>
      <c r="BF1332" s="123">
        <f t="shared" si="25"/>
        <v>0</v>
      </c>
      <c r="BG1332" s="123">
        <f t="shared" si="26"/>
        <v>0</v>
      </c>
      <c r="BH1332" s="123">
        <f t="shared" si="27"/>
        <v>0</v>
      </c>
      <c r="BI1332" s="123">
        <f t="shared" si="28"/>
        <v>0</v>
      </c>
      <c r="BJ1332" s="18" t="s">
        <v>73</v>
      </c>
      <c r="BK1332" s="123">
        <f t="shared" si="29"/>
        <v>0</v>
      </c>
      <c r="BL1332" s="18" t="s">
        <v>195</v>
      </c>
      <c r="BM1332" s="122" t="s">
        <v>1524</v>
      </c>
    </row>
    <row r="1333" spans="1:47" s="2" customFormat="1" ht="19.5">
      <c r="A1333" s="167"/>
      <c r="B1333" s="177"/>
      <c r="C1333" s="167"/>
      <c r="D1333" s="254"/>
      <c r="E1333" s="167"/>
      <c r="F1333" s="267" t="s">
        <v>2827</v>
      </c>
      <c r="G1333" s="167"/>
      <c r="H1333" s="167"/>
      <c r="I1333" s="159"/>
      <c r="J1333" s="167"/>
      <c r="K1333" s="167"/>
      <c r="L1333" s="177"/>
      <c r="M1333" s="294"/>
      <c r="N1333" s="167"/>
      <c r="O1333" s="167"/>
      <c r="P1333" s="167"/>
      <c r="Q1333" s="167"/>
      <c r="R1333" s="167"/>
      <c r="S1333" s="167"/>
      <c r="T1333" s="295"/>
      <c r="U1333" s="167"/>
      <c r="V1333" s="167"/>
      <c r="W1333" s="167"/>
      <c r="X1333" s="167"/>
      <c r="AT1333" s="157"/>
      <c r="AU1333" s="157"/>
    </row>
    <row r="1334" spans="1:65" s="2" customFormat="1" ht="14.45" customHeight="1">
      <c r="A1334" s="164"/>
      <c r="B1334" s="176"/>
      <c r="C1334" s="242" t="s">
        <v>1525</v>
      </c>
      <c r="D1334" s="242" t="s">
        <v>135</v>
      </c>
      <c r="E1334" s="243" t="s">
        <v>1526</v>
      </c>
      <c r="F1334" s="244" t="s">
        <v>2828</v>
      </c>
      <c r="G1334" s="245" t="s">
        <v>235</v>
      </c>
      <c r="H1334" s="246">
        <v>1</v>
      </c>
      <c r="I1334" s="117"/>
      <c r="J1334" s="247">
        <f t="shared" si="20"/>
        <v>0</v>
      </c>
      <c r="K1334" s="244" t="s">
        <v>3</v>
      </c>
      <c r="L1334" s="176"/>
      <c r="M1334" s="248" t="s">
        <v>3</v>
      </c>
      <c r="N1334" s="249" t="s">
        <v>39</v>
      </c>
      <c r="O1334" s="250"/>
      <c r="P1334" s="251">
        <f t="shared" si="21"/>
        <v>0</v>
      </c>
      <c r="Q1334" s="251">
        <v>0</v>
      </c>
      <c r="R1334" s="251">
        <f t="shared" si="22"/>
        <v>0</v>
      </c>
      <c r="S1334" s="251">
        <v>0</v>
      </c>
      <c r="T1334" s="252">
        <f t="shared" si="23"/>
        <v>0</v>
      </c>
      <c r="U1334" s="164"/>
      <c r="V1334" s="164"/>
      <c r="W1334" s="164"/>
      <c r="X1334" s="164"/>
      <c r="Y1334" s="30"/>
      <c r="Z1334" s="30"/>
      <c r="AA1334" s="30"/>
      <c r="AB1334" s="30"/>
      <c r="AC1334" s="30"/>
      <c r="AD1334" s="30"/>
      <c r="AE1334" s="30"/>
      <c r="AR1334" s="122" t="s">
        <v>195</v>
      </c>
      <c r="AT1334" s="122" t="s">
        <v>135</v>
      </c>
      <c r="AU1334" s="122" t="s">
        <v>77</v>
      </c>
      <c r="AY1334" s="18" t="s">
        <v>133</v>
      </c>
      <c r="BE1334" s="123">
        <f t="shared" si="24"/>
        <v>0</v>
      </c>
      <c r="BF1334" s="123">
        <f t="shared" si="25"/>
        <v>0</v>
      </c>
      <c r="BG1334" s="123">
        <f t="shared" si="26"/>
        <v>0</v>
      </c>
      <c r="BH1334" s="123">
        <f t="shared" si="27"/>
        <v>0</v>
      </c>
      <c r="BI1334" s="123">
        <f t="shared" si="28"/>
        <v>0</v>
      </c>
      <c r="BJ1334" s="18" t="s">
        <v>73</v>
      </c>
      <c r="BK1334" s="123">
        <f t="shared" si="29"/>
        <v>0</v>
      </c>
      <c r="BL1334" s="18" t="s">
        <v>195</v>
      </c>
      <c r="BM1334" s="122" t="s">
        <v>1527</v>
      </c>
    </row>
    <row r="1335" spans="1:47" s="2" customFormat="1" ht="19.5">
      <c r="A1335" s="167"/>
      <c r="B1335" s="177"/>
      <c r="C1335" s="167"/>
      <c r="D1335" s="254"/>
      <c r="E1335" s="167"/>
      <c r="F1335" s="267" t="s">
        <v>2829</v>
      </c>
      <c r="G1335" s="167"/>
      <c r="H1335" s="167"/>
      <c r="I1335" s="159"/>
      <c r="J1335" s="167"/>
      <c r="K1335" s="167"/>
      <c r="L1335" s="177"/>
      <c r="M1335" s="294"/>
      <c r="N1335" s="167"/>
      <c r="O1335" s="167"/>
      <c r="P1335" s="167"/>
      <c r="Q1335" s="167"/>
      <c r="R1335" s="167"/>
      <c r="S1335" s="167"/>
      <c r="T1335" s="295"/>
      <c r="U1335" s="167"/>
      <c r="V1335" s="167"/>
      <c r="W1335" s="167"/>
      <c r="X1335" s="167"/>
      <c r="AT1335" s="157"/>
      <c r="AU1335" s="157"/>
    </row>
    <row r="1336" spans="1:65" s="2" customFormat="1" ht="14.45" customHeight="1">
      <c r="A1336" s="164"/>
      <c r="B1336" s="176"/>
      <c r="C1336" s="242" t="s">
        <v>1528</v>
      </c>
      <c r="D1336" s="242" t="s">
        <v>135</v>
      </c>
      <c r="E1336" s="243" t="s">
        <v>1529</v>
      </c>
      <c r="F1336" s="244" t="s">
        <v>2830</v>
      </c>
      <c r="G1336" s="245" t="s">
        <v>235</v>
      </c>
      <c r="H1336" s="246">
        <v>1</v>
      </c>
      <c r="I1336" s="117"/>
      <c r="J1336" s="247">
        <f t="shared" si="20"/>
        <v>0</v>
      </c>
      <c r="K1336" s="244" t="s">
        <v>3</v>
      </c>
      <c r="L1336" s="176"/>
      <c r="M1336" s="248" t="s">
        <v>3</v>
      </c>
      <c r="N1336" s="249" t="s">
        <v>39</v>
      </c>
      <c r="O1336" s="250"/>
      <c r="P1336" s="251">
        <f t="shared" si="21"/>
        <v>0</v>
      </c>
      <c r="Q1336" s="251">
        <v>0</v>
      </c>
      <c r="R1336" s="251">
        <f t="shared" si="22"/>
        <v>0</v>
      </c>
      <c r="S1336" s="251">
        <v>0</v>
      </c>
      <c r="T1336" s="252">
        <f t="shared" si="23"/>
        <v>0</v>
      </c>
      <c r="U1336" s="164"/>
      <c r="V1336" s="164"/>
      <c r="W1336" s="164"/>
      <c r="X1336" s="164"/>
      <c r="Y1336" s="30"/>
      <c r="Z1336" s="30"/>
      <c r="AA1336" s="30"/>
      <c r="AB1336" s="30"/>
      <c r="AC1336" s="30"/>
      <c r="AD1336" s="30"/>
      <c r="AE1336" s="30"/>
      <c r="AR1336" s="122" t="s">
        <v>195</v>
      </c>
      <c r="AT1336" s="122" t="s">
        <v>135</v>
      </c>
      <c r="AU1336" s="122" t="s">
        <v>77</v>
      </c>
      <c r="AY1336" s="18" t="s">
        <v>133</v>
      </c>
      <c r="BE1336" s="123">
        <f t="shared" si="24"/>
        <v>0</v>
      </c>
      <c r="BF1336" s="123">
        <f t="shared" si="25"/>
        <v>0</v>
      </c>
      <c r="BG1336" s="123">
        <f t="shared" si="26"/>
        <v>0</v>
      </c>
      <c r="BH1336" s="123">
        <f t="shared" si="27"/>
        <v>0</v>
      </c>
      <c r="BI1336" s="123">
        <f t="shared" si="28"/>
        <v>0</v>
      </c>
      <c r="BJ1336" s="18" t="s">
        <v>73</v>
      </c>
      <c r="BK1336" s="123">
        <f t="shared" si="29"/>
        <v>0</v>
      </c>
      <c r="BL1336" s="18" t="s">
        <v>195</v>
      </c>
      <c r="BM1336" s="122" t="s">
        <v>1530</v>
      </c>
    </row>
    <row r="1337" spans="1:47" s="2" customFormat="1" ht="19.5">
      <c r="A1337" s="167"/>
      <c r="B1337" s="177"/>
      <c r="C1337" s="167"/>
      <c r="D1337" s="254"/>
      <c r="E1337" s="167"/>
      <c r="F1337" s="267" t="s">
        <v>2827</v>
      </c>
      <c r="G1337" s="167"/>
      <c r="H1337" s="167"/>
      <c r="I1337" s="159"/>
      <c r="J1337" s="167"/>
      <c r="K1337" s="167"/>
      <c r="L1337" s="177"/>
      <c r="M1337" s="294"/>
      <c r="N1337" s="167"/>
      <c r="O1337" s="167"/>
      <c r="P1337" s="167"/>
      <c r="Q1337" s="167"/>
      <c r="R1337" s="167"/>
      <c r="S1337" s="167"/>
      <c r="T1337" s="295"/>
      <c r="U1337" s="167"/>
      <c r="V1337" s="167"/>
      <c r="W1337" s="167"/>
      <c r="X1337" s="167"/>
      <c r="AT1337" s="157"/>
      <c r="AU1337" s="157"/>
    </row>
    <row r="1338" spans="1:65" s="2" customFormat="1" ht="14.45" customHeight="1">
      <c r="A1338" s="164"/>
      <c r="B1338" s="176"/>
      <c r="C1338" s="242" t="s">
        <v>1531</v>
      </c>
      <c r="D1338" s="242" t="s">
        <v>135</v>
      </c>
      <c r="E1338" s="243" t="s">
        <v>1532</v>
      </c>
      <c r="F1338" s="244" t="s">
        <v>2831</v>
      </c>
      <c r="G1338" s="245" t="s">
        <v>235</v>
      </c>
      <c r="H1338" s="246">
        <v>1</v>
      </c>
      <c r="I1338" s="117"/>
      <c r="J1338" s="247">
        <f t="shared" si="20"/>
        <v>0</v>
      </c>
      <c r="K1338" s="244" t="s">
        <v>3</v>
      </c>
      <c r="L1338" s="176"/>
      <c r="M1338" s="248" t="s">
        <v>3</v>
      </c>
      <c r="N1338" s="249" t="s">
        <v>39</v>
      </c>
      <c r="O1338" s="250"/>
      <c r="P1338" s="251">
        <f t="shared" si="21"/>
        <v>0</v>
      </c>
      <c r="Q1338" s="251">
        <v>0</v>
      </c>
      <c r="R1338" s="251">
        <f t="shared" si="22"/>
        <v>0</v>
      </c>
      <c r="S1338" s="251">
        <v>0</v>
      </c>
      <c r="T1338" s="252">
        <f t="shared" si="23"/>
        <v>0</v>
      </c>
      <c r="U1338" s="164"/>
      <c r="V1338" s="164"/>
      <c r="W1338" s="164"/>
      <c r="X1338" s="164"/>
      <c r="Y1338" s="30"/>
      <c r="Z1338" s="30"/>
      <c r="AA1338" s="30"/>
      <c r="AB1338" s="30"/>
      <c r="AC1338" s="30"/>
      <c r="AD1338" s="30"/>
      <c r="AE1338" s="30"/>
      <c r="AR1338" s="122" t="s">
        <v>195</v>
      </c>
      <c r="AT1338" s="122" t="s">
        <v>135</v>
      </c>
      <c r="AU1338" s="122" t="s">
        <v>77</v>
      </c>
      <c r="AY1338" s="18" t="s">
        <v>133</v>
      </c>
      <c r="BE1338" s="123">
        <f t="shared" si="24"/>
        <v>0</v>
      </c>
      <c r="BF1338" s="123">
        <f t="shared" si="25"/>
        <v>0</v>
      </c>
      <c r="BG1338" s="123">
        <f t="shared" si="26"/>
        <v>0</v>
      </c>
      <c r="BH1338" s="123">
        <f t="shared" si="27"/>
        <v>0</v>
      </c>
      <c r="BI1338" s="123">
        <f t="shared" si="28"/>
        <v>0</v>
      </c>
      <c r="BJ1338" s="18" t="s">
        <v>73</v>
      </c>
      <c r="BK1338" s="123">
        <f t="shared" si="29"/>
        <v>0</v>
      </c>
      <c r="BL1338" s="18" t="s">
        <v>195</v>
      </c>
      <c r="BM1338" s="122" t="s">
        <v>1533</v>
      </c>
    </row>
    <row r="1339" spans="1:47" s="2" customFormat="1" ht="19.5">
      <c r="A1339" s="167"/>
      <c r="B1339" s="177"/>
      <c r="C1339" s="167"/>
      <c r="D1339" s="254"/>
      <c r="E1339" s="167"/>
      <c r="F1339" s="267" t="s">
        <v>2827</v>
      </c>
      <c r="G1339" s="167"/>
      <c r="H1339" s="167"/>
      <c r="I1339" s="159"/>
      <c r="J1339" s="167"/>
      <c r="K1339" s="167"/>
      <c r="L1339" s="177"/>
      <c r="M1339" s="294"/>
      <c r="N1339" s="167"/>
      <c r="O1339" s="167"/>
      <c r="P1339" s="167"/>
      <c r="Q1339" s="167"/>
      <c r="R1339" s="167"/>
      <c r="S1339" s="167"/>
      <c r="T1339" s="295"/>
      <c r="U1339" s="167"/>
      <c r="V1339" s="167"/>
      <c r="W1339" s="167"/>
      <c r="X1339" s="167"/>
      <c r="AT1339" s="157"/>
      <c r="AU1339" s="157"/>
    </row>
    <row r="1340" spans="1:65" s="2" customFormat="1" ht="14.45" customHeight="1">
      <c r="A1340" s="164"/>
      <c r="B1340" s="176"/>
      <c r="C1340" s="242" t="s">
        <v>1534</v>
      </c>
      <c r="D1340" s="242" t="s">
        <v>135</v>
      </c>
      <c r="E1340" s="243" t="s">
        <v>1535</v>
      </c>
      <c r="F1340" s="244" t="s">
        <v>2832</v>
      </c>
      <c r="G1340" s="245" t="s">
        <v>235</v>
      </c>
      <c r="H1340" s="246">
        <v>1</v>
      </c>
      <c r="I1340" s="117"/>
      <c r="J1340" s="247">
        <f t="shared" si="20"/>
        <v>0</v>
      </c>
      <c r="K1340" s="244" t="s">
        <v>3</v>
      </c>
      <c r="L1340" s="176"/>
      <c r="M1340" s="248" t="s">
        <v>3</v>
      </c>
      <c r="N1340" s="249" t="s">
        <v>39</v>
      </c>
      <c r="O1340" s="250"/>
      <c r="P1340" s="251">
        <f t="shared" si="21"/>
        <v>0</v>
      </c>
      <c r="Q1340" s="251">
        <v>0</v>
      </c>
      <c r="R1340" s="251">
        <f t="shared" si="22"/>
        <v>0</v>
      </c>
      <c r="S1340" s="251">
        <v>0</v>
      </c>
      <c r="T1340" s="252">
        <f t="shared" si="23"/>
        <v>0</v>
      </c>
      <c r="U1340" s="164"/>
      <c r="V1340" s="164"/>
      <c r="W1340" s="164"/>
      <c r="X1340" s="164"/>
      <c r="Y1340" s="30"/>
      <c r="Z1340" s="30"/>
      <c r="AA1340" s="30"/>
      <c r="AB1340" s="30"/>
      <c r="AC1340" s="30"/>
      <c r="AD1340" s="30"/>
      <c r="AE1340" s="30"/>
      <c r="AR1340" s="122" t="s">
        <v>195</v>
      </c>
      <c r="AT1340" s="122" t="s">
        <v>135</v>
      </c>
      <c r="AU1340" s="122" t="s">
        <v>77</v>
      </c>
      <c r="AY1340" s="18" t="s">
        <v>133</v>
      </c>
      <c r="BE1340" s="123">
        <f t="shared" si="24"/>
        <v>0</v>
      </c>
      <c r="BF1340" s="123">
        <f t="shared" si="25"/>
        <v>0</v>
      </c>
      <c r="BG1340" s="123">
        <f t="shared" si="26"/>
        <v>0</v>
      </c>
      <c r="BH1340" s="123">
        <f t="shared" si="27"/>
        <v>0</v>
      </c>
      <c r="BI1340" s="123">
        <f t="shared" si="28"/>
        <v>0</v>
      </c>
      <c r="BJ1340" s="18" t="s">
        <v>73</v>
      </c>
      <c r="BK1340" s="123">
        <f t="shared" si="29"/>
        <v>0</v>
      </c>
      <c r="BL1340" s="18" t="s">
        <v>195</v>
      </c>
      <c r="BM1340" s="122" t="s">
        <v>1536</v>
      </c>
    </row>
    <row r="1341" spans="1:47" s="2" customFormat="1" ht="19.5">
      <c r="A1341" s="167"/>
      <c r="B1341" s="177"/>
      <c r="C1341" s="167"/>
      <c r="D1341" s="254"/>
      <c r="E1341" s="167"/>
      <c r="F1341" s="267" t="s">
        <v>2833</v>
      </c>
      <c r="G1341" s="167"/>
      <c r="H1341" s="167"/>
      <c r="I1341" s="159"/>
      <c r="J1341" s="167"/>
      <c r="K1341" s="167"/>
      <c r="L1341" s="177"/>
      <c r="M1341" s="294"/>
      <c r="N1341" s="167"/>
      <c r="O1341" s="167"/>
      <c r="P1341" s="167"/>
      <c r="Q1341" s="167"/>
      <c r="R1341" s="167"/>
      <c r="S1341" s="167"/>
      <c r="T1341" s="295"/>
      <c r="U1341" s="167"/>
      <c r="V1341" s="167"/>
      <c r="W1341" s="167"/>
      <c r="X1341" s="167"/>
      <c r="AT1341" s="157"/>
      <c r="AU1341" s="157"/>
    </row>
    <row r="1342" spans="1:65" s="2" customFormat="1" ht="14.45" customHeight="1">
      <c r="A1342" s="164"/>
      <c r="B1342" s="176"/>
      <c r="C1342" s="242" t="s">
        <v>1537</v>
      </c>
      <c r="D1342" s="242" t="s">
        <v>135</v>
      </c>
      <c r="E1342" s="243" t="s">
        <v>1538</v>
      </c>
      <c r="F1342" s="244" t="s">
        <v>2834</v>
      </c>
      <c r="G1342" s="245" t="s">
        <v>235</v>
      </c>
      <c r="H1342" s="246">
        <v>1</v>
      </c>
      <c r="I1342" s="117"/>
      <c r="J1342" s="247">
        <f t="shared" si="20"/>
        <v>0</v>
      </c>
      <c r="K1342" s="244" t="s">
        <v>3</v>
      </c>
      <c r="L1342" s="176"/>
      <c r="M1342" s="248" t="s">
        <v>3</v>
      </c>
      <c r="N1342" s="249" t="s">
        <v>39</v>
      </c>
      <c r="O1342" s="250"/>
      <c r="P1342" s="251">
        <f t="shared" si="21"/>
        <v>0</v>
      </c>
      <c r="Q1342" s="251">
        <v>0</v>
      </c>
      <c r="R1342" s="251">
        <f t="shared" si="22"/>
        <v>0</v>
      </c>
      <c r="S1342" s="251">
        <v>0</v>
      </c>
      <c r="T1342" s="252">
        <f t="shared" si="23"/>
        <v>0</v>
      </c>
      <c r="U1342" s="164"/>
      <c r="V1342" s="164"/>
      <c r="W1342" s="164"/>
      <c r="X1342" s="164"/>
      <c r="Y1342" s="30"/>
      <c r="Z1342" s="30"/>
      <c r="AA1342" s="30"/>
      <c r="AB1342" s="30"/>
      <c r="AC1342" s="30"/>
      <c r="AD1342" s="30"/>
      <c r="AE1342" s="30"/>
      <c r="AR1342" s="122" t="s">
        <v>195</v>
      </c>
      <c r="AT1342" s="122" t="s">
        <v>135</v>
      </c>
      <c r="AU1342" s="122" t="s">
        <v>77</v>
      </c>
      <c r="AY1342" s="18" t="s">
        <v>133</v>
      </c>
      <c r="BE1342" s="123">
        <f t="shared" si="24"/>
        <v>0</v>
      </c>
      <c r="BF1342" s="123">
        <f t="shared" si="25"/>
        <v>0</v>
      </c>
      <c r="BG1342" s="123">
        <f t="shared" si="26"/>
        <v>0</v>
      </c>
      <c r="BH1342" s="123">
        <f t="shared" si="27"/>
        <v>0</v>
      </c>
      <c r="BI1342" s="123">
        <f t="shared" si="28"/>
        <v>0</v>
      </c>
      <c r="BJ1342" s="18" t="s">
        <v>73</v>
      </c>
      <c r="BK1342" s="123">
        <f t="shared" si="29"/>
        <v>0</v>
      </c>
      <c r="BL1342" s="18" t="s">
        <v>195</v>
      </c>
      <c r="BM1342" s="122" t="s">
        <v>1539</v>
      </c>
    </row>
    <row r="1343" spans="1:47" s="2" customFormat="1" ht="19.5">
      <c r="A1343" s="167"/>
      <c r="B1343" s="177"/>
      <c r="C1343" s="167"/>
      <c r="D1343" s="254"/>
      <c r="E1343" s="167"/>
      <c r="F1343" s="267" t="s">
        <v>2835</v>
      </c>
      <c r="G1343" s="167"/>
      <c r="H1343" s="167"/>
      <c r="I1343" s="159"/>
      <c r="J1343" s="167"/>
      <c r="K1343" s="167"/>
      <c r="L1343" s="177"/>
      <c r="M1343" s="294"/>
      <c r="N1343" s="167"/>
      <c r="O1343" s="167"/>
      <c r="P1343" s="167"/>
      <c r="Q1343" s="167"/>
      <c r="R1343" s="167"/>
      <c r="S1343" s="167"/>
      <c r="T1343" s="295"/>
      <c r="U1343" s="167"/>
      <c r="V1343" s="167"/>
      <c r="W1343" s="167"/>
      <c r="X1343" s="167"/>
      <c r="AT1343" s="157"/>
      <c r="AU1343" s="157"/>
    </row>
    <row r="1344" spans="1:65" s="2" customFormat="1" ht="14.45" customHeight="1">
      <c r="A1344" s="164"/>
      <c r="B1344" s="176"/>
      <c r="C1344" s="242" t="s">
        <v>1540</v>
      </c>
      <c r="D1344" s="242" t="s">
        <v>135</v>
      </c>
      <c r="E1344" s="243" t="s">
        <v>1541</v>
      </c>
      <c r="F1344" s="244" t="s">
        <v>2836</v>
      </c>
      <c r="G1344" s="245" t="s">
        <v>235</v>
      </c>
      <c r="H1344" s="246">
        <v>1</v>
      </c>
      <c r="I1344" s="117"/>
      <c r="J1344" s="247">
        <f t="shared" si="20"/>
        <v>0</v>
      </c>
      <c r="K1344" s="244" t="s">
        <v>3</v>
      </c>
      <c r="L1344" s="176"/>
      <c r="M1344" s="248" t="s">
        <v>3</v>
      </c>
      <c r="N1344" s="249" t="s">
        <v>39</v>
      </c>
      <c r="O1344" s="250"/>
      <c r="P1344" s="251">
        <f t="shared" si="21"/>
        <v>0</v>
      </c>
      <c r="Q1344" s="251">
        <v>0</v>
      </c>
      <c r="R1344" s="251">
        <f t="shared" si="22"/>
        <v>0</v>
      </c>
      <c r="S1344" s="251">
        <v>0</v>
      </c>
      <c r="T1344" s="252">
        <f t="shared" si="23"/>
        <v>0</v>
      </c>
      <c r="U1344" s="164"/>
      <c r="V1344" s="164"/>
      <c r="W1344" s="164"/>
      <c r="X1344" s="164"/>
      <c r="Y1344" s="30"/>
      <c r="Z1344" s="30"/>
      <c r="AA1344" s="30"/>
      <c r="AB1344" s="30"/>
      <c r="AC1344" s="30"/>
      <c r="AD1344" s="30"/>
      <c r="AE1344" s="30"/>
      <c r="AR1344" s="122" t="s">
        <v>195</v>
      </c>
      <c r="AT1344" s="122" t="s">
        <v>135</v>
      </c>
      <c r="AU1344" s="122" t="s">
        <v>77</v>
      </c>
      <c r="AY1344" s="18" t="s">
        <v>133</v>
      </c>
      <c r="BE1344" s="123">
        <f t="shared" si="24"/>
        <v>0</v>
      </c>
      <c r="BF1344" s="123">
        <f t="shared" si="25"/>
        <v>0</v>
      </c>
      <c r="BG1344" s="123">
        <f t="shared" si="26"/>
        <v>0</v>
      </c>
      <c r="BH1344" s="123">
        <f t="shared" si="27"/>
        <v>0</v>
      </c>
      <c r="BI1344" s="123">
        <f t="shared" si="28"/>
        <v>0</v>
      </c>
      <c r="BJ1344" s="18" t="s">
        <v>73</v>
      </c>
      <c r="BK1344" s="123">
        <f t="shared" si="29"/>
        <v>0</v>
      </c>
      <c r="BL1344" s="18" t="s">
        <v>195</v>
      </c>
      <c r="BM1344" s="122" t="s">
        <v>1542</v>
      </c>
    </row>
    <row r="1345" spans="1:47" s="2" customFormat="1" ht="19.5">
      <c r="A1345" s="167"/>
      <c r="B1345" s="177"/>
      <c r="C1345" s="167"/>
      <c r="D1345" s="254"/>
      <c r="E1345" s="167"/>
      <c r="F1345" s="267" t="s">
        <v>2827</v>
      </c>
      <c r="G1345" s="167"/>
      <c r="H1345" s="167"/>
      <c r="I1345" s="159"/>
      <c r="J1345" s="167"/>
      <c r="K1345" s="167"/>
      <c r="L1345" s="177"/>
      <c r="M1345" s="294"/>
      <c r="N1345" s="167"/>
      <c r="O1345" s="167"/>
      <c r="P1345" s="167"/>
      <c r="Q1345" s="167"/>
      <c r="R1345" s="167"/>
      <c r="S1345" s="167"/>
      <c r="T1345" s="295"/>
      <c r="U1345" s="167"/>
      <c r="V1345" s="167"/>
      <c r="W1345" s="167"/>
      <c r="X1345" s="167"/>
      <c r="AT1345" s="157"/>
      <c r="AU1345" s="157"/>
    </row>
    <row r="1346" spans="1:65" s="2" customFormat="1" ht="14.45" customHeight="1">
      <c r="A1346" s="164"/>
      <c r="B1346" s="176"/>
      <c r="C1346" s="242" t="s">
        <v>1544</v>
      </c>
      <c r="D1346" s="242" t="s">
        <v>135</v>
      </c>
      <c r="E1346" s="243" t="s">
        <v>1543</v>
      </c>
      <c r="F1346" s="244" t="s">
        <v>1546</v>
      </c>
      <c r="G1346" s="245" t="s">
        <v>235</v>
      </c>
      <c r="H1346" s="246">
        <v>1</v>
      </c>
      <c r="I1346" s="117"/>
      <c r="J1346" s="247">
        <f t="shared" si="20"/>
        <v>0</v>
      </c>
      <c r="K1346" s="244" t="s">
        <v>3</v>
      </c>
      <c r="L1346" s="176"/>
      <c r="M1346" s="248" t="s">
        <v>3</v>
      </c>
      <c r="N1346" s="249" t="s">
        <v>39</v>
      </c>
      <c r="O1346" s="250"/>
      <c r="P1346" s="251">
        <f t="shared" si="21"/>
        <v>0</v>
      </c>
      <c r="Q1346" s="251">
        <v>0</v>
      </c>
      <c r="R1346" s="251">
        <f t="shared" si="22"/>
        <v>0</v>
      </c>
      <c r="S1346" s="251">
        <v>0</v>
      </c>
      <c r="T1346" s="252">
        <f t="shared" si="23"/>
        <v>0</v>
      </c>
      <c r="U1346" s="164"/>
      <c r="V1346" s="164"/>
      <c r="W1346" s="164"/>
      <c r="X1346" s="164"/>
      <c r="Y1346" s="30"/>
      <c r="Z1346" s="30"/>
      <c r="AA1346" s="30"/>
      <c r="AB1346" s="30"/>
      <c r="AC1346" s="30"/>
      <c r="AD1346" s="30"/>
      <c r="AE1346" s="30"/>
      <c r="AR1346" s="122" t="s">
        <v>195</v>
      </c>
      <c r="AT1346" s="122" t="s">
        <v>135</v>
      </c>
      <c r="AU1346" s="122" t="s">
        <v>77</v>
      </c>
      <c r="AY1346" s="18" t="s">
        <v>133</v>
      </c>
      <c r="BE1346" s="123">
        <f t="shared" si="24"/>
        <v>0</v>
      </c>
      <c r="BF1346" s="123">
        <f t="shared" si="25"/>
        <v>0</v>
      </c>
      <c r="BG1346" s="123">
        <f t="shared" si="26"/>
        <v>0</v>
      </c>
      <c r="BH1346" s="123">
        <f t="shared" si="27"/>
        <v>0</v>
      </c>
      <c r="BI1346" s="123">
        <f t="shared" si="28"/>
        <v>0</v>
      </c>
      <c r="BJ1346" s="18" t="s">
        <v>73</v>
      </c>
      <c r="BK1346" s="123">
        <f t="shared" si="29"/>
        <v>0</v>
      </c>
      <c r="BL1346" s="18" t="s">
        <v>195</v>
      </c>
      <c r="BM1346" s="122" t="s">
        <v>1547</v>
      </c>
    </row>
    <row r="1347" spans="1:65" s="2" customFormat="1" ht="14.45" customHeight="1">
      <c r="A1347" s="164"/>
      <c r="B1347" s="176"/>
      <c r="C1347" s="242" t="s">
        <v>1548</v>
      </c>
      <c r="D1347" s="242" t="s">
        <v>135</v>
      </c>
      <c r="E1347" s="243" t="s">
        <v>1545</v>
      </c>
      <c r="F1347" s="244" t="s">
        <v>1550</v>
      </c>
      <c r="G1347" s="245" t="s">
        <v>235</v>
      </c>
      <c r="H1347" s="246">
        <v>1</v>
      </c>
      <c r="I1347" s="117"/>
      <c r="J1347" s="247">
        <f t="shared" si="20"/>
        <v>0</v>
      </c>
      <c r="K1347" s="244" t="s">
        <v>3</v>
      </c>
      <c r="L1347" s="176"/>
      <c r="M1347" s="248" t="s">
        <v>3</v>
      </c>
      <c r="N1347" s="249" t="s">
        <v>39</v>
      </c>
      <c r="O1347" s="250"/>
      <c r="P1347" s="251">
        <f t="shared" si="21"/>
        <v>0</v>
      </c>
      <c r="Q1347" s="251">
        <v>0</v>
      </c>
      <c r="R1347" s="251">
        <f t="shared" si="22"/>
        <v>0</v>
      </c>
      <c r="S1347" s="251">
        <v>0</v>
      </c>
      <c r="T1347" s="252">
        <f t="shared" si="23"/>
        <v>0</v>
      </c>
      <c r="U1347" s="164"/>
      <c r="V1347" s="164"/>
      <c r="W1347" s="164"/>
      <c r="X1347" s="164"/>
      <c r="Y1347" s="30"/>
      <c r="Z1347" s="30"/>
      <c r="AA1347" s="30"/>
      <c r="AB1347" s="30"/>
      <c r="AC1347" s="30"/>
      <c r="AD1347" s="30"/>
      <c r="AE1347" s="30"/>
      <c r="AR1347" s="122" t="s">
        <v>195</v>
      </c>
      <c r="AT1347" s="122" t="s">
        <v>135</v>
      </c>
      <c r="AU1347" s="122" t="s">
        <v>77</v>
      </c>
      <c r="AY1347" s="18" t="s">
        <v>133</v>
      </c>
      <c r="BE1347" s="123">
        <f t="shared" si="24"/>
        <v>0</v>
      </c>
      <c r="BF1347" s="123">
        <f t="shared" si="25"/>
        <v>0</v>
      </c>
      <c r="BG1347" s="123">
        <f t="shared" si="26"/>
        <v>0</v>
      </c>
      <c r="BH1347" s="123">
        <f t="shared" si="27"/>
        <v>0</v>
      </c>
      <c r="BI1347" s="123">
        <f t="shared" si="28"/>
        <v>0</v>
      </c>
      <c r="BJ1347" s="18" t="s">
        <v>73</v>
      </c>
      <c r="BK1347" s="123">
        <f t="shared" si="29"/>
        <v>0</v>
      </c>
      <c r="BL1347" s="18" t="s">
        <v>195</v>
      </c>
      <c r="BM1347" s="122" t="s">
        <v>1551</v>
      </c>
    </row>
    <row r="1348" spans="1:65" s="2" customFormat="1" ht="14.45" customHeight="1">
      <c r="A1348" s="164"/>
      <c r="B1348" s="176"/>
      <c r="C1348" s="242" t="s">
        <v>1552</v>
      </c>
      <c r="D1348" s="242" t="s">
        <v>135</v>
      </c>
      <c r="E1348" s="243" t="s">
        <v>1549</v>
      </c>
      <c r="F1348" s="244" t="s">
        <v>1554</v>
      </c>
      <c r="G1348" s="245" t="s">
        <v>527</v>
      </c>
      <c r="H1348" s="246">
        <v>2</v>
      </c>
      <c r="I1348" s="117"/>
      <c r="J1348" s="247">
        <f t="shared" si="20"/>
        <v>0</v>
      </c>
      <c r="K1348" s="244" t="s">
        <v>3</v>
      </c>
      <c r="L1348" s="176"/>
      <c r="M1348" s="248" t="s">
        <v>3</v>
      </c>
      <c r="N1348" s="249" t="s">
        <v>39</v>
      </c>
      <c r="O1348" s="250"/>
      <c r="P1348" s="251">
        <f t="shared" si="21"/>
        <v>0</v>
      </c>
      <c r="Q1348" s="251">
        <v>0</v>
      </c>
      <c r="R1348" s="251">
        <f t="shared" si="22"/>
        <v>0</v>
      </c>
      <c r="S1348" s="251">
        <v>0</v>
      </c>
      <c r="T1348" s="252">
        <f t="shared" si="23"/>
        <v>0</v>
      </c>
      <c r="U1348" s="164"/>
      <c r="V1348" s="164"/>
      <c r="W1348" s="164"/>
      <c r="X1348" s="164"/>
      <c r="Y1348" s="30"/>
      <c r="Z1348" s="30"/>
      <c r="AA1348" s="30"/>
      <c r="AB1348" s="30"/>
      <c r="AC1348" s="30"/>
      <c r="AD1348" s="30"/>
      <c r="AE1348" s="30"/>
      <c r="AR1348" s="122" t="s">
        <v>195</v>
      </c>
      <c r="AT1348" s="122" t="s">
        <v>135</v>
      </c>
      <c r="AU1348" s="122" t="s">
        <v>77</v>
      </c>
      <c r="AY1348" s="18" t="s">
        <v>133</v>
      </c>
      <c r="BE1348" s="123">
        <f t="shared" si="24"/>
        <v>0</v>
      </c>
      <c r="BF1348" s="123">
        <f t="shared" si="25"/>
        <v>0</v>
      </c>
      <c r="BG1348" s="123">
        <f t="shared" si="26"/>
        <v>0</v>
      </c>
      <c r="BH1348" s="123">
        <f t="shared" si="27"/>
        <v>0</v>
      </c>
      <c r="BI1348" s="123">
        <f t="shared" si="28"/>
        <v>0</v>
      </c>
      <c r="BJ1348" s="18" t="s">
        <v>73</v>
      </c>
      <c r="BK1348" s="123">
        <f t="shared" si="29"/>
        <v>0</v>
      </c>
      <c r="BL1348" s="18" t="s">
        <v>195</v>
      </c>
      <c r="BM1348" s="122" t="s">
        <v>1555</v>
      </c>
    </row>
    <row r="1349" spans="1:65" s="2" customFormat="1" ht="14.45" customHeight="1">
      <c r="A1349" s="164"/>
      <c r="B1349" s="176"/>
      <c r="C1349" s="242" t="s">
        <v>1556</v>
      </c>
      <c r="D1349" s="242" t="s">
        <v>135</v>
      </c>
      <c r="E1349" s="243" t="s">
        <v>1553</v>
      </c>
      <c r="F1349" s="244" t="s">
        <v>1558</v>
      </c>
      <c r="G1349" s="245" t="s">
        <v>527</v>
      </c>
      <c r="H1349" s="246">
        <v>1</v>
      </c>
      <c r="I1349" s="117"/>
      <c r="J1349" s="247">
        <f t="shared" si="20"/>
        <v>0</v>
      </c>
      <c r="K1349" s="244" t="s">
        <v>3</v>
      </c>
      <c r="L1349" s="176"/>
      <c r="M1349" s="248" t="s">
        <v>3</v>
      </c>
      <c r="N1349" s="249" t="s">
        <v>39</v>
      </c>
      <c r="O1349" s="250"/>
      <c r="P1349" s="251">
        <f t="shared" si="21"/>
        <v>0</v>
      </c>
      <c r="Q1349" s="251">
        <v>0</v>
      </c>
      <c r="R1349" s="251">
        <f t="shared" si="22"/>
        <v>0</v>
      </c>
      <c r="S1349" s="251">
        <v>0</v>
      </c>
      <c r="T1349" s="252">
        <f t="shared" si="23"/>
        <v>0</v>
      </c>
      <c r="U1349" s="164"/>
      <c r="V1349" s="164"/>
      <c r="W1349" s="164"/>
      <c r="X1349" s="164"/>
      <c r="Y1349" s="30"/>
      <c r="Z1349" s="30"/>
      <c r="AA1349" s="30"/>
      <c r="AB1349" s="30"/>
      <c r="AC1349" s="30"/>
      <c r="AD1349" s="30"/>
      <c r="AE1349" s="30"/>
      <c r="AR1349" s="122" t="s">
        <v>195</v>
      </c>
      <c r="AT1349" s="122" t="s">
        <v>135</v>
      </c>
      <c r="AU1349" s="122" t="s">
        <v>77</v>
      </c>
      <c r="AY1349" s="18" t="s">
        <v>133</v>
      </c>
      <c r="BE1349" s="123">
        <f t="shared" si="24"/>
        <v>0</v>
      </c>
      <c r="BF1349" s="123">
        <f t="shared" si="25"/>
        <v>0</v>
      </c>
      <c r="BG1349" s="123">
        <f t="shared" si="26"/>
        <v>0</v>
      </c>
      <c r="BH1349" s="123">
        <f t="shared" si="27"/>
        <v>0</v>
      </c>
      <c r="BI1349" s="123">
        <f t="shared" si="28"/>
        <v>0</v>
      </c>
      <c r="BJ1349" s="18" t="s">
        <v>73</v>
      </c>
      <c r="BK1349" s="123">
        <f t="shared" si="29"/>
        <v>0</v>
      </c>
      <c r="BL1349" s="18" t="s">
        <v>195</v>
      </c>
      <c r="BM1349" s="122" t="s">
        <v>1559</v>
      </c>
    </row>
    <row r="1350" spans="1:65" s="2" customFormat="1" ht="14.45" customHeight="1">
      <c r="A1350" s="164"/>
      <c r="B1350" s="176"/>
      <c r="C1350" s="242" t="s">
        <v>1560</v>
      </c>
      <c r="D1350" s="242" t="s">
        <v>135</v>
      </c>
      <c r="E1350" s="243" t="s">
        <v>1557</v>
      </c>
      <c r="F1350" s="244" t="s">
        <v>1561</v>
      </c>
      <c r="G1350" s="245" t="s">
        <v>527</v>
      </c>
      <c r="H1350" s="246">
        <v>1</v>
      </c>
      <c r="I1350" s="117"/>
      <c r="J1350" s="247">
        <f t="shared" si="20"/>
        <v>0</v>
      </c>
      <c r="K1350" s="244" t="s">
        <v>3</v>
      </c>
      <c r="L1350" s="176"/>
      <c r="M1350" s="248" t="s">
        <v>3</v>
      </c>
      <c r="N1350" s="249" t="s">
        <v>39</v>
      </c>
      <c r="O1350" s="250"/>
      <c r="P1350" s="251">
        <f t="shared" si="21"/>
        <v>0</v>
      </c>
      <c r="Q1350" s="251">
        <v>0</v>
      </c>
      <c r="R1350" s="251">
        <f t="shared" si="22"/>
        <v>0</v>
      </c>
      <c r="S1350" s="251">
        <v>0</v>
      </c>
      <c r="T1350" s="252">
        <f t="shared" si="23"/>
        <v>0</v>
      </c>
      <c r="U1350" s="164"/>
      <c r="V1350" s="164"/>
      <c r="W1350" s="164"/>
      <c r="X1350" s="164"/>
      <c r="Y1350" s="30"/>
      <c r="Z1350" s="30"/>
      <c r="AA1350" s="30"/>
      <c r="AB1350" s="30"/>
      <c r="AC1350" s="30"/>
      <c r="AD1350" s="30"/>
      <c r="AE1350" s="30"/>
      <c r="AR1350" s="122" t="s">
        <v>195</v>
      </c>
      <c r="AT1350" s="122" t="s">
        <v>135</v>
      </c>
      <c r="AU1350" s="122" t="s">
        <v>77</v>
      </c>
      <c r="AY1350" s="18" t="s">
        <v>133</v>
      </c>
      <c r="BE1350" s="123">
        <f t="shared" si="24"/>
        <v>0</v>
      </c>
      <c r="BF1350" s="123">
        <f t="shared" si="25"/>
        <v>0</v>
      </c>
      <c r="BG1350" s="123">
        <f t="shared" si="26"/>
        <v>0</v>
      </c>
      <c r="BH1350" s="123">
        <f t="shared" si="27"/>
        <v>0</v>
      </c>
      <c r="BI1350" s="123">
        <f t="shared" si="28"/>
        <v>0</v>
      </c>
      <c r="BJ1350" s="18" t="s">
        <v>73</v>
      </c>
      <c r="BK1350" s="123">
        <f t="shared" si="29"/>
        <v>0</v>
      </c>
      <c r="BL1350" s="18" t="s">
        <v>195</v>
      </c>
      <c r="BM1350" s="122" t="s">
        <v>1562</v>
      </c>
    </row>
    <row r="1351" spans="1:63" s="12" customFormat="1" ht="22.9" customHeight="1">
      <c r="A1351" s="163"/>
      <c r="B1351" s="232"/>
      <c r="C1351" s="163"/>
      <c r="D1351" s="233" t="s">
        <v>67</v>
      </c>
      <c r="E1351" s="240" t="s">
        <v>1563</v>
      </c>
      <c r="F1351" s="240" t="s">
        <v>1564</v>
      </c>
      <c r="G1351" s="163"/>
      <c r="H1351" s="163"/>
      <c r="I1351" s="110"/>
      <c r="J1351" s="241">
        <f>BK1351</f>
        <v>0</v>
      </c>
      <c r="K1351" s="163"/>
      <c r="L1351" s="232"/>
      <c r="M1351" s="236"/>
      <c r="N1351" s="237"/>
      <c r="O1351" s="237"/>
      <c r="P1351" s="238">
        <f>SUM(P1352:P1358)</f>
        <v>0</v>
      </c>
      <c r="Q1351" s="237"/>
      <c r="R1351" s="238">
        <f>SUM(R1352:R1358)</f>
        <v>0</v>
      </c>
      <c r="S1351" s="237"/>
      <c r="T1351" s="239">
        <f>SUM(T1352:T1358)</f>
        <v>0</v>
      </c>
      <c r="U1351" s="163"/>
      <c r="V1351" s="163"/>
      <c r="W1351" s="163"/>
      <c r="X1351" s="163"/>
      <c r="AR1351" s="109" t="s">
        <v>77</v>
      </c>
      <c r="AT1351" s="115" t="s">
        <v>67</v>
      </c>
      <c r="AU1351" s="115" t="s">
        <v>73</v>
      </c>
      <c r="AY1351" s="109" t="s">
        <v>133</v>
      </c>
      <c r="BK1351" s="116">
        <f>SUM(BK1352:BK1358)</f>
        <v>0</v>
      </c>
    </row>
    <row r="1352" spans="1:65" s="2" customFormat="1" ht="14.45" customHeight="1">
      <c r="A1352" s="164"/>
      <c r="B1352" s="176"/>
      <c r="C1352" s="242" t="s">
        <v>1565</v>
      </c>
      <c r="D1352" s="242" t="s">
        <v>135</v>
      </c>
      <c r="E1352" s="243" t="s">
        <v>1566</v>
      </c>
      <c r="F1352" s="244" t="s">
        <v>1567</v>
      </c>
      <c r="G1352" s="245" t="s">
        <v>235</v>
      </c>
      <c r="H1352" s="246">
        <v>1</v>
      </c>
      <c r="I1352" s="117"/>
      <c r="J1352" s="247">
        <f>ROUND(I1352*H1352,2)</f>
        <v>0</v>
      </c>
      <c r="K1352" s="244" t="s">
        <v>3</v>
      </c>
      <c r="L1352" s="176"/>
      <c r="M1352" s="248" t="s">
        <v>3</v>
      </c>
      <c r="N1352" s="249" t="s">
        <v>39</v>
      </c>
      <c r="O1352" s="250"/>
      <c r="P1352" s="251">
        <f>O1352*H1352</f>
        <v>0</v>
      </c>
      <c r="Q1352" s="251">
        <v>0</v>
      </c>
      <c r="R1352" s="251">
        <f>Q1352*H1352</f>
        <v>0</v>
      </c>
      <c r="S1352" s="251">
        <v>0</v>
      </c>
      <c r="T1352" s="252">
        <f>S1352*H1352</f>
        <v>0</v>
      </c>
      <c r="U1352" s="164"/>
      <c r="V1352" s="164"/>
      <c r="W1352" s="164"/>
      <c r="X1352" s="164"/>
      <c r="Y1352" s="30"/>
      <c r="Z1352" s="30"/>
      <c r="AA1352" s="30"/>
      <c r="AB1352" s="30"/>
      <c r="AC1352" s="30"/>
      <c r="AD1352" s="30"/>
      <c r="AE1352" s="30"/>
      <c r="AR1352" s="122" t="s">
        <v>195</v>
      </c>
      <c r="AT1352" s="122" t="s">
        <v>135</v>
      </c>
      <c r="AU1352" s="122" t="s">
        <v>77</v>
      </c>
      <c r="AY1352" s="18" t="s">
        <v>133</v>
      </c>
      <c r="BE1352" s="123">
        <f>IF(N1352="základní",J1352,0)</f>
        <v>0</v>
      </c>
      <c r="BF1352" s="123">
        <f>IF(N1352="snížená",J1352,0)</f>
        <v>0</v>
      </c>
      <c r="BG1352" s="123">
        <f>IF(N1352="zákl. přenesená",J1352,0)</f>
        <v>0</v>
      </c>
      <c r="BH1352" s="123">
        <f>IF(N1352="sníž. přenesená",J1352,0)</f>
        <v>0</v>
      </c>
      <c r="BI1352" s="123">
        <f>IF(N1352="nulová",J1352,0)</f>
        <v>0</v>
      </c>
      <c r="BJ1352" s="18" t="s">
        <v>73</v>
      </c>
      <c r="BK1352" s="123">
        <f>ROUND(I1352*H1352,2)</f>
        <v>0</v>
      </c>
      <c r="BL1352" s="18" t="s">
        <v>195</v>
      </c>
      <c r="BM1352" s="122" t="s">
        <v>1568</v>
      </c>
    </row>
    <row r="1353" spans="1:47" s="2" customFormat="1" ht="58.5">
      <c r="A1353" s="164"/>
      <c r="B1353" s="176"/>
      <c r="C1353" s="164"/>
      <c r="D1353" s="254" t="s">
        <v>164</v>
      </c>
      <c r="E1353" s="164"/>
      <c r="F1353" s="267" t="s">
        <v>1569</v>
      </c>
      <c r="G1353" s="164"/>
      <c r="H1353" s="164"/>
      <c r="I1353" s="134"/>
      <c r="J1353" s="164"/>
      <c r="K1353" s="164"/>
      <c r="L1353" s="176"/>
      <c r="M1353" s="268"/>
      <c r="N1353" s="269"/>
      <c r="O1353" s="250"/>
      <c r="P1353" s="250"/>
      <c r="Q1353" s="250"/>
      <c r="R1353" s="250"/>
      <c r="S1353" s="250"/>
      <c r="T1353" s="270"/>
      <c r="U1353" s="164"/>
      <c r="V1353" s="164"/>
      <c r="W1353" s="164"/>
      <c r="X1353" s="164"/>
      <c r="Y1353" s="30"/>
      <c r="Z1353" s="30"/>
      <c r="AA1353" s="30"/>
      <c r="AB1353" s="30"/>
      <c r="AC1353" s="30"/>
      <c r="AD1353" s="30"/>
      <c r="AE1353" s="30"/>
      <c r="AT1353" s="18" t="s">
        <v>164</v>
      </c>
      <c r="AU1353" s="18" t="s">
        <v>77</v>
      </c>
    </row>
    <row r="1354" spans="1:65" s="2" customFormat="1" ht="14.45" customHeight="1">
      <c r="A1354" s="164"/>
      <c r="B1354" s="176"/>
      <c r="C1354" s="242" t="s">
        <v>1570</v>
      </c>
      <c r="D1354" s="242" t="s">
        <v>135</v>
      </c>
      <c r="E1354" s="243" t="s">
        <v>1571</v>
      </c>
      <c r="F1354" s="244" t="s">
        <v>1572</v>
      </c>
      <c r="G1354" s="245" t="s">
        <v>527</v>
      </c>
      <c r="H1354" s="246">
        <v>2</v>
      </c>
      <c r="I1354" s="117"/>
      <c r="J1354" s="247">
        <f>ROUND(I1354*H1354,2)</f>
        <v>0</v>
      </c>
      <c r="K1354" s="244" t="s">
        <v>3</v>
      </c>
      <c r="L1354" s="176"/>
      <c r="M1354" s="248" t="s">
        <v>3</v>
      </c>
      <c r="N1354" s="249" t="s">
        <v>39</v>
      </c>
      <c r="O1354" s="250"/>
      <c r="P1354" s="251">
        <f>O1354*H1354</f>
        <v>0</v>
      </c>
      <c r="Q1354" s="251">
        <v>0</v>
      </c>
      <c r="R1354" s="251">
        <f>Q1354*H1354</f>
        <v>0</v>
      </c>
      <c r="S1354" s="251">
        <v>0</v>
      </c>
      <c r="T1354" s="252">
        <f>S1354*H1354</f>
        <v>0</v>
      </c>
      <c r="U1354" s="164"/>
      <c r="V1354" s="164"/>
      <c r="W1354" s="164"/>
      <c r="X1354" s="164"/>
      <c r="Y1354" s="30"/>
      <c r="Z1354" s="30"/>
      <c r="AA1354" s="30"/>
      <c r="AB1354" s="30"/>
      <c r="AC1354" s="30"/>
      <c r="AD1354" s="30"/>
      <c r="AE1354" s="30"/>
      <c r="AR1354" s="122" t="s">
        <v>195</v>
      </c>
      <c r="AT1354" s="122" t="s">
        <v>135</v>
      </c>
      <c r="AU1354" s="122" t="s">
        <v>77</v>
      </c>
      <c r="AY1354" s="18" t="s">
        <v>133</v>
      </c>
      <c r="BE1354" s="123">
        <f>IF(N1354="základní",J1354,0)</f>
        <v>0</v>
      </c>
      <c r="BF1354" s="123">
        <f>IF(N1354="snížená",J1354,0)</f>
        <v>0</v>
      </c>
      <c r="BG1354" s="123">
        <f>IF(N1354="zákl. přenesená",J1354,0)</f>
        <v>0</v>
      </c>
      <c r="BH1354" s="123">
        <f>IF(N1354="sníž. přenesená",J1354,0)</f>
        <v>0</v>
      </c>
      <c r="BI1354" s="123">
        <f>IF(N1354="nulová",J1354,0)</f>
        <v>0</v>
      </c>
      <c r="BJ1354" s="18" t="s">
        <v>73</v>
      </c>
      <c r="BK1354" s="123">
        <f>ROUND(I1354*H1354,2)</f>
        <v>0</v>
      </c>
      <c r="BL1354" s="18" t="s">
        <v>195</v>
      </c>
      <c r="BM1354" s="122" t="s">
        <v>1573</v>
      </c>
    </row>
    <row r="1355" spans="1:47" s="2" customFormat="1" ht="78">
      <c r="A1355" s="164"/>
      <c r="B1355" s="176"/>
      <c r="C1355" s="164"/>
      <c r="D1355" s="254" t="s">
        <v>164</v>
      </c>
      <c r="E1355" s="164"/>
      <c r="F1355" s="267" t="s">
        <v>1574</v>
      </c>
      <c r="G1355" s="164"/>
      <c r="H1355" s="164"/>
      <c r="I1355" s="134"/>
      <c r="J1355" s="164"/>
      <c r="K1355" s="164"/>
      <c r="L1355" s="176"/>
      <c r="M1355" s="268"/>
      <c r="N1355" s="269"/>
      <c r="O1355" s="250"/>
      <c r="P1355" s="250"/>
      <c r="Q1355" s="250"/>
      <c r="R1355" s="250"/>
      <c r="S1355" s="250"/>
      <c r="T1355" s="270"/>
      <c r="U1355" s="164"/>
      <c r="V1355" s="164"/>
      <c r="W1355" s="164"/>
      <c r="X1355" s="164"/>
      <c r="Y1355" s="30"/>
      <c r="Z1355" s="30"/>
      <c r="AA1355" s="30"/>
      <c r="AB1355" s="30"/>
      <c r="AC1355" s="30"/>
      <c r="AD1355" s="30"/>
      <c r="AE1355" s="30"/>
      <c r="AT1355" s="18" t="s">
        <v>164</v>
      </c>
      <c r="AU1355" s="18" t="s">
        <v>77</v>
      </c>
    </row>
    <row r="1356" spans="1:65" s="2" customFormat="1" ht="14.45" customHeight="1">
      <c r="A1356" s="164"/>
      <c r="B1356" s="176"/>
      <c r="C1356" s="242" t="s">
        <v>1575</v>
      </c>
      <c r="D1356" s="242" t="s">
        <v>135</v>
      </c>
      <c r="E1356" s="243" t="s">
        <v>1576</v>
      </c>
      <c r="F1356" s="244" t="s">
        <v>1577</v>
      </c>
      <c r="G1356" s="245" t="s">
        <v>235</v>
      </c>
      <c r="H1356" s="246">
        <v>1</v>
      </c>
      <c r="I1356" s="117"/>
      <c r="J1356" s="247">
        <f>ROUND(I1356*H1356,2)</f>
        <v>0</v>
      </c>
      <c r="K1356" s="244" t="s">
        <v>3</v>
      </c>
      <c r="L1356" s="176"/>
      <c r="M1356" s="248" t="s">
        <v>3</v>
      </c>
      <c r="N1356" s="249" t="s">
        <v>39</v>
      </c>
      <c r="O1356" s="250"/>
      <c r="P1356" s="251">
        <f>O1356*H1356</f>
        <v>0</v>
      </c>
      <c r="Q1356" s="251">
        <v>0</v>
      </c>
      <c r="R1356" s="251">
        <f>Q1356*H1356</f>
        <v>0</v>
      </c>
      <c r="S1356" s="251">
        <v>0</v>
      </c>
      <c r="T1356" s="252">
        <f>S1356*H1356</f>
        <v>0</v>
      </c>
      <c r="U1356" s="164"/>
      <c r="V1356" s="164"/>
      <c r="W1356" s="164"/>
      <c r="X1356" s="164"/>
      <c r="Y1356" s="30"/>
      <c r="Z1356" s="30"/>
      <c r="AA1356" s="30"/>
      <c r="AB1356" s="30"/>
      <c r="AC1356" s="30"/>
      <c r="AD1356" s="30"/>
      <c r="AE1356" s="30"/>
      <c r="AR1356" s="122" t="s">
        <v>195</v>
      </c>
      <c r="AT1356" s="122" t="s">
        <v>135</v>
      </c>
      <c r="AU1356" s="122" t="s">
        <v>77</v>
      </c>
      <c r="AY1356" s="18" t="s">
        <v>133</v>
      </c>
      <c r="BE1356" s="123">
        <f>IF(N1356="základní",J1356,0)</f>
        <v>0</v>
      </c>
      <c r="BF1356" s="123">
        <f>IF(N1356="snížená",J1356,0)</f>
        <v>0</v>
      </c>
      <c r="BG1356" s="123">
        <f>IF(N1356="zákl. přenesená",J1356,0)</f>
        <v>0</v>
      </c>
      <c r="BH1356" s="123">
        <f>IF(N1356="sníž. přenesená",J1356,0)</f>
        <v>0</v>
      </c>
      <c r="BI1356" s="123">
        <f>IF(N1356="nulová",J1356,0)</f>
        <v>0</v>
      </c>
      <c r="BJ1356" s="18" t="s">
        <v>73</v>
      </c>
      <c r="BK1356" s="123">
        <f>ROUND(I1356*H1356,2)</f>
        <v>0</v>
      </c>
      <c r="BL1356" s="18" t="s">
        <v>195</v>
      </c>
      <c r="BM1356" s="122" t="s">
        <v>1578</v>
      </c>
    </row>
    <row r="1357" spans="1:65" s="2" customFormat="1" ht="24.2" customHeight="1">
      <c r="A1357" s="164"/>
      <c r="B1357" s="176"/>
      <c r="C1357" s="242" t="s">
        <v>1579</v>
      </c>
      <c r="D1357" s="242" t="s">
        <v>135</v>
      </c>
      <c r="E1357" s="243" t="s">
        <v>1580</v>
      </c>
      <c r="F1357" s="244" t="s">
        <v>1581</v>
      </c>
      <c r="G1357" s="245" t="s">
        <v>527</v>
      </c>
      <c r="H1357" s="246">
        <v>1</v>
      </c>
      <c r="I1357" s="117"/>
      <c r="J1357" s="247">
        <f>ROUND(I1357*H1357,2)</f>
        <v>0</v>
      </c>
      <c r="K1357" s="244" t="s">
        <v>3</v>
      </c>
      <c r="L1357" s="176"/>
      <c r="M1357" s="248" t="s">
        <v>3</v>
      </c>
      <c r="N1357" s="249" t="s">
        <v>39</v>
      </c>
      <c r="O1357" s="250"/>
      <c r="P1357" s="251">
        <f>O1357*H1357</f>
        <v>0</v>
      </c>
      <c r="Q1357" s="251">
        <v>0</v>
      </c>
      <c r="R1357" s="251">
        <f>Q1357*H1357</f>
        <v>0</v>
      </c>
      <c r="S1357" s="251">
        <v>0</v>
      </c>
      <c r="T1357" s="252">
        <f>S1357*H1357</f>
        <v>0</v>
      </c>
      <c r="U1357" s="164"/>
      <c r="V1357" s="164"/>
      <c r="W1357" s="164"/>
      <c r="X1357" s="164"/>
      <c r="Y1357" s="30"/>
      <c r="Z1357" s="30"/>
      <c r="AA1357" s="30"/>
      <c r="AB1357" s="30"/>
      <c r="AC1357" s="30"/>
      <c r="AD1357" s="30"/>
      <c r="AE1357" s="30"/>
      <c r="AR1357" s="122" t="s">
        <v>195</v>
      </c>
      <c r="AT1357" s="122" t="s">
        <v>135</v>
      </c>
      <c r="AU1357" s="122" t="s">
        <v>77</v>
      </c>
      <c r="AY1357" s="18" t="s">
        <v>133</v>
      </c>
      <c r="BE1357" s="123">
        <f>IF(N1357="základní",J1357,0)</f>
        <v>0</v>
      </c>
      <c r="BF1357" s="123">
        <f>IF(N1357="snížená",J1357,0)</f>
        <v>0</v>
      </c>
      <c r="BG1357" s="123">
        <f>IF(N1357="zákl. přenesená",J1357,0)</f>
        <v>0</v>
      </c>
      <c r="BH1357" s="123">
        <f>IF(N1357="sníž. přenesená",J1357,0)</f>
        <v>0</v>
      </c>
      <c r="BI1357" s="123">
        <f>IF(N1357="nulová",J1357,0)</f>
        <v>0</v>
      </c>
      <c r="BJ1357" s="18" t="s">
        <v>73</v>
      </c>
      <c r="BK1357" s="123">
        <f>ROUND(I1357*H1357,2)</f>
        <v>0</v>
      </c>
      <c r="BL1357" s="18" t="s">
        <v>195</v>
      </c>
      <c r="BM1357" s="122" t="s">
        <v>1582</v>
      </c>
    </row>
    <row r="1358" spans="1:65" s="2" customFormat="1" ht="24.2" customHeight="1">
      <c r="A1358" s="164"/>
      <c r="B1358" s="176"/>
      <c r="C1358" s="242" t="s">
        <v>1583</v>
      </c>
      <c r="D1358" s="242" t="s">
        <v>135</v>
      </c>
      <c r="E1358" s="243" t="s">
        <v>1584</v>
      </c>
      <c r="F1358" s="244" t="s">
        <v>1585</v>
      </c>
      <c r="G1358" s="245" t="s">
        <v>1456</v>
      </c>
      <c r="H1358" s="147"/>
      <c r="I1358" s="117"/>
      <c r="J1358" s="247">
        <f>ROUND(I1358*H1358,2)</f>
        <v>0</v>
      </c>
      <c r="K1358" s="244" t="s">
        <v>139</v>
      </c>
      <c r="L1358" s="176"/>
      <c r="M1358" s="248" t="s">
        <v>3</v>
      </c>
      <c r="N1358" s="249" t="s">
        <v>39</v>
      </c>
      <c r="O1358" s="250"/>
      <c r="P1358" s="251">
        <f>O1358*H1358</f>
        <v>0</v>
      </c>
      <c r="Q1358" s="251">
        <v>0</v>
      </c>
      <c r="R1358" s="251">
        <f>Q1358*H1358</f>
        <v>0</v>
      </c>
      <c r="S1358" s="251">
        <v>0</v>
      </c>
      <c r="T1358" s="252">
        <f>S1358*H1358</f>
        <v>0</v>
      </c>
      <c r="U1358" s="164"/>
      <c r="V1358" s="164"/>
      <c r="W1358" s="164"/>
      <c r="X1358" s="164"/>
      <c r="Y1358" s="30"/>
      <c r="Z1358" s="30"/>
      <c r="AA1358" s="30"/>
      <c r="AB1358" s="30"/>
      <c r="AC1358" s="30"/>
      <c r="AD1358" s="30"/>
      <c r="AE1358" s="30"/>
      <c r="AR1358" s="122" t="s">
        <v>195</v>
      </c>
      <c r="AT1358" s="122" t="s">
        <v>135</v>
      </c>
      <c r="AU1358" s="122" t="s">
        <v>77</v>
      </c>
      <c r="AY1358" s="18" t="s">
        <v>133</v>
      </c>
      <c r="BE1358" s="123">
        <f>IF(N1358="základní",J1358,0)</f>
        <v>0</v>
      </c>
      <c r="BF1358" s="123">
        <f>IF(N1358="snížená",J1358,0)</f>
        <v>0</v>
      </c>
      <c r="BG1358" s="123">
        <f>IF(N1358="zákl. přenesená",J1358,0)</f>
        <v>0</v>
      </c>
      <c r="BH1358" s="123">
        <f>IF(N1358="sníž. přenesená",J1358,0)</f>
        <v>0</v>
      </c>
      <c r="BI1358" s="123">
        <f>IF(N1358="nulová",J1358,0)</f>
        <v>0</v>
      </c>
      <c r="BJ1358" s="18" t="s">
        <v>73</v>
      </c>
      <c r="BK1358" s="123">
        <f>ROUND(I1358*H1358,2)</f>
        <v>0</v>
      </c>
      <c r="BL1358" s="18" t="s">
        <v>195</v>
      </c>
      <c r="BM1358" s="122" t="s">
        <v>1586</v>
      </c>
    </row>
    <row r="1359" spans="1:63" s="12" customFormat="1" ht="22.9" customHeight="1">
      <c r="A1359" s="163"/>
      <c r="B1359" s="232"/>
      <c r="C1359" s="163"/>
      <c r="D1359" s="233" t="s">
        <v>67</v>
      </c>
      <c r="E1359" s="240" t="s">
        <v>1587</v>
      </c>
      <c r="F1359" s="240" t="s">
        <v>1588</v>
      </c>
      <c r="G1359" s="163"/>
      <c r="H1359" s="163"/>
      <c r="I1359" s="110"/>
      <c r="J1359" s="241">
        <f>BK1359</f>
        <v>0</v>
      </c>
      <c r="K1359" s="163"/>
      <c r="L1359" s="232"/>
      <c r="M1359" s="236"/>
      <c r="N1359" s="237"/>
      <c r="O1359" s="237"/>
      <c r="P1359" s="238">
        <f>SUM(P1360:P1363)</f>
        <v>0</v>
      </c>
      <c r="Q1359" s="237"/>
      <c r="R1359" s="238">
        <f>SUM(R1360:R1363)</f>
        <v>0</v>
      </c>
      <c r="S1359" s="237"/>
      <c r="T1359" s="239">
        <f>SUM(T1360:T1363)</f>
        <v>0</v>
      </c>
      <c r="U1359" s="163"/>
      <c r="V1359" s="163"/>
      <c r="W1359" s="163"/>
      <c r="X1359" s="163"/>
      <c r="AR1359" s="109" t="s">
        <v>77</v>
      </c>
      <c r="AT1359" s="115" t="s">
        <v>67</v>
      </c>
      <c r="AU1359" s="115" t="s">
        <v>73</v>
      </c>
      <c r="AY1359" s="109" t="s">
        <v>133</v>
      </c>
      <c r="BK1359" s="116">
        <f>SUM(BK1360:BK1363)</f>
        <v>0</v>
      </c>
    </row>
    <row r="1360" spans="1:65" s="2" customFormat="1" ht="14.45" customHeight="1">
      <c r="A1360" s="164"/>
      <c r="B1360" s="176"/>
      <c r="C1360" s="242" t="s">
        <v>1589</v>
      </c>
      <c r="D1360" s="242" t="s">
        <v>135</v>
      </c>
      <c r="E1360" s="243" t="s">
        <v>1590</v>
      </c>
      <c r="F1360" s="244" t="s">
        <v>1591</v>
      </c>
      <c r="G1360" s="245" t="s">
        <v>172</v>
      </c>
      <c r="H1360" s="246">
        <v>89.76</v>
      </c>
      <c r="I1360" s="117"/>
      <c r="J1360" s="247">
        <f>ROUND(I1360*H1360,2)</f>
        <v>0</v>
      </c>
      <c r="K1360" s="244" t="s">
        <v>3</v>
      </c>
      <c r="L1360" s="176"/>
      <c r="M1360" s="248" t="s">
        <v>3</v>
      </c>
      <c r="N1360" s="249" t="s">
        <v>39</v>
      </c>
      <c r="O1360" s="250"/>
      <c r="P1360" s="251">
        <f>O1360*H1360</f>
        <v>0</v>
      </c>
      <c r="Q1360" s="251">
        <v>0</v>
      </c>
      <c r="R1360" s="251">
        <f>Q1360*H1360</f>
        <v>0</v>
      </c>
      <c r="S1360" s="251">
        <v>0</v>
      </c>
      <c r="T1360" s="252">
        <f>S1360*H1360</f>
        <v>0</v>
      </c>
      <c r="U1360" s="164"/>
      <c r="V1360" s="164"/>
      <c r="W1360" s="164"/>
      <c r="X1360" s="164"/>
      <c r="Y1360" s="30"/>
      <c r="Z1360" s="30"/>
      <c r="AA1360" s="30"/>
      <c r="AB1360" s="30"/>
      <c r="AC1360" s="30"/>
      <c r="AD1360" s="30"/>
      <c r="AE1360" s="30"/>
      <c r="AR1360" s="122" t="s">
        <v>195</v>
      </c>
      <c r="AT1360" s="122" t="s">
        <v>135</v>
      </c>
      <c r="AU1360" s="122" t="s">
        <v>77</v>
      </c>
      <c r="AY1360" s="18" t="s">
        <v>133</v>
      </c>
      <c r="BE1360" s="123">
        <f>IF(N1360="základní",J1360,0)</f>
        <v>0</v>
      </c>
      <c r="BF1360" s="123">
        <f>IF(N1360="snížená",J1360,0)</f>
        <v>0</v>
      </c>
      <c r="BG1360" s="123">
        <f>IF(N1360="zákl. přenesená",J1360,0)</f>
        <v>0</v>
      </c>
      <c r="BH1360" s="123">
        <f>IF(N1360="sníž. přenesená",J1360,0)</f>
        <v>0</v>
      </c>
      <c r="BI1360" s="123">
        <f>IF(N1360="nulová",J1360,0)</f>
        <v>0</v>
      </c>
      <c r="BJ1360" s="18" t="s">
        <v>73</v>
      </c>
      <c r="BK1360" s="123">
        <f>ROUND(I1360*H1360,2)</f>
        <v>0</v>
      </c>
      <c r="BL1360" s="18" t="s">
        <v>195</v>
      </c>
      <c r="BM1360" s="122" t="s">
        <v>1592</v>
      </c>
    </row>
    <row r="1361" spans="1:51" s="14" customFormat="1" ht="12">
      <c r="A1361" s="162"/>
      <c r="B1361" s="260"/>
      <c r="C1361" s="162"/>
      <c r="D1361" s="254" t="s">
        <v>142</v>
      </c>
      <c r="E1361" s="261" t="s">
        <v>3</v>
      </c>
      <c r="F1361" s="262" t="s">
        <v>1593</v>
      </c>
      <c r="G1361" s="162"/>
      <c r="H1361" s="263">
        <v>89.76</v>
      </c>
      <c r="I1361" s="130"/>
      <c r="J1361" s="162"/>
      <c r="K1361" s="162"/>
      <c r="L1361" s="260"/>
      <c r="M1361" s="264"/>
      <c r="N1361" s="265"/>
      <c r="O1361" s="265"/>
      <c r="P1361" s="265"/>
      <c r="Q1361" s="265"/>
      <c r="R1361" s="265"/>
      <c r="S1361" s="265"/>
      <c r="T1361" s="266"/>
      <c r="U1361" s="162"/>
      <c r="V1361" s="162"/>
      <c r="W1361" s="162"/>
      <c r="X1361" s="162"/>
      <c r="AT1361" s="129" t="s">
        <v>142</v>
      </c>
      <c r="AU1361" s="129" t="s">
        <v>77</v>
      </c>
      <c r="AV1361" s="14" t="s">
        <v>77</v>
      </c>
      <c r="AW1361" s="14" t="s">
        <v>30</v>
      </c>
      <c r="AX1361" s="14" t="s">
        <v>73</v>
      </c>
      <c r="AY1361" s="129" t="s">
        <v>133</v>
      </c>
    </row>
    <row r="1362" spans="1:65" s="2" customFormat="1" ht="14.45" customHeight="1">
      <c r="A1362" s="164"/>
      <c r="B1362" s="176"/>
      <c r="C1362" s="242" t="s">
        <v>1594</v>
      </c>
      <c r="D1362" s="242" t="s">
        <v>135</v>
      </c>
      <c r="E1362" s="243" t="s">
        <v>1595</v>
      </c>
      <c r="F1362" s="244" t="s">
        <v>1596</v>
      </c>
      <c r="G1362" s="245" t="s">
        <v>138</v>
      </c>
      <c r="H1362" s="246">
        <v>26</v>
      </c>
      <c r="I1362" s="117"/>
      <c r="J1362" s="247">
        <f>ROUND(I1362*H1362,2)</f>
        <v>0</v>
      </c>
      <c r="K1362" s="244" t="s">
        <v>3</v>
      </c>
      <c r="L1362" s="176"/>
      <c r="M1362" s="248" t="s">
        <v>3</v>
      </c>
      <c r="N1362" s="249" t="s">
        <v>39</v>
      </c>
      <c r="O1362" s="250"/>
      <c r="P1362" s="251">
        <f>O1362*H1362</f>
        <v>0</v>
      </c>
      <c r="Q1362" s="251">
        <v>0</v>
      </c>
      <c r="R1362" s="251">
        <f>Q1362*H1362</f>
        <v>0</v>
      </c>
      <c r="S1362" s="251">
        <v>0</v>
      </c>
      <c r="T1362" s="252">
        <f>S1362*H1362</f>
        <v>0</v>
      </c>
      <c r="U1362" s="164"/>
      <c r="V1362" s="164"/>
      <c r="W1362" s="164"/>
      <c r="X1362" s="164"/>
      <c r="Y1362" s="30"/>
      <c r="Z1362" s="30"/>
      <c r="AA1362" s="30"/>
      <c r="AB1362" s="30"/>
      <c r="AC1362" s="30"/>
      <c r="AD1362" s="30"/>
      <c r="AE1362" s="30"/>
      <c r="AR1362" s="122" t="s">
        <v>195</v>
      </c>
      <c r="AT1362" s="122" t="s">
        <v>135</v>
      </c>
      <c r="AU1362" s="122" t="s">
        <v>77</v>
      </c>
      <c r="AY1362" s="18" t="s">
        <v>133</v>
      </c>
      <c r="BE1362" s="123">
        <f>IF(N1362="základní",J1362,0)</f>
        <v>0</v>
      </c>
      <c r="BF1362" s="123">
        <f>IF(N1362="snížená",J1362,0)</f>
        <v>0</v>
      </c>
      <c r="BG1362" s="123">
        <f>IF(N1362="zákl. přenesená",J1362,0)</f>
        <v>0</v>
      </c>
      <c r="BH1362" s="123">
        <f>IF(N1362="sníž. přenesená",J1362,0)</f>
        <v>0</v>
      </c>
      <c r="BI1362" s="123">
        <f>IF(N1362="nulová",J1362,0)</f>
        <v>0</v>
      </c>
      <c r="BJ1362" s="18" t="s">
        <v>73</v>
      </c>
      <c r="BK1362" s="123">
        <f>ROUND(I1362*H1362,2)</f>
        <v>0</v>
      </c>
      <c r="BL1362" s="18" t="s">
        <v>195</v>
      </c>
      <c r="BM1362" s="122" t="s">
        <v>1597</v>
      </c>
    </row>
    <row r="1363" spans="1:65" s="2" customFormat="1" ht="24.2" customHeight="1">
      <c r="A1363" s="164"/>
      <c r="B1363" s="176"/>
      <c r="C1363" s="242" t="s">
        <v>1598</v>
      </c>
      <c r="D1363" s="242" t="s">
        <v>135</v>
      </c>
      <c r="E1363" s="243" t="s">
        <v>1599</v>
      </c>
      <c r="F1363" s="244" t="s">
        <v>1600</v>
      </c>
      <c r="G1363" s="245" t="s">
        <v>1456</v>
      </c>
      <c r="H1363" s="147"/>
      <c r="I1363" s="117"/>
      <c r="J1363" s="247">
        <f>ROUND(I1363*H1363,2)</f>
        <v>0</v>
      </c>
      <c r="K1363" s="244" t="s">
        <v>139</v>
      </c>
      <c r="L1363" s="176"/>
      <c r="M1363" s="248" t="s">
        <v>3</v>
      </c>
      <c r="N1363" s="249" t="s">
        <v>39</v>
      </c>
      <c r="O1363" s="250"/>
      <c r="P1363" s="251">
        <f>O1363*H1363</f>
        <v>0</v>
      </c>
      <c r="Q1363" s="251">
        <v>0</v>
      </c>
      <c r="R1363" s="251">
        <f>Q1363*H1363</f>
        <v>0</v>
      </c>
      <c r="S1363" s="251">
        <v>0</v>
      </c>
      <c r="T1363" s="252">
        <f>S1363*H1363</f>
        <v>0</v>
      </c>
      <c r="U1363" s="164"/>
      <c r="V1363" s="164"/>
      <c r="W1363" s="164"/>
      <c r="X1363" s="164"/>
      <c r="Y1363" s="30"/>
      <c r="Z1363" s="30"/>
      <c r="AA1363" s="30"/>
      <c r="AB1363" s="30"/>
      <c r="AC1363" s="30"/>
      <c r="AD1363" s="30"/>
      <c r="AE1363" s="30"/>
      <c r="AR1363" s="122" t="s">
        <v>195</v>
      </c>
      <c r="AT1363" s="122" t="s">
        <v>135</v>
      </c>
      <c r="AU1363" s="122" t="s">
        <v>77</v>
      </c>
      <c r="AY1363" s="18" t="s">
        <v>133</v>
      </c>
      <c r="BE1363" s="123">
        <f>IF(N1363="základní",J1363,0)</f>
        <v>0</v>
      </c>
      <c r="BF1363" s="123">
        <f>IF(N1363="snížená",J1363,0)</f>
        <v>0</v>
      </c>
      <c r="BG1363" s="123">
        <f>IF(N1363="zákl. přenesená",J1363,0)</f>
        <v>0</v>
      </c>
      <c r="BH1363" s="123">
        <f>IF(N1363="sníž. přenesená",J1363,0)</f>
        <v>0</v>
      </c>
      <c r="BI1363" s="123">
        <f>IF(N1363="nulová",J1363,0)</f>
        <v>0</v>
      </c>
      <c r="BJ1363" s="18" t="s">
        <v>73</v>
      </c>
      <c r="BK1363" s="123">
        <f>ROUND(I1363*H1363,2)</f>
        <v>0</v>
      </c>
      <c r="BL1363" s="18" t="s">
        <v>195</v>
      </c>
      <c r="BM1363" s="122" t="s">
        <v>1601</v>
      </c>
    </row>
    <row r="1364" spans="1:63" s="12" customFormat="1" ht="22.9" customHeight="1">
      <c r="A1364" s="163"/>
      <c r="B1364" s="232"/>
      <c r="C1364" s="163"/>
      <c r="D1364" s="233" t="s">
        <v>67</v>
      </c>
      <c r="E1364" s="240" t="s">
        <v>1602</v>
      </c>
      <c r="F1364" s="240" t="s">
        <v>1603</v>
      </c>
      <c r="G1364" s="163"/>
      <c r="H1364" s="163"/>
      <c r="I1364" s="110"/>
      <c r="J1364" s="241">
        <f>BK1364</f>
        <v>0</v>
      </c>
      <c r="K1364" s="163"/>
      <c r="L1364" s="232"/>
      <c r="M1364" s="236"/>
      <c r="N1364" s="237"/>
      <c r="O1364" s="237"/>
      <c r="P1364" s="238">
        <f>SUM(P1365:P1378)</f>
        <v>0</v>
      </c>
      <c r="Q1364" s="237"/>
      <c r="R1364" s="238">
        <f>SUM(R1365:R1378)</f>
        <v>0</v>
      </c>
      <c r="S1364" s="237"/>
      <c r="T1364" s="239">
        <f>SUM(T1365:T1378)</f>
        <v>0</v>
      </c>
      <c r="U1364" s="163"/>
      <c r="V1364" s="163"/>
      <c r="W1364" s="163"/>
      <c r="X1364" s="163"/>
      <c r="AR1364" s="109" t="s">
        <v>77</v>
      </c>
      <c r="AT1364" s="115" t="s">
        <v>67</v>
      </c>
      <c r="AU1364" s="115" t="s">
        <v>73</v>
      </c>
      <c r="AY1364" s="109" t="s">
        <v>133</v>
      </c>
      <c r="BK1364" s="116">
        <f>SUM(BK1365:BK1378)</f>
        <v>0</v>
      </c>
    </row>
    <row r="1365" spans="1:65" s="2" customFormat="1" ht="14.45" customHeight="1">
      <c r="A1365" s="164"/>
      <c r="B1365" s="176"/>
      <c r="C1365" s="242" t="s">
        <v>1604</v>
      </c>
      <c r="D1365" s="242" t="s">
        <v>135</v>
      </c>
      <c r="E1365" s="243" t="s">
        <v>1605</v>
      </c>
      <c r="F1365" s="244" t="s">
        <v>1606</v>
      </c>
      <c r="G1365" s="245" t="s">
        <v>138</v>
      </c>
      <c r="H1365" s="246">
        <v>79.468</v>
      </c>
      <c r="I1365" s="117"/>
      <c r="J1365" s="247">
        <f>ROUND(I1365*H1365,2)</f>
        <v>0</v>
      </c>
      <c r="K1365" s="244" t="s">
        <v>3</v>
      </c>
      <c r="L1365" s="176"/>
      <c r="M1365" s="248" t="s">
        <v>3</v>
      </c>
      <c r="N1365" s="249" t="s">
        <v>39</v>
      </c>
      <c r="O1365" s="250"/>
      <c r="P1365" s="251">
        <f>O1365*H1365</f>
        <v>0</v>
      </c>
      <c r="Q1365" s="251">
        <v>0</v>
      </c>
      <c r="R1365" s="251">
        <f>Q1365*H1365</f>
        <v>0</v>
      </c>
      <c r="S1365" s="251">
        <v>0</v>
      </c>
      <c r="T1365" s="252">
        <f>S1365*H1365</f>
        <v>0</v>
      </c>
      <c r="U1365" s="164"/>
      <c r="V1365" s="164"/>
      <c r="W1365" s="164"/>
      <c r="X1365" s="164"/>
      <c r="Y1365" s="30"/>
      <c r="Z1365" s="30"/>
      <c r="AA1365" s="30"/>
      <c r="AB1365" s="30"/>
      <c r="AC1365" s="30"/>
      <c r="AD1365" s="30"/>
      <c r="AE1365" s="30"/>
      <c r="AR1365" s="122" t="s">
        <v>195</v>
      </c>
      <c r="AT1365" s="122" t="s">
        <v>135</v>
      </c>
      <c r="AU1365" s="122" t="s">
        <v>77</v>
      </c>
      <c r="AY1365" s="18" t="s">
        <v>133</v>
      </c>
      <c r="BE1365" s="123">
        <f>IF(N1365="základní",J1365,0)</f>
        <v>0</v>
      </c>
      <c r="BF1365" s="123">
        <f>IF(N1365="snížená",J1365,0)</f>
        <v>0</v>
      </c>
      <c r="BG1365" s="123">
        <f>IF(N1365="zákl. přenesená",J1365,0)</f>
        <v>0</v>
      </c>
      <c r="BH1365" s="123">
        <f>IF(N1365="sníž. přenesená",J1365,0)</f>
        <v>0</v>
      </c>
      <c r="BI1365" s="123">
        <f>IF(N1365="nulová",J1365,0)</f>
        <v>0</v>
      </c>
      <c r="BJ1365" s="18" t="s">
        <v>73</v>
      </c>
      <c r="BK1365" s="123">
        <f>ROUND(I1365*H1365,2)</f>
        <v>0</v>
      </c>
      <c r="BL1365" s="18" t="s">
        <v>195</v>
      </c>
      <c r="BM1365" s="122" t="s">
        <v>1607</v>
      </c>
    </row>
    <row r="1366" spans="1:51" s="14" customFormat="1" ht="12">
      <c r="A1366" s="162"/>
      <c r="B1366" s="260"/>
      <c r="C1366" s="162"/>
      <c r="D1366" s="254" t="s">
        <v>142</v>
      </c>
      <c r="E1366" s="261" t="s">
        <v>3</v>
      </c>
      <c r="F1366" s="262" t="s">
        <v>1608</v>
      </c>
      <c r="G1366" s="162"/>
      <c r="H1366" s="263">
        <v>15.628</v>
      </c>
      <c r="I1366" s="130"/>
      <c r="J1366" s="162"/>
      <c r="K1366" s="162"/>
      <c r="L1366" s="260"/>
      <c r="M1366" s="264"/>
      <c r="N1366" s="265"/>
      <c r="O1366" s="265"/>
      <c r="P1366" s="265"/>
      <c r="Q1366" s="265"/>
      <c r="R1366" s="265"/>
      <c r="S1366" s="265"/>
      <c r="T1366" s="266"/>
      <c r="U1366" s="162"/>
      <c r="V1366" s="162"/>
      <c r="W1366" s="162"/>
      <c r="X1366" s="162"/>
      <c r="AT1366" s="129" t="s">
        <v>142</v>
      </c>
      <c r="AU1366" s="129" t="s">
        <v>77</v>
      </c>
      <c r="AV1366" s="14" t="s">
        <v>77</v>
      </c>
      <c r="AW1366" s="14" t="s">
        <v>30</v>
      </c>
      <c r="AX1366" s="14" t="s">
        <v>68</v>
      </c>
      <c r="AY1366" s="129" t="s">
        <v>133</v>
      </c>
    </row>
    <row r="1367" spans="1:51" s="14" customFormat="1" ht="12">
      <c r="A1367" s="162"/>
      <c r="B1367" s="260"/>
      <c r="C1367" s="162"/>
      <c r="D1367" s="254" t="s">
        <v>142</v>
      </c>
      <c r="E1367" s="261" t="s">
        <v>3</v>
      </c>
      <c r="F1367" s="262" t="s">
        <v>1609</v>
      </c>
      <c r="G1367" s="162"/>
      <c r="H1367" s="263">
        <v>13.728</v>
      </c>
      <c r="I1367" s="130"/>
      <c r="J1367" s="162"/>
      <c r="K1367" s="162"/>
      <c r="L1367" s="260"/>
      <c r="M1367" s="264"/>
      <c r="N1367" s="265"/>
      <c r="O1367" s="265"/>
      <c r="P1367" s="265"/>
      <c r="Q1367" s="265"/>
      <c r="R1367" s="265"/>
      <c r="S1367" s="265"/>
      <c r="T1367" s="266"/>
      <c r="U1367" s="162"/>
      <c r="V1367" s="162"/>
      <c r="W1367" s="162"/>
      <c r="X1367" s="162"/>
      <c r="AT1367" s="129" t="s">
        <v>142</v>
      </c>
      <c r="AU1367" s="129" t="s">
        <v>77</v>
      </c>
      <c r="AV1367" s="14" t="s">
        <v>77</v>
      </c>
      <c r="AW1367" s="14" t="s">
        <v>30</v>
      </c>
      <c r="AX1367" s="14" t="s">
        <v>68</v>
      </c>
      <c r="AY1367" s="129" t="s">
        <v>133</v>
      </c>
    </row>
    <row r="1368" spans="1:51" s="14" customFormat="1" ht="12">
      <c r="A1368" s="162"/>
      <c r="B1368" s="260"/>
      <c r="C1368" s="162"/>
      <c r="D1368" s="254" t="s">
        <v>142</v>
      </c>
      <c r="E1368" s="261" t="s">
        <v>3</v>
      </c>
      <c r="F1368" s="262" t="s">
        <v>1610</v>
      </c>
      <c r="G1368" s="162"/>
      <c r="H1368" s="263">
        <v>2.975</v>
      </c>
      <c r="I1368" s="130"/>
      <c r="J1368" s="162"/>
      <c r="K1368" s="162"/>
      <c r="L1368" s="260"/>
      <c r="M1368" s="264"/>
      <c r="N1368" s="265"/>
      <c r="O1368" s="265"/>
      <c r="P1368" s="265"/>
      <c r="Q1368" s="265"/>
      <c r="R1368" s="265"/>
      <c r="S1368" s="265"/>
      <c r="T1368" s="266"/>
      <c r="U1368" s="162"/>
      <c r="V1368" s="162"/>
      <c r="W1368" s="162"/>
      <c r="X1368" s="162"/>
      <c r="AT1368" s="129" t="s">
        <v>142</v>
      </c>
      <c r="AU1368" s="129" t="s">
        <v>77</v>
      </c>
      <c r="AV1368" s="14" t="s">
        <v>77</v>
      </c>
      <c r="AW1368" s="14" t="s">
        <v>30</v>
      </c>
      <c r="AX1368" s="14" t="s">
        <v>68</v>
      </c>
      <c r="AY1368" s="129" t="s">
        <v>133</v>
      </c>
    </row>
    <row r="1369" spans="1:51" s="14" customFormat="1" ht="12">
      <c r="A1369" s="162"/>
      <c r="B1369" s="260"/>
      <c r="C1369" s="162"/>
      <c r="D1369" s="254" t="s">
        <v>142</v>
      </c>
      <c r="E1369" s="261" t="s">
        <v>3</v>
      </c>
      <c r="F1369" s="262" t="s">
        <v>1611</v>
      </c>
      <c r="G1369" s="162"/>
      <c r="H1369" s="263">
        <v>2.848</v>
      </c>
      <c r="I1369" s="130"/>
      <c r="J1369" s="162"/>
      <c r="K1369" s="162"/>
      <c r="L1369" s="260"/>
      <c r="M1369" s="264"/>
      <c r="N1369" s="265"/>
      <c r="O1369" s="265"/>
      <c r="P1369" s="265"/>
      <c r="Q1369" s="265"/>
      <c r="R1369" s="265"/>
      <c r="S1369" s="265"/>
      <c r="T1369" s="266"/>
      <c r="U1369" s="162"/>
      <c r="V1369" s="162"/>
      <c r="W1369" s="162"/>
      <c r="X1369" s="162"/>
      <c r="AT1369" s="129" t="s">
        <v>142</v>
      </c>
      <c r="AU1369" s="129" t="s">
        <v>77</v>
      </c>
      <c r="AV1369" s="14" t="s">
        <v>77</v>
      </c>
      <c r="AW1369" s="14" t="s">
        <v>30</v>
      </c>
      <c r="AX1369" s="14" t="s">
        <v>68</v>
      </c>
      <c r="AY1369" s="129" t="s">
        <v>133</v>
      </c>
    </row>
    <row r="1370" spans="1:51" s="14" customFormat="1" ht="12">
      <c r="A1370" s="162"/>
      <c r="B1370" s="260"/>
      <c r="C1370" s="162"/>
      <c r="D1370" s="254" t="s">
        <v>142</v>
      </c>
      <c r="E1370" s="261" t="s">
        <v>3</v>
      </c>
      <c r="F1370" s="262" t="s">
        <v>1612</v>
      </c>
      <c r="G1370" s="162"/>
      <c r="H1370" s="263">
        <v>3.5</v>
      </c>
      <c r="I1370" s="130"/>
      <c r="J1370" s="162"/>
      <c r="K1370" s="162"/>
      <c r="L1370" s="260"/>
      <c r="M1370" s="264"/>
      <c r="N1370" s="265"/>
      <c r="O1370" s="265"/>
      <c r="P1370" s="265"/>
      <c r="Q1370" s="265"/>
      <c r="R1370" s="265"/>
      <c r="S1370" s="265"/>
      <c r="T1370" s="266"/>
      <c r="U1370" s="162"/>
      <c r="V1370" s="162"/>
      <c r="W1370" s="162"/>
      <c r="X1370" s="162"/>
      <c r="AT1370" s="129" t="s">
        <v>142</v>
      </c>
      <c r="AU1370" s="129" t="s">
        <v>77</v>
      </c>
      <c r="AV1370" s="14" t="s">
        <v>77</v>
      </c>
      <c r="AW1370" s="14" t="s">
        <v>30</v>
      </c>
      <c r="AX1370" s="14" t="s">
        <v>68</v>
      </c>
      <c r="AY1370" s="129" t="s">
        <v>133</v>
      </c>
    </row>
    <row r="1371" spans="1:51" s="14" customFormat="1" ht="12">
      <c r="A1371" s="162"/>
      <c r="B1371" s="260"/>
      <c r="C1371" s="162"/>
      <c r="D1371" s="254" t="s">
        <v>142</v>
      </c>
      <c r="E1371" s="261" t="s">
        <v>3</v>
      </c>
      <c r="F1371" s="262" t="s">
        <v>1613</v>
      </c>
      <c r="G1371" s="162"/>
      <c r="H1371" s="263">
        <v>13.349</v>
      </c>
      <c r="I1371" s="130"/>
      <c r="J1371" s="162"/>
      <c r="K1371" s="162"/>
      <c r="L1371" s="260"/>
      <c r="M1371" s="264"/>
      <c r="N1371" s="265"/>
      <c r="O1371" s="265"/>
      <c r="P1371" s="265"/>
      <c r="Q1371" s="265"/>
      <c r="R1371" s="265"/>
      <c r="S1371" s="265"/>
      <c r="T1371" s="266"/>
      <c r="U1371" s="162"/>
      <c r="V1371" s="162"/>
      <c r="W1371" s="162"/>
      <c r="X1371" s="162"/>
      <c r="AT1371" s="129" t="s">
        <v>142</v>
      </c>
      <c r="AU1371" s="129" t="s">
        <v>77</v>
      </c>
      <c r="AV1371" s="14" t="s">
        <v>77</v>
      </c>
      <c r="AW1371" s="14" t="s">
        <v>30</v>
      </c>
      <c r="AX1371" s="14" t="s">
        <v>68</v>
      </c>
      <c r="AY1371" s="129" t="s">
        <v>133</v>
      </c>
    </row>
    <row r="1372" spans="1:51" s="14" customFormat="1" ht="12">
      <c r="A1372" s="162"/>
      <c r="B1372" s="260"/>
      <c r="C1372" s="162"/>
      <c r="D1372" s="254" t="s">
        <v>142</v>
      </c>
      <c r="E1372" s="261" t="s">
        <v>3</v>
      </c>
      <c r="F1372" s="262" t="s">
        <v>1614</v>
      </c>
      <c r="G1372" s="162"/>
      <c r="H1372" s="263">
        <v>3.395</v>
      </c>
      <c r="I1372" s="130"/>
      <c r="J1372" s="162"/>
      <c r="K1372" s="162"/>
      <c r="L1372" s="260"/>
      <c r="M1372" s="264"/>
      <c r="N1372" s="265"/>
      <c r="O1372" s="265"/>
      <c r="P1372" s="265"/>
      <c r="Q1372" s="265"/>
      <c r="R1372" s="265"/>
      <c r="S1372" s="265"/>
      <c r="T1372" s="266"/>
      <c r="U1372" s="162"/>
      <c r="V1372" s="162"/>
      <c r="W1372" s="162"/>
      <c r="X1372" s="162"/>
      <c r="AT1372" s="129" t="s">
        <v>142</v>
      </c>
      <c r="AU1372" s="129" t="s">
        <v>77</v>
      </c>
      <c r="AV1372" s="14" t="s">
        <v>77</v>
      </c>
      <c r="AW1372" s="14" t="s">
        <v>30</v>
      </c>
      <c r="AX1372" s="14" t="s">
        <v>68</v>
      </c>
      <c r="AY1372" s="129" t="s">
        <v>133</v>
      </c>
    </row>
    <row r="1373" spans="1:51" s="14" customFormat="1" ht="12">
      <c r="A1373" s="162"/>
      <c r="B1373" s="260"/>
      <c r="C1373" s="162"/>
      <c r="D1373" s="254" t="s">
        <v>142</v>
      </c>
      <c r="E1373" s="261" t="s">
        <v>3</v>
      </c>
      <c r="F1373" s="262" t="s">
        <v>1615</v>
      </c>
      <c r="G1373" s="162"/>
      <c r="H1373" s="263">
        <v>3.25</v>
      </c>
      <c r="I1373" s="130"/>
      <c r="J1373" s="162"/>
      <c r="K1373" s="162"/>
      <c r="L1373" s="260"/>
      <c r="M1373" s="264"/>
      <c r="N1373" s="265"/>
      <c r="O1373" s="265"/>
      <c r="P1373" s="265"/>
      <c r="Q1373" s="265"/>
      <c r="R1373" s="265"/>
      <c r="S1373" s="265"/>
      <c r="T1373" s="266"/>
      <c r="U1373" s="162"/>
      <c r="V1373" s="162"/>
      <c r="W1373" s="162"/>
      <c r="X1373" s="162"/>
      <c r="AT1373" s="129" t="s">
        <v>142</v>
      </c>
      <c r="AU1373" s="129" t="s">
        <v>77</v>
      </c>
      <c r="AV1373" s="14" t="s">
        <v>77</v>
      </c>
      <c r="AW1373" s="14" t="s">
        <v>30</v>
      </c>
      <c r="AX1373" s="14" t="s">
        <v>68</v>
      </c>
      <c r="AY1373" s="129" t="s">
        <v>133</v>
      </c>
    </row>
    <row r="1374" spans="1:51" s="14" customFormat="1" ht="12">
      <c r="A1374" s="162"/>
      <c r="B1374" s="260"/>
      <c r="C1374" s="162"/>
      <c r="D1374" s="254" t="s">
        <v>142</v>
      </c>
      <c r="E1374" s="261" t="s">
        <v>3</v>
      </c>
      <c r="F1374" s="262" t="s">
        <v>1616</v>
      </c>
      <c r="G1374" s="162"/>
      <c r="H1374" s="263">
        <v>3.675</v>
      </c>
      <c r="I1374" s="130"/>
      <c r="J1374" s="162"/>
      <c r="K1374" s="162"/>
      <c r="L1374" s="260"/>
      <c r="M1374" s="264"/>
      <c r="N1374" s="265"/>
      <c r="O1374" s="265"/>
      <c r="P1374" s="265"/>
      <c r="Q1374" s="265"/>
      <c r="R1374" s="265"/>
      <c r="S1374" s="265"/>
      <c r="T1374" s="266"/>
      <c r="U1374" s="162"/>
      <c r="V1374" s="162"/>
      <c r="W1374" s="162"/>
      <c r="X1374" s="162"/>
      <c r="AT1374" s="129" t="s">
        <v>142</v>
      </c>
      <c r="AU1374" s="129" t="s">
        <v>77</v>
      </c>
      <c r="AV1374" s="14" t="s">
        <v>77</v>
      </c>
      <c r="AW1374" s="14" t="s">
        <v>30</v>
      </c>
      <c r="AX1374" s="14" t="s">
        <v>68</v>
      </c>
      <c r="AY1374" s="129" t="s">
        <v>133</v>
      </c>
    </row>
    <row r="1375" spans="1:51" s="14" customFormat="1" ht="12">
      <c r="A1375" s="162"/>
      <c r="B1375" s="260"/>
      <c r="C1375" s="162"/>
      <c r="D1375" s="254" t="s">
        <v>142</v>
      </c>
      <c r="E1375" s="261" t="s">
        <v>3</v>
      </c>
      <c r="F1375" s="262" t="s">
        <v>1617</v>
      </c>
      <c r="G1375" s="162"/>
      <c r="H1375" s="263">
        <v>5.15</v>
      </c>
      <c r="I1375" s="130"/>
      <c r="J1375" s="162"/>
      <c r="K1375" s="162"/>
      <c r="L1375" s="260"/>
      <c r="M1375" s="264"/>
      <c r="N1375" s="265"/>
      <c r="O1375" s="265"/>
      <c r="P1375" s="265"/>
      <c r="Q1375" s="265"/>
      <c r="R1375" s="265"/>
      <c r="S1375" s="265"/>
      <c r="T1375" s="266"/>
      <c r="U1375" s="162"/>
      <c r="V1375" s="162"/>
      <c r="W1375" s="162"/>
      <c r="X1375" s="162"/>
      <c r="AT1375" s="129" t="s">
        <v>142</v>
      </c>
      <c r="AU1375" s="129" t="s">
        <v>77</v>
      </c>
      <c r="AV1375" s="14" t="s">
        <v>77</v>
      </c>
      <c r="AW1375" s="14" t="s">
        <v>30</v>
      </c>
      <c r="AX1375" s="14" t="s">
        <v>68</v>
      </c>
      <c r="AY1375" s="129" t="s">
        <v>133</v>
      </c>
    </row>
    <row r="1376" spans="1:51" s="14" customFormat="1" ht="12">
      <c r="A1376" s="162"/>
      <c r="B1376" s="260"/>
      <c r="C1376" s="162"/>
      <c r="D1376" s="254" t="s">
        <v>142</v>
      </c>
      <c r="E1376" s="261" t="s">
        <v>3</v>
      </c>
      <c r="F1376" s="262" t="s">
        <v>1618</v>
      </c>
      <c r="G1376" s="162"/>
      <c r="H1376" s="263">
        <v>11.97</v>
      </c>
      <c r="I1376" s="130"/>
      <c r="J1376" s="162"/>
      <c r="K1376" s="162"/>
      <c r="L1376" s="260"/>
      <c r="M1376" s="264"/>
      <c r="N1376" s="265"/>
      <c r="O1376" s="265"/>
      <c r="P1376" s="265"/>
      <c r="Q1376" s="265"/>
      <c r="R1376" s="265"/>
      <c r="S1376" s="265"/>
      <c r="T1376" s="266"/>
      <c r="U1376" s="162"/>
      <c r="V1376" s="162"/>
      <c r="W1376" s="162"/>
      <c r="X1376" s="162"/>
      <c r="AT1376" s="129" t="s">
        <v>142</v>
      </c>
      <c r="AU1376" s="129" t="s">
        <v>77</v>
      </c>
      <c r="AV1376" s="14" t="s">
        <v>77</v>
      </c>
      <c r="AW1376" s="14" t="s">
        <v>30</v>
      </c>
      <c r="AX1376" s="14" t="s">
        <v>68</v>
      </c>
      <c r="AY1376" s="129" t="s">
        <v>133</v>
      </c>
    </row>
    <row r="1377" spans="1:51" s="15" customFormat="1" ht="12">
      <c r="A1377" s="165"/>
      <c r="B1377" s="271"/>
      <c r="C1377" s="165"/>
      <c r="D1377" s="254" t="s">
        <v>142</v>
      </c>
      <c r="E1377" s="272" t="s">
        <v>3</v>
      </c>
      <c r="F1377" s="273" t="s">
        <v>207</v>
      </c>
      <c r="G1377" s="165"/>
      <c r="H1377" s="274">
        <v>79.468</v>
      </c>
      <c r="I1377" s="138"/>
      <c r="J1377" s="165"/>
      <c r="K1377" s="165"/>
      <c r="L1377" s="271"/>
      <c r="M1377" s="275"/>
      <c r="N1377" s="276"/>
      <c r="O1377" s="276"/>
      <c r="P1377" s="276"/>
      <c r="Q1377" s="276"/>
      <c r="R1377" s="276"/>
      <c r="S1377" s="276"/>
      <c r="T1377" s="277"/>
      <c r="U1377" s="165"/>
      <c r="V1377" s="165"/>
      <c r="W1377" s="165"/>
      <c r="X1377" s="165"/>
      <c r="AT1377" s="137" t="s">
        <v>142</v>
      </c>
      <c r="AU1377" s="137" t="s">
        <v>77</v>
      </c>
      <c r="AV1377" s="15" t="s">
        <v>140</v>
      </c>
      <c r="AW1377" s="15" t="s">
        <v>30</v>
      </c>
      <c r="AX1377" s="15" t="s">
        <v>73</v>
      </c>
      <c r="AY1377" s="137" t="s">
        <v>133</v>
      </c>
    </row>
    <row r="1378" spans="1:65" s="2" customFormat="1" ht="24.2" customHeight="1">
      <c r="A1378" s="164"/>
      <c r="B1378" s="176"/>
      <c r="C1378" s="242" t="s">
        <v>1619</v>
      </c>
      <c r="D1378" s="242" t="s">
        <v>135</v>
      </c>
      <c r="E1378" s="243" t="s">
        <v>1620</v>
      </c>
      <c r="F1378" s="244" t="s">
        <v>1621</v>
      </c>
      <c r="G1378" s="245" t="s">
        <v>1456</v>
      </c>
      <c r="H1378" s="147"/>
      <c r="I1378" s="117"/>
      <c r="J1378" s="247">
        <f>ROUND(I1378*H1378,2)</f>
        <v>0</v>
      </c>
      <c r="K1378" s="244" t="s">
        <v>139</v>
      </c>
      <c r="L1378" s="176"/>
      <c r="M1378" s="248" t="s">
        <v>3</v>
      </c>
      <c r="N1378" s="249" t="s">
        <v>39</v>
      </c>
      <c r="O1378" s="250"/>
      <c r="P1378" s="251">
        <f>O1378*H1378</f>
        <v>0</v>
      </c>
      <c r="Q1378" s="251">
        <v>0</v>
      </c>
      <c r="R1378" s="251">
        <f>Q1378*H1378</f>
        <v>0</v>
      </c>
      <c r="S1378" s="251">
        <v>0</v>
      </c>
      <c r="T1378" s="252">
        <f>S1378*H1378</f>
        <v>0</v>
      </c>
      <c r="U1378" s="164"/>
      <c r="V1378" s="164"/>
      <c r="W1378" s="164"/>
      <c r="X1378" s="164"/>
      <c r="Y1378" s="30"/>
      <c r="Z1378" s="30"/>
      <c r="AA1378" s="30"/>
      <c r="AB1378" s="30"/>
      <c r="AC1378" s="30"/>
      <c r="AD1378" s="30"/>
      <c r="AE1378" s="30"/>
      <c r="AR1378" s="122" t="s">
        <v>195</v>
      </c>
      <c r="AT1378" s="122" t="s">
        <v>135</v>
      </c>
      <c r="AU1378" s="122" t="s">
        <v>77</v>
      </c>
      <c r="AY1378" s="18" t="s">
        <v>133</v>
      </c>
      <c r="BE1378" s="123">
        <f>IF(N1378="základní",J1378,0)</f>
        <v>0</v>
      </c>
      <c r="BF1378" s="123">
        <f>IF(N1378="snížená",J1378,0)</f>
        <v>0</v>
      </c>
      <c r="BG1378" s="123">
        <f>IF(N1378="zákl. přenesená",J1378,0)</f>
        <v>0</v>
      </c>
      <c r="BH1378" s="123">
        <f>IF(N1378="sníž. přenesená",J1378,0)</f>
        <v>0</v>
      </c>
      <c r="BI1378" s="123">
        <f>IF(N1378="nulová",J1378,0)</f>
        <v>0</v>
      </c>
      <c r="BJ1378" s="18" t="s">
        <v>73</v>
      </c>
      <c r="BK1378" s="123">
        <f>ROUND(I1378*H1378,2)</f>
        <v>0</v>
      </c>
      <c r="BL1378" s="18" t="s">
        <v>195</v>
      </c>
      <c r="BM1378" s="122" t="s">
        <v>1622</v>
      </c>
    </row>
    <row r="1379" spans="1:63" s="12" customFormat="1" ht="22.9" customHeight="1">
      <c r="A1379" s="163"/>
      <c r="B1379" s="232"/>
      <c r="C1379" s="163"/>
      <c r="D1379" s="233" t="s">
        <v>67</v>
      </c>
      <c r="E1379" s="240" t="s">
        <v>1623</v>
      </c>
      <c r="F1379" s="240" t="s">
        <v>1624</v>
      </c>
      <c r="G1379" s="163"/>
      <c r="H1379" s="163"/>
      <c r="I1379" s="110"/>
      <c r="J1379" s="241">
        <f>BK1379</f>
        <v>0</v>
      </c>
      <c r="K1379" s="163"/>
      <c r="L1379" s="232"/>
      <c r="M1379" s="236"/>
      <c r="N1379" s="237"/>
      <c r="O1379" s="237"/>
      <c r="P1379" s="238">
        <f>SUM(P1380:P1731)</f>
        <v>0</v>
      </c>
      <c r="Q1379" s="237"/>
      <c r="R1379" s="238">
        <f>SUM(R1380:R1731)</f>
        <v>5.9455435900000015</v>
      </c>
      <c r="S1379" s="237"/>
      <c r="T1379" s="239">
        <f>SUM(T1380:T1731)</f>
        <v>5.2197597</v>
      </c>
      <c r="U1379" s="163"/>
      <c r="V1379" s="163"/>
      <c r="W1379" s="163"/>
      <c r="X1379" s="163"/>
      <c r="AR1379" s="109" t="s">
        <v>77</v>
      </c>
      <c r="AT1379" s="115" t="s">
        <v>67</v>
      </c>
      <c r="AU1379" s="115" t="s">
        <v>73</v>
      </c>
      <c r="AY1379" s="109" t="s">
        <v>133</v>
      </c>
      <c r="BK1379" s="116">
        <f>SUM(BK1380:BK1731)</f>
        <v>0</v>
      </c>
    </row>
    <row r="1380" spans="1:65" s="2" customFormat="1" ht="14.45" customHeight="1">
      <c r="A1380" s="164"/>
      <c r="B1380" s="176"/>
      <c r="C1380" s="242" t="s">
        <v>1625</v>
      </c>
      <c r="D1380" s="242" t="s">
        <v>135</v>
      </c>
      <c r="E1380" s="243" t="s">
        <v>1626</v>
      </c>
      <c r="F1380" s="244" t="s">
        <v>1627</v>
      </c>
      <c r="G1380" s="245" t="s">
        <v>138</v>
      </c>
      <c r="H1380" s="246">
        <v>24.75</v>
      </c>
      <c r="I1380" s="117"/>
      <c r="J1380" s="247">
        <f>ROUND(I1380*H1380,2)</f>
        <v>0</v>
      </c>
      <c r="K1380" s="244" t="s">
        <v>139</v>
      </c>
      <c r="L1380" s="176"/>
      <c r="M1380" s="248" t="s">
        <v>3</v>
      </c>
      <c r="N1380" s="249" t="s">
        <v>39</v>
      </c>
      <c r="O1380" s="250"/>
      <c r="P1380" s="251">
        <f>O1380*H1380</f>
        <v>0</v>
      </c>
      <c r="Q1380" s="251">
        <v>0</v>
      </c>
      <c r="R1380" s="251">
        <f>Q1380*H1380</f>
        <v>0</v>
      </c>
      <c r="S1380" s="251">
        <v>0.00594</v>
      </c>
      <c r="T1380" s="252">
        <f>S1380*H1380</f>
        <v>0.147015</v>
      </c>
      <c r="U1380" s="164"/>
      <c r="V1380" s="164"/>
      <c r="W1380" s="164"/>
      <c r="X1380" s="164"/>
      <c r="Y1380" s="30"/>
      <c r="Z1380" s="30"/>
      <c r="AA1380" s="30"/>
      <c r="AB1380" s="30"/>
      <c r="AC1380" s="30"/>
      <c r="AD1380" s="30"/>
      <c r="AE1380" s="30"/>
      <c r="AR1380" s="122" t="s">
        <v>195</v>
      </c>
      <c r="AT1380" s="122" t="s">
        <v>135</v>
      </c>
      <c r="AU1380" s="122" t="s">
        <v>77</v>
      </c>
      <c r="AY1380" s="18" t="s">
        <v>133</v>
      </c>
      <c r="BE1380" s="123">
        <f>IF(N1380="základní",J1380,0)</f>
        <v>0</v>
      </c>
      <c r="BF1380" s="123">
        <f>IF(N1380="snížená",J1380,0)</f>
        <v>0</v>
      </c>
      <c r="BG1380" s="123">
        <f>IF(N1380="zákl. přenesená",J1380,0)</f>
        <v>0</v>
      </c>
      <c r="BH1380" s="123">
        <f>IF(N1380="sníž. přenesená",J1380,0)</f>
        <v>0</v>
      </c>
      <c r="BI1380" s="123">
        <f>IF(N1380="nulová",J1380,0)</f>
        <v>0</v>
      </c>
      <c r="BJ1380" s="18" t="s">
        <v>73</v>
      </c>
      <c r="BK1380" s="123">
        <f>ROUND(I1380*H1380,2)</f>
        <v>0</v>
      </c>
      <c r="BL1380" s="18" t="s">
        <v>195</v>
      </c>
      <c r="BM1380" s="122" t="s">
        <v>1628</v>
      </c>
    </row>
    <row r="1381" spans="1:51" s="13" customFormat="1" ht="12">
      <c r="A1381" s="161"/>
      <c r="B1381" s="253"/>
      <c r="C1381" s="161"/>
      <c r="D1381" s="254" t="s">
        <v>142</v>
      </c>
      <c r="E1381" s="255" t="s">
        <v>3</v>
      </c>
      <c r="F1381" s="256" t="s">
        <v>957</v>
      </c>
      <c r="G1381" s="161"/>
      <c r="H1381" s="255" t="s">
        <v>3</v>
      </c>
      <c r="I1381" s="125"/>
      <c r="J1381" s="161"/>
      <c r="K1381" s="161"/>
      <c r="L1381" s="253"/>
      <c r="M1381" s="257"/>
      <c r="N1381" s="258"/>
      <c r="O1381" s="258"/>
      <c r="P1381" s="258"/>
      <c r="Q1381" s="258"/>
      <c r="R1381" s="258"/>
      <c r="S1381" s="258"/>
      <c r="T1381" s="259"/>
      <c r="U1381" s="161"/>
      <c r="V1381" s="161"/>
      <c r="W1381" s="161"/>
      <c r="X1381" s="161"/>
      <c r="AT1381" s="124" t="s">
        <v>142</v>
      </c>
      <c r="AU1381" s="124" t="s">
        <v>77</v>
      </c>
      <c r="AV1381" s="13" t="s">
        <v>73</v>
      </c>
      <c r="AW1381" s="13" t="s">
        <v>30</v>
      </c>
      <c r="AX1381" s="13" t="s">
        <v>68</v>
      </c>
      <c r="AY1381" s="124" t="s">
        <v>133</v>
      </c>
    </row>
    <row r="1382" spans="1:51" s="14" customFormat="1" ht="12">
      <c r="A1382" s="162"/>
      <c r="B1382" s="260"/>
      <c r="C1382" s="162"/>
      <c r="D1382" s="254" t="s">
        <v>142</v>
      </c>
      <c r="E1382" s="261" t="s">
        <v>3</v>
      </c>
      <c r="F1382" s="262" t="s">
        <v>1629</v>
      </c>
      <c r="G1382" s="162"/>
      <c r="H1382" s="263">
        <v>24.75</v>
      </c>
      <c r="I1382" s="130"/>
      <c r="J1382" s="162"/>
      <c r="K1382" s="162"/>
      <c r="L1382" s="260"/>
      <c r="M1382" s="264"/>
      <c r="N1382" s="265"/>
      <c r="O1382" s="265"/>
      <c r="P1382" s="265"/>
      <c r="Q1382" s="265"/>
      <c r="R1382" s="265"/>
      <c r="S1382" s="265"/>
      <c r="T1382" s="266"/>
      <c r="U1382" s="162"/>
      <c r="V1382" s="162"/>
      <c r="W1382" s="162"/>
      <c r="X1382" s="162"/>
      <c r="AT1382" s="129" t="s">
        <v>142</v>
      </c>
      <c r="AU1382" s="129" t="s">
        <v>77</v>
      </c>
      <c r="AV1382" s="14" t="s">
        <v>77</v>
      </c>
      <c r="AW1382" s="14" t="s">
        <v>30</v>
      </c>
      <c r="AX1382" s="14" t="s">
        <v>73</v>
      </c>
      <c r="AY1382" s="129" t="s">
        <v>133</v>
      </c>
    </row>
    <row r="1383" spans="1:65" s="2" customFormat="1" ht="14.45" customHeight="1">
      <c r="A1383" s="164"/>
      <c r="B1383" s="176"/>
      <c r="C1383" s="242" t="s">
        <v>1630</v>
      </c>
      <c r="D1383" s="242" t="s">
        <v>135</v>
      </c>
      <c r="E1383" s="243" t="s">
        <v>1631</v>
      </c>
      <c r="F1383" s="244" t="s">
        <v>1632</v>
      </c>
      <c r="G1383" s="245" t="s">
        <v>172</v>
      </c>
      <c r="H1383" s="246">
        <v>49.4</v>
      </c>
      <c r="I1383" s="117"/>
      <c r="J1383" s="247">
        <f>ROUND(I1383*H1383,2)</f>
        <v>0</v>
      </c>
      <c r="K1383" s="244" t="s">
        <v>139</v>
      </c>
      <c r="L1383" s="176"/>
      <c r="M1383" s="248" t="s">
        <v>3</v>
      </c>
      <c r="N1383" s="249" t="s">
        <v>39</v>
      </c>
      <c r="O1383" s="250"/>
      <c r="P1383" s="251">
        <f>O1383*H1383</f>
        <v>0</v>
      </c>
      <c r="Q1383" s="251">
        <v>0</v>
      </c>
      <c r="R1383" s="251">
        <f>Q1383*H1383</f>
        <v>0</v>
      </c>
      <c r="S1383" s="251">
        <v>0.00191</v>
      </c>
      <c r="T1383" s="252">
        <f>S1383*H1383</f>
        <v>0.094354</v>
      </c>
      <c r="U1383" s="164"/>
      <c r="V1383" s="164"/>
      <c r="W1383" s="164"/>
      <c r="X1383" s="164"/>
      <c r="Y1383" s="30"/>
      <c r="Z1383" s="30"/>
      <c r="AA1383" s="30"/>
      <c r="AB1383" s="30"/>
      <c r="AC1383" s="30"/>
      <c r="AD1383" s="30"/>
      <c r="AE1383" s="30"/>
      <c r="AR1383" s="122" t="s">
        <v>195</v>
      </c>
      <c r="AT1383" s="122" t="s">
        <v>135</v>
      </c>
      <c r="AU1383" s="122" t="s">
        <v>77</v>
      </c>
      <c r="AY1383" s="18" t="s">
        <v>133</v>
      </c>
      <c r="BE1383" s="123">
        <f>IF(N1383="základní",J1383,0)</f>
        <v>0</v>
      </c>
      <c r="BF1383" s="123">
        <f>IF(N1383="snížená",J1383,0)</f>
        <v>0</v>
      </c>
      <c r="BG1383" s="123">
        <f>IF(N1383="zákl. přenesená",J1383,0)</f>
        <v>0</v>
      </c>
      <c r="BH1383" s="123">
        <f>IF(N1383="sníž. přenesená",J1383,0)</f>
        <v>0</v>
      </c>
      <c r="BI1383" s="123">
        <f>IF(N1383="nulová",J1383,0)</f>
        <v>0</v>
      </c>
      <c r="BJ1383" s="18" t="s">
        <v>73</v>
      </c>
      <c r="BK1383" s="123">
        <f>ROUND(I1383*H1383,2)</f>
        <v>0</v>
      </c>
      <c r="BL1383" s="18" t="s">
        <v>195</v>
      </c>
      <c r="BM1383" s="122" t="s">
        <v>1633</v>
      </c>
    </row>
    <row r="1384" spans="1:51" s="13" customFormat="1" ht="12">
      <c r="A1384" s="161"/>
      <c r="B1384" s="253"/>
      <c r="C1384" s="161"/>
      <c r="D1384" s="254" t="s">
        <v>142</v>
      </c>
      <c r="E1384" s="255" t="s">
        <v>3</v>
      </c>
      <c r="F1384" s="256" t="s">
        <v>957</v>
      </c>
      <c r="G1384" s="161"/>
      <c r="H1384" s="255" t="s">
        <v>3</v>
      </c>
      <c r="I1384" s="125"/>
      <c r="J1384" s="161"/>
      <c r="K1384" s="161"/>
      <c r="L1384" s="253"/>
      <c r="M1384" s="257"/>
      <c r="N1384" s="258"/>
      <c r="O1384" s="258"/>
      <c r="P1384" s="258"/>
      <c r="Q1384" s="258"/>
      <c r="R1384" s="258"/>
      <c r="S1384" s="258"/>
      <c r="T1384" s="259"/>
      <c r="U1384" s="161"/>
      <c r="V1384" s="161"/>
      <c r="W1384" s="161"/>
      <c r="X1384" s="161"/>
      <c r="AT1384" s="124" t="s">
        <v>142</v>
      </c>
      <c r="AU1384" s="124" t="s">
        <v>77</v>
      </c>
      <c r="AV1384" s="13" t="s">
        <v>73</v>
      </c>
      <c r="AW1384" s="13" t="s">
        <v>30</v>
      </c>
      <c r="AX1384" s="13" t="s">
        <v>68</v>
      </c>
      <c r="AY1384" s="124" t="s">
        <v>133</v>
      </c>
    </row>
    <row r="1385" spans="1:51" s="14" customFormat="1" ht="12">
      <c r="A1385" s="162"/>
      <c r="B1385" s="260"/>
      <c r="C1385" s="162"/>
      <c r="D1385" s="254" t="s">
        <v>142</v>
      </c>
      <c r="E1385" s="261" t="s">
        <v>3</v>
      </c>
      <c r="F1385" s="262" t="s">
        <v>1634</v>
      </c>
      <c r="G1385" s="162"/>
      <c r="H1385" s="263">
        <v>49.4</v>
      </c>
      <c r="I1385" s="130"/>
      <c r="J1385" s="162"/>
      <c r="K1385" s="162"/>
      <c r="L1385" s="260"/>
      <c r="M1385" s="264"/>
      <c r="N1385" s="265"/>
      <c r="O1385" s="265"/>
      <c r="P1385" s="265"/>
      <c r="Q1385" s="265"/>
      <c r="R1385" s="265"/>
      <c r="S1385" s="265"/>
      <c r="T1385" s="266"/>
      <c r="U1385" s="162"/>
      <c r="V1385" s="162"/>
      <c r="W1385" s="162"/>
      <c r="X1385" s="162"/>
      <c r="AT1385" s="129" t="s">
        <v>142</v>
      </c>
      <c r="AU1385" s="129" t="s">
        <v>77</v>
      </c>
      <c r="AV1385" s="14" t="s">
        <v>77</v>
      </c>
      <c r="AW1385" s="14" t="s">
        <v>30</v>
      </c>
      <c r="AX1385" s="14" t="s">
        <v>73</v>
      </c>
      <c r="AY1385" s="129" t="s">
        <v>133</v>
      </c>
    </row>
    <row r="1386" spans="1:65" s="2" customFormat="1" ht="14.45" customHeight="1">
      <c r="A1386" s="164"/>
      <c r="B1386" s="176"/>
      <c r="C1386" s="242" t="s">
        <v>1635</v>
      </c>
      <c r="D1386" s="242" t="s">
        <v>135</v>
      </c>
      <c r="E1386" s="243" t="s">
        <v>1636</v>
      </c>
      <c r="F1386" s="244" t="s">
        <v>1637</v>
      </c>
      <c r="G1386" s="245" t="s">
        <v>172</v>
      </c>
      <c r="H1386" s="246">
        <v>350.76</v>
      </c>
      <c r="I1386" s="117"/>
      <c r="J1386" s="247">
        <f>ROUND(I1386*H1386,2)</f>
        <v>0</v>
      </c>
      <c r="K1386" s="244" t="s">
        <v>139</v>
      </c>
      <c r="L1386" s="176"/>
      <c r="M1386" s="248" t="s">
        <v>3</v>
      </c>
      <c r="N1386" s="249" t="s">
        <v>39</v>
      </c>
      <c r="O1386" s="250"/>
      <c r="P1386" s="251">
        <f>O1386*H1386</f>
        <v>0</v>
      </c>
      <c r="Q1386" s="251">
        <v>0</v>
      </c>
      <c r="R1386" s="251">
        <f>Q1386*H1386</f>
        <v>0</v>
      </c>
      <c r="S1386" s="251">
        <v>0.00167</v>
      </c>
      <c r="T1386" s="252">
        <f>S1386*H1386</f>
        <v>0.5857692</v>
      </c>
      <c r="U1386" s="164"/>
      <c r="V1386" s="164"/>
      <c r="W1386" s="164"/>
      <c r="X1386" s="164"/>
      <c r="Y1386" s="30"/>
      <c r="Z1386" s="30"/>
      <c r="AA1386" s="30"/>
      <c r="AB1386" s="30"/>
      <c r="AC1386" s="30"/>
      <c r="AD1386" s="30"/>
      <c r="AE1386" s="30"/>
      <c r="AR1386" s="122" t="s">
        <v>195</v>
      </c>
      <c r="AT1386" s="122" t="s">
        <v>135</v>
      </c>
      <c r="AU1386" s="122" t="s">
        <v>77</v>
      </c>
      <c r="AY1386" s="18" t="s">
        <v>133</v>
      </c>
      <c r="BE1386" s="123">
        <f>IF(N1386="základní",J1386,0)</f>
        <v>0</v>
      </c>
      <c r="BF1386" s="123">
        <f>IF(N1386="snížená",J1386,0)</f>
        <v>0</v>
      </c>
      <c r="BG1386" s="123">
        <f>IF(N1386="zákl. přenesená",J1386,0)</f>
        <v>0</v>
      </c>
      <c r="BH1386" s="123">
        <f>IF(N1386="sníž. přenesená",J1386,0)</f>
        <v>0</v>
      </c>
      <c r="BI1386" s="123">
        <f>IF(N1386="nulová",J1386,0)</f>
        <v>0</v>
      </c>
      <c r="BJ1386" s="18" t="s">
        <v>73</v>
      </c>
      <c r="BK1386" s="123">
        <f>ROUND(I1386*H1386,2)</f>
        <v>0</v>
      </c>
      <c r="BL1386" s="18" t="s">
        <v>195</v>
      </c>
      <c r="BM1386" s="122" t="s">
        <v>1638</v>
      </c>
    </row>
    <row r="1387" spans="1:51" s="13" customFormat="1" ht="12">
      <c r="A1387" s="161"/>
      <c r="B1387" s="253"/>
      <c r="C1387" s="161"/>
      <c r="D1387" s="254" t="s">
        <v>142</v>
      </c>
      <c r="E1387" s="255" t="s">
        <v>3</v>
      </c>
      <c r="F1387" s="256" t="s">
        <v>1639</v>
      </c>
      <c r="G1387" s="161"/>
      <c r="H1387" s="255" t="s">
        <v>3</v>
      </c>
      <c r="I1387" s="125"/>
      <c r="J1387" s="161"/>
      <c r="K1387" s="161"/>
      <c r="L1387" s="253"/>
      <c r="M1387" s="257"/>
      <c r="N1387" s="258"/>
      <c r="O1387" s="258"/>
      <c r="P1387" s="258"/>
      <c r="Q1387" s="258"/>
      <c r="R1387" s="258"/>
      <c r="S1387" s="258"/>
      <c r="T1387" s="259"/>
      <c r="U1387" s="161"/>
      <c r="V1387" s="161"/>
      <c r="W1387" s="161"/>
      <c r="X1387" s="161"/>
      <c r="AT1387" s="124" t="s">
        <v>142</v>
      </c>
      <c r="AU1387" s="124" t="s">
        <v>77</v>
      </c>
      <c r="AV1387" s="13" t="s">
        <v>73</v>
      </c>
      <c r="AW1387" s="13" t="s">
        <v>30</v>
      </c>
      <c r="AX1387" s="13" t="s">
        <v>68</v>
      </c>
      <c r="AY1387" s="124" t="s">
        <v>133</v>
      </c>
    </row>
    <row r="1388" spans="1:51" s="14" customFormat="1" ht="12">
      <c r="A1388" s="162"/>
      <c r="B1388" s="260"/>
      <c r="C1388" s="162"/>
      <c r="D1388" s="254" t="s">
        <v>142</v>
      </c>
      <c r="E1388" s="261" t="s">
        <v>3</v>
      </c>
      <c r="F1388" s="262" t="s">
        <v>1640</v>
      </c>
      <c r="G1388" s="162"/>
      <c r="H1388" s="263">
        <v>40.8</v>
      </c>
      <c r="I1388" s="130"/>
      <c r="J1388" s="162"/>
      <c r="K1388" s="162"/>
      <c r="L1388" s="260"/>
      <c r="M1388" s="264"/>
      <c r="N1388" s="265"/>
      <c r="O1388" s="265"/>
      <c r="P1388" s="265"/>
      <c r="Q1388" s="265"/>
      <c r="R1388" s="265"/>
      <c r="S1388" s="265"/>
      <c r="T1388" s="266"/>
      <c r="U1388" s="162"/>
      <c r="V1388" s="162"/>
      <c r="W1388" s="162"/>
      <c r="X1388" s="162"/>
      <c r="AT1388" s="129" t="s">
        <v>142</v>
      </c>
      <c r="AU1388" s="129" t="s">
        <v>77</v>
      </c>
      <c r="AV1388" s="14" t="s">
        <v>77</v>
      </c>
      <c r="AW1388" s="14" t="s">
        <v>30</v>
      </c>
      <c r="AX1388" s="14" t="s">
        <v>68</v>
      </c>
      <c r="AY1388" s="129" t="s">
        <v>133</v>
      </c>
    </row>
    <row r="1389" spans="1:51" s="14" customFormat="1" ht="12">
      <c r="A1389" s="162"/>
      <c r="B1389" s="260"/>
      <c r="C1389" s="162"/>
      <c r="D1389" s="254" t="s">
        <v>142</v>
      </c>
      <c r="E1389" s="261" t="s">
        <v>3</v>
      </c>
      <c r="F1389" s="262" t="s">
        <v>1641</v>
      </c>
      <c r="G1389" s="162"/>
      <c r="H1389" s="263">
        <v>17.5</v>
      </c>
      <c r="I1389" s="130"/>
      <c r="J1389" s="162"/>
      <c r="K1389" s="162"/>
      <c r="L1389" s="260"/>
      <c r="M1389" s="264"/>
      <c r="N1389" s="265"/>
      <c r="O1389" s="265"/>
      <c r="P1389" s="265"/>
      <c r="Q1389" s="265"/>
      <c r="R1389" s="265"/>
      <c r="S1389" s="265"/>
      <c r="T1389" s="266"/>
      <c r="U1389" s="162"/>
      <c r="V1389" s="162"/>
      <c r="W1389" s="162"/>
      <c r="X1389" s="162"/>
      <c r="AT1389" s="129" t="s">
        <v>142</v>
      </c>
      <c r="AU1389" s="129" t="s">
        <v>77</v>
      </c>
      <c r="AV1389" s="14" t="s">
        <v>77</v>
      </c>
      <c r="AW1389" s="14" t="s">
        <v>30</v>
      </c>
      <c r="AX1389" s="14" t="s">
        <v>68</v>
      </c>
      <c r="AY1389" s="129" t="s">
        <v>133</v>
      </c>
    </row>
    <row r="1390" spans="1:51" s="16" customFormat="1" ht="12">
      <c r="A1390" s="166"/>
      <c r="B1390" s="278"/>
      <c r="C1390" s="166"/>
      <c r="D1390" s="254" t="s">
        <v>142</v>
      </c>
      <c r="E1390" s="279" t="s">
        <v>3</v>
      </c>
      <c r="F1390" s="280" t="s">
        <v>523</v>
      </c>
      <c r="G1390" s="166"/>
      <c r="H1390" s="281">
        <v>58.3</v>
      </c>
      <c r="I1390" s="143"/>
      <c r="J1390" s="166"/>
      <c r="K1390" s="166"/>
      <c r="L1390" s="278"/>
      <c r="M1390" s="282"/>
      <c r="N1390" s="283"/>
      <c r="O1390" s="283"/>
      <c r="P1390" s="283"/>
      <c r="Q1390" s="283"/>
      <c r="R1390" s="283"/>
      <c r="S1390" s="283"/>
      <c r="T1390" s="284"/>
      <c r="U1390" s="166"/>
      <c r="V1390" s="166"/>
      <c r="W1390" s="166"/>
      <c r="X1390" s="166"/>
      <c r="AT1390" s="142" t="s">
        <v>142</v>
      </c>
      <c r="AU1390" s="142" t="s">
        <v>77</v>
      </c>
      <c r="AV1390" s="16" t="s">
        <v>152</v>
      </c>
      <c r="AW1390" s="16" t="s">
        <v>30</v>
      </c>
      <c r="AX1390" s="16" t="s">
        <v>68</v>
      </c>
      <c r="AY1390" s="142" t="s">
        <v>133</v>
      </c>
    </row>
    <row r="1391" spans="1:51" s="13" customFormat="1" ht="12">
      <c r="A1391" s="161"/>
      <c r="B1391" s="253"/>
      <c r="C1391" s="161"/>
      <c r="D1391" s="254" t="s">
        <v>142</v>
      </c>
      <c r="E1391" s="255" t="s">
        <v>3</v>
      </c>
      <c r="F1391" s="256" t="s">
        <v>1642</v>
      </c>
      <c r="G1391" s="161"/>
      <c r="H1391" s="255" t="s">
        <v>3</v>
      </c>
      <c r="I1391" s="125"/>
      <c r="J1391" s="161"/>
      <c r="K1391" s="161"/>
      <c r="L1391" s="253"/>
      <c r="M1391" s="257"/>
      <c r="N1391" s="258"/>
      <c r="O1391" s="258"/>
      <c r="P1391" s="258"/>
      <c r="Q1391" s="258"/>
      <c r="R1391" s="258"/>
      <c r="S1391" s="258"/>
      <c r="T1391" s="259"/>
      <c r="U1391" s="161"/>
      <c r="V1391" s="161"/>
      <c r="W1391" s="161"/>
      <c r="X1391" s="161"/>
      <c r="AT1391" s="124" t="s">
        <v>142</v>
      </c>
      <c r="AU1391" s="124" t="s">
        <v>77</v>
      </c>
      <c r="AV1391" s="13" t="s">
        <v>73</v>
      </c>
      <c r="AW1391" s="13" t="s">
        <v>30</v>
      </c>
      <c r="AX1391" s="13" t="s">
        <v>68</v>
      </c>
      <c r="AY1391" s="124" t="s">
        <v>133</v>
      </c>
    </row>
    <row r="1392" spans="1:51" s="14" customFormat="1" ht="12">
      <c r="A1392" s="162"/>
      <c r="B1392" s="260"/>
      <c r="C1392" s="162"/>
      <c r="D1392" s="254" t="s">
        <v>142</v>
      </c>
      <c r="E1392" s="261" t="s">
        <v>3</v>
      </c>
      <c r="F1392" s="262" t="s">
        <v>1643</v>
      </c>
      <c r="G1392" s="162"/>
      <c r="H1392" s="263">
        <v>33.4</v>
      </c>
      <c r="I1392" s="130"/>
      <c r="J1392" s="162"/>
      <c r="K1392" s="162"/>
      <c r="L1392" s="260"/>
      <c r="M1392" s="264"/>
      <c r="N1392" s="265"/>
      <c r="O1392" s="265"/>
      <c r="P1392" s="265"/>
      <c r="Q1392" s="265"/>
      <c r="R1392" s="265"/>
      <c r="S1392" s="265"/>
      <c r="T1392" s="266"/>
      <c r="U1392" s="162"/>
      <c r="V1392" s="162"/>
      <c r="W1392" s="162"/>
      <c r="X1392" s="162"/>
      <c r="AT1392" s="129" t="s">
        <v>142</v>
      </c>
      <c r="AU1392" s="129" t="s">
        <v>77</v>
      </c>
      <c r="AV1392" s="14" t="s">
        <v>77</v>
      </c>
      <c r="AW1392" s="14" t="s">
        <v>30</v>
      </c>
      <c r="AX1392" s="14" t="s">
        <v>68</v>
      </c>
      <c r="AY1392" s="129" t="s">
        <v>133</v>
      </c>
    </row>
    <row r="1393" spans="1:51" s="14" customFormat="1" ht="12">
      <c r="A1393" s="162"/>
      <c r="B1393" s="260"/>
      <c r="C1393" s="162"/>
      <c r="D1393" s="254" t="s">
        <v>142</v>
      </c>
      <c r="E1393" s="261" t="s">
        <v>3</v>
      </c>
      <c r="F1393" s="262" t="s">
        <v>1644</v>
      </c>
      <c r="G1393" s="162"/>
      <c r="H1393" s="263">
        <v>69.42</v>
      </c>
      <c r="I1393" s="130"/>
      <c r="J1393" s="162"/>
      <c r="K1393" s="162"/>
      <c r="L1393" s="260"/>
      <c r="M1393" s="264"/>
      <c r="N1393" s="265"/>
      <c r="O1393" s="265"/>
      <c r="P1393" s="265"/>
      <c r="Q1393" s="265"/>
      <c r="R1393" s="265"/>
      <c r="S1393" s="265"/>
      <c r="T1393" s="266"/>
      <c r="U1393" s="162"/>
      <c r="V1393" s="162"/>
      <c r="W1393" s="162"/>
      <c r="X1393" s="162"/>
      <c r="AT1393" s="129" t="s">
        <v>142</v>
      </c>
      <c r="AU1393" s="129" t="s">
        <v>77</v>
      </c>
      <c r="AV1393" s="14" t="s">
        <v>77</v>
      </c>
      <c r="AW1393" s="14" t="s">
        <v>30</v>
      </c>
      <c r="AX1393" s="14" t="s">
        <v>68</v>
      </c>
      <c r="AY1393" s="129" t="s">
        <v>133</v>
      </c>
    </row>
    <row r="1394" spans="1:51" s="14" customFormat="1" ht="12">
      <c r="A1394" s="162"/>
      <c r="B1394" s="260"/>
      <c r="C1394" s="162"/>
      <c r="D1394" s="254" t="s">
        <v>142</v>
      </c>
      <c r="E1394" s="261" t="s">
        <v>3</v>
      </c>
      <c r="F1394" s="262" t="s">
        <v>1645</v>
      </c>
      <c r="G1394" s="162"/>
      <c r="H1394" s="263">
        <v>23.48</v>
      </c>
      <c r="I1394" s="130"/>
      <c r="J1394" s="162"/>
      <c r="K1394" s="162"/>
      <c r="L1394" s="260"/>
      <c r="M1394" s="264"/>
      <c r="N1394" s="265"/>
      <c r="O1394" s="265"/>
      <c r="P1394" s="265"/>
      <c r="Q1394" s="265"/>
      <c r="R1394" s="265"/>
      <c r="S1394" s="265"/>
      <c r="T1394" s="266"/>
      <c r="U1394" s="162"/>
      <c r="V1394" s="162"/>
      <c r="W1394" s="162"/>
      <c r="X1394" s="162"/>
      <c r="AT1394" s="129" t="s">
        <v>142</v>
      </c>
      <c r="AU1394" s="129" t="s">
        <v>77</v>
      </c>
      <c r="AV1394" s="14" t="s">
        <v>77</v>
      </c>
      <c r="AW1394" s="14" t="s">
        <v>30</v>
      </c>
      <c r="AX1394" s="14" t="s">
        <v>68</v>
      </c>
      <c r="AY1394" s="129" t="s">
        <v>133</v>
      </c>
    </row>
    <row r="1395" spans="1:51" s="16" customFormat="1" ht="12">
      <c r="A1395" s="166"/>
      <c r="B1395" s="278"/>
      <c r="C1395" s="166"/>
      <c r="D1395" s="254" t="s">
        <v>142</v>
      </c>
      <c r="E1395" s="279" t="s">
        <v>3</v>
      </c>
      <c r="F1395" s="280" t="s">
        <v>523</v>
      </c>
      <c r="G1395" s="166"/>
      <c r="H1395" s="281">
        <v>126.3</v>
      </c>
      <c r="I1395" s="143"/>
      <c r="J1395" s="166"/>
      <c r="K1395" s="166"/>
      <c r="L1395" s="278"/>
      <c r="M1395" s="282"/>
      <c r="N1395" s="283"/>
      <c r="O1395" s="283"/>
      <c r="P1395" s="283"/>
      <c r="Q1395" s="283"/>
      <c r="R1395" s="283"/>
      <c r="S1395" s="283"/>
      <c r="T1395" s="284"/>
      <c r="U1395" s="166"/>
      <c r="V1395" s="166"/>
      <c r="W1395" s="166"/>
      <c r="X1395" s="166"/>
      <c r="AT1395" s="142" t="s">
        <v>142</v>
      </c>
      <c r="AU1395" s="142" t="s">
        <v>77</v>
      </c>
      <c r="AV1395" s="16" t="s">
        <v>152</v>
      </c>
      <c r="AW1395" s="16" t="s">
        <v>30</v>
      </c>
      <c r="AX1395" s="16" t="s">
        <v>68</v>
      </c>
      <c r="AY1395" s="142" t="s">
        <v>133</v>
      </c>
    </row>
    <row r="1396" spans="1:51" s="13" customFormat="1" ht="12">
      <c r="A1396" s="161"/>
      <c r="B1396" s="253"/>
      <c r="C1396" s="161"/>
      <c r="D1396" s="254" t="s">
        <v>142</v>
      </c>
      <c r="E1396" s="255" t="s">
        <v>3</v>
      </c>
      <c r="F1396" s="256" t="s">
        <v>1646</v>
      </c>
      <c r="G1396" s="161"/>
      <c r="H1396" s="255" t="s">
        <v>3</v>
      </c>
      <c r="I1396" s="125"/>
      <c r="J1396" s="161"/>
      <c r="K1396" s="161"/>
      <c r="L1396" s="253"/>
      <c r="M1396" s="257"/>
      <c r="N1396" s="258"/>
      <c r="O1396" s="258"/>
      <c r="P1396" s="258"/>
      <c r="Q1396" s="258"/>
      <c r="R1396" s="258"/>
      <c r="S1396" s="258"/>
      <c r="T1396" s="259"/>
      <c r="U1396" s="161"/>
      <c r="V1396" s="161"/>
      <c r="W1396" s="161"/>
      <c r="X1396" s="161"/>
      <c r="AT1396" s="124" t="s">
        <v>142</v>
      </c>
      <c r="AU1396" s="124" t="s">
        <v>77</v>
      </c>
      <c r="AV1396" s="13" t="s">
        <v>73</v>
      </c>
      <c r="AW1396" s="13" t="s">
        <v>30</v>
      </c>
      <c r="AX1396" s="13" t="s">
        <v>68</v>
      </c>
      <c r="AY1396" s="124" t="s">
        <v>133</v>
      </c>
    </row>
    <row r="1397" spans="1:51" s="14" customFormat="1" ht="12">
      <c r="A1397" s="162"/>
      <c r="B1397" s="260"/>
      <c r="C1397" s="162"/>
      <c r="D1397" s="254" t="s">
        <v>142</v>
      </c>
      <c r="E1397" s="261" t="s">
        <v>3</v>
      </c>
      <c r="F1397" s="262" t="s">
        <v>1647</v>
      </c>
      <c r="G1397" s="162"/>
      <c r="H1397" s="263">
        <v>15.98</v>
      </c>
      <c r="I1397" s="130"/>
      <c r="J1397" s="162"/>
      <c r="K1397" s="162"/>
      <c r="L1397" s="260"/>
      <c r="M1397" s="264"/>
      <c r="N1397" s="265"/>
      <c r="O1397" s="265"/>
      <c r="P1397" s="265"/>
      <c r="Q1397" s="265"/>
      <c r="R1397" s="265"/>
      <c r="S1397" s="265"/>
      <c r="T1397" s="266"/>
      <c r="U1397" s="162"/>
      <c r="V1397" s="162"/>
      <c r="W1397" s="162"/>
      <c r="X1397" s="162"/>
      <c r="AT1397" s="129" t="s">
        <v>142</v>
      </c>
      <c r="AU1397" s="129" t="s">
        <v>77</v>
      </c>
      <c r="AV1397" s="14" t="s">
        <v>77</v>
      </c>
      <c r="AW1397" s="14" t="s">
        <v>30</v>
      </c>
      <c r="AX1397" s="14" t="s">
        <v>68</v>
      </c>
      <c r="AY1397" s="129" t="s">
        <v>133</v>
      </c>
    </row>
    <row r="1398" spans="1:51" s="14" customFormat="1" ht="12">
      <c r="A1398" s="162"/>
      <c r="B1398" s="260"/>
      <c r="C1398" s="162"/>
      <c r="D1398" s="254" t="s">
        <v>142</v>
      </c>
      <c r="E1398" s="261" t="s">
        <v>3</v>
      </c>
      <c r="F1398" s="262" t="s">
        <v>1648</v>
      </c>
      <c r="G1398" s="162"/>
      <c r="H1398" s="263">
        <v>30.09</v>
      </c>
      <c r="I1398" s="130"/>
      <c r="J1398" s="162"/>
      <c r="K1398" s="162"/>
      <c r="L1398" s="260"/>
      <c r="M1398" s="264"/>
      <c r="N1398" s="265"/>
      <c r="O1398" s="265"/>
      <c r="P1398" s="265"/>
      <c r="Q1398" s="265"/>
      <c r="R1398" s="265"/>
      <c r="S1398" s="265"/>
      <c r="T1398" s="266"/>
      <c r="U1398" s="162"/>
      <c r="V1398" s="162"/>
      <c r="W1398" s="162"/>
      <c r="X1398" s="162"/>
      <c r="AT1398" s="129" t="s">
        <v>142</v>
      </c>
      <c r="AU1398" s="129" t="s">
        <v>77</v>
      </c>
      <c r="AV1398" s="14" t="s">
        <v>77</v>
      </c>
      <c r="AW1398" s="14" t="s">
        <v>30</v>
      </c>
      <c r="AX1398" s="14" t="s">
        <v>68</v>
      </c>
      <c r="AY1398" s="129" t="s">
        <v>133</v>
      </c>
    </row>
    <row r="1399" spans="1:51" s="14" customFormat="1" ht="12">
      <c r="A1399" s="162"/>
      <c r="B1399" s="260"/>
      <c r="C1399" s="162"/>
      <c r="D1399" s="254" t="s">
        <v>142</v>
      </c>
      <c r="E1399" s="261" t="s">
        <v>3</v>
      </c>
      <c r="F1399" s="262" t="s">
        <v>1649</v>
      </c>
      <c r="G1399" s="162"/>
      <c r="H1399" s="263">
        <v>32.1</v>
      </c>
      <c r="I1399" s="130"/>
      <c r="J1399" s="162"/>
      <c r="K1399" s="162"/>
      <c r="L1399" s="260"/>
      <c r="M1399" s="264"/>
      <c r="N1399" s="265"/>
      <c r="O1399" s="265"/>
      <c r="P1399" s="265"/>
      <c r="Q1399" s="265"/>
      <c r="R1399" s="265"/>
      <c r="S1399" s="265"/>
      <c r="T1399" s="266"/>
      <c r="U1399" s="162"/>
      <c r="V1399" s="162"/>
      <c r="W1399" s="162"/>
      <c r="X1399" s="162"/>
      <c r="AT1399" s="129" t="s">
        <v>142</v>
      </c>
      <c r="AU1399" s="129" t="s">
        <v>77</v>
      </c>
      <c r="AV1399" s="14" t="s">
        <v>77</v>
      </c>
      <c r="AW1399" s="14" t="s">
        <v>30</v>
      </c>
      <c r="AX1399" s="14" t="s">
        <v>68</v>
      </c>
      <c r="AY1399" s="129" t="s">
        <v>133</v>
      </c>
    </row>
    <row r="1400" spans="1:51" s="14" customFormat="1" ht="12">
      <c r="A1400" s="162"/>
      <c r="B1400" s="260"/>
      <c r="C1400" s="162"/>
      <c r="D1400" s="254" t="s">
        <v>142</v>
      </c>
      <c r="E1400" s="261" t="s">
        <v>3</v>
      </c>
      <c r="F1400" s="262" t="s">
        <v>1650</v>
      </c>
      <c r="G1400" s="162"/>
      <c r="H1400" s="263">
        <v>11.45</v>
      </c>
      <c r="I1400" s="130"/>
      <c r="J1400" s="162"/>
      <c r="K1400" s="162"/>
      <c r="L1400" s="260"/>
      <c r="M1400" s="264"/>
      <c r="N1400" s="265"/>
      <c r="O1400" s="265"/>
      <c r="P1400" s="265"/>
      <c r="Q1400" s="265"/>
      <c r="R1400" s="265"/>
      <c r="S1400" s="265"/>
      <c r="T1400" s="266"/>
      <c r="U1400" s="162"/>
      <c r="V1400" s="162"/>
      <c r="W1400" s="162"/>
      <c r="X1400" s="162"/>
      <c r="AT1400" s="129" t="s">
        <v>142</v>
      </c>
      <c r="AU1400" s="129" t="s">
        <v>77</v>
      </c>
      <c r="AV1400" s="14" t="s">
        <v>77</v>
      </c>
      <c r="AW1400" s="14" t="s">
        <v>30</v>
      </c>
      <c r="AX1400" s="14" t="s">
        <v>68</v>
      </c>
      <c r="AY1400" s="129" t="s">
        <v>133</v>
      </c>
    </row>
    <row r="1401" spans="1:51" s="14" customFormat="1" ht="12">
      <c r="A1401" s="162"/>
      <c r="B1401" s="260"/>
      <c r="C1401" s="162"/>
      <c r="D1401" s="254" t="s">
        <v>142</v>
      </c>
      <c r="E1401" s="261" t="s">
        <v>3</v>
      </c>
      <c r="F1401" s="262" t="s">
        <v>1651</v>
      </c>
      <c r="G1401" s="162"/>
      <c r="H1401" s="263">
        <v>30.53</v>
      </c>
      <c r="I1401" s="130"/>
      <c r="J1401" s="162"/>
      <c r="K1401" s="162"/>
      <c r="L1401" s="260"/>
      <c r="M1401" s="264"/>
      <c r="N1401" s="265"/>
      <c r="O1401" s="265"/>
      <c r="P1401" s="265"/>
      <c r="Q1401" s="265"/>
      <c r="R1401" s="265"/>
      <c r="S1401" s="265"/>
      <c r="T1401" s="266"/>
      <c r="U1401" s="162"/>
      <c r="V1401" s="162"/>
      <c r="W1401" s="162"/>
      <c r="X1401" s="162"/>
      <c r="AT1401" s="129" t="s">
        <v>142</v>
      </c>
      <c r="AU1401" s="129" t="s">
        <v>77</v>
      </c>
      <c r="AV1401" s="14" t="s">
        <v>77</v>
      </c>
      <c r="AW1401" s="14" t="s">
        <v>30</v>
      </c>
      <c r="AX1401" s="14" t="s">
        <v>68</v>
      </c>
      <c r="AY1401" s="129" t="s">
        <v>133</v>
      </c>
    </row>
    <row r="1402" spans="1:51" s="14" customFormat="1" ht="12">
      <c r="A1402" s="162"/>
      <c r="B1402" s="260"/>
      <c r="C1402" s="162"/>
      <c r="D1402" s="254" t="s">
        <v>142</v>
      </c>
      <c r="E1402" s="261" t="s">
        <v>3</v>
      </c>
      <c r="F1402" s="262" t="s">
        <v>1652</v>
      </c>
      <c r="G1402" s="162"/>
      <c r="H1402" s="263">
        <v>23.48</v>
      </c>
      <c r="I1402" s="130"/>
      <c r="J1402" s="162"/>
      <c r="K1402" s="162"/>
      <c r="L1402" s="260"/>
      <c r="M1402" s="264"/>
      <c r="N1402" s="265"/>
      <c r="O1402" s="265"/>
      <c r="P1402" s="265"/>
      <c r="Q1402" s="265"/>
      <c r="R1402" s="265"/>
      <c r="S1402" s="265"/>
      <c r="T1402" s="266"/>
      <c r="U1402" s="162"/>
      <c r="V1402" s="162"/>
      <c r="W1402" s="162"/>
      <c r="X1402" s="162"/>
      <c r="AT1402" s="129" t="s">
        <v>142</v>
      </c>
      <c r="AU1402" s="129" t="s">
        <v>77</v>
      </c>
      <c r="AV1402" s="14" t="s">
        <v>77</v>
      </c>
      <c r="AW1402" s="14" t="s">
        <v>30</v>
      </c>
      <c r="AX1402" s="14" t="s">
        <v>68</v>
      </c>
      <c r="AY1402" s="129" t="s">
        <v>133</v>
      </c>
    </row>
    <row r="1403" spans="1:51" s="14" customFormat="1" ht="12">
      <c r="A1403" s="162"/>
      <c r="B1403" s="260"/>
      <c r="C1403" s="162"/>
      <c r="D1403" s="254" t="s">
        <v>142</v>
      </c>
      <c r="E1403" s="261" t="s">
        <v>3</v>
      </c>
      <c r="F1403" s="262" t="s">
        <v>1653</v>
      </c>
      <c r="G1403" s="162"/>
      <c r="H1403" s="263">
        <v>14.65</v>
      </c>
      <c r="I1403" s="130"/>
      <c r="J1403" s="162"/>
      <c r="K1403" s="162"/>
      <c r="L1403" s="260"/>
      <c r="M1403" s="264"/>
      <c r="N1403" s="265"/>
      <c r="O1403" s="265"/>
      <c r="P1403" s="265"/>
      <c r="Q1403" s="265"/>
      <c r="R1403" s="265"/>
      <c r="S1403" s="265"/>
      <c r="T1403" s="266"/>
      <c r="U1403" s="162"/>
      <c r="V1403" s="162"/>
      <c r="W1403" s="162"/>
      <c r="X1403" s="162"/>
      <c r="AT1403" s="129" t="s">
        <v>142</v>
      </c>
      <c r="AU1403" s="129" t="s">
        <v>77</v>
      </c>
      <c r="AV1403" s="14" t="s">
        <v>77</v>
      </c>
      <c r="AW1403" s="14" t="s">
        <v>30</v>
      </c>
      <c r="AX1403" s="14" t="s">
        <v>68</v>
      </c>
      <c r="AY1403" s="129" t="s">
        <v>133</v>
      </c>
    </row>
    <row r="1404" spans="1:51" s="14" customFormat="1" ht="12">
      <c r="A1404" s="162"/>
      <c r="B1404" s="260"/>
      <c r="C1404" s="162"/>
      <c r="D1404" s="254" t="s">
        <v>142</v>
      </c>
      <c r="E1404" s="261" t="s">
        <v>3</v>
      </c>
      <c r="F1404" s="262" t="s">
        <v>1654</v>
      </c>
      <c r="G1404" s="162"/>
      <c r="H1404" s="263">
        <v>7.88</v>
      </c>
      <c r="I1404" s="130"/>
      <c r="J1404" s="162"/>
      <c r="K1404" s="162"/>
      <c r="L1404" s="260"/>
      <c r="M1404" s="264"/>
      <c r="N1404" s="265"/>
      <c r="O1404" s="265"/>
      <c r="P1404" s="265"/>
      <c r="Q1404" s="265"/>
      <c r="R1404" s="265"/>
      <c r="S1404" s="265"/>
      <c r="T1404" s="266"/>
      <c r="U1404" s="162"/>
      <c r="V1404" s="162"/>
      <c r="W1404" s="162"/>
      <c r="X1404" s="162"/>
      <c r="AT1404" s="129" t="s">
        <v>142</v>
      </c>
      <c r="AU1404" s="129" t="s">
        <v>77</v>
      </c>
      <c r="AV1404" s="14" t="s">
        <v>77</v>
      </c>
      <c r="AW1404" s="14" t="s">
        <v>30</v>
      </c>
      <c r="AX1404" s="14" t="s">
        <v>68</v>
      </c>
      <c r="AY1404" s="129" t="s">
        <v>133</v>
      </c>
    </row>
    <row r="1405" spans="1:51" s="16" customFormat="1" ht="12">
      <c r="A1405" s="166"/>
      <c r="B1405" s="278"/>
      <c r="C1405" s="166"/>
      <c r="D1405" s="254" t="s">
        <v>142</v>
      </c>
      <c r="E1405" s="279" t="s">
        <v>3</v>
      </c>
      <c r="F1405" s="280" t="s">
        <v>523</v>
      </c>
      <c r="G1405" s="166"/>
      <c r="H1405" s="281">
        <v>166.16</v>
      </c>
      <c r="I1405" s="143"/>
      <c r="J1405" s="166"/>
      <c r="K1405" s="166"/>
      <c r="L1405" s="278"/>
      <c r="M1405" s="282"/>
      <c r="N1405" s="283"/>
      <c r="O1405" s="283"/>
      <c r="P1405" s="283"/>
      <c r="Q1405" s="283"/>
      <c r="R1405" s="283"/>
      <c r="S1405" s="283"/>
      <c r="T1405" s="284"/>
      <c r="U1405" s="166"/>
      <c r="V1405" s="166"/>
      <c r="W1405" s="166"/>
      <c r="X1405" s="166"/>
      <c r="AT1405" s="142" t="s">
        <v>142</v>
      </c>
      <c r="AU1405" s="142" t="s">
        <v>77</v>
      </c>
      <c r="AV1405" s="16" t="s">
        <v>152</v>
      </c>
      <c r="AW1405" s="16" t="s">
        <v>30</v>
      </c>
      <c r="AX1405" s="16" t="s">
        <v>68</v>
      </c>
      <c r="AY1405" s="142" t="s">
        <v>133</v>
      </c>
    </row>
    <row r="1406" spans="1:51" s="15" customFormat="1" ht="12">
      <c r="A1406" s="165"/>
      <c r="B1406" s="271"/>
      <c r="C1406" s="165"/>
      <c r="D1406" s="254" t="s">
        <v>142</v>
      </c>
      <c r="E1406" s="272" t="s">
        <v>3</v>
      </c>
      <c r="F1406" s="273" t="s">
        <v>207</v>
      </c>
      <c r="G1406" s="165"/>
      <c r="H1406" s="274">
        <v>350.76</v>
      </c>
      <c r="I1406" s="138"/>
      <c r="J1406" s="165"/>
      <c r="K1406" s="165"/>
      <c r="L1406" s="271"/>
      <c r="M1406" s="275"/>
      <c r="N1406" s="276"/>
      <c r="O1406" s="276"/>
      <c r="P1406" s="276"/>
      <c r="Q1406" s="276"/>
      <c r="R1406" s="276"/>
      <c r="S1406" s="276"/>
      <c r="T1406" s="277"/>
      <c r="U1406" s="165"/>
      <c r="V1406" s="165"/>
      <c r="W1406" s="165"/>
      <c r="X1406" s="165"/>
      <c r="AT1406" s="137" t="s">
        <v>142</v>
      </c>
      <c r="AU1406" s="137" t="s">
        <v>77</v>
      </c>
      <c r="AV1406" s="15" t="s">
        <v>140</v>
      </c>
      <c r="AW1406" s="15" t="s">
        <v>30</v>
      </c>
      <c r="AX1406" s="15" t="s">
        <v>73</v>
      </c>
      <c r="AY1406" s="137" t="s">
        <v>133</v>
      </c>
    </row>
    <row r="1407" spans="1:65" s="2" customFormat="1" ht="14.45" customHeight="1">
      <c r="A1407" s="164"/>
      <c r="B1407" s="176"/>
      <c r="C1407" s="242" t="s">
        <v>1655</v>
      </c>
      <c r="D1407" s="242" t="s">
        <v>135</v>
      </c>
      <c r="E1407" s="243" t="s">
        <v>1656</v>
      </c>
      <c r="F1407" s="244" t="s">
        <v>1657</v>
      </c>
      <c r="G1407" s="245" t="s">
        <v>172</v>
      </c>
      <c r="H1407" s="246">
        <v>1017.85</v>
      </c>
      <c r="I1407" s="117"/>
      <c r="J1407" s="247">
        <f>ROUND(I1407*H1407,2)</f>
        <v>0</v>
      </c>
      <c r="K1407" s="244" t="s">
        <v>139</v>
      </c>
      <c r="L1407" s="176"/>
      <c r="M1407" s="248" t="s">
        <v>3</v>
      </c>
      <c r="N1407" s="249" t="s">
        <v>39</v>
      </c>
      <c r="O1407" s="250"/>
      <c r="P1407" s="251">
        <f>O1407*H1407</f>
        <v>0</v>
      </c>
      <c r="Q1407" s="251">
        <v>0</v>
      </c>
      <c r="R1407" s="251">
        <f>Q1407*H1407</f>
        <v>0</v>
      </c>
      <c r="S1407" s="251">
        <v>0.00223</v>
      </c>
      <c r="T1407" s="252">
        <f>S1407*H1407</f>
        <v>2.2698055000000004</v>
      </c>
      <c r="U1407" s="164"/>
      <c r="V1407" s="164"/>
      <c r="W1407" s="164"/>
      <c r="X1407" s="164"/>
      <c r="Y1407" s="30"/>
      <c r="Z1407" s="30"/>
      <c r="AA1407" s="30"/>
      <c r="AB1407" s="30"/>
      <c r="AC1407" s="30"/>
      <c r="AD1407" s="30"/>
      <c r="AE1407" s="30"/>
      <c r="AR1407" s="122" t="s">
        <v>195</v>
      </c>
      <c r="AT1407" s="122" t="s">
        <v>135</v>
      </c>
      <c r="AU1407" s="122" t="s">
        <v>77</v>
      </c>
      <c r="AY1407" s="18" t="s">
        <v>133</v>
      </c>
      <c r="BE1407" s="123">
        <f>IF(N1407="základní",J1407,0)</f>
        <v>0</v>
      </c>
      <c r="BF1407" s="123">
        <f>IF(N1407="snížená",J1407,0)</f>
        <v>0</v>
      </c>
      <c r="BG1407" s="123">
        <f>IF(N1407="zákl. přenesená",J1407,0)</f>
        <v>0</v>
      </c>
      <c r="BH1407" s="123">
        <f>IF(N1407="sníž. přenesená",J1407,0)</f>
        <v>0</v>
      </c>
      <c r="BI1407" s="123">
        <f>IF(N1407="nulová",J1407,0)</f>
        <v>0</v>
      </c>
      <c r="BJ1407" s="18" t="s">
        <v>73</v>
      </c>
      <c r="BK1407" s="123">
        <f>ROUND(I1407*H1407,2)</f>
        <v>0</v>
      </c>
      <c r="BL1407" s="18" t="s">
        <v>195</v>
      </c>
      <c r="BM1407" s="122" t="s">
        <v>1658</v>
      </c>
    </row>
    <row r="1408" spans="1:51" s="13" customFormat="1" ht="12">
      <c r="A1408" s="161"/>
      <c r="B1408" s="253"/>
      <c r="C1408" s="161"/>
      <c r="D1408" s="254" t="s">
        <v>142</v>
      </c>
      <c r="E1408" s="255" t="s">
        <v>3</v>
      </c>
      <c r="F1408" s="256" t="s">
        <v>1659</v>
      </c>
      <c r="G1408" s="161"/>
      <c r="H1408" s="255" t="s">
        <v>3</v>
      </c>
      <c r="I1408" s="125"/>
      <c r="J1408" s="161"/>
      <c r="K1408" s="161"/>
      <c r="L1408" s="253"/>
      <c r="M1408" s="257"/>
      <c r="N1408" s="258"/>
      <c r="O1408" s="258"/>
      <c r="P1408" s="258"/>
      <c r="Q1408" s="258"/>
      <c r="R1408" s="258"/>
      <c r="S1408" s="258"/>
      <c r="T1408" s="259"/>
      <c r="U1408" s="161"/>
      <c r="V1408" s="161"/>
      <c r="W1408" s="161"/>
      <c r="X1408" s="161"/>
      <c r="AT1408" s="124" t="s">
        <v>142</v>
      </c>
      <c r="AU1408" s="124" t="s">
        <v>77</v>
      </c>
      <c r="AV1408" s="13" t="s">
        <v>73</v>
      </c>
      <c r="AW1408" s="13" t="s">
        <v>30</v>
      </c>
      <c r="AX1408" s="13" t="s">
        <v>68</v>
      </c>
      <c r="AY1408" s="124" t="s">
        <v>133</v>
      </c>
    </row>
    <row r="1409" spans="1:51" s="14" customFormat="1" ht="12">
      <c r="A1409" s="162"/>
      <c r="B1409" s="260"/>
      <c r="C1409" s="162"/>
      <c r="D1409" s="254" t="s">
        <v>142</v>
      </c>
      <c r="E1409" s="261" t="s">
        <v>3</v>
      </c>
      <c r="F1409" s="262" t="s">
        <v>1660</v>
      </c>
      <c r="G1409" s="162"/>
      <c r="H1409" s="263">
        <v>632</v>
      </c>
      <c r="I1409" s="130"/>
      <c r="J1409" s="162"/>
      <c r="K1409" s="162"/>
      <c r="L1409" s="260"/>
      <c r="M1409" s="264"/>
      <c r="N1409" s="265"/>
      <c r="O1409" s="265"/>
      <c r="P1409" s="265"/>
      <c r="Q1409" s="265"/>
      <c r="R1409" s="265"/>
      <c r="S1409" s="265"/>
      <c r="T1409" s="266"/>
      <c r="U1409" s="162"/>
      <c r="V1409" s="162"/>
      <c r="W1409" s="162"/>
      <c r="X1409" s="162"/>
      <c r="AT1409" s="129" t="s">
        <v>142</v>
      </c>
      <c r="AU1409" s="129" t="s">
        <v>77</v>
      </c>
      <c r="AV1409" s="14" t="s">
        <v>77</v>
      </c>
      <c r="AW1409" s="14" t="s">
        <v>30</v>
      </c>
      <c r="AX1409" s="14" t="s">
        <v>68</v>
      </c>
      <c r="AY1409" s="129" t="s">
        <v>133</v>
      </c>
    </row>
    <row r="1410" spans="1:51" s="14" customFormat="1" ht="12">
      <c r="A1410" s="162"/>
      <c r="B1410" s="260"/>
      <c r="C1410" s="162"/>
      <c r="D1410" s="254" t="s">
        <v>142</v>
      </c>
      <c r="E1410" s="261" t="s">
        <v>3</v>
      </c>
      <c r="F1410" s="262" t="s">
        <v>1661</v>
      </c>
      <c r="G1410" s="162"/>
      <c r="H1410" s="263">
        <v>190.6</v>
      </c>
      <c r="I1410" s="130"/>
      <c r="J1410" s="162"/>
      <c r="K1410" s="162"/>
      <c r="L1410" s="260"/>
      <c r="M1410" s="264"/>
      <c r="N1410" s="265"/>
      <c r="O1410" s="265"/>
      <c r="P1410" s="265"/>
      <c r="Q1410" s="265"/>
      <c r="R1410" s="265"/>
      <c r="S1410" s="265"/>
      <c r="T1410" s="266"/>
      <c r="U1410" s="162"/>
      <c r="V1410" s="162"/>
      <c r="W1410" s="162"/>
      <c r="X1410" s="162"/>
      <c r="AT1410" s="129" t="s">
        <v>142</v>
      </c>
      <c r="AU1410" s="129" t="s">
        <v>77</v>
      </c>
      <c r="AV1410" s="14" t="s">
        <v>77</v>
      </c>
      <c r="AW1410" s="14" t="s">
        <v>30</v>
      </c>
      <c r="AX1410" s="14" t="s">
        <v>68</v>
      </c>
      <c r="AY1410" s="129" t="s">
        <v>133</v>
      </c>
    </row>
    <row r="1411" spans="1:51" s="14" customFormat="1" ht="12">
      <c r="A1411" s="162"/>
      <c r="B1411" s="260"/>
      <c r="C1411" s="162"/>
      <c r="D1411" s="254" t="s">
        <v>142</v>
      </c>
      <c r="E1411" s="261" t="s">
        <v>3</v>
      </c>
      <c r="F1411" s="262" t="s">
        <v>1662</v>
      </c>
      <c r="G1411" s="162"/>
      <c r="H1411" s="263">
        <v>35.5</v>
      </c>
      <c r="I1411" s="130"/>
      <c r="J1411" s="162"/>
      <c r="K1411" s="162"/>
      <c r="L1411" s="260"/>
      <c r="M1411" s="264"/>
      <c r="N1411" s="265"/>
      <c r="O1411" s="265"/>
      <c r="P1411" s="265"/>
      <c r="Q1411" s="265"/>
      <c r="R1411" s="265"/>
      <c r="S1411" s="265"/>
      <c r="T1411" s="266"/>
      <c r="U1411" s="162"/>
      <c r="V1411" s="162"/>
      <c r="W1411" s="162"/>
      <c r="X1411" s="162"/>
      <c r="AT1411" s="129" t="s">
        <v>142</v>
      </c>
      <c r="AU1411" s="129" t="s">
        <v>77</v>
      </c>
      <c r="AV1411" s="14" t="s">
        <v>77</v>
      </c>
      <c r="AW1411" s="14" t="s">
        <v>30</v>
      </c>
      <c r="AX1411" s="14" t="s">
        <v>68</v>
      </c>
      <c r="AY1411" s="129" t="s">
        <v>133</v>
      </c>
    </row>
    <row r="1412" spans="1:51" s="14" customFormat="1" ht="12">
      <c r="A1412" s="162"/>
      <c r="B1412" s="260"/>
      <c r="C1412" s="162"/>
      <c r="D1412" s="254" t="s">
        <v>142</v>
      </c>
      <c r="E1412" s="261" t="s">
        <v>3</v>
      </c>
      <c r="F1412" s="262" t="s">
        <v>1663</v>
      </c>
      <c r="G1412" s="162"/>
      <c r="H1412" s="263">
        <v>65.45</v>
      </c>
      <c r="I1412" s="130"/>
      <c r="J1412" s="162"/>
      <c r="K1412" s="162"/>
      <c r="L1412" s="260"/>
      <c r="M1412" s="264"/>
      <c r="N1412" s="265"/>
      <c r="O1412" s="265"/>
      <c r="P1412" s="265"/>
      <c r="Q1412" s="265"/>
      <c r="R1412" s="265"/>
      <c r="S1412" s="265"/>
      <c r="T1412" s="266"/>
      <c r="U1412" s="162"/>
      <c r="V1412" s="162"/>
      <c r="W1412" s="162"/>
      <c r="X1412" s="162"/>
      <c r="AT1412" s="129" t="s">
        <v>142</v>
      </c>
      <c r="AU1412" s="129" t="s">
        <v>77</v>
      </c>
      <c r="AV1412" s="14" t="s">
        <v>77</v>
      </c>
      <c r="AW1412" s="14" t="s">
        <v>30</v>
      </c>
      <c r="AX1412" s="14" t="s">
        <v>68</v>
      </c>
      <c r="AY1412" s="129" t="s">
        <v>133</v>
      </c>
    </row>
    <row r="1413" spans="1:51" s="14" customFormat="1" ht="12">
      <c r="A1413" s="162"/>
      <c r="B1413" s="260"/>
      <c r="C1413" s="162"/>
      <c r="D1413" s="254" t="s">
        <v>142</v>
      </c>
      <c r="E1413" s="261" t="s">
        <v>3</v>
      </c>
      <c r="F1413" s="262" t="s">
        <v>1664</v>
      </c>
      <c r="G1413" s="162"/>
      <c r="H1413" s="263">
        <v>94.3</v>
      </c>
      <c r="I1413" s="130"/>
      <c r="J1413" s="162"/>
      <c r="K1413" s="162"/>
      <c r="L1413" s="260"/>
      <c r="M1413" s="264"/>
      <c r="N1413" s="265"/>
      <c r="O1413" s="265"/>
      <c r="P1413" s="265"/>
      <c r="Q1413" s="265"/>
      <c r="R1413" s="265"/>
      <c r="S1413" s="265"/>
      <c r="T1413" s="266"/>
      <c r="U1413" s="162"/>
      <c r="V1413" s="162"/>
      <c r="W1413" s="162"/>
      <c r="X1413" s="162"/>
      <c r="AT1413" s="129" t="s">
        <v>142</v>
      </c>
      <c r="AU1413" s="129" t="s">
        <v>77</v>
      </c>
      <c r="AV1413" s="14" t="s">
        <v>77</v>
      </c>
      <c r="AW1413" s="14" t="s">
        <v>30</v>
      </c>
      <c r="AX1413" s="14" t="s">
        <v>68</v>
      </c>
      <c r="AY1413" s="129" t="s">
        <v>133</v>
      </c>
    </row>
    <row r="1414" spans="1:51" s="15" customFormat="1" ht="12">
      <c r="A1414" s="165"/>
      <c r="B1414" s="271"/>
      <c r="C1414" s="165"/>
      <c r="D1414" s="254" t="s">
        <v>142</v>
      </c>
      <c r="E1414" s="272" t="s">
        <v>3</v>
      </c>
      <c r="F1414" s="273" t="s">
        <v>207</v>
      </c>
      <c r="G1414" s="165"/>
      <c r="H1414" s="274">
        <v>1017.85</v>
      </c>
      <c r="I1414" s="138"/>
      <c r="J1414" s="165"/>
      <c r="K1414" s="165"/>
      <c r="L1414" s="271"/>
      <c r="M1414" s="275"/>
      <c r="N1414" s="276"/>
      <c r="O1414" s="276"/>
      <c r="P1414" s="276"/>
      <c r="Q1414" s="276"/>
      <c r="R1414" s="276"/>
      <c r="S1414" s="276"/>
      <c r="T1414" s="277"/>
      <c r="U1414" s="165"/>
      <c r="V1414" s="165"/>
      <c r="W1414" s="165"/>
      <c r="X1414" s="165"/>
      <c r="AT1414" s="137" t="s">
        <v>142</v>
      </c>
      <c r="AU1414" s="137" t="s">
        <v>77</v>
      </c>
      <c r="AV1414" s="15" t="s">
        <v>140</v>
      </c>
      <c r="AW1414" s="15" t="s">
        <v>30</v>
      </c>
      <c r="AX1414" s="15" t="s">
        <v>73</v>
      </c>
      <c r="AY1414" s="137" t="s">
        <v>133</v>
      </c>
    </row>
    <row r="1415" spans="1:65" s="2" customFormat="1" ht="14.45" customHeight="1">
      <c r="A1415" s="164"/>
      <c r="B1415" s="176"/>
      <c r="C1415" s="242" t="s">
        <v>1665</v>
      </c>
      <c r="D1415" s="242" t="s">
        <v>135</v>
      </c>
      <c r="E1415" s="243" t="s">
        <v>1666</v>
      </c>
      <c r="F1415" s="244" t="s">
        <v>1667</v>
      </c>
      <c r="G1415" s="245" t="s">
        <v>172</v>
      </c>
      <c r="H1415" s="246">
        <v>85.4</v>
      </c>
      <c r="I1415" s="117"/>
      <c r="J1415" s="247">
        <f>ROUND(I1415*H1415,2)</f>
        <v>0</v>
      </c>
      <c r="K1415" s="244" t="s">
        <v>139</v>
      </c>
      <c r="L1415" s="176"/>
      <c r="M1415" s="248" t="s">
        <v>3</v>
      </c>
      <c r="N1415" s="249" t="s">
        <v>39</v>
      </c>
      <c r="O1415" s="250"/>
      <c r="P1415" s="251">
        <f>O1415*H1415</f>
        <v>0</v>
      </c>
      <c r="Q1415" s="251">
        <v>0</v>
      </c>
      <c r="R1415" s="251">
        <f>Q1415*H1415</f>
        <v>0</v>
      </c>
      <c r="S1415" s="251">
        <v>0.00175</v>
      </c>
      <c r="T1415" s="252">
        <f>S1415*H1415</f>
        <v>0.14945</v>
      </c>
      <c r="U1415" s="164"/>
      <c r="V1415" s="164"/>
      <c r="W1415" s="164"/>
      <c r="X1415" s="164"/>
      <c r="Y1415" s="30"/>
      <c r="Z1415" s="30"/>
      <c r="AA1415" s="30"/>
      <c r="AB1415" s="30"/>
      <c r="AC1415" s="30"/>
      <c r="AD1415" s="30"/>
      <c r="AE1415" s="30"/>
      <c r="AR1415" s="122" t="s">
        <v>195</v>
      </c>
      <c r="AT1415" s="122" t="s">
        <v>135</v>
      </c>
      <c r="AU1415" s="122" t="s">
        <v>77</v>
      </c>
      <c r="AY1415" s="18" t="s">
        <v>133</v>
      </c>
      <c r="BE1415" s="123">
        <f>IF(N1415="základní",J1415,0)</f>
        <v>0</v>
      </c>
      <c r="BF1415" s="123">
        <f>IF(N1415="snížená",J1415,0)</f>
        <v>0</v>
      </c>
      <c r="BG1415" s="123">
        <f>IF(N1415="zákl. přenesená",J1415,0)</f>
        <v>0</v>
      </c>
      <c r="BH1415" s="123">
        <f>IF(N1415="sníž. přenesená",J1415,0)</f>
        <v>0</v>
      </c>
      <c r="BI1415" s="123">
        <f>IF(N1415="nulová",J1415,0)</f>
        <v>0</v>
      </c>
      <c r="BJ1415" s="18" t="s">
        <v>73</v>
      </c>
      <c r="BK1415" s="123">
        <f>ROUND(I1415*H1415,2)</f>
        <v>0</v>
      </c>
      <c r="BL1415" s="18" t="s">
        <v>195</v>
      </c>
      <c r="BM1415" s="122" t="s">
        <v>1668</v>
      </c>
    </row>
    <row r="1416" spans="1:51" s="14" customFormat="1" ht="12">
      <c r="A1416" s="162"/>
      <c r="B1416" s="260"/>
      <c r="C1416" s="162"/>
      <c r="D1416" s="254" t="s">
        <v>142</v>
      </c>
      <c r="E1416" s="261" t="s">
        <v>3</v>
      </c>
      <c r="F1416" s="262" t="s">
        <v>1669</v>
      </c>
      <c r="G1416" s="162"/>
      <c r="H1416" s="263">
        <v>49.4</v>
      </c>
      <c r="I1416" s="130"/>
      <c r="J1416" s="162"/>
      <c r="K1416" s="162"/>
      <c r="L1416" s="260"/>
      <c r="M1416" s="264"/>
      <c r="N1416" s="265"/>
      <c r="O1416" s="265"/>
      <c r="P1416" s="265"/>
      <c r="Q1416" s="265"/>
      <c r="R1416" s="265"/>
      <c r="S1416" s="265"/>
      <c r="T1416" s="266"/>
      <c r="U1416" s="162"/>
      <c r="V1416" s="162"/>
      <c r="W1416" s="162"/>
      <c r="X1416" s="162"/>
      <c r="AT1416" s="129" t="s">
        <v>142</v>
      </c>
      <c r="AU1416" s="129" t="s">
        <v>77</v>
      </c>
      <c r="AV1416" s="14" t="s">
        <v>77</v>
      </c>
      <c r="AW1416" s="14" t="s">
        <v>30</v>
      </c>
      <c r="AX1416" s="14" t="s">
        <v>68</v>
      </c>
      <c r="AY1416" s="129" t="s">
        <v>133</v>
      </c>
    </row>
    <row r="1417" spans="1:51" s="14" customFormat="1" ht="12">
      <c r="A1417" s="162"/>
      <c r="B1417" s="260"/>
      <c r="C1417" s="162"/>
      <c r="D1417" s="254" t="s">
        <v>142</v>
      </c>
      <c r="E1417" s="261" t="s">
        <v>3</v>
      </c>
      <c r="F1417" s="262" t="s">
        <v>1670</v>
      </c>
      <c r="G1417" s="162"/>
      <c r="H1417" s="263">
        <v>36</v>
      </c>
      <c r="I1417" s="130"/>
      <c r="J1417" s="162"/>
      <c r="K1417" s="162"/>
      <c r="L1417" s="260"/>
      <c r="M1417" s="264"/>
      <c r="N1417" s="265"/>
      <c r="O1417" s="265"/>
      <c r="P1417" s="265"/>
      <c r="Q1417" s="265"/>
      <c r="R1417" s="265"/>
      <c r="S1417" s="265"/>
      <c r="T1417" s="266"/>
      <c r="U1417" s="162"/>
      <c r="V1417" s="162"/>
      <c r="W1417" s="162"/>
      <c r="X1417" s="162"/>
      <c r="AT1417" s="129" t="s">
        <v>142</v>
      </c>
      <c r="AU1417" s="129" t="s">
        <v>77</v>
      </c>
      <c r="AV1417" s="14" t="s">
        <v>77</v>
      </c>
      <c r="AW1417" s="14" t="s">
        <v>30</v>
      </c>
      <c r="AX1417" s="14" t="s">
        <v>68</v>
      </c>
      <c r="AY1417" s="129" t="s">
        <v>133</v>
      </c>
    </row>
    <row r="1418" spans="1:51" s="15" customFormat="1" ht="12">
      <c r="A1418" s="165"/>
      <c r="B1418" s="271"/>
      <c r="C1418" s="165"/>
      <c r="D1418" s="254" t="s">
        <v>142</v>
      </c>
      <c r="E1418" s="272" t="s">
        <v>3</v>
      </c>
      <c r="F1418" s="273" t="s">
        <v>207</v>
      </c>
      <c r="G1418" s="165"/>
      <c r="H1418" s="274">
        <v>85.4</v>
      </c>
      <c r="I1418" s="138"/>
      <c r="J1418" s="165"/>
      <c r="K1418" s="165"/>
      <c r="L1418" s="271"/>
      <c r="M1418" s="275"/>
      <c r="N1418" s="276"/>
      <c r="O1418" s="276"/>
      <c r="P1418" s="276"/>
      <c r="Q1418" s="276"/>
      <c r="R1418" s="276"/>
      <c r="S1418" s="276"/>
      <c r="T1418" s="277"/>
      <c r="U1418" s="165"/>
      <c r="V1418" s="165"/>
      <c r="W1418" s="165"/>
      <c r="X1418" s="165"/>
      <c r="AT1418" s="137" t="s">
        <v>142</v>
      </c>
      <c r="AU1418" s="137" t="s">
        <v>77</v>
      </c>
      <c r="AV1418" s="15" t="s">
        <v>140</v>
      </c>
      <c r="AW1418" s="15" t="s">
        <v>30</v>
      </c>
      <c r="AX1418" s="15" t="s">
        <v>73</v>
      </c>
      <c r="AY1418" s="137" t="s">
        <v>133</v>
      </c>
    </row>
    <row r="1419" spans="1:65" s="2" customFormat="1" ht="14.45" customHeight="1">
      <c r="A1419" s="164"/>
      <c r="B1419" s="176"/>
      <c r="C1419" s="242" t="s">
        <v>1671</v>
      </c>
      <c r="D1419" s="242" t="s">
        <v>135</v>
      </c>
      <c r="E1419" s="243" t="s">
        <v>1672</v>
      </c>
      <c r="F1419" s="244" t="s">
        <v>1673</v>
      </c>
      <c r="G1419" s="245" t="s">
        <v>172</v>
      </c>
      <c r="H1419" s="246">
        <v>10</v>
      </c>
      <c r="I1419" s="117"/>
      <c r="J1419" s="247">
        <f>ROUND(I1419*H1419,2)</f>
        <v>0</v>
      </c>
      <c r="K1419" s="244" t="s">
        <v>139</v>
      </c>
      <c r="L1419" s="176"/>
      <c r="M1419" s="248" t="s">
        <v>3</v>
      </c>
      <c r="N1419" s="249" t="s">
        <v>39</v>
      </c>
      <c r="O1419" s="250"/>
      <c r="P1419" s="251">
        <f>O1419*H1419</f>
        <v>0</v>
      </c>
      <c r="Q1419" s="251">
        <v>0</v>
      </c>
      <c r="R1419" s="251">
        <f>Q1419*H1419</f>
        <v>0</v>
      </c>
      <c r="S1419" s="251">
        <v>0.0026</v>
      </c>
      <c r="T1419" s="252">
        <f>S1419*H1419</f>
        <v>0.026</v>
      </c>
      <c r="U1419" s="164"/>
      <c r="V1419" s="164"/>
      <c r="W1419" s="164"/>
      <c r="X1419" s="164"/>
      <c r="Y1419" s="30"/>
      <c r="Z1419" s="30"/>
      <c r="AA1419" s="30"/>
      <c r="AB1419" s="30"/>
      <c r="AC1419" s="30"/>
      <c r="AD1419" s="30"/>
      <c r="AE1419" s="30"/>
      <c r="AR1419" s="122" t="s">
        <v>195</v>
      </c>
      <c r="AT1419" s="122" t="s">
        <v>135</v>
      </c>
      <c r="AU1419" s="122" t="s">
        <v>77</v>
      </c>
      <c r="AY1419" s="18" t="s">
        <v>133</v>
      </c>
      <c r="BE1419" s="123">
        <f>IF(N1419="základní",J1419,0)</f>
        <v>0</v>
      </c>
      <c r="BF1419" s="123">
        <f>IF(N1419="snížená",J1419,0)</f>
        <v>0</v>
      </c>
      <c r="BG1419" s="123">
        <f>IF(N1419="zákl. přenesená",J1419,0)</f>
        <v>0</v>
      </c>
      <c r="BH1419" s="123">
        <f>IF(N1419="sníž. přenesená",J1419,0)</f>
        <v>0</v>
      </c>
      <c r="BI1419" s="123">
        <f>IF(N1419="nulová",J1419,0)</f>
        <v>0</v>
      </c>
      <c r="BJ1419" s="18" t="s">
        <v>73</v>
      </c>
      <c r="BK1419" s="123">
        <f>ROUND(I1419*H1419,2)</f>
        <v>0</v>
      </c>
      <c r="BL1419" s="18" t="s">
        <v>195</v>
      </c>
      <c r="BM1419" s="122" t="s">
        <v>1674</v>
      </c>
    </row>
    <row r="1420" spans="1:51" s="13" customFormat="1" ht="12">
      <c r="A1420" s="161"/>
      <c r="B1420" s="253"/>
      <c r="C1420" s="161"/>
      <c r="D1420" s="254" t="s">
        <v>142</v>
      </c>
      <c r="E1420" s="255" t="s">
        <v>3</v>
      </c>
      <c r="F1420" s="256" t="s">
        <v>1675</v>
      </c>
      <c r="G1420" s="161"/>
      <c r="H1420" s="255" t="s">
        <v>3</v>
      </c>
      <c r="I1420" s="125"/>
      <c r="J1420" s="161"/>
      <c r="K1420" s="161"/>
      <c r="L1420" s="253"/>
      <c r="M1420" s="257"/>
      <c r="N1420" s="258"/>
      <c r="O1420" s="258"/>
      <c r="P1420" s="258"/>
      <c r="Q1420" s="258"/>
      <c r="R1420" s="258"/>
      <c r="S1420" s="258"/>
      <c r="T1420" s="259"/>
      <c r="U1420" s="161"/>
      <c r="V1420" s="161"/>
      <c r="W1420" s="161"/>
      <c r="X1420" s="161"/>
      <c r="AT1420" s="124" t="s">
        <v>142</v>
      </c>
      <c r="AU1420" s="124" t="s">
        <v>77</v>
      </c>
      <c r="AV1420" s="13" t="s">
        <v>73</v>
      </c>
      <c r="AW1420" s="13" t="s">
        <v>30</v>
      </c>
      <c r="AX1420" s="13" t="s">
        <v>68</v>
      </c>
      <c r="AY1420" s="124" t="s">
        <v>133</v>
      </c>
    </row>
    <row r="1421" spans="1:51" s="14" customFormat="1" ht="12">
      <c r="A1421" s="162"/>
      <c r="B1421" s="260"/>
      <c r="C1421" s="162"/>
      <c r="D1421" s="254" t="s">
        <v>142</v>
      </c>
      <c r="E1421" s="261" t="s">
        <v>3</v>
      </c>
      <c r="F1421" s="262" t="s">
        <v>1676</v>
      </c>
      <c r="G1421" s="162"/>
      <c r="H1421" s="263">
        <v>10</v>
      </c>
      <c r="I1421" s="130"/>
      <c r="J1421" s="162"/>
      <c r="K1421" s="162"/>
      <c r="L1421" s="260"/>
      <c r="M1421" s="264"/>
      <c r="N1421" s="265"/>
      <c r="O1421" s="265"/>
      <c r="P1421" s="265"/>
      <c r="Q1421" s="265"/>
      <c r="R1421" s="265"/>
      <c r="S1421" s="265"/>
      <c r="T1421" s="266"/>
      <c r="U1421" s="162"/>
      <c r="V1421" s="162"/>
      <c r="W1421" s="162"/>
      <c r="X1421" s="162"/>
      <c r="AT1421" s="129" t="s">
        <v>142</v>
      </c>
      <c r="AU1421" s="129" t="s">
        <v>77</v>
      </c>
      <c r="AV1421" s="14" t="s">
        <v>77</v>
      </c>
      <c r="AW1421" s="14" t="s">
        <v>30</v>
      </c>
      <c r="AX1421" s="14" t="s">
        <v>73</v>
      </c>
      <c r="AY1421" s="129" t="s">
        <v>133</v>
      </c>
    </row>
    <row r="1422" spans="1:65" s="2" customFormat="1" ht="24.2" customHeight="1">
      <c r="A1422" s="164"/>
      <c r="B1422" s="176"/>
      <c r="C1422" s="242" t="s">
        <v>1677</v>
      </c>
      <c r="D1422" s="242" t="s">
        <v>135</v>
      </c>
      <c r="E1422" s="243" t="s">
        <v>1678</v>
      </c>
      <c r="F1422" s="244" t="s">
        <v>1679</v>
      </c>
      <c r="G1422" s="245" t="s">
        <v>527</v>
      </c>
      <c r="H1422" s="246">
        <v>5</v>
      </c>
      <c r="I1422" s="117"/>
      <c r="J1422" s="247">
        <f>ROUND(I1422*H1422,2)</f>
        <v>0</v>
      </c>
      <c r="K1422" s="244" t="s">
        <v>139</v>
      </c>
      <c r="L1422" s="176"/>
      <c r="M1422" s="248" t="s">
        <v>3</v>
      </c>
      <c r="N1422" s="249" t="s">
        <v>39</v>
      </c>
      <c r="O1422" s="250"/>
      <c r="P1422" s="251">
        <f>O1422*H1422</f>
        <v>0</v>
      </c>
      <c r="Q1422" s="251">
        <v>0</v>
      </c>
      <c r="R1422" s="251">
        <f>Q1422*H1422</f>
        <v>0</v>
      </c>
      <c r="S1422" s="251">
        <v>0.00188</v>
      </c>
      <c r="T1422" s="252">
        <f>S1422*H1422</f>
        <v>0.0094</v>
      </c>
      <c r="U1422" s="164"/>
      <c r="V1422" s="164"/>
      <c r="W1422" s="164"/>
      <c r="X1422" s="164"/>
      <c r="Y1422" s="30"/>
      <c r="Z1422" s="30"/>
      <c r="AA1422" s="30"/>
      <c r="AB1422" s="30"/>
      <c r="AC1422" s="30"/>
      <c r="AD1422" s="30"/>
      <c r="AE1422" s="30"/>
      <c r="AR1422" s="122" t="s">
        <v>195</v>
      </c>
      <c r="AT1422" s="122" t="s">
        <v>135</v>
      </c>
      <c r="AU1422" s="122" t="s">
        <v>77</v>
      </c>
      <c r="AY1422" s="18" t="s">
        <v>133</v>
      </c>
      <c r="BE1422" s="123">
        <f>IF(N1422="základní",J1422,0)</f>
        <v>0</v>
      </c>
      <c r="BF1422" s="123">
        <f>IF(N1422="snížená",J1422,0)</f>
        <v>0</v>
      </c>
      <c r="BG1422" s="123">
        <f>IF(N1422="zákl. přenesená",J1422,0)</f>
        <v>0</v>
      </c>
      <c r="BH1422" s="123">
        <f>IF(N1422="sníž. přenesená",J1422,0)</f>
        <v>0</v>
      </c>
      <c r="BI1422" s="123">
        <f>IF(N1422="nulová",J1422,0)</f>
        <v>0</v>
      </c>
      <c r="BJ1422" s="18" t="s">
        <v>73</v>
      </c>
      <c r="BK1422" s="123">
        <f>ROUND(I1422*H1422,2)</f>
        <v>0</v>
      </c>
      <c r="BL1422" s="18" t="s">
        <v>195</v>
      </c>
      <c r="BM1422" s="122" t="s">
        <v>1680</v>
      </c>
    </row>
    <row r="1423" spans="1:65" s="2" customFormat="1" ht="14.45" customHeight="1">
      <c r="A1423" s="164"/>
      <c r="B1423" s="176"/>
      <c r="C1423" s="242" t="s">
        <v>1681</v>
      </c>
      <c r="D1423" s="242" t="s">
        <v>135</v>
      </c>
      <c r="E1423" s="243" t="s">
        <v>1682</v>
      </c>
      <c r="F1423" s="244" t="s">
        <v>1683</v>
      </c>
      <c r="G1423" s="245" t="s">
        <v>172</v>
      </c>
      <c r="H1423" s="246">
        <v>214</v>
      </c>
      <c r="I1423" s="117"/>
      <c r="J1423" s="247">
        <f>ROUND(I1423*H1423,2)</f>
        <v>0</v>
      </c>
      <c r="K1423" s="244" t="s">
        <v>139</v>
      </c>
      <c r="L1423" s="176"/>
      <c r="M1423" s="248" t="s">
        <v>3</v>
      </c>
      <c r="N1423" s="249" t="s">
        <v>39</v>
      </c>
      <c r="O1423" s="250"/>
      <c r="P1423" s="251">
        <f>O1423*H1423</f>
        <v>0</v>
      </c>
      <c r="Q1423" s="251">
        <v>0</v>
      </c>
      <c r="R1423" s="251">
        <f>Q1423*H1423</f>
        <v>0</v>
      </c>
      <c r="S1423" s="251">
        <v>0.00394</v>
      </c>
      <c r="T1423" s="252">
        <f>S1423*H1423</f>
        <v>0.84316</v>
      </c>
      <c r="U1423" s="164"/>
      <c r="V1423" s="164"/>
      <c r="W1423" s="164"/>
      <c r="X1423" s="164"/>
      <c r="Y1423" s="30"/>
      <c r="Z1423" s="30"/>
      <c r="AA1423" s="30"/>
      <c r="AB1423" s="30"/>
      <c r="AC1423" s="30"/>
      <c r="AD1423" s="30"/>
      <c r="AE1423" s="30"/>
      <c r="AR1423" s="122" t="s">
        <v>195</v>
      </c>
      <c r="AT1423" s="122" t="s">
        <v>135</v>
      </c>
      <c r="AU1423" s="122" t="s">
        <v>77</v>
      </c>
      <c r="AY1423" s="18" t="s">
        <v>133</v>
      </c>
      <c r="BE1423" s="123">
        <f>IF(N1423="základní",J1423,0)</f>
        <v>0</v>
      </c>
      <c r="BF1423" s="123">
        <f>IF(N1423="snížená",J1423,0)</f>
        <v>0</v>
      </c>
      <c r="BG1423" s="123">
        <f>IF(N1423="zákl. přenesená",J1423,0)</f>
        <v>0</v>
      </c>
      <c r="BH1423" s="123">
        <f>IF(N1423="sníž. přenesená",J1423,0)</f>
        <v>0</v>
      </c>
      <c r="BI1423" s="123">
        <f>IF(N1423="nulová",J1423,0)</f>
        <v>0</v>
      </c>
      <c r="BJ1423" s="18" t="s">
        <v>73</v>
      </c>
      <c r="BK1423" s="123">
        <f>ROUND(I1423*H1423,2)</f>
        <v>0</v>
      </c>
      <c r="BL1423" s="18" t="s">
        <v>195</v>
      </c>
      <c r="BM1423" s="122" t="s">
        <v>1684</v>
      </c>
    </row>
    <row r="1424" spans="1:51" s="14" customFormat="1" ht="12">
      <c r="A1424" s="162"/>
      <c r="B1424" s="260"/>
      <c r="C1424" s="162"/>
      <c r="D1424" s="254" t="s">
        <v>142</v>
      </c>
      <c r="E1424" s="261" t="s">
        <v>3</v>
      </c>
      <c r="F1424" s="262" t="s">
        <v>1685</v>
      </c>
      <c r="G1424" s="162"/>
      <c r="H1424" s="263">
        <v>214</v>
      </c>
      <c r="I1424" s="130"/>
      <c r="J1424" s="162"/>
      <c r="K1424" s="162"/>
      <c r="L1424" s="260"/>
      <c r="M1424" s="264"/>
      <c r="N1424" s="265"/>
      <c r="O1424" s="265"/>
      <c r="P1424" s="265"/>
      <c r="Q1424" s="265"/>
      <c r="R1424" s="265"/>
      <c r="S1424" s="265"/>
      <c r="T1424" s="266"/>
      <c r="U1424" s="162"/>
      <c r="V1424" s="162"/>
      <c r="W1424" s="162"/>
      <c r="X1424" s="162"/>
      <c r="AT1424" s="129" t="s">
        <v>142</v>
      </c>
      <c r="AU1424" s="129" t="s">
        <v>77</v>
      </c>
      <c r="AV1424" s="14" t="s">
        <v>77</v>
      </c>
      <c r="AW1424" s="14" t="s">
        <v>30</v>
      </c>
      <c r="AX1424" s="14" t="s">
        <v>73</v>
      </c>
      <c r="AY1424" s="129" t="s">
        <v>133</v>
      </c>
    </row>
    <row r="1425" spans="1:65" s="2" customFormat="1" ht="14.45" customHeight="1">
      <c r="A1425" s="164"/>
      <c r="B1425" s="176"/>
      <c r="C1425" s="242" t="s">
        <v>1686</v>
      </c>
      <c r="D1425" s="242" t="s">
        <v>135</v>
      </c>
      <c r="E1425" s="243" t="s">
        <v>1687</v>
      </c>
      <c r="F1425" s="244" t="s">
        <v>1688</v>
      </c>
      <c r="G1425" s="245" t="s">
        <v>172</v>
      </c>
      <c r="H1425" s="246">
        <v>85</v>
      </c>
      <c r="I1425" s="117"/>
      <c r="J1425" s="247">
        <f>ROUND(I1425*H1425,2)</f>
        <v>0</v>
      </c>
      <c r="K1425" s="244" t="s">
        <v>3</v>
      </c>
      <c r="L1425" s="176"/>
      <c r="M1425" s="248" t="s">
        <v>3</v>
      </c>
      <c r="N1425" s="249" t="s">
        <v>39</v>
      </c>
      <c r="O1425" s="250"/>
      <c r="P1425" s="251">
        <f>O1425*H1425</f>
        <v>0</v>
      </c>
      <c r="Q1425" s="251">
        <v>0</v>
      </c>
      <c r="R1425" s="251">
        <f>Q1425*H1425</f>
        <v>0</v>
      </c>
      <c r="S1425" s="251">
        <v>0.008</v>
      </c>
      <c r="T1425" s="252">
        <f>S1425*H1425</f>
        <v>0.68</v>
      </c>
      <c r="U1425" s="164"/>
      <c r="V1425" s="164"/>
      <c r="W1425" s="164"/>
      <c r="X1425" s="164"/>
      <c r="Y1425" s="30"/>
      <c r="Z1425" s="30"/>
      <c r="AA1425" s="30"/>
      <c r="AB1425" s="30"/>
      <c r="AC1425" s="30"/>
      <c r="AD1425" s="30"/>
      <c r="AE1425" s="30"/>
      <c r="AR1425" s="122" t="s">
        <v>195</v>
      </c>
      <c r="AT1425" s="122" t="s">
        <v>135</v>
      </c>
      <c r="AU1425" s="122" t="s">
        <v>77</v>
      </c>
      <c r="AY1425" s="18" t="s">
        <v>133</v>
      </c>
      <c r="BE1425" s="123">
        <f>IF(N1425="základní",J1425,0)</f>
        <v>0</v>
      </c>
      <c r="BF1425" s="123">
        <f>IF(N1425="snížená",J1425,0)</f>
        <v>0</v>
      </c>
      <c r="BG1425" s="123">
        <f>IF(N1425="zákl. přenesená",J1425,0)</f>
        <v>0</v>
      </c>
      <c r="BH1425" s="123">
        <f>IF(N1425="sníž. přenesená",J1425,0)</f>
        <v>0</v>
      </c>
      <c r="BI1425" s="123">
        <f>IF(N1425="nulová",J1425,0)</f>
        <v>0</v>
      </c>
      <c r="BJ1425" s="18" t="s">
        <v>73</v>
      </c>
      <c r="BK1425" s="123">
        <f>ROUND(I1425*H1425,2)</f>
        <v>0</v>
      </c>
      <c r="BL1425" s="18" t="s">
        <v>195</v>
      </c>
      <c r="BM1425" s="122" t="s">
        <v>1689</v>
      </c>
    </row>
    <row r="1426" spans="1:51" s="14" customFormat="1" ht="12">
      <c r="A1426" s="162"/>
      <c r="B1426" s="260"/>
      <c r="C1426" s="162"/>
      <c r="D1426" s="254" t="s">
        <v>142</v>
      </c>
      <c r="E1426" s="261" t="s">
        <v>3</v>
      </c>
      <c r="F1426" s="262" t="s">
        <v>1690</v>
      </c>
      <c r="G1426" s="162"/>
      <c r="H1426" s="263">
        <v>85</v>
      </c>
      <c r="I1426" s="130"/>
      <c r="J1426" s="162"/>
      <c r="K1426" s="162"/>
      <c r="L1426" s="260"/>
      <c r="M1426" s="264"/>
      <c r="N1426" s="265"/>
      <c r="O1426" s="265"/>
      <c r="P1426" s="265"/>
      <c r="Q1426" s="265"/>
      <c r="R1426" s="265"/>
      <c r="S1426" s="265"/>
      <c r="T1426" s="266"/>
      <c r="U1426" s="162"/>
      <c r="V1426" s="162"/>
      <c r="W1426" s="162"/>
      <c r="X1426" s="162"/>
      <c r="AT1426" s="129" t="s">
        <v>142</v>
      </c>
      <c r="AU1426" s="129" t="s">
        <v>77</v>
      </c>
      <c r="AV1426" s="14" t="s">
        <v>77</v>
      </c>
      <c r="AW1426" s="14" t="s">
        <v>30</v>
      </c>
      <c r="AX1426" s="14" t="s">
        <v>73</v>
      </c>
      <c r="AY1426" s="129" t="s">
        <v>133</v>
      </c>
    </row>
    <row r="1427" spans="1:65" s="2" customFormat="1" ht="24.2" customHeight="1">
      <c r="A1427" s="164"/>
      <c r="B1427" s="176"/>
      <c r="C1427" s="242" t="s">
        <v>1691</v>
      </c>
      <c r="D1427" s="242" t="s">
        <v>135</v>
      </c>
      <c r="E1427" s="243" t="s">
        <v>1692</v>
      </c>
      <c r="F1427" s="244" t="s">
        <v>1693</v>
      </c>
      <c r="G1427" s="245" t="s">
        <v>1348</v>
      </c>
      <c r="H1427" s="246">
        <v>12</v>
      </c>
      <c r="I1427" s="117"/>
      <c r="J1427" s="247">
        <f>ROUND(I1427*H1427,2)</f>
        <v>0</v>
      </c>
      <c r="K1427" s="244" t="s">
        <v>3</v>
      </c>
      <c r="L1427" s="176"/>
      <c r="M1427" s="248" t="s">
        <v>3</v>
      </c>
      <c r="N1427" s="249" t="s">
        <v>39</v>
      </c>
      <c r="O1427" s="250"/>
      <c r="P1427" s="251">
        <f>O1427*H1427</f>
        <v>0</v>
      </c>
      <c r="Q1427" s="251">
        <v>0</v>
      </c>
      <c r="R1427" s="251">
        <f>Q1427*H1427</f>
        <v>0</v>
      </c>
      <c r="S1427" s="251">
        <v>0.01</v>
      </c>
      <c r="T1427" s="252">
        <f>S1427*H1427</f>
        <v>0.12</v>
      </c>
      <c r="U1427" s="164"/>
      <c r="V1427" s="164"/>
      <c r="W1427" s="164"/>
      <c r="X1427" s="164"/>
      <c r="Y1427" s="30"/>
      <c r="Z1427" s="30"/>
      <c r="AA1427" s="30"/>
      <c r="AB1427" s="30"/>
      <c r="AC1427" s="30"/>
      <c r="AD1427" s="30"/>
      <c r="AE1427" s="30"/>
      <c r="AR1427" s="122" t="s">
        <v>195</v>
      </c>
      <c r="AT1427" s="122" t="s">
        <v>135</v>
      </c>
      <c r="AU1427" s="122" t="s">
        <v>77</v>
      </c>
      <c r="AY1427" s="18" t="s">
        <v>133</v>
      </c>
      <c r="BE1427" s="123">
        <f>IF(N1427="základní",J1427,0)</f>
        <v>0</v>
      </c>
      <c r="BF1427" s="123">
        <f>IF(N1427="snížená",J1427,0)</f>
        <v>0</v>
      </c>
      <c r="BG1427" s="123">
        <f>IF(N1427="zákl. přenesená",J1427,0)</f>
        <v>0</v>
      </c>
      <c r="BH1427" s="123">
        <f>IF(N1427="sníž. přenesená",J1427,0)</f>
        <v>0</v>
      </c>
      <c r="BI1427" s="123">
        <f>IF(N1427="nulová",J1427,0)</f>
        <v>0</v>
      </c>
      <c r="BJ1427" s="18" t="s">
        <v>73</v>
      </c>
      <c r="BK1427" s="123">
        <f>ROUND(I1427*H1427,2)</f>
        <v>0</v>
      </c>
      <c r="BL1427" s="18" t="s">
        <v>195</v>
      </c>
      <c r="BM1427" s="122" t="s">
        <v>1694</v>
      </c>
    </row>
    <row r="1428" spans="1:65" s="2" customFormat="1" ht="14.45" customHeight="1">
      <c r="A1428" s="164"/>
      <c r="B1428" s="176"/>
      <c r="C1428" s="242" t="s">
        <v>1695</v>
      </c>
      <c r="D1428" s="242" t="s">
        <v>135</v>
      </c>
      <c r="E1428" s="243" t="s">
        <v>1696</v>
      </c>
      <c r="F1428" s="244" t="s">
        <v>1697</v>
      </c>
      <c r="G1428" s="245" t="s">
        <v>172</v>
      </c>
      <c r="H1428" s="246">
        <v>82.5</v>
      </c>
      <c r="I1428" s="117"/>
      <c r="J1428" s="247">
        <f>ROUND(I1428*H1428,2)</f>
        <v>0</v>
      </c>
      <c r="K1428" s="244" t="s">
        <v>139</v>
      </c>
      <c r="L1428" s="176"/>
      <c r="M1428" s="248" t="s">
        <v>3</v>
      </c>
      <c r="N1428" s="249" t="s">
        <v>39</v>
      </c>
      <c r="O1428" s="250"/>
      <c r="P1428" s="251">
        <f>O1428*H1428</f>
        <v>0</v>
      </c>
      <c r="Q1428" s="251">
        <v>0.00147</v>
      </c>
      <c r="R1428" s="251">
        <f>Q1428*H1428</f>
        <v>0.121275</v>
      </c>
      <c r="S1428" s="251">
        <v>0</v>
      </c>
      <c r="T1428" s="252">
        <f>S1428*H1428</f>
        <v>0</v>
      </c>
      <c r="U1428" s="164"/>
      <c r="V1428" s="164"/>
      <c r="W1428" s="164"/>
      <c r="X1428" s="164"/>
      <c r="Y1428" s="30"/>
      <c r="Z1428" s="30"/>
      <c r="AA1428" s="30"/>
      <c r="AB1428" s="30"/>
      <c r="AC1428" s="30"/>
      <c r="AD1428" s="30"/>
      <c r="AE1428" s="30"/>
      <c r="AR1428" s="122" t="s">
        <v>195</v>
      </c>
      <c r="AT1428" s="122" t="s">
        <v>135</v>
      </c>
      <c r="AU1428" s="122" t="s">
        <v>77</v>
      </c>
      <c r="AY1428" s="18" t="s">
        <v>133</v>
      </c>
      <c r="BE1428" s="123">
        <f>IF(N1428="základní",J1428,0)</f>
        <v>0</v>
      </c>
      <c r="BF1428" s="123">
        <f>IF(N1428="snížená",J1428,0)</f>
        <v>0</v>
      </c>
      <c r="BG1428" s="123">
        <f>IF(N1428="zákl. přenesená",J1428,0)</f>
        <v>0</v>
      </c>
      <c r="BH1428" s="123">
        <f>IF(N1428="sníž. přenesená",J1428,0)</f>
        <v>0</v>
      </c>
      <c r="BI1428" s="123">
        <f>IF(N1428="nulová",J1428,0)</f>
        <v>0</v>
      </c>
      <c r="BJ1428" s="18" t="s">
        <v>73</v>
      </c>
      <c r="BK1428" s="123">
        <f>ROUND(I1428*H1428,2)</f>
        <v>0</v>
      </c>
      <c r="BL1428" s="18" t="s">
        <v>195</v>
      </c>
      <c r="BM1428" s="122" t="s">
        <v>1698</v>
      </c>
    </row>
    <row r="1429" spans="1:47" s="2" customFormat="1" ht="19.5">
      <c r="A1429" s="164"/>
      <c r="B1429" s="176"/>
      <c r="C1429" s="164"/>
      <c r="D1429" s="254" t="s">
        <v>164</v>
      </c>
      <c r="E1429" s="164"/>
      <c r="F1429" s="267" t="s">
        <v>1699</v>
      </c>
      <c r="G1429" s="164"/>
      <c r="H1429" s="164"/>
      <c r="I1429" s="134"/>
      <c r="J1429" s="164"/>
      <c r="K1429" s="164"/>
      <c r="L1429" s="176"/>
      <c r="M1429" s="268"/>
      <c r="N1429" s="269"/>
      <c r="O1429" s="250"/>
      <c r="P1429" s="250"/>
      <c r="Q1429" s="250"/>
      <c r="R1429" s="250"/>
      <c r="S1429" s="250"/>
      <c r="T1429" s="270"/>
      <c r="U1429" s="164"/>
      <c r="V1429" s="164"/>
      <c r="W1429" s="164"/>
      <c r="X1429" s="164"/>
      <c r="Y1429" s="30"/>
      <c r="Z1429" s="30"/>
      <c r="AA1429" s="30"/>
      <c r="AB1429" s="30"/>
      <c r="AC1429" s="30"/>
      <c r="AD1429" s="30"/>
      <c r="AE1429" s="30"/>
      <c r="AT1429" s="18" t="s">
        <v>164</v>
      </c>
      <c r="AU1429" s="18" t="s">
        <v>77</v>
      </c>
    </row>
    <row r="1430" spans="1:51" s="14" customFormat="1" ht="12">
      <c r="A1430" s="162"/>
      <c r="B1430" s="260"/>
      <c r="C1430" s="162"/>
      <c r="D1430" s="254" t="s">
        <v>142</v>
      </c>
      <c r="E1430" s="261" t="s">
        <v>3</v>
      </c>
      <c r="F1430" s="262" t="s">
        <v>1700</v>
      </c>
      <c r="G1430" s="162"/>
      <c r="H1430" s="263">
        <v>16</v>
      </c>
      <c r="I1430" s="130"/>
      <c r="J1430" s="162"/>
      <c r="K1430" s="162"/>
      <c r="L1430" s="260"/>
      <c r="M1430" s="264"/>
      <c r="N1430" s="265"/>
      <c r="O1430" s="265"/>
      <c r="P1430" s="265"/>
      <c r="Q1430" s="265"/>
      <c r="R1430" s="265"/>
      <c r="S1430" s="265"/>
      <c r="T1430" s="266"/>
      <c r="U1430" s="162"/>
      <c r="V1430" s="162"/>
      <c r="W1430" s="162"/>
      <c r="X1430" s="162"/>
      <c r="AT1430" s="129" t="s">
        <v>142</v>
      </c>
      <c r="AU1430" s="129" t="s">
        <v>77</v>
      </c>
      <c r="AV1430" s="14" t="s">
        <v>77</v>
      </c>
      <c r="AW1430" s="14" t="s">
        <v>30</v>
      </c>
      <c r="AX1430" s="14" t="s">
        <v>68</v>
      </c>
      <c r="AY1430" s="129" t="s">
        <v>133</v>
      </c>
    </row>
    <row r="1431" spans="1:51" s="14" customFormat="1" ht="12">
      <c r="A1431" s="162"/>
      <c r="B1431" s="260"/>
      <c r="C1431" s="162"/>
      <c r="D1431" s="254" t="s">
        <v>142</v>
      </c>
      <c r="E1431" s="261" t="s">
        <v>3</v>
      </c>
      <c r="F1431" s="262" t="s">
        <v>1701</v>
      </c>
      <c r="G1431" s="162"/>
      <c r="H1431" s="263">
        <v>6</v>
      </c>
      <c r="I1431" s="130"/>
      <c r="J1431" s="162"/>
      <c r="K1431" s="162"/>
      <c r="L1431" s="260"/>
      <c r="M1431" s="264"/>
      <c r="N1431" s="265"/>
      <c r="O1431" s="265"/>
      <c r="P1431" s="265"/>
      <c r="Q1431" s="265"/>
      <c r="R1431" s="265"/>
      <c r="S1431" s="265"/>
      <c r="T1431" s="266"/>
      <c r="U1431" s="162"/>
      <c r="V1431" s="162"/>
      <c r="W1431" s="162"/>
      <c r="X1431" s="162"/>
      <c r="AT1431" s="129" t="s">
        <v>142</v>
      </c>
      <c r="AU1431" s="129" t="s">
        <v>77</v>
      </c>
      <c r="AV1431" s="14" t="s">
        <v>77</v>
      </c>
      <c r="AW1431" s="14" t="s">
        <v>30</v>
      </c>
      <c r="AX1431" s="14" t="s">
        <v>68</v>
      </c>
      <c r="AY1431" s="129" t="s">
        <v>133</v>
      </c>
    </row>
    <row r="1432" spans="1:51" s="14" customFormat="1" ht="12">
      <c r="A1432" s="162"/>
      <c r="B1432" s="260"/>
      <c r="C1432" s="162"/>
      <c r="D1432" s="254" t="s">
        <v>142</v>
      </c>
      <c r="E1432" s="261" t="s">
        <v>3</v>
      </c>
      <c r="F1432" s="262" t="s">
        <v>1702</v>
      </c>
      <c r="G1432" s="162"/>
      <c r="H1432" s="263">
        <v>6</v>
      </c>
      <c r="I1432" s="130"/>
      <c r="J1432" s="162"/>
      <c r="K1432" s="162"/>
      <c r="L1432" s="260"/>
      <c r="M1432" s="264"/>
      <c r="N1432" s="265"/>
      <c r="O1432" s="265"/>
      <c r="P1432" s="265"/>
      <c r="Q1432" s="265"/>
      <c r="R1432" s="265"/>
      <c r="S1432" s="265"/>
      <c r="T1432" s="266"/>
      <c r="U1432" s="162"/>
      <c r="V1432" s="162"/>
      <c r="W1432" s="162"/>
      <c r="X1432" s="162"/>
      <c r="AT1432" s="129" t="s">
        <v>142</v>
      </c>
      <c r="AU1432" s="129" t="s">
        <v>77</v>
      </c>
      <c r="AV1432" s="14" t="s">
        <v>77</v>
      </c>
      <c r="AW1432" s="14" t="s">
        <v>30</v>
      </c>
      <c r="AX1432" s="14" t="s">
        <v>68</v>
      </c>
      <c r="AY1432" s="129" t="s">
        <v>133</v>
      </c>
    </row>
    <row r="1433" spans="1:51" s="14" customFormat="1" ht="12">
      <c r="A1433" s="162"/>
      <c r="B1433" s="260"/>
      <c r="C1433" s="162"/>
      <c r="D1433" s="254" t="s">
        <v>142</v>
      </c>
      <c r="E1433" s="261" t="s">
        <v>3</v>
      </c>
      <c r="F1433" s="262" t="s">
        <v>1703</v>
      </c>
      <c r="G1433" s="162"/>
      <c r="H1433" s="263">
        <v>10</v>
      </c>
      <c r="I1433" s="130"/>
      <c r="J1433" s="162"/>
      <c r="K1433" s="162"/>
      <c r="L1433" s="260"/>
      <c r="M1433" s="264"/>
      <c r="N1433" s="265"/>
      <c r="O1433" s="265"/>
      <c r="P1433" s="265"/>
      <c r="Q1433" s="265"/>
      <c r="R1433" s="265"/>
      <c r="S1433" s="265"/>
      <c r="T1433" s="266"/>
      <c r="U1433" s="162"/>
      <c r="V1433" s="162"/>
      <c r="W1433" s="162"/>
      <c r="X1433" s="162"/>
      <c r="AT1433" s="129" t="s">
        <v>142</v>
      </c>
      <c r="AU1433" s="129" t="s">
        <v>77</v>
      </c>
      <c r="AV1433" s="14" t="s">
        <v>77</v>
      </c>
      <c r="AW1433" s="14" t="s">
        <v>30</v>
      </c>
      <c r="AX1433" s="14" t="s">
        <v>68</v>
      </c>
      <c r="AY1433" s="129" t="s">
        <v>133</v>
      </c>
    </row>
    <row r="1434" spans="1:51" s="14" customFormat="1" ht="12">
      <c r="A1434" s="162"/>
      <c r="B1434" s="260"/>
      <c r="C1434" s="162"/>
      <c r="D1434" s="254" t="s">
        <v>142</v>
      </c>
      <c r="E1434" s="261" t="s">
        <v>3</v>
      </c>
      <c r="F1434" s="262" t="s">
        <v>1704</v>
      </c>
      <c r="G1434" s="162"/>
      <c r="H1434" s="263">
        <v>27</v>
      </c>
      <c r="I1434" s="130"/>
      <c r="J1434" s="162"/>
      <c r="K1434" s="162"/>
      <c r="L1434" s="260"/>
      <c r="M1434" s="264"/>
      <c r="N1434" s="265"/>
      <c r="O1434" s="265"/>
      <c r="P1434" s="265"/>
      <c r="Q1434" s="265"/>
      <c r="R1434" s="265"/>
      <c r="S1434" s="265"/>
      <c r="T1434" s="266"/>
      <c r="U1434" s="162"/>
      <c r="V1434" s="162"/>
      <c r="W1434" s="162"/>
      <c r="X1434" s="162"/>
      <c r="AT1434" s="129" t="s">
        <v>142</v>
      </c>
      <c r="AU1434" s="129" t="s">
        <v>77</v>
      </c>
      <c r="AV1434" s="14" t="s">
        <v>77</v>
      </c>
      <c r="AW1434" s="14" t="s">
        <v>30</v>
      </c>
      <c r="AX1434" s="14" t="s">
        <v>68</v>
      </c>
      <c r="AY1434" s="129" t="s">
        <v>133</v>
      </c>
    </row>
    <row r="1435" spans="1:51" s="14" customFormat="1" ht="12">
      <c r="A1435" s="162"/>
      <c r="B1435" s="260"/>
      <c r="C1435" s="162"/>
      <c r="D1435" s="254" t="s">
        <v>142</v>
      </c>
      <c r="E1435" s="261" t="s">
        <v>3</v>
      </c>
      <c r="F1435" s="262" t="s">
        <v>1705</v>
      </c>
      <c r="G1435" s="162"/>
      <c r="H1435" s="263">
        <v>8</v>
      </c>
      <c r="I1435" s="130"/>
      <c r="J1435" s="162"/>
      <c r="K1435" s="162"/>
      <c r="L1435" s="260"/>
      <c r="M1435" s="264"/>
      <c r="N1435" s="265"/>
      <c r="O1435" s="265"/>
      <c r="P1435" s="265"/>
      <c r="Q1435" s="265"/>
      <c r="R1435" s="265"/>
      <c r="S1435" s="265"/>
      <c r="T1435" s="266"/>
      <c r="U1435" s="162"/>
      <c r="V1435" s="162"/>
      <c r="W1435" s="162"/>
      <c r="X1435" s="162"/>
      <c r="AT1435" s="129" t="s">
        <v>142</v>
      </c>
      <c r="AU1435" s="129" t="s">
        <v>77</v>
      </c>
      <c r="AV1435" s="14" t="s">
        <v>77</v>
      </c>
      <c r="AW1435" s="14" t="s">
        <v>30</v>
      </c>
      <c r="AX1435" s="14" t="s">
        <v>68</v>
      </c>
      <c r="AY1435" s="129" t="s">
        <v>133</v>
      </c>
    </row>
    <row r="1436" spans="1:51" s="14" customFormat="1" ht="12">
      <c r="A1436" s="162"/>
      <c r="B1436" s="260"/>
      <c r="C1436" s="162"/>
      <c r="D1436" s="254" t="s">
        <v>142</v>
      </c>
      <c r="E1436" s="261" t="s">
        <v>3</v>
      </c>
      <c r="F1436" s="262" t="s">
        <v>1706</v>
      </c>
      <c r="G1436" s="162"/>
      <c r="H1436" s="263">
        <v>9.5</v>
      </c>
      <c r="I1436" s="130"/>
      <c r="J1436" s="162"/>
      <c r="K1436" s="162"/>
      <c r="L1436" s="260"/>
      <c r="M1436" s="264"/>
      <c r="N1436" s="265"/>
      <c r="O1436" s="265"/>
      <c r="P1436" s="265"/>
      <c r="Q1436" s="265"/>
      <c r="R1436" s="265"/>
      <c r="S1436" s="265"/>
      <c r="T1436" s="266"/>
      <c r="U1436" s="162"/>
      <c r="V1436" s="162"/>
      <c r="W1436" s="162"/>
      <c r="X1436" s="162"/>
      <c r="AT1436" s="129" t="s">
        <v>142</v>
      </c>
      <c r="AU1436" s="129" t="s">
        <v>77</v>
      </c>
      <c r="AV1436" s="14" t="s">
        <v>77</v>
      </c>
      <c r="AW1436" s="14" t="s">
        <v>30</v>
      </c>
      <c r="AX1436" s="14" t="s">
        <v>68</v>
      </c>
      <c r="AY1436" s="129" t="s">
        <v>133</v>
      </c>
    </row>
    <row r="1437" spans="1:51" s="15" customFormat="1" ht="12">
      <c r="A1437" s="165"/>
      <c r="B1437" s="271"/>
      <c r="C1437" s="165"/>
      <c r="D1437" s="254" t="s">
        <v>142</v>
      </c>
      <c r="E1437" s="272" t="s">
        <v>3</v>
      </c>
      <c r="F1437" s="273" t="s">
        <v>207</v>
      </c>
      <c r="G1437" s="165"/>
      <c r="H1437" s="274">
        <v>82.5</v>
      </c>
      <c r="I1437" s="138"/>
      <c r="J1437" s="165"/>
      <c r="K1437" s="165"/>
      <c r="L1437" s="271"/>
      <c r="M1437" s="275"/>
      <c r="N1437" s="276"/>
      <c r="O1437" s="276"/>
      <c r="P1437" s="276"/>
      <c r="Q1437" s="276"/>
      <c r="R1437" s="276"/>
      <c r="S1437" s="276"/>
      <c r="T1437" s="277"/>
      <c r="U1437" s="165"/>
      <c r="V1437" s="165"/>
      <c r="W1437" s="165"/>
      <c r="X1437" s="165"/>
      <c r="AT1437" s="137" t="s">
        <v>142</v>
      </c>
      <c r="AU1437" s="137" t="s">
        <v>77</v>
      </c>
      <c r="AV1437" s="15" t="s">
        <v>140</v>
      </c>
      <c r="AW1437" s="15" t="s">
        <v>30</v>
      </c>
      <c r="AX1437" s="15" t="s">
        <v>73</v>
      </c>
      <c r="AY1437" s="137" t="s">
        <v>133</v>
      </c>
    </row>
    <row r="1438" spans="1:65" s="2" customFormat="1" ht="14.45" customHeight="1">
      <c r="A1438" s="164"/>
      <c r="B1438" s="176"/>
      <c r="C1438" s="242" t="s">
        <v>1707</v>
      </c>
      <c r="D1438" s="242" t="s">
        <v>135</v>
      </c>
      <c r="E1438" s="243" t="s">
        <v>1708</v>
      </c>
      <c r="F1438" s="244" t="s">
        <v>1709</v>
      </c>
      <c r="G1438" s="245" t="s">
        <v>172</v>
      </c>
      <c r="H1438" s="246">
        <v>28</v>
      </c>
      <c r="I1438" s="117"/>
      <c r="J1438" s="247">
        <f>ROUND(I1438*H1438,2)</f>
        <v>0</v>
      </c>
      <c r="K1438" s="244" t="s">
        <v>139</v>
      </c>
      <c r="L1438" s="176"/>
      <c r="M1438" s="248" t="s">
        <v>3</v>
      </c>
      <c r="N1438" s="249" t="s">
        <v>39</v>
      </c>
      <c r="O1438" s="250"/>
      <c r="P1438" s="251">
        <f>O1438*H1438</f>
        <v>0</v>
      </c>
      <c r="Q1438" s="251">
        <v>0.00386</v>
      </c>
      <c r="R1438" s="251">
        <f>Q1438*H1438</f>
        <v>0.10808000000000001</v>
      </c>
      <c r="S1438" s="251">
        <v>0</v>
      </c>
      <c r="T1438" s="252">
        <f>S1438*H1438</f>
        <v>0</v>
      </c>
      <c r="U1438" s="164"/>
      <c r="V1438" s="164"/>
      <c r="W1438" s="164"/>
      <c r="X1438" s="164"/>
      <c r="Y1438" s="30"/>
      <c r="Z1438" s="30"/>
      <c r="AA1438" s="30"/>
      <c r="AB1438" s="30"/>
      <c r="AC1438" s="30"/>
      <c r="AD1438" s="30"/>
      <c r="AE1438" s="30"/>
      <c r="AR1438" s="122" t="s">
        <v>195</v>
      </c>
      <c r="AT1438" s="122" t="s">
        <v>135</v>
      </c>
      <c r="AU1438" s="122" t="s">
        <v>77</v>
      </c>
      <c r="AY1438" s="18" t="s">
        <v>133</v>
      </c>
      <c r="BE1438" s="123">
        <f>IF(N1438="základní",J1438,0)</f>
        <v>0</v>
      </c>
      <c r="BF1438" s="123">
        <f>IF(N1438="snížená",J1438,0)</f>
        <v>0</v>
      </c>
      <c r="BG1438" s="123">
        <f>IF(N1438="zákl. přenesená",J1438,0)</f>
        <v>0</v>
      </c>
      <c r="BH1438" s="123">
        <f>IF(N1438="sníž. přenesená",J1438,0)</f>
        <v>0</v>
      </c>
      <c r="BI1438" s="123">
        <f>IF(N1438="nulová",J1438,0)</f>
        <v>0</v>
      </c>
      <c r="BJ1438" s="18" t="s">
        <v>73</v>
      </c>
      <c r="BK1438" s="123">
        <f>ROUND(I1438*H1438,2)</f>
        <v>0</v>
      </c>
      <c r="BL1438" s="18" t="s">
        <v>195</v>
      </c>
      <c r="BM1438" s="122" t="s">
        <v>1710</v>
      </c>
    </row>
    <row r="1439" spans="1:47" s="2" customFormat="1" ht="19.5">
      <c r="A1439" s="164"/>
      <c r="B1439" s="176"/>
      <c r="C1439" s="164"/>
      <c r="D1439" s="254" t="s">
        <v>164</v>
      </c>
      <c r="E1439" s="164"/>
      <c r="F1439" s="267" t="s">
        <v>1711</v>
      </c>
      <c r="G1439" s="164"/>
      <c r="H1439" s="164"/>
      <c r="I1439" s="134"/>
      <c r="J1439" s="164"/>
      <c r="K1439" s="164"/>
      <c r="L1439" s="176"/>
      <c r="M1439" s="268"/>
      <c r="N1439" s="269"/>
      <c r="O1439" s="250"/>
      <c r="P1439" s="250"/>
      <c r="Q1439" s="250"/>
      <c r="R1439" s="250"/>
      <c r="S1439" s="250"/>
      <c r="T1439" s="270"/>
      <c r="U1439" s="164"/>
      <c r="V1439" s="164"/>
      <c r="W1439" s="164"/>
      <c r="X1439" s="164"/>
      <c r="Y1439" s="30"/>
      <c r="Z1439" s="30"/>
      <c r="AA1439" s="30"/>
      <c r="AB1439" s="30"/>
      <c r="AC1439" s="30"/>
      <c r="AD1439" s="30"/>
      <c r="AE1439" s="30"/>
      <c r="AT1439" s="18" t="s">
        <v>164</v>
      </c>
      <c r="AU1439" s="18" t="s">
        <v>77</v>
      </c>
    </row>
    <row r="1440" spans="1:51" s="13" customFormat="1" ht="12">
      <c r="A1440" s="161"/>
      <c r="B1440" s="253"/>
      <c r="C1440" s="161"/>
      <c r="D1440" s="254" t="s">
        <v>142</v>
      </c>
      <c r="E1440" s="255" t="s">
        <v>3</v>
      </c>
      <c r="F1440" s="256" t="s">
        <v>1712</v>
      </c>
      <c r="G1440" s="161"/>
      <c r="H1440" s="255" t="s">
        <v>3</v>
      </c>
      <c r="I1440" s="125"/>
      <c r="J1440" s="161"/>
      <c r="K1440" s="161"/>
      <c r="L1440" s="253"/>
      <c r="M1440" s="257"/>
      <c r="N1440" s="258"/>
      <c r="O1440" s="258"/>
      <c r="P1440" s="258"/>
      <c r="Q1440" s="258"/>
      <c r="R1440" s="258"/>
      <c r="S1440" s="258"/>
      <c r="T1440" s="259"/>
      <c r="U1440" s="161"/>
      <c r="V1440" s="161"/>
      <c r="W1440" s="161"/>
      <c r="X1440" s="161"/>
      <c r="AT1440" s="124" t="s">
        <v>142</v>
      </c>
      <c r="AU1440" s="124" t="s">
        <v>77</v>
      </c>
      <c r="AV1440" s="13" t="s">
        <v>73</v>
      </c>
      <c r="AW1440" s="13" t="s">
        <v>30</v>
      </c>
      <c r="AX1440" s="13" t="s">
        <v>68</v>
      </c>
      <c r="AY1440" s="124" t="s">
        <v>133</v>
      </c>
    </row>
    <row r="1441" spans="1:51" s="14" customFormat="1" ht="12">
      <c r="A1441" s="162"/>
      <c r="B1441" s="260"/>
      <c r="C1441" s="162"/>
      <c r="D1441" s="254" t="s">
        <v>142</v>
      </c>
      <c r="E1441" s="261" t="s">
        <v>3</v>
      </c>
      <c r="F1441" s="262" t="s">
        <v>1713</v>
      </c>
      <c r="G1441" s="162"/>
      <c r="H1441" s="263">
        <v>28</v>
      </c>
      <c r="I1441" s="130"/>
      <c r="J1441" s="162"/>
      <c r="K1441" s="162"/>
      <c r="L1441" s="260"/>
      <c r="M1441" s="264"/>
      <c r="N1441" s="265"/>
      <c r="O1441" s="265"/>
      <c r="P1441" s="265"/>
      <c r="Q1441" s="265"/>
      <c r="R1441" s="265"/>
      <c r="S1441" s="265"/>
      <c r="T1441" s="266"/>
      <c r="U1441" s="162"/>
      <c r="V1441" s="162"/>
      <c r="W1441" s="162"/>
      <c r="X1441" s="162"/>
      <c r="AT1441" s="129" t="s">
        <v>142</v>
      </c>
      <c r="AU1441" s="129" t="s">
        <v>77</v>
      </c>
      <c r="AV1441" s="14" t="s">
        <v>77</v>
      </c>
      <c r="AW1441" s="14" t="s">
        <v>30</v>
      </c>
      <c r="AX1441" s="14" t="s">
        <v>73</v>
      </c>
      <c r="AY1441" s="129" t="s">
        <v>133</v>
      </c>
    </row>
    <row r="1442" spans="1:65" s="2" customFormat="1" ht="14.45" customHeight="1">
      <c r="A1442" s="164"/>
      <c r="B1442" s="176"/>
      <c r="C1442" s="242" t="s">
        <v>1714</v>
      </c>
      <c r="D1442" s="242" t="s">
        <v>135</v>
      </c>
      <c r="E1442" s="243" t="s">
        <v>1715</v>
      </c>
      <c r="F1442" s="244" t="s">
        <v>1716</v>
      </c>
      <c r="G1442" s="245" t="s">
        <v>172</v>
      </c>
      <c r="H1442" s="246">
        <v>60.16</v>
      </c>
      <c r="I1442" s="117"/>
      <c r="J1442" s="247">
        <f>ROUND(I1442*H1442,2)</f>
        <v>0</v>
      </c>
      <c r="K1442" s="244" t="s">
        <v>139</v>
      </c>
      <c r="L1442" s="176"/>
      <c r="M1442" s="248" t="s">
        <v>3</v>
      </c>
      <c r="N1442" s="249" t="s">
        <v>39</v>
      </c>
      <c r="O1442" s="250"/>
      <c r="P1442" s="251">
        <f>O1442*H1442</f>
        <v>0</v>
      </c>
      <c r="Q1442" s="251">
        <v>0.00259</v>
      </c>
      <c r="R1442" s="251">
        <f>Q1442*H1442</f>
        <v>0.1558144</v>
      </c>
      <c r="S1442" s="251">
        <v>0</v>
      </c>
      <c r="T1442" s="252">
        <f>S1442*H1442</f>
        <v>0</v>
      </c>
      <c r="U1442" s="164"/>
      <c r="V1442" s="164"/>
      <c r="W1442" s="164"/>
      <c r="X1442" s="164"/>
      <c r="Y1442" s="30"/>
      <c r="Z1442" s="30"/>
      <c r="AA1442" s="30"/>
      <c r="AB1442" s="30"/>
      <c r="AC1442" s="30"/>
      <c r="AD1442" s="30"/>
      <c r="AE1442" s="30"/>
      <c r="AR1442" s="122" t="s">
        <v>195</v>
      </c>
      <c r="AT1442" s="122" t="s">
        <v>135</v>
      </c>
      <c r="AU1442" s="122" t="s">
        <v>77</v>
      </c>
      <c r="AY1442" s="18" t="s">
        <v>133</v>
      </c>
      <c r="BE1442" s="123">
        <f>IF(N1442="základní",J1442,0)</f>
        <v>0</v>
      </c>
      <c r="BF1442" s="123">
        <f>IF(N1442="snížená",J1442,0)</f>
        <v>0</v>
      </c>
      <c r="BG1442" s="123">
        <f>IF(N1442="zákl. přenesená",J1442,0)</f>
        <v>0</v>
      </c>
      <c r="BH1442" s="123">
        <f>IF(N1442="sníž. přenesená",J1442,0)</f>
        <v>0</v>
      </c>
      <c r="BI1442" s="123">
        <f>IF(N1442="nulová",J1442,0)</f>
        <v>0</v>
      </c>
      <c r="BJ1442" s="18" t="s">
        <v>73</v>
      </c>
      <c r="BK1442" s="123">
        <f>ROUND(I1442*H1442,2)</f>
        <v>0</v>
      </c>
      <c r="BL1442" s="18" t="s">
        <v>195</v>
      </c>
      <c r="BM1442" s="122" t="s">
        <v>1717</v>
      </c>
    </row>
    <row r="1443" spans="1:47" s="2" customFormat="1" ht="19.5">
      <c r="A1443" s="164"/>
      <c r="B1443" s="176"/>
      <c r="C1443" s="164"/>
      <c r="D1443" s="254" t="s">
        <v>164</v>
      </c>
      <c r="E1443" s="164"/>
      <c r="F1443" s="267" t="s">
        <v>1718</v>
      </c>
      <c r="G1443" s="164"/>
      <c r="H1443" s="164"/>
      <c r="I1443" s="134"/>
      <c r="J1443" s="164"/>
      <c r="K1443" s="164"/>
      <c r="L1443" s="176"/>
      <c r="M1443" s="268"/>
      <c r="N1443" s="269"/>
      <c r="O1443" s="250"/>
      <c r="P1443" s="250"/>
      <c r="Q1443" s="250"/>
      <c r="R1443" s="250"/>
      <c r="S1443" s="250"/>
      <c r="T1443" s="270"/>
      <c r="U1443" s="164"/>
      <c r="V1443" s="164"/>
      <c r="W1443" s="164"/>
      <c r="X1443" s="164"/>
      <c r="Y1443" s="30"/>
      <c r="Z1443" s="30"/>
      <c r="AA1443" s="30"/>
      <c r="AB1443" s="30"/>
      <c r="AC1443" s="30"/>
      <c r="AD1443" s="30"/>
      <c r="AE1443" s="30"/>
      <c r="AT1443" s="18" t="s">
        <v>164</v>
      </c>
      <c r="AU1443" s="18" t="s">
        <v>77</v>
      </c>
    </row>
    <row r="1444" spans="1:51" s="13" customFormat="1" ht="12">
      <c r="A1444" s="161"/>
      <c r="B1444" s="253"/>
      <c r="C1444" s="161"/>
      <c r="D1444" s="254" t="s">
        <v>142</v>
      </c>
      <c r="E1444" s="255" t="s">
        <v>3</v>
      </c>
      <c r="F1444" s="256" t="s">
        <v>1719</v>
      </c>
      <c r="G1444" s="161"/>
      <c r="H1444" s="255" t="s">
        <v>3</v>
      </c>
      <c r="I1444" s="125"/>
      <c r="J1444" s="161"/>
      <c r="K1444" s="161"/>
      <c r="L1444" s="253"/>
      <c r="M1444" s="257"/>
      <c r="N1444" s="258"/>
      <c r="O1444" s="258"/>
      <c r="P1444" s="258"/>
      <c r="Q1444" s="258"/>
      <c r="R1444" s="258"/>
      <c r="S1444" s="258"/>
      <c r="T1444" s="259"/>
      <c r="U1444" s="161"/>
      <c r="V1444" s="161"/>
      <c r="W1444" s="161"/>
      <c r="X1444" s="161"/>
      <c r="AT1444" s="124" t="s">
        <v>142</v>
      </c>
      <c r="AU1444" s="124" t="s">
        <v>77</v>
      </c>
      <c r="AV1444" s="13" t="s">
        <v>73</v>
      </c>
      <c r="AW1444" s="13" t="s">
        <v>30</v>
      </c>
      <c r="AX1444" s="13" t="s">
        <v>68</v>
      </c>
      <c r="AY1444" s="124" t="s">
        <v>133</v>
      </c>
    </row>
    <row r="1445" spans="1:51" s="14" customFormat="1" ht="12">
      <c r="A1445" s="162"/>
      <c r="B1445" s="260"/>
      <c r="C1445" s="162"/>
      <c r="D1445" s="254" t="s">
        <v>142</v>
      </c>
      <c r="E1445" s="261" t="s">
        <v>3</v>
      </c>
      <c r="F1445" s="262" t="s">
        <v>1720</v>
      </c>
      <c r="G1445" s="162"/>
      <c r="H1445" s="263">
        <v>45.76</v>
      </c>
      <c r="I1445" s="130"/>
      <c r="J1445" s="162"/>
      <c r="K1445" s="162"/>
      <c r="L1445" s="260"/>
      <c r="M1445" s="264"/>
      <c r="N1445" s="265"/>
      <c r="O1445" s="265"/>
      <c r="P1445" s="265"/>
      <c r="Q1445" s="265"/>
      <c r="R1445" s="265"/>
      <c r="S1445" s="265"/>
      <c r="T1445" s="266"/>
      <c r="U1445" s="162"/>
      <c r="V1445" s="162"/>
      <c r="W1445" s="162"/>
      <c r="X1445" s="162"/>
      <c r="AT1445" s="129" t="s">
        <v>142</v>
      </c>
      <c r="AU1445" s="129" t="s">
        <v>77</v>
      </c>
      <c r="AV1445" s="14" t="s">
        <v>77</v>
      </c>
      <c r="AW1445" s="14" t="s">
        <v>30</v>
      </c>
      <c r="AX1445" s="14" t="s">
        <v>68</v>
      </c>
      <c r="AY1445" s="129" t="s">
        <v>133</v>
      </c>
    </row>
    <row r="1446" spans="1:51" s="14" customFormat="1" ht="12">
      <c r="A1446" s="162"/>
      <c r="B1446" s="260"/>
      <c r="C1446" s="162"/>
      <c r="D1446" s="254" t="s">
        <v>142</v>
      </c>
      <c r="E1446" s="261" t="s">
        <v>3</v>
      </c>
      <c r="F1446" s="262" t="s">
        <v>1721</v>
      </c>
      <c r="G1446" s="162"/>
      <c r="H1446" s="263">
        <v>9.6</v>
      </c>
      <c r="I1446" s="130"/>
      <c r="J1446" s="162"/>
      <c r="K1446" s="162"/>
      <c r="L1446" s="260"/>
      <c r="M1446" s="264"/>
      <c r="N1446" s="265"/>
      <c r="O1446" s="265"/>
      <c r="P1446" s="265"/>
      <c r="Q1446" s="265"/>
      <c r="R1446" s="265"/>
      <c r="S1446" s="265"/>
      <c r="T1446" s="266"/>
      <c r="U1446" s="162"/>
      <c r="V1446" s="162"/>
      <c r="W1446" s="162"/>
      <c r="X1446" s="162"/>
      <c r="AT1446" s="129" t="s">
        <v>142</v>
      </c>
      <c r="AU1446" s="129" t="s">
        <v>77</v>
      </c>
      <c r="AV1446" s="14" t="s">
        <v>77</v>
      </c>
      <c r="AW1446" s="14" t="s">
        <v>30</v>
      </c>
      <c r="AX1446" s="14" t="s">
        <v>68</v>
      </c>
      <c r="AY1446" s="129" t="s">
        <v>133</v>
      </c>
    </row>
    <row r="1447" spans="1:51" s="14" customFormat="1" ht="12">
      <c r="A1447" s="162"/>
      <c r="B1447" s="260"/>
      <c r="C1447" s="162"/>
      <c r="D1447" s="254" t="s">
        <v>142</v>
      </c>
      <c r="E1447" s="261" t="s">
        <v>3</v>
      </c>
      <c r="F1447" s="262" t="s">
        <v>1722</v>
      </c>
      <c r="G1447" s="162"/>
      <c r="H1447" s="263">
        <v>4.8</v>
      </c>
      <c r="I1447" s="130"/>
      <c r="J1447" s="162"/>
      <c r="K1447" s="162"/>
      <c r="L1447" s="260"/>
      <c r="M1447" s="264"/>
      <c r="N1447" s="265"/>
      <c r="O1447" s="265"/>
      <c r="P1447" s="265"/>
      <c r="Q1447" s="265"/>
      <c r="R1447" s="265"/>
      <c r="S1447" s="265"/>
      <c r="T1447" s="266"/>
      <c r="U1447" s="162"/>
      <c r="V1447" s="162"/>
      <c r="W1447" s="162"/>
      <c r="X1447" s="162"/>
      <c r="AT1447" s="129" t="s">
        <v>142</v>
      </c>
      <c r="AU1447" s="129" t="s">
        <v>77</v>
      </c>
      <c r="AV1447" s="14" t="s">
        <v>77</v>
      </c>
      <c r="AW1447" s="14" t="s">
        <v>30</v>
      </c>
      <c r="AX1447" s="14" t="s">
        <v>68</v>
      </c>
      <c r="AY1447" s="129" t="s">
        <v>133</v>
      </c>
    </row>
    <row r="1448" spans="1:51" s="15" customFormat="1" ht="12">
      <c r="A1448" s="165"/>
      <c r="B1448" s="271"/>
      <c r="C1448" s="165"/>
      <c r="D1448" s="254" t="s">
        <v>142</v>
      </c>
      <c r="E1448" s="272" t="s">
        <v>3</v>
      </c>
      <c r="F1448" s="273" t="s">
        <v>207</v>
      </c>
      <c r="G1448" s="165"/>
      <c r="H1448" s="274">
        <v>60.16</v>
      </c>
      <c r="I1448" s="138"/>
      <c r="J1448" s="165"/>
      <c r="K1448" s="165"/>
      <c r="L1448" s="271"/>
      <c r="M1448" s="275"/>
      <c r="N1448" s="276"/>
      <c r="O1448" s="276"/>
      <c r="P1448" s="276"/>
      <c r="Q1448" s="276"/>
      <c r="R1448" s="276"/>
      <c r="S1448" s="276"/>
      <c r="T1448" s="277"/>
      <c r="U1448" s="165"/>
      <c r="V1448" s="165"/>
      <c r="W1448" s="165"/>
      <c r="X1448" s="165"/>
      <c r="AT1448" s="137" t="s">
        <v>142</v>
      </c>
      <c r="AU1448" s="137" t="s">
        <v>77</v>
      </c>
      <c r="AV1448" s="15" t="s">
        <v>140</v>
      </c>
      <c r="AW1448" s="15" t="s">
        <v>30</v>
      </c>
      <c r="AX1448" s="15" t="s">
        <v>73</v>
      </c>
      <c r="AY1448" s="137" t="s">
        <v>133</v>
      </c>
    </row>
    <row r="1449" spans="1:65" s="2" customFormat="1" ht="14.45" customHeight="1">
      <c r="A1449" s="164"/>
      <c r="B1449" s="176"/>
      <c r="C1449" s="242" t="s">
        <v>1723</v>
      </c>
      <c r="D1449" s="242" t="s">
        <v>135</v>
      </c>
      <c r="E1449" s="243" t="s">
        <v>1724</v>
      </c>
      <c r="F1449" s="244" t="s">
        <v>1725</v>
      </c>
      <c r="G1449" s="245" t="s">
        <v>527</v>
      </c>
      <c r="H1449" s="246">
        <v>64</v>
      </c>
      <c r="I1449" s="117"/>
      <c r="J1449" s="247">
        <f>ROUND(I1449*H1449,2)</f>
        <v>0</v>
      </c>
      <c r="K1449" s="244" t="s">
        <v>139</v>
      </c>
      <c r="L1449" s="176"/>
      <c r="M1449" s="248" t="s">
        <v>3</v>
      </c>
      <c r="N1449" s="249" t="s">
        <v>39</v>
      </c>
      <c r="O1449" s="250"/>
      <c r="P1449" s="251">
        <f>O1449*H1449</f>
        <v>0</v>
      </c>
      <c r="Q1449" s="251">
        <v>0</v>
      </c>
      <c r="R1449" s="251">
        <f>Q1449*H1449</f>
        <v>0</v>
      </c>
      <c r="S1449" s="251">
        <v>0</v>
      </c>
      <c r="T1449" s="252">
        <f>S1449*H1449</f>
        <v>0</v>
      </c>
      <c r="U1449" s="164"/>
      <c r="V1449" s="164"/>
      <c r="W1449" s="164"/>
      <c r="X1449" s="164"/>
      <c r="Y1449" s="30"/>
      <c r="Z1449" s="30"/>
      <c r="AA1449" s="30"/>
      <c r="AB1449" s="30"/>
      <c r="AC1449" s="30"/>
      <c r="AD1449" s="30"/>
      <c r="AE1449" s="30"/>
      <c r="AR1449" s="122" t="s">
        <v>195</v>
      </c>
      <c r="AT1449" s="122" t="s">
        <v>135</v>
      </c>
      <c r="AU1449" s="122" t="s">
        <v>77</v>
      </c>
      <c r="AY1449" s="18" t="s">
        <v>133</v>
      </c>
      <c r="BE1449" s="123">
        <f>IF(N1449="základní",J1449,0)</f>
        <v>0</v>
      </c>
      <c r="BF1449" s="123">
        <f>IF(N1449="snížená",J1449,0)</f>
        <v>0</v>
      </c>
      <c r="BG1449" s="123">
        <f>IF(N1449="zákl. přenesená",J1449,0)</f>
        <v>0</v>
      </c>
      <c r="BH1449" s="123">
        <f>IF(N1449="sníž. přenesená",J1449,0)</f>
        <v>0</v>
      </c>
      <c r="BI1449" s="123">
        <f>IF(N1449="nulová",J1449,0)</f>
        <v>0</v>
      </c>
      <c r="BJ1449" s="18" t="s">
        <v>73</v>
      </c>
      <c r="BK1449" s="123">
        <f>ROUND(I1449*H1449,2)</f>
        <v>0</v>
      </c>
      <c r="BL1449" s="18" t="s">
        <v>195</v>
      </c>
      <c r="BM1449" s="122" t="s">
        <v>1726</v>
      </c>
    </row>
    <row r="1450" spans="1:47" s="2" customFormat="1" ht="19.5">
      <c r="A1450" s="164"/>
      <c r="B1450" s="176"/>
      <c r="C1450" s="164"/>
      <c r="D1450" s="254" t="s">
        <v>164</v>
      </c>
      <c r="E1450" s="164"/>
      <c r="F1450" s="267" t="s">
        <v>1727</v>
      </c>
      <c r="G1450" s="164"/>
      <c r="H1450" s="164"/>
      <c r="I1450" s="134"/>
      <c r="J1450" s="164"/>
      <c r="K1450" s="164"/>
      <c r="L1450" s="176"/>
      <c r="M1450" s="268"/>
      <c r="N1450" s="269"/>
      <c r="O1450" s="250"/>
      <c r="P1450" s="250"/>
      <c r="Q1450" s="250"/>
      <c r="R1450" s="250"/>
      <c r="S1450" s="250"/>
      <c r="T1450" s="270"/>
      <c r="U1450" s="164"/>
      <c r="V1450" s="164"/>
      <c r="W1450" s="164"/>
      <c r="X1450" s="164"/>
      <c r="Y1450" s="30"/>
      <c r="Z1450" s="30"/>
      <c r="AA1450" s="30"/>
      <c r="AB1450" s="30"/>
      <c r="AC1450" s="30"/>
      <c r="AD1450" s="30"/>
      <c r="AE1450" s="30"/>
      <c r="AT1450" s="18" t="s">
        <v>164</v>
      </c>
      <c r="AU1450" s="18" t="s">
        <v>77</v>
      </c>
    </row>
    <row r="1451" spans="1:51" s="13" customFormat="1" ht="12">
      <c r="A1451" s="161"/>
      <c r="B1451" s="253"/>
      <c r="C1451" s="161"/>
      <c r="D1451" s="254" t="s">
        <v>142</v>
      </c>
      <c r="E1451" s="255" t="s">
        <v>3</v>
      </c>
      <c r="F1451" s="256" t="s">
        <v>1728</v>
      </c>
      <c r="G1451" s="161"/>
      <c r="H1451" s="255" t="s">
        <v>3</v>
      </c>
      <c r="I1451" s="125"/>
      <c r="J1451" s="161"/>
      <c r="K1451" s="161"/>
      <c r="L1451" s="253"/>
      <c r="M1451" s="257"/>
      <c r="N1451" s="258"/>
      <c r="O1451" s="258"/>
      <c r="P1451" s="258"/>
      <c r="Q1451" s="258"/>
      <c r="R1451" s="258"/>
      <c r="S1451" s="258"/>
      <c r="T1451" s="259"/>
      <c r="U1451" s="161"/>
      <c r="V1451" s="161"/>
      <c r="W1451" s="161"/>
      <c r="X1451" s="161"/>
      <c r="AT1451" s="124" t="s">
        <v>142</v>
      </c>
      <c r="AU1451" s="124" t="s">
        <v>77</v>
      </c>
      <c r="AV1451" s="13" t="s">
        <v>73</v>
      </c>
      <c r="AW1451" s="13" t="s">
        <v>30</v>
      </c>
      <c r="AX1451" s="13" t="s">
        <v>68</v>
      </c>
      <c r="AY1451" s="124" t="s">
        <v>133</v>
      </c>
    </row>
    <row r="1452" spans="1:51" s="14" customFormat="1" ht="12">
      <c r="A1452" s="162"/>
      <c r="B1452" s="260"/>
      <c r="C1452" s="162"/>
      <c r="D1452" s="254" t="s">
        <v>142</v>
      </c>
      <c r="E1452" s="261" t="s">
        <v>3</v>
      </c>
      <c r="F1452" s="262" t="s">
        <v>1729</v>
      </c>
      <c r="G1452" s="162"/>
      <c r="H1452" s="263">
        <v>64</v>
      </c>
      <c r="I1452" s="130"/>
      <c r="J1452" s="162"/>
      <c r="K1452" s="162"/>
      <c r="L1452" s="260"/>
      <c r="M1452" s="264"/>
      <c r="N1452" s="265"/>
      <c r="O1452" s="265"/>
      <c r="P1452" s="265"/>
      <c r="Q1452" s="265"/>
      <c r="R1452" s="265"/>
      <c r="S1452" s="265"/>
      <c r="T1452" s="266"/>
      <c r="U1452" s="162"/>
      <c r="V1452" s="162"/>
      <c r="W1452" s="162"/>
      <c r="X1452" s="162"/>
      <c r="AT1452" s="129" t="s">
        <v>142</v>
      </c>
      <c r="AU1452" s="129" t="s">
        <v>77</v>
      </c>
      <c r="AV1452" s="14" t="s">
        <v>77</v>
      </c>
      <c r="AW1452" s="14" t="s">
        <v>30</v>
      </c>
      <c r="AX1452" s="14" t="s">
        <v>73</v>
      </c>
      <c r="AY1452" s="129" t="s">
        <v>133</v>
      </c>
    </row>
    <row r="1453" spans="1:65" s="2" customFormat="1" ht="14.45" customHeight="1">
      <c r="A1453" s="164"/>
      <c r="B1453" s="176"/>
      <c r="C1453" s="242" t="s">
        <v>1730</v>
      </c>
      <c r="D1453" s="242" t="s">
        <v>135</v>
      </c>
      <c r="E1453" s="243" t="s">
        <v>1731</v>
      </c>
      <c r="F1453" s="244" t="s">
        <v>1732</v>
      </c>
      <c r="G1453" s="245" t="s">
        <v>172</v>
      </c>
      <c r="H1453" s="246">
        <v>58</v>
      </c>
      <c r="I1453" s="117"/>
      <c r="J1453" s="247">
        <f>ROUND(I1453*H1453,2)</f>
        <v>0</v>
      </c>
      <c r="K1453" s="244" t="s">
        <v>139</v>
      </c>
      <c r="L1453" s="176"/>
      <c r="M1453" s="248" t="s">
        <v>3</v>
      </c>
      <c r="N1453" s="249" t="s">
        <v>39</v>
      </c>
      <c r="O1453" s="250"/>
      <c r="P1453" s="251">
        <f>O1453*H1453</f>
        <v>0</v>
      </c>
      <c r="Q1453" s="251">
        <v>0.00252</v>
      </c>
      <c r="R1453" s="251">
        <f>Q1453*H1453</f>
        <v>0.14616</v>
      </c>
      <c r="S1453" s="251">
        <v>0</v>
      </c>
      <c r="T1453" s="252">
        <f>S1453*H1453</f>
        <v>0</v>
      </c>
      <c r="U1453" s="164"/>
      <c r="V1453" s="164"/>
      <c r="W1453" s="164"/>
      <c r="X1453" s="164"/>
      <c r="Y1453" s="30"/>
      <c r="Z1453" s="30"/>
      <c r="AA1453" s="30"/>
      <c r="AB1453" s="30"/>
      <c r="AC1453" s="30"/>
      <c r="AD1453" s="30"/>
      <c r="AE1453" s="30"/>
      <c r="AR1453" s="122" t="s">
        <v>195</v>
      </c>
      <c r="AT1453" s="122" t="s">
        <v>135</v>
      </c>
      <c r="AU1453" s="122" t="s">
        <v>77</v>
      </c>
      <c r="AY1453" s="18" t="s">
        <v>133</v>
      </c>
      <c r="BE1453" s="123">
        <f>IF(N1453="základní",J1453,0)</f>
        <v>0</v>
      </c>
      <c r="BF1453" s="123">
        <f>IF(N1453="snížená",J1453,0)</f>
        <v>0</v>
      </c>
      <c r="BG1453" s="123">
        <f>IF(N1453="zákl. přenesená",J1453,0)</f>
        <v>0</v>
      </c>
      <c r="BH1453" s="123">
        <f>IF(N1453="sníž. přenesená",J1453,0)</f>
        <v>0</v>
      </c>
      <c r="BI1453" s="123">
        <f>IF(N1453="nulová",J1453,0)</f>
        <v>0</v>
      </c>
      <c r="BJ1453" s="18" t="s">
        <v>73</v>
      </c>
      <c r="BK1453" s="123">
        <f>ROUND(I1453*H1453,2)</f>
        <v>0</v>
      </c>
      <c r="BL1453" s="18" t="s">
        <v>195</v>
      </c>
      <c r="BM1453" s="122" t="s">
        <v>1733</v>
      </c>
    </row>
    <row r="1454" spans="1:47" s="2" customFormat="1" ht="29.25">
      <c r="A1454" s="164"/>
      <c r="B1454" s="176"/>
      <c r="C1454" s="164"/>
      <c r="D1454" s="254" t="s">
        <v>164</v>
      </c>
      <c r="E1454" s="164"/>
      <c r="F1454" s="267" t="s">
        <v>1734</v>
      </c>
      <c r="G1454" s="164"/>
      <c r="H1454" s="164"/>
      <c r="I1454" s="134"/>
      <c r="J1454" s="164"/>
      <c r="K1454" s="164"/>
      <c r="L1454" s="176"/>
      <c r="M1454" s="268"/>
      <c r="N1454" s="269"/>
      <c r="O1454" s="250"/>
      <c r="P1454" s="250"/>
      <c r="Q1454" s="250"/>
      <c r="R1454" s="250"/>
      <c r="S1454" s="250"/>
      <c r="T1454" s="270"/>
      <c r="U1454" s="164"/>
      <c r="V1454" s="164"/>
      <c r="W1454" s="164"/>
      <c r="X1454" s="164"/>
      <c r="Y1454" s="30"/>
      <c r="Z1454" s="30"/>
      <c r="AA1454" s="30"/>
      <c r="AB1454" s="30"/>
      <c r="AC1454" s="30"/>
      <c r="AD1454" s="30"/>
      <c r="AE1454" s="30"/>
      <c r="AT1454" s="18" t="s">
        <v>164</v>
      </c>
      <c r="AU1454" s="18" t="s">
        <v>77</v>
      </c>
    </row>
    <row r="1455" spans="1:51" s="13" customFormat="1" ht="12">
      <c r="A1455" s="161"/>
      <c r="B1455" s="253"/>
      <c r="C1455" s="161"/>
      <c r="D1455" s="254" t="s">
        <v>142</v>
      </c>
      <c r="E1455" s="255" t="s">
        <v>3</v>
      </c>
      <c r="F1455" s="256" t="s">
        <v>1735</v>
      </c>
      <c r="G1455" s="161"/>
      <c r="H1455" s="255" t="s">
        <v>3</v>
      </c>
      <c r="I1455" s="125"/>
      <c r="J1455" s="161"/>
      <c r="K1455" s="161"/>
      <c r="L1455" s="253"/>
      <c r="M1455" s="257"/>
      <c r="N1455" s="258"/>
      <c r="O1455" s="258"/>
      <c r="P1455" s="258"/>
      <c r="Q1455" s="258"/>
      <c r="R1455" s="258"/>
      <c r="S1455" s="258"/>
      <c r="T1455" s="259"/>
      <c r="U1455" s="161"/>
      <c r="V1455" s="161"/>
      <c r="W1455" s="161"/>
      <c r="X1455" s="161"/>
      <c r="AT1455" s="124" t="s">
        <v>142</v>
      </c>
      <c r="AU1455" s="124" t="s">
        <v>77</v>
      </c>
      <c r="AV1455" s="13" t="s">
        <v>73</v>
      </c>
      <c r="AW1455" s="13" t="s">
        <v>30</v>
      </c>
      <c r="AX1455" s="13" t="s">
        <v>68</v>
      </c>
      <c r="AY1455" s="124" t="s">
        <v>133</v>
      </c>
    </row>
    <row r="1456" spans="1:51" s="14" customFormat="1" ht="12">
      <c r="A1456" s="162"/>
      <c r="B1456" s="260"/>
      <c r="C1456" s="162"/>
      <c r="D1456" s="254" t="s">
        <v>142</v>
      </c>
      <c r="E1456" s="261" t="s">
        <v>3</v>
      </c>
      <c r="F1456" s="262" t="s">
        <v>1736</v>
      </c>
      <c r="G1456" s="162"/>
      <c r="H1456" s="263">
        <v>58</v>
      </c>
      <c r="I1456" s="130"/>
      <c r="J1456" s="162"/>
      <c r="K1456" s="162"/>
      <c r="L1456" s="260"/>
      <c r="M1456" s="264"/>
      <c r="N1456" s="265"/>
      <c r="O1456" s="265"/>
      <c r="P1456" s="265"/>
      <c r="Q1456" s="265"/>
      <c r="R1456" s="265"/>
      <c r="S1456" s="265"/>
      <c r="T1456" s="266"/>
      <c r="U1456" s="162"/>
      <c r="V1456" s="162"/>
      <c r="W1456" s="162"/>
      <c r="X1456" s="162"/>
      <c r="AT1456" s="129" t="s">
        <v>142</v>
      </c>
      <c r="AU1456" s="129" t="s">
        <v>77</v>
      </c>
      <c r="AV1456" s="14" t="s">
        <v>77</v>
      </c>
      <c r="AW1456" s="14" t="s">
        <v>30</v>
      </c>
      <c r="AX1456" s="14" t="s">
        <v>73</v>
      </c>
      <c r="AY1456" s="129" t="s">
        <v>133</v>
      </c>
    </row>
    <row r="1457" spans="1:65" s="2" customFormat="1" ht="14.45" customHeight="1">
      <c r="A1457" s="164"/>
      <c r="B1457" s="176"/>
      <c r="C1457" s="242" t="s">
        <v>1737</v>
      </c>
      <c r="D1457" s="242" t="s">
        <v>135</v>
      </c>
      <c r="E1457" s="243" t="s">
        <v>1731</v>
      </c>
      <c r="F1457" s="244" t="s">
        <v>1732</v>
      </c>
      <c r="G1457" s="245" t="s">
        <v>172</v>
      </c>
      <c r="H1457" s="246">
        <v>49.3</v>
      </c>
      <c r="I1457" s="117"/>
      <c r="J1457" s="247">
        <f>ROUND(I1457*H1457,2)</f>
        <v>0</v>
      </c>
      <c r="K1457" s="244" t="s">
        <v>139</v>
      </c>
      <c r="L1457" s="176"/>
      <c r="M1457" s="248" t="s">
        <v>3</v>
      </c>
      <c r="N1457" s="249" t="s">
        <v>39</v>
      </c>
      <c r="O1457" s="250"/>
      <c r="P1457" s="251">
        <f>O1457*H1457</f>
        <v>0</v>
      </c>
      <c r="Q1457" s="251">
        <v>0.00252</v>
      </c>
      <c r="R1457" s="251">
        <f>Q1457*H1457</f>
        <v>0.124236</v>
      </c>
      <c r="S1457" s="251">
        <v>0</v>
      </c>
      <c r="T1457" s="252">
        <f>S1457*H1457</f>
        <v>0</v>
      </c>
      <c r="U1457" s="164"/>
      <c r="V1457" s="164"/>
      <c r="W1457" s="164"/>
      <c r="X1457" s="164"/>
      <c r="Y1457" s="30"/>
      <c r="Z1457" s="30"/>
      <c r="AA1457" s="30"/>
      <c r="AB1457" s="30"/>
      <c r="AC1457" s="30"/>
      <c r="AD1457" s="30"/>
      <c r="AE1457" s="30"/>
      <c r="AR1457" s="122" t="s">
        <v>195</v>
      </c>
      <c r="AT1457" s="122" t="s">
        <v>135</v>
      </c>
      <c r="AU1457" s="122" t="s">
        <v>77</v>
      </c>
      <c r="AY1457" s="18" t="s">
        <v>133</v>
      </c>
      <c r="BE1457" s="123">
        <f>IF(N1457="základní",J1457,0)</f>
        <v>0</v>
      </c>
      <c r="BF1457" s="123">
        <f>IF(N1457="snížená",J1457,0)</f>
        <v>0</v>
      </c>
      <c r="BG1457" s="123">
        <f>IF(N1457="zákl. přenesená",J1457,0)</f>
        <v>0</v>
      </c>
      <c r="BH1457" s="123">
        <f>IF(N1457="sníž. přenesená",J1457,0)</f>
        <v>0</v>
      </c>
      <c r="BI1457" s="123">
        <f>IF(N1457="nulová",J1457,0)</f>
        <v>0</v>
      </c>
      <c r="BJ1457" s="18" t="s">
        <v>73</v>
      </c>
      <c r="BK1457" s="123">
        <f>ROUND(I1457*H1457,2)</f>
        <v>0</v>
      </c>
      <c r="BL1457" s="18" t="s">
        <v>195</v>
      </c>
      <c r="BM1457" s="122" t="s">
        <v>1738</v>
      </c>
    </row>
    <row r="1458" spans="1:47" s="2" customFormat="1" ht="19.5">
      <c r="A1458" s="164"/>
      <c r="B1458" s="176"/>
      <c r="C1458" s="164"/>
      <c r="D1458" s="254" t="s">
        <v>164</v>
      </c>
      <c r="E1458" s="164"/>
      <c r="F1458" s="267" t="s">
        <v>1739</v>
      </c>
      <c r="G1458" s="164"/>
      <c r="H1458" s="164"/>
      <c r="I1458" s="134"/>
      <c r="J1458" s="164"/>
      <c r="K1458" s="164"/>
      <c r="L1458" s="176"/>
      <c r="M1458" s="268"/>
      <c r="N1458" s="269"/>
      <c r="O1458" s="250"/>
      <c r="P1458" s="250"/>
      <c r="Q1458" s="250"/>
      <c r="R1458" s="250"/>
      <c r="S1458" s="250"/>
      <c r="T1458" s="270"/>
      <c r="U1458" s="164"/>
      <c r="V1458" s="164"/>
      <c r="W1458" s="164"/>
      <c r="X1458" s="164"/>
      <c r="Y1458" s="30"/>
      <c r="Z1458" s="30"/>
      <c r="AA1458" s="30"/>
      <c r="AB1458" s="30"/>
      <c r="AC1458" s="30"/>
      <c r="AD1458" s="30"/>
      <c r="AE1458" s="30"/>
      <c r="AT1458" s="18" t="s">
        <v>164</v>
      </c>
      <c r="AU1458" s="18" t="s">
        <v>77</v>
      </c>
    </row>
    <row r="1459" spans="1:51" s="13" customFormat="1" ht="12">
      <c r="A1459" s="161"/>
      <c r="B1459" s="253"/>
      <c r="C1459" s="161"/>
      <c r="D1459" s="254" t="s">
        <v>142</v>
      </c>
      <c r="E1459" s="255" t="s">
        <v>3</v>
      </c>
      <c r="F1459" s="256" t="s">
        <v>1740</v>
      </c>
      <c r="G1459" s="161"/>
      <c r="H1459" s="255" t="s">
        <v>3</v>
      </c>
      <c r="I1459" s="125"/>
      <c r="J1459" s="161"/>
      <c r="K1459" s="161"/>
      <c r="L1459" s="253"/>
      <c r="M1459" s="257"/>
      <c r="N1459" s="258"/>
      <c r="O1459" s="258"/>
      <c r="P1459" s="258"/>
      <c r="Q1459" s="258"/>
      <c r="R1459" s="258"/>
      <c r="S1459" s="258"/>
      <c r="T1459" s="259"/>
      <c r="U1459" s="161"/>
      <c r="V1459" s="161"/>
      <c r="W1459" s="161"/>
      <c r="X1459" s="161"/>
      <c r="AT1459" s="124" t="s">
        <v>142</v>
      </c>
      <c r="AU1459" s="124" t="s">
        <v>77</v>
      </c>
      <c r="AV1459" s="13" t="s">
        <v>73</v>
      </c>
      <c r="AW1459" s="13" t="s">
        <v>30</v>
      </c>
      <c r="AX1459" s="13" t="s">
        <v>68</v>
      </c>
      <c r="AY1459" s="124" t="s">
        <v>133</v>
      </c>
    </row>
    <row r="1460" spans="1:51" s="14" customFormat="1" ht="12">
      <c r="A1460" s="162"/>
      <c r="B1460" s="260"/>
      <c r="C1460" s="162"/>
      <c r="D1460" s="254" t="s">
        <v>142</v>
      </c>
      <c r="E1460" s="261" t="s">
        <v>3</v>
      </c>
      <c r="F1460" s="262" t="s">
        <v>1741</v>
      </c>
      <c r="G1460" s="162"/>
      <c r="H1460" s="263">
        <v>49.3</v>
      </c>
      <c r="I1460" s="130"/>
      <c r="J1460" s="162"/>
      <c r="K1460" s="162"/>
      <c r="L1460" s="260"/>
      <c r="M1460" s="264"/>
      <c r="N1460" s="265"/>
      <c r="O1460" s="265"/>
      <c r="P1460" s="265"/>
      <c r="Q1460" s="265"/>
      <c r="R1460" s="265"/>
      <c r="S1460" s="265"/>
      <c r="T1460" s="266"/>
      <c r="U1460" s="162"/>
      <c r="V1460" s="162"/>
      <c r="W1460" s="162"/>
      <c r="X1460" s="162"/>
      <c r="AT1460" s="129" t="s">
        <v>142</v>
      </c>
      <c r="AU1460" s="129" t="s">
        <v>77</v>
      </c>
      <c r="AV1460" s="14" t="s">
        <v>77</v>
      </c>
      <c r="AW1460" s="14" t="s">
        <v>30</v>
      </c>
      <c r="AX1460" s="14" t="s">
        <v>73</v>
      </c>
      <c r="AY1460" s="129" t="s">
        <v>133</v>
      </c>
    </row>
    <row r="1461" spans="1:65" s="2" customFormat="1" ht="14.45" customHeight="1">
      <c r="A1461" s="164"/>
      <c r="B1461" s="176"/>
      <c r="C1461" s="242" t="s">
        <v>1742</v>
      </c>
      <c r="D1461" s="242" t="s">
        <v>135</v>
      </c>
      <c r="E1461" s="243" t="s">
        <v>1743</v>
      </c>
      <c r="F1461" s="244" t="s">
        <v>1744</v>
      </c>
      <c r="G1461" s="245" t="s">
        <v>172</v>
      </c>
      <c r="H1461" s="246">
        <v>108.2</v>
      </c>
      <c r="I1461" s="117"/>
      <c r="J1461" s="247">
        <f>ROUND(I1461*H1461,2)</f>
        <v>0</v>
      </c>
      <c r="K1461" s="244" t="s">
        <v>139</v>
      </c>
      <c r="L1461" s="176"/>
      <c r="M1461" s="248" t="s">
        <v>3</v>
      </c>
      <c r="N1461" s="249" t="s">
        <v>39</v>
      </c>
      <c r="O1461" s="250"/>
      <c r="P1461" s="251">
        <f>O1461*H1461</f>
        <v>0</v>
      </c>
      <c r="Q1461" s="251">
        <v>0.00312</v>
      </c>
      <c r="R1461" s="251">
        <f>Q1461*H1461</f>
        <v>0.337584</v>
      </c>
      <c r="S1461" s="251">
        <v>0</v>
      </c>
      <c r="T1461" s="252">
        <f>S1461*H1461</f>
        <v>0</v>
      </c>
      <c r="U1461" s="164"/>
      <c r="V1461" s="164"/>
      <c r="W1461" s="164"/>
      <c r="X1461" s="164"/>
      <c r="Y1461" s="30"/>
      <c r="Z1461" s="30"/>
      <c r="AA1461" s="30"/>
      <c r="AB1461" s="30"/>
      <c r="AC1461" s="30"/>
      <c r="AD1461" s="30"/>
      <c r="AE1461" s="30"/>
      <c r="AR1461" s="122" t="s">
        <v>195</v>
      </c>
      <c r="AT1461" s="122" t="s">
        <v>135</v>
      </c>
      <c r="AU1461" s="122" t="s">
        <v>77</v>
      </c>
      <c r="AY1461" s="18" t="s">
        <v>133</v>
      </c>
      <c r="BE1461" s="123">
        <f>IF(N1461="základní",J1461,0)</f>
        <v>0</v>
      </c>
      <c r="BF1461" s="123">
        <f>IF(N1461="snížená",J1461,0)</f>
        <v>0</v>
      </c>
      <c r="BG1461" s="123">
        <f>IF(N1461="zákl. přenesená",J1461,0)</f>
        <v>0</v>
      </c>
      <c r="BH1461" s="123">
        <f>IF(N1461="sníž. přenesená",J1461,0)</f>
        <v>0</v>
      </c>
      <c r="BI1461" s="123">
        <f>IF(N1461="nulová",J1461,0)</f>
        <v>0</v>
      </c>
      <c r="BJ1461" s="18" t="s">
        <v>73</v>
      </c>
      <c r="BK1461" s="123">
        <f>ROUND(I1461*H1461,2)</f>
        <v>0</v>
      </c>
      <c r="BL1461" s="18" t="s">
        <v>195</v>
      </c>
      <c r="BM1461" s="122" t="s">
        <v>1745</v>
      </c>
    </row>
    <row r="1462" spans="1:47" s="2" customFormat="1" ht="19.5">
      <c r="A1462" s="164"/>
      <c r="B1462" s="176"/>
      <c r="C1462" s="164"/>
      <c r="D1462" s="254" t="s">
        <v>164</v>
      </c>
      <c r="E1462" s="164"/>
      <c r="F1462" s="267" t="s">
        <v>1746</v>
      </c>
      <c r="G1462" s="164"/>
      <c r="H1462" s="164"/>
      <c r="I1462" s="134"/>
      <c r="J1462" s="164"/>
      <c r="K1462" s="164"/>
      <c r="L1462" s="176"/>
      <c r="M1462" s="268"/>
      <c r="N1462" s="269"/>
      <c r="O1462" s="250"/>
      <c r="P1462" s="250"/>
      <c r="Q1462" s="250"/>
      <c r="R1462" s="250"/>
      <c r="S1462" s="250"/>
      <c r="T1462" s="270"/>
      <c r="U1462" s="164"/>
      <c r="V1462" s="164"/>
      <c r="W1462" s="164"/>
      <c r="X1462" s="164"/>
      <c r="Y1462" s="30"/>
      <c r="Z1462" s="30"/>
      <c r="AA1462" s="30"/>
      <c r="AB1462" s="30"/>
      <c r="AC1462" s="30"/>
      <c r="AD1462" s="30"/>
      <c r="AE1462" s="30"/>
      <c r="AT1462" s="18" t="s">
        <v>164</v>
      </c>
      <c r="AU1462" s="18" t="s">
        <v>77</v>
      </c>
    </row>
    <row r="1463" spans="1:51" s="13" customFormat="1" ht="12">
      <c r="A1463" s="161"/>
      <c r="B1463" s="253"/>
      <c r="C1463" s="161"/>
      <c r="D1463" s="254" t="s">
        <v>142</v>
      </c>
      <c r="E1463" s="255" t="s">
        <v>3</v>
      </c>
      <c r="F1463" s="256" t="s">
        <v>1747</v>
      </c>
      <c r="G1463" s="161"/>
      <c r="H1463" s="255" t="s">
        <v>3</v>
      </c>
      <c r="I1463" s="125"/>
      <c r="J1463" s="161"/>
      <c r="K1463" s="161"/>
      <c r="L1463" s="253"/>
      <c r="M1463" s="257"/>
      <c r="N1463" s="258"/>
      <c r="O1463" s="258"/>
      <c r="P1463" s="258"/>
      <c r="Q1463" s="258"/>
      <c r="R1463" s="258"/>
      <c r="S1463" s="258"/>
      <c r="T1463" s="259"/>
      <c r="U1463" s="161"/>
      <c r="V1463" s="161"/>
      <c r="W1463" s="161"/>
      <c r="X1463" s="161"/>
      <c r="AT1463" s="124" t="s">
        <v>142</v>
      </c>
      <c r="AU1463" s="124" t="s">
        <v>77</v>
      </c>
      <c r="AV1463" s="13" t="s">
        <v>73</v>
      </c>
      <c r="AW1463" s="13" t="s">
        <v>30</v>
      </c>
      <c r="AX1463" s="13" t="s">
        <v>68</v>
      </c>
      <c r="AY1463" s="124" t="s">
        <v>133</v>
      </c>
    </row>
    <row r="1464" spans="1:51" s="14" customFormat="1" ht="12">
      <c r="A1464" s="162"/>
      <c r="B1464" s="260"/>
      <c r="C1464" s="162"/>
      <c r="D1464" s="254" t="s">
        <v>142</v>
      </c>
      <c r="E1464" s="261" t="s">
        <v>3</v>
      </c>
      <c r="F1464" s="262" t="s">
        <v>1748</v>
      </c>
      <c r="G1464" s="162"/>
      <c r="H1464" s="263">
        <v>108.2</v>
      </c>
      <c r="I1464" s="130"/>
      <c r="J1464" s="162"/>
      <c r="K1464" s="162"/>
      <c r="L1464" s="260"/>
      <c r="M1464" s="264"/>
      <c r="N1464" s="265"/>
      <c r="O1464" s="265"/>
      <c r="P1464" s="265"/>
      <c r="Q1464" s="265"/>
      <c r="R1464" s="265"/>
      <c r="S1464" s="265"/>
      <c r="T1464" s="266"/>
      <c r="U1464" s="162"/>
      <c r="V1464" s="162"/>
      <c r="W1464" s="162"/>
      <c r="X1464" s="162"/>
      <c r="AT1464" s="129" t="s">
        <v>142</v>
      </c>
      <c r="AU1464" s="129" t="s">
        <v>77</v>
      </c>
      <c r="AV1464" s="14" t="s">
        <v>77</v>
      </c>
      <c r="AW1464" s="14" t="s">
        <v>30</v>
      </c>
      <c r="AX1464" s="14" t="s">
        <v>73</v>
      </c>
      <c r="AY1464" s="129" t="s">
        <v>133</v>
      </c>
    </row>
    <row r="1465" spans="1:65" s="2" customFormat="1" ht="14.45" customHeight="1">
      <c r="A1465" s="164"/>
      <c r="B1465" s="176"/>
      <c r="C1465" s="242" t="s">
        <v>1749</v>
      </c>
      <c r="D1465" s="242" t="s">
        <v>135</v>
      </c>
      <c r="E1465" s="243" t="s">
        <v>1750</v>
      </c>
      <c r="F1465" s="244" t="s">
        <v>1751</v>
      </c>
      <c r="G1465" s="245" t="s">
        <v>172</v>
      </c>
      <c r="H1465" s="246">
        <v>55.54</v>
      </c>
      <c r="I1465" s="117"/>
      <c r="J1465" s="247">
        <f>ROUND(I1465*H1465,2)</f>
        <v>0</v>
      </c>
      <c r="K1465" s="244" t="s">
        <v>139</v>
      </c>
      <c r="L1465" s="176"/>
      <c r="M1465" s="248" t="s">
        <v>3</v>
      </c>
      <c r="N1465" s="249" t="s">
        <v>39</v>
      </c>
      <c r="O1465" s="250"/>
      <c r="P1465" s="251">
        <f>O1465*H1465</f>
        <v>0</v>
      </c>
      <c r="Q1465" s="251">
        <v>0.00309</v>
      </c>
      <c r="R1465" s="251">
        <f>Q1465*H1465</f>
        <v>0.17161859999999998</v>
      </c>
      <c r="S1465" s="251">
        <v>0</v>
      </c>
      <c r="T1465" s="252">
        <f>S1465*H1465</f>
        <v>0</v>
      </c>
      <c r="U1465" s="164"/>
      <c r="V1465" s="164"/>
      <c r="W1465" s="164"/>
      <c r="X1465" s="164"/>
      <c r="Y1465" s="30"/>
      <c r="Z1465" s="30"/>
      <c r="AA1465" s="30"/>
      <c r="AB1465" s="30"/>
      <c r="AC1465" s="30"/>
      <c r="AD1465" s="30"/>
      <c r="AE1465" s="30"/>
      <c r="AR1465" s="122" t="s">
        <v>195</v>
      </c>
      <c r="AT1465" s="122" t="s">
        <v>135</v>
      </c>
      <c r="AU1465" s="122" t="s">
        <v>77</v>
      </c>
      <c r="AY1465" s="18" t="s">
        <v>133</v>
      </c>
      <c r="BE1465" s="123">
        <f>IF(N1465="základní",J1465,0)</f>
        <v>0</v>
      </c>
      <c r="BF1465" s="123">
        <f>IF(N1465="snížená",J1465,0)</f>
        <v>0</v>
      </c>
      <c r="BG1465" s="123">
        <f>IF(N1465="zákl. přenesená",J1465,0)</f>
        <v>0</v>
      </c>
      <c r="BH1465" s="123">
        <f>IF(N1465="sníž. přenesená",J1465,0)</f>
        <v>0</v>
      </c>
      <c r="BI1465" s="123">
        <f>IF(N1465="nulová",J1465,0)</f>
        <v>0</v>
      </c>
      <c r="BJ1465" s="18" t="s">
        <v>73</v>
      </c>
      <c r="BK1465" s="123">
        <f>ROUND(I1465*H1465,2)</f>
        <v>0</v>
      </c>
      <c r="BL1465" s="18" t="s">
        <v>195</v>
      </c>
      <c r="BM1465" s="122" t="s">
        <v>1752</v>
      </c>
    </row>
    <row r="1466" spans="1:47" s="2" customFormat="1" ht="19.5">
      <c r="A1466" s="164"/>
      <c r="B1466" s="176"/>
      <c r="C1466" s="164"/>
      <c r="D1466" s="254" t="s">
        <v>164</v>
      </c>
      <c r="E1466" s="164"/>
      <c r="F1466" s="267" t="s">
        <v>1753</v>
      </c>
      <c r="G1466" s="164"/>
      <c r="H1466" s="164"/>
      <c r="I1466" s="134"/>
      <c r="J1466" s="164"/>
      <c r="K1466" s="164"/>
      <c r="L1466" s="176"/>
      <c r="M1466" s="268"/>
      <c r="N1466" s="269"/>
      <c r="O1466" s="250"/>
      <c r="P1466" s="250"/>
      <c r="Q1466" s="250"/>
      <c r="R1466" s="250"/>
      <c r="S1466" s="250"/>
      <c r="T1466" s="270"/>
      <c r="U1466" s="164"/>
      <c r="V1466" s="164"/>
      <c r="W1466" s="164"/>
      <c r="X1466" s="164"/>
      <c r="Y1466" s="30"/>
      <c r="Z1466" s="30"/>
      <c r="AA1466" s="30"/>
      <c r="AB1466" s="30"/>
      <c r="AC1466" s="30"/>
      <c r="AD1466" s="30"/>
      <c r="AE1466" s="30"/>
      <c r="AT1466" s="18" t="s">
        <v>164</v>
      </c>
      <c r="AU1466" s="18" t="s">
        <v>77</v>
      </c>
    </row>
    <row r="1467" spans="1:51" s="13" customFormat="1" ht="12">
      <c r="A1467" s="161"/>
      <c r="B1467" s="253"/>
      <c r="C1467" s="161"/>
      <c r="D1467" s="254" t="s">
        <v>142</v>
      </c>
      <c r="E1467" s="255" t="s">
        <v>3</v>
      </c>
      <c r="F1467" s="256" t="s">
        <v>1754</v>
      </c>
      <c r="G1467" s="161"/>
      <c r="H1467" s="255" t="s">
        <v>3</v>
      </c>
      <c r="I1467" s="125"/>
      <c r="J1467" s="161"/>
      <c r="K1467" s="161"/>
      <c r="L1467" s="253"/>
      <c r="M1467" s="257"/>
      <c r="N1467" s="258"/>
      <c r="O1467" s="258"/>
      <c r="P1467" s="258"/>
      <c r="Q1467" s="258"/>
      <c r="R1467" s="258"/>
      <c r="S1467" s="258"/>
      <c r="T1467" s="259"/>
      <c r="U1467" s="161"/>
      <c r="V1467" s="161"/>
      <c r="W1467" s="161"/>
      <c r="X1467" s="161"/>
      <c r="AT1467" s="124" t="s">
        <v>142</v>
      </c>
      <c r="AU1467" s="124" t="s">
        <v>77</v>
      </c>
      <c r="AV1467" s="13" t="s">
        <v>73</v>
      </c>
      <c r="AW1467" s="13" t="s">
        <v>30</v>
      </c>
      <c r="AX1467" s="13" t="s">
        <v>68</v>
      </c>
      <c r="AY1467" s="124" t="s">
        <v>133</v>
      </c>
    </row>
    <row r="1468" spans="1:51" s="14" customFormat="1" ht="12">
      <c r="A1468" s="162"/>
      <c r="B1468" s="260"/>
      <c r="C1468" s="162"/>
      <c r="D1468" s="254" t="s">
        <v>142</v>
      </c>
      <c r="E1468" s="261" t="s">
        <v>3</v>
      </c>
      <c r="F1468" s="262" t="s">
        <v>1755</v>
      </c>
      <c r="G1468" s="162"/>
      <c r="H1468" s="263">
        <v>37.18</v>
      </c>
      <c r="I1468" s="130"/>
      <c r="J1468" s="162"/>
      <c r="K1468" s="162"/>
      <c r="L1468" s="260"/>
      <c r="M1468" s="264"/>
      <c r="N1468" s="265"/>
      <c r="O1468" s="265"/>
      <c r="P1468" s="265"/>
      <c r="Q1468" s="265"/>
      <c r="R1468" s="265"/>
      <c r="S1468" s="265"/>
      <c r="T1468" s="266"/>
      <c r="U1468" s="162"/>
      <c r="V1468" s="162"/>
      <c r="W1468" s="162"/>
      <c r="X1468" s="162"/>
      <c r="AT1468" s="129" t="s">
        <v>142</v>
      </c>
      <c r="AU1468" s="129" t="s">
        <v>77</v>
      </c>
      <c r="AV1468" s="14" t="s">
        <v>77</v>
      </c>
      <c r="AW1468" s="14" t="s">
        <v>30</v>
      </c>
      <c r="AX1468" s="14" t="s">
        <v>68</v>
      </c>
      <c r="AY1468" s="129" t="s">
        <v>133</v>
      </c>
    </row>
    <row r="1469" spans="1:51" s="14" customFormat="1" ht="12">
      <c r="A1469" s="162"/>
      <c r="B1469" s="260"/>
      <c r="C1469" s="162"/>
      <c r="D1469" s="254" t="s">
        <v>142</v>
      </c>
      <c r="E1469" s="261" t="s">
        <v>3</v>
      </c>
      <c r="F1469" s="262" t="s">
        <v>1756</v>
      </c>
      <c r="G1469" s="162"/>
      <c r="H1469" s="263">
        <v>13.86</v>
      </c>
      <c r="I1469" s="130"/>
      <c r="J1469" s="162"/>
      <c r="K1469" s="162"/>
      <c r="L1469" s="260"/>
      <c r="M1469" s="264"/>
      <c r="N1469" s="265"/>
      <c r="O1469" s="265"/>
      <c r="P1469" s="265"/>
      <c r="Q1469" s="265"/>
      <c r="R1469" s="265"/>
      <c r="S1469" s="265"/>
      <c r="T1469" s="266"/>
      <c r="U1469" s="162"/>
      <c r="V1469" s="162"/>
      <c r="W1469" s="162"/>
      <c r="X1469" s="162"/>
      <c r="AT1469" s="129" t="s">
        <v>142</v>
      </c>
      <c r="AU1469" s="129" t="s">
        <v>77</v>
      </c>
      <c r="AV1469" s="14" t="s">
        <v>77</v>
      </c>
      <c r="AW1469" s="14" t="s">
        <v>30</v>
      </c>
      <c r="AX1469" s="14" t="s">
        <v>68</v>
      </c>
      <c r="AY1469" s="129" t="s">
        <v>133</v>
      </c>
    </row>
    <row r="1470" spans="1:51" s="14" customFormat="1" ht="12">
      <c r="A1470" s="162"/>
      <c r="B1470" s="260"/>
      <c r="C1470" s="162"/>
      <c r="D1470" s="254" t="s">
        <v>142</v>
      </c>
      <c r="E1470" s="261" t="s">
        <v>3</v>
      </c>
      <c r="F1470" s="262" t="s">
        <v>1757</v>
      </c>
      <c r="G1470" s="162"/>
      <c r="H1470" s="263">
        <v>4.5</v>
      </c>
      <c r="I1470" s="130"/>
      <c r="J1470" s="162"/>
      <c r="K1470" s="162"/>
      <c r="L1470" s="260"/>
      <c r="M1470" s="264"/>
      <c r="N1470" s="265"/>
      <c r="O1470" s="265"/>
      <c r="P1470" s="265"/>
      <c r="Q1470" s="265"/>
      <c r="R1470" s="265"/>
      <c r="S1470" s="265"/>
      <c r="T1470" s="266"/>
      <c r="U1470" s="162"/>
      <c r="V1470" s="162"/>
      <c r="W1470" s="162"/>
      <c r="X1470" s="162"/>
      <c r="AT1470" s="129" t="s">
        <v>142</v>
      </c>
      <c r="AU1470" s="129" t="s">
        <v>77</v>
      </c>
      <c r="AV1470" s="14" t="s">
        <v>77</v>
      </c>
      <c r="AW1470" s="14" t="s">
        <v>30</v>
      </c>
      <c r="AX1470" s="14" t="s">
        <v>68</v>
      </c>
      <c r="AY1470" s="129" t="s">
        <v>133</v>
      </c>
    </row>
    <row r="1471" spans="1:51" s="15" customFormat="1" ht="12">
      <c r="A1471" s="165"/>
      <c r="B1471" s="271"/>
      <c r="C1471" s="165"/>
      <c r="D1471" s="254" t="s">
        <v>142</v>
      </c>
      <c r="E1471" s="272" t="s">
        <v>3</v>
      </c>
      <c r="F1471" s="273" t="s">
        <v>207</v>
      </c>
      <c r="G1471" s="165"/>
      <c r="H1471" s="274">
        <v>55.54</v>
      </c>
      <c r="I1471" s="138"/>
      <c r="J1471" s="165"/>
      <c r="K1471" s="165"/>
      <c r="L1471" s="271"/>
      <c r="M1471" s="275"/>
      <c r="N1471" s="276"/>
      <c r="O1471" s="276"/>
      <c r="P1471" s="276"/>
      <c r="Q1471" s="276"/>
      <c r="R1471" s="276"/>
      <c r="S1471" s="276"/>
      <c r="T1471" s="277"/>
      <c r="U1471" s="165"/>
      <c r="V1471" s="165"/>
      <c r="W1471" s="165"/>
      <c r="X1471" s="165"/>
      <c r="AT1471" s="137" t="s">
        <v>142</v>
      </c>
      <c r="AU1471" s="137" t="s">
        <v>77</v>
      </c>
      <c r="AV1471" s="15" t="s">
        <v>140</v>
      </c>
      <c r="AW1471" s="15" t="s">
        <v>30</v>
      </c>
      <c r="AX1471" s="15" t="s">
        <v>73</v>
      </c>
      <c r="AY1471" s="137" t="s">
        <v>133</v>
      </c>
    </row>
    <row r="1472" spans="1:65" s="2" customFormat="1" ht="14.45" customHeight="1">
      <c r="A1472" s="164"/>
      <c r="B1472" s="176"/>
      <c r="C1472" s="242" t="s">
        <v>1758</v>
      </c>
      <c r="D1472" s="242" t="s">
        <v>135</v>
      </c>
      <c r="E1472" s="243" t="s">
        <v>1731</v>
      </c>
      <c r="F1472" s="244" t="s">
        <v>1732</v>
      </c>
      <c r="G1472" s="245" t="s">
        <v>172</v>
      </c>
      <c r="H1472" s="246">
        <v>94.3</v>
      </c>
      <c r="I1472" s="117"/>
      <c r="J1472" s="247">
        <f>ROUND(I1472*H1472,2)</f>
        <v>0</v>
      </c>
      <c r="K1472" s="244" t="s">
        <v>139</v>
      </c>
      <c r="L1472" s="176"/>
      <c r="M1472" s="248" t="s">
        <v>3</v>
      </c>
      <c r="N1472" s="249" t="s">
        <v>39</v>
      </c>
      <c r="O1472" s="250"/>
      <c r="P1472" s="251">
        <f>O1472*H1472</f>
        <v>0</v>
      </c>
      <c r="Q1472" s="251">
        <v>0.00252</v>
      </c>
      <c r="R1472" s="251">
        <f>Q1472*H1472</f>
        <v>0.23763600000000001</v>
      </c>
      <c r="S1472" s="251">
        <v>0</v>
      </c>
      <c r="T1472" s="252">
        <f>S1472*H1472</f>
        <v>0</v>
      </c>
      <c r="U1472" s="164"/>
      <c r="V1472" s="164"/>
      <c r="W1472" s="164"/>
      <c r="X1472" s="164"/>
      <c r="Y1472" s="30"/>
      <c r="Z1472" s="30"/>
      <c r="AA1472" s="30"/>
      <c r="AB1472" s="30"/>
      <c r="AC1472" s="30"/>
      <c r="AD1472" s="30"/>
      <c r="AE1472" s="30"/>
      <c r="AR1472" s="122" t="s">
        <v>195</v>
      </c>
      <c r="AT1472" s="122" t="s">
        <v>135</v>
      </c>
      <c r="AU1472" s="122" t="s">
        <v>77</v>
      </c>
      <c r="AY1472" s="18" t="s">
        <v>133</v>
      </c>
      <c r="BE1472" s="123">
        <f>IF(N1472="základní",J1472,0)</f>
        <v>0</v>
      </c>
      <c r="BF1472" s="123">
        <f>IF(N1472="snížená",J1472,0)</f>
        <v>0</v>
      </c>
      <c r="BG1472" s="123">
        <f>IF(N1472="zákl. přenesená",J1472,0)</f>
        <v>0</v>
      </c>
      <c r="BH1472" s="123">
        <f>IF(N1472="sníž. přenesená",J1472,0)</f>
        <v>0</v>
      </c>
      <c r="BI1472" s="123">
        <f>IF(N1472="nulová",J1472,0)</f>
        <v>0</v>
      </c>
      <c r="BJ1472" s="18" t="s">
        <v>73</v>
      </c>
      <c r="BK1472" s="123">
        <f>ROUND(I1472*H1472,2)</f>
        <v>0</v>
      </c>
      <c r="BL1472" s="18" t="s">
        <v>195</v>
      </c>
      <c r="BM1472" s="122" t="s">
        <v>1759</v>
      </c>
    </row>
    <row r="1473" spans="1:47" s="2" customFormat="1" ht="19.5">
      <c r="A1473" s="164"/>
      <c r="B1473" s="176"/>
      <c r="C1473" s="164"/>
      <c r="D1473" s="254" t="s">
        <v>164</v>
      </c>
      <c r="E1473" s="164"/>
      <c r="F1473" s="267" t="s">
        <v>1760</v>
      </c>
      <c r="G1473" s="164"/>
      <c r="H1473" s="164"/>
      <c r="I1473" s="134"/>
      <c r="J1473" s="164"/>
      <c r="K1473" s="164"/>
      <c r="L1473" s="176"/>
      <c r="M1473" s="268"/>
      <c r="N1473" s="269"/>
      <c r="O1473" s="250"/>
      <c r="P1473" s="250"/>
      <c r="Q1473" s="250"/>
      <c r="R1473" s="250"/>
      <c r="S1473" s="250"/>
      <c r="T1473" s="270"/>
      <c r="U1473" s="164"/>
      <c r="V1473" s="164"/>
      <c r="W1473" s="164"/>
      <c r="X1473" s="164"/>
      <c r="Y1473" s="30"/>
      <c r="Z1473" s="30"/>
      <c r="AA1473" s="30"/>
      <c r="AB1473" s="30"/>
      <c r="AC1473" s="30"/>
      <c r="AD1473" s="30"/>
      <c r="AE1473" s="30"/>
      <c r="AT1473" s="18" t="s">
        <v>164</v>
      </c>
      <c r="AU1473" s="18" t="s">
        <v>77</v>
      </c>
    </row>
    <row r="1474" spans="1:51" s="13" customFormat="1" ht="12">
      <c r="A1474" s="161"/>
      <c r="B1474" s="253"/>
      <c r="C1474" s="161"/>
      <c r="D1474" s="254" t="s">
        <v>142</v>
      </c>
      <c r="E1474" s="255" t="s">
        <v>3</v>
      </c>
      <c r="F1474" s="256" t="s">
        <v>1761</v>
      </c>
      <c r="G1474" s="161"/>
      <c r="H1474" s="255" t="s">
        <v>3</v>
      </c>
      <c r="I1474" s="125"/>
      <c r="J1474" s="161"/>
      <c r="K1474" s="161"/>
      <c r="L1474" s="253"/>
      <c r="M1474" s="257"/>
      <c r="N1474" s="258"/>
      <c r="O1474" s="258"/>
      <c r="P1474" s="258"/>
      <c r="Q1474" s="258"/>
      <c r="R1474" s="258"/>
      <c r="S1474" s="258"/>
      <c r="T1474" s="259"/>
      <c r="U1474" s="161"/>
      <c r="V1474" s="161"/>
      <c r="W1474" s="161"/>
      <c r="X1474" s="161"/>
      <c r="AT1474" s="124" t="s">
        <v>142</v>
      </c>
      <c r="AU1474" s="124" t="s">
        <v>77</v>
      </c>
      <c r="AV1474" s="13" t="s">
        <v>73</v>
      </c>
      <c r="AW1474" s="13" t="s">
        <v>30</v>
      </c>
      <c r="AX1474" s="13" t="s">
        <v>68</v>
      </c>
      <c r="AY1474" s="124" t="s">
        <v>133</v>
      </c>
    </row>
    <row r="1475" spans="1:51" s="14" customFormat="1" ht="12">
      <c r="A1475" s="162"/>
      <c r="B1475" s="260"/>
      <c r="C1475" s="162"/>
      <c r="D1475" s="254" t="s">
        <v>142</v>
      </c>
      <c r="E1475" s="261" t="s">
        <v>3</v>
      </c>
      <c r="F1475" s="262" t="s">
        <v>1762</v>
      </c>
      <c r="G1475" s="162"/>
      <c r="H1475" s="263">
        <v>37</v>
      </c>
      <c r="I1475" s="130"/>
      <c r="J1475" s="162"/>
      <c r="K1475" s="162"/>
      <c r="L1475" s="260"/>
      <c r="M1475" s="264"/>
      <c r="N1475" s="265"/>
      <c r="O1475" s="265"/>
      <c r="P1475" s="265"/>
      <c r="Q1475" s="265"/>
      <c r="R1475" s="265"/>
      <c r="S1475" s="265"/>
      <c r="T1475" s="266"/>
      <c r="U1475" s="162"/>
      <c r="V1475" s="162"/>
      <c r="W1475" s="162"/>
      <c r="X1475" s="162"/>
      <c r="AT1475" s="129" t="s">
        <v>142</v>
      </c>
      <c r="AU1475" s="129" t="s">
        <v>77</v>
      </c>
      <c r="AV1475" s="14" t="s">
        <v>77</v>
      </c>
      <c r="AW1475" s="14" t="s">
        <v>30</v>
      </c>
      <c r="AX1475" s="14" t="s">
        <v>68</v>
      </c>
      <c r="AY1475" s="129" t="s">
        <v>133</v>
      </c>
    </row>
    <row r="1476" spans="1:51" s="14" customFormat="1" ht="12">
      <c r="A1476" s="162"/>
      <c r="B1476" s="260"/>
      <c r="C1476" s="162"/>
      <c r="D1476" s="254" t="s">
        <v>142</v>
      </c>
      <c r="E1476" s="261" t="s">
        <v>3</v>
      </c>
      <c r="F1476" s="262" t="s">
        <v>1763</v>
      </c>
      <c r="G1476" s="162"/>
      <c r="H1476" s="263">
        <v>37</v>
      </c>
      <c r="I1476" s="130"/>
      <c r="J1476" s="162"/>
      <c r="K1476" s="162"/>
      <c r="L1476" s="260"/>
      <c r="M1476" s="264"/>
      <c r="N1476" s="265"/>
      <c r="O1476" s="265"/>
      <c r="P1476" s="265"/>
      <c r="Q1476" s="265"/>
      <c r="R1476" s="265"/>
      <c r="S1476" s="265"/>
      <c r="T1476" s="266"/>
      <c r="U1476" s="162"/>
      <c r="V1476" s="162"/>
      <c r="W1476" s="162"/>
      <c r="X1476" s="162"/>
      <c r="AT1476" s="129" t="s">
        <v>142</v>
      </c>
      <c r="AU1476" s="129" t="s">
        <v>77</v>
      </c>
      <c r="AV1476" s="14" t="s">
        <v>77</v>
      </c>
      <c r="AW1476" s="14" t="s">
        <v>30</v>
      </c>
      <c r="AX1476" s="14" t="s">
        <v>68</v>
      </c>
      <c r="AY1476" s="129" t="s">
        <v>133</v>
      </c>
    </row>
    <row r="1477" spans="1:51" s="14" customFormat="1" ht="12">
      <c r="A1477" s="162"/>
      <c r="B1477" s="260"/>
      <c r="C1477" s="162"/>
      <c r="D1477" s="254" t="s">
        <v>142</v>
      </c>
      <c r="E1477" s="261" t="s">
        <v>3</v>
      </c>
      <c r="F1477" s="262" t="s">
        <v>1764</v>
      </c>
      <c r="G1477" s="162"/>
      <c r="H1477" s="263">
        <v>20.3</v>
      </c>
      <c r="I1477" s="130"/>
      <c r="J1477" s="162"/>
      <c r="K1477" s="162"/>
      <c r="L1477" s="260"/>
      <c r="M1477" s="264"/>
      <c r="N1477" s="265"/>
      <c r="O1477" s="265"/>
      <c r="P1477" s="265"/>
      <c r="Q1477" s="265"/>
      <c r="R1477" s="265"/>
      <c r="S1477" s="265"/>
      <c r="T1477" s="266"/>
      <c r="U1477" s="162"/>
      <c r="V1477" s="162"/>
      <c r="W1477" s="162"/>
      <c r="X1477" s="162"/>
      <c r="AT1477" s="129" t="s">
        <v>142</v>
      </c>
      <c r="AU1477" s="129" t="s">
        <v>77</v>
      </c>
      <c r="AV1477" s="14" t="s">
        <v>77</v>
      </c>
      <c r="AW1477" s="14" t="s">
        <v>30</v>
      </c>
      <c r="AX1477" s="14" t="s">
        <v>68</v>
      </c>
      <c r="AY1477" s="129" t="s">
        <v>133</v>
      </c>
    </row>
    <row r="1478" spans="1:51" s="15" customFormat="1" ht="12">
      <c r="A1478" s="165"/>
      <c r="B1478" s="271"/>
      <c r="C1478" s="165"/>
      <c r="D1478" s="254" t="s">
        <v>142</v>
      </c>
      <c r="E1478" s="272" t="s">
        <v>3</v>
      </c>
      <c r="F1478" s="273" t="s">
        <v>207</v>
      </c>
      <c r="G1478" s="165"/>
      <c r="H1478" s="274">
        <v>94.3</v>
      </c>
      <c r="I1478" s="138"/>
      <c r="J1478" s="165"/>
      <c r="K1478" s="165"/>
      <c r="L1478" s="271"/>
      <c r="M1478" s="275"/>
      <c r="N1478" s="276"/>
      <c r="O1478" s="276"/>
      <c r="P1478" s="276"/>
      <c r="Q1478" s="276"/>
      <c r="R1478" s="276"/>
      <c r="S1478" s="276"/>
      <c r="T1478" s="277"/>
      <c r="U1478" s="165"/>
      <c r="V1478" s="165"/>
      <c r="W1478" s="165"/>
      <c r="X1478" s="165"/>
      <c r="AT1478" s="137" t="s">
        <v>142</v>
      </c>
      <c r="AU1478" s="137" t="s">
        <v>77</v>
      </c>
      <c r="AV1478" s="15" t="s">
        <v>140</v>
      </c>
      <c r="AW1478" s="15" t="s">
        <v>30</v>
      </c>
      <c r="AX1478" s="15" t="s">
        <v>73</v>
      </c>
      <c r="AY1478" s="137" t="s">
        <v>133</v>
      </c>
    </row>
    <row r="1479" spans="1:65" s="2" customFormat="1" ht="14.45" customHeight="1">
      <c r="A1479" s="164"/>
      <c r="B1479" s="176"/>
      <c r="C1479" s="242" t="s">
        <v>1765</v>
      </c>
      <c r="D1479" s="242" t="s">
        <v>135</v>
      </c>
      <c r="E1479" s="243" t="s">
        <v>1743</v>
      </c>
      <c r="F1479" s="244" t="s">
        <v>1744</v>
      </c>
      <c r="G1479" s="245" t="s">
        <v>172</v>
      </c>
      <c r="H1479" s="246">
        <v>142.78</v>
      </c>
      <c r="I1479" s="117"/>
      <c r="J1479" s="247">
        <f>ROUND(I1479*H1479,2)</f>
        <v>0</v>
      </c>
      <c r="K1479" s="244" t="s">
        <v>139</v>
      </c>
      <c r="L1479" s="176"/>
      <c r="M1479" s="248" t="s">
        <v>3</v>
      </c>
      <c r="N1479" s="249" t="s">
        <v>39</v>
      </c>
      <c r="O1479" s="250"/>
      <c r="P1479" s="251">
        <f>O1479*H1479</f>
        <v>0</v>
      </c>
      <c r="Q1479" s="251">
        <v>0.00312</v>
      </c>
      <c r="R1479" s="251">
        <f>Q1479*H1479</f>
        <v>0.44547359999999997</v>
      </c>
      <c r="S1479" s="251">
        <v>0</v>
      </c>
      <c r="T1479" s="252">
        <f>S1479*H1479</f>
        <v>0</v>
      </c>
      <c r="U1479" s="164"/>
      <c r="V1479" s="164"/>
      <c r="W1479" s="164"/>
      <c r="X1479" s="164"/>
      <c r="Y1479" s="30"/>
      <c r="Z1479" s="30"/>
      <c r="AA1479" s="30"/>
      <c r="AB1479" s="30"/>
      <c r="AC1479" s="30"/>
      <c r="AD1479" s="30"/>
      <c r="AE1479" s="30"/>
      <c r="AR1479" s="122" t="s">
        <v>195</v>
      </c>
      <c r="AT1479" s="122" t="s">
        <v>135</v>
      </c>
      <c r="AU1479" s="122" t="s">
        <v>77</v>
      </c>
      <c r="AY1479" s="18" t="s">
        <v>133</v>
      </c>
      <c r="BE1479" s="123">
        <f>IF(N1479="základní",J1479,0)</f>
        <v>0</v>
      </c>
      <c r="BF1479" s="123">
        <f>IF(N1479="snížená",J1479,0)</f>
        <v>0</v>
      </c>
      <c r="BG1479" s="123">
        <f>IF(N1479="zákl. přenesená",J1479,0)</f>
        <v>0</v>
      </c>
      <c r="BH1479" s="123">
        <f>IF(N1479="sníž. přenesená",J1479,0)</f>
        <v>0</v>
      </c>
      <c r="BI1479" s="123">
        <f>IF(N1479="nulová",J1479,0)</f>
        <v>0</v>
      </c>
      <c r="BJ1479" s="18" t="s">
        <v>73</v>
      </c>
      <c r="BK1479" s="123">
        <f>ROUND(I1479*H1479,2)</f>
        <v>0</v>
      </c>
      <c r="BL1479" s="18" t="s">
        <v>195</v>
      </c>
      <c r="BM1479" s="122" t="s">
        <v>1766</v>
      </c>
    </row>
    <row r="1480" spans="1:47" s="2" customFormat="1" ht="19.5">
      <c r="A1480" s="164"/>
      <c r="B1480" s="176"/>
      <c r="C1480" s="164"/>
      <c r="D1480" s="254" t="s">
        <v>164</v>
      </c>
      <c r="E1480" s="164"/>
      <c r="F1480" s="267" t="s">
        <v>1767</v>
      </c>
      <c r="G1480" s="164"/>
      <c r="H1480" s="164"/>
      <c r="I1480" s="134"/>
      <c r="J1480" s="164"/>
      <c r="K1480" s="164"/>
      <c r="L1480" s="176"/>
      <c r="M1480" s="268"/>
      <c r="N1480" s="269"/>
      <c r="O1480" s="250"/>
      <c r="P1480" s="250"/>
      <c r="Q1480" s="250"/>
      <c r="R1480" s="250"/>
      <c r="S1480" s="250"/>
      <c r="T1480" s="270"/>
      <c r="U1480" s="164"/>
      <c r="V1480" s="164"/>
      <c r="W1480" s="164"/>
      <c r="X1480" s="164"/>
      <c r="Y1480" s="30"/>
      <c r="Z1480" s="30"/>
      <c r="AA1480" s="30"/>
      <c r="AB1480" s="30"/>
      <c r="AC1480" s="30"/>
      <c r="AD1480" s="30"/>
      <c r="AE1480" s="30"/>
      <c r="AT1480" s="18" t="s">
        <v>164</v>
      </c>
      <c r="AU1480" s="18" t="s">
        <v>77</v>
      </c>
    </row>
    <row r="1481" spans="1:51" s="13" customFormat="1" ht="12">
      <c r="A1481" s="161"/>
      <c r="B1481" s="253"/>
      <c r="C1481" s="161"/>
      <c r="D1481" s="254" t="s">
        <v>142</v>
      </c>
      <c r="E1481" s="255" t="s">
        <v>3</v>
      </c>
      <c r="F1481" s="256" t="s">
        <v>1768</v>
      </c>
      <c r="G1481" s="161"/>
      <c r="H1481" s="255" t="s">
        <v>3</v>
      </c>
      <c r="I1481" s="125"/>
      <c r="J1481" s="161"/>
      <c r="K1481" s="161"/>
      <c r="L1481" s="253"/>
      <c r="M1481" s="257"/>
      <c r="N1481" s="258"/>
      <c r="O1481" s="258"/>
      <c r="P1481" s="258"/>
      <c r="Q1481" s="258"/>
      <c r="R1481" s="258"/>
      <c r="S1481" s="258"/>
      <c r="T1481" s="259"/>
      <c r="U1481" s="161"/>
      <c r="V1481" s="161"/>
      <c r="W1481" s="161"/>
      <c r="X1481" s="161"/>
      <c r="AT1481" s="124" t="s">
        <v>142</v>
      </c>
      <c r="AU1481" s="124" t="s">
        <v>77</v>
      </c>
      <c r="AV1481" s="13" t="s">
        <v>73</v>
      </c>
      <c r="AW1481" s="13" t="s">
        <v>30</v>
      </c>
      <c r="AX1481" s="13" t="s">
        <v>68</v>
      </c>
      <c r="AY1481" s="124" t="s">
        <v>133</v>
      </c>
    </row>
    <row r="1482" spans="1:51" s="14" customFormat="1" ht="12">
      <c r="A1482" s="162"/>
      <c r="B1482" s="260"/>
      <c r="C1482" s="162"/>
      <c r="D1482" s="254" t="s">
        <v>142</v>
      </c>
      <c r="E1482" s="261" t="s">
        <v>3</v>
      </c>
      <c r="F1482" s="262" t="s">
        <v>1769</v>
      </c>
      <c r="G1482" s="162"/>
      <c r="H1482" s="263">
        <v>142.78</v>
      </c>
      <c r="I1482" s="130"/>
      <c r="J1482" s="162"/>
      <c r="K1482" s="162"/>
      <c r="L1482" s="260"/>
      <c r="M1482" s="264"/>
      <c r="N1482" s="265"/>
      <c r="O1482" s="265"/>
      <c r="P1482" s="265"/>
      <c r="Q1482" s="265"/>
      <c r="R1482" s="265"/>
      <c r="S1482" s="265"/>
      <c r="T1482" s="266"/>
      <c r="U1482" s="162"/>
      <c r="V1482" s="162"/>
      <c r="W1482" s="162"/>
      <c r="X1482" s="162"/>
      <c r="AT1482" s="129" t="s">
        <v>142</v>
      </c>
      <c r="AU1482" s="129" t="s">
        <v>77</v>
      </c>
      <c r="AV1482" s="14" t="s">
        <v>77</v>
      </c>
      <c r="AW1482" s="14" t="s">
        <v>30</v>
      </c>
      <c r="AX1482" s="14" t="s">
        <v>73</v>
      </c>
      <c r="AY1482" s="129" t="s">
        <v>133</v>
      </c>
    </row>
    <row r="1483" spans="1:65" s="2" customFormat="1" ht="14.45" customHeight="1">
      <c r="A1483" s="164"/>
      <c r="B1483" s="176"/>
      <c r="C1483" s="242" t="s">
        <v>1770</v>
      </c>
      <c r="D1483" s="242" t="s">
        <v>135</v>
      </c>
      <c r="E1483" s="243" t="s">
        <v>1750</v>
      </c>
      <c r="F1483" s="244" t="s">
        <v>1751</v>
      </c>
      <c r="G1483" s="245" t="s">
        <v>172</v>
      </c>
      <c r="H1483" s="246">
        <v>37.18</v>
      </c>
      <c r="I1483" s="117"/>
      <c r="J1483" s="247">
        <f>ROUND(I1483*H1483,2)</f>
        <v>0</v>
      </c>
      <c r="K1483" s="244" t="s">
        <v>139</v>
      </c>
      <c r="L1483" s="176"/>
      <c r="M1483" s="248" t="s">
        <v>3</v>
      </c>
      <c r="N1483" s="249" t="s">
        <v>39</v>
      </c>
      <c r="O1483" s="250"/>
      <c r="P1483" s="251">
        <f>O1483*H1483</f>
        <v>0</v>
      </c>
      <c r="Q1483" s="251">
        <v>0.00309</v>
      </c>
      <c r="R1483" s="251">
        <f>Q1483*H1483</f>
        <v>0.1148862</v>
      </c>
      <c r="S1483" s="251">
        <v>0</v>
      </c>
      <c r="T1483" s="252">
        <f>S1483*H1483</f>
        <v>0</v>
      </c>
      <c r="U1483" s="164"/>
      <c r="V1483" s="164"/>
      <c r="W1483" s="164"/>
      <c r="X1483" s="164"/>
      <c r="Y1483" s="30"/>
      <c r="Z1483" s="30"/>
      <c r="AA1483" s="30"/>
      <c r="AB1483" s="30"/>
      <c r="AC1483" s="30"/>
      <c r="AD1483" s="30"/>
      <c r="AE1483" s="30"/>
      <c r="AR1483" s="122" t="s">
        <v>195</v>
      </c>
      <c r="AT1483" s="122" t="s">
        <v>135</v>
      </c>
      <c r="AU1483" s="122" t="s">
        <v>77</v>
      </c>
      <c r="AY1483" s="18" t="s">
        <v>133</v>
      </c>
      <c r="BE1483" s="123">
        <f>IF(N1483="základní",J1483,0)</f>
        <v>0</v>
      </c>
      <c r="BF1483" s="123">
        <f>IF(N1483="snížená",J1483,0)</f>
        <v>0</v>
      </c>
      <c r="BG1483" s="123">
        <f>IF(N1483="zákl. přenesená",J1483,0)</f>
        <v>0</v>
      </c>
      <c r="BH1483" s="123">
        <f>IF(N1483="sníž. přenesená",J1483,0)</f>
        <v>0</v>
      </c>
      <c r="BI1483" s="123">
        <f>IF(N1483="nulová",J1483,0)</f>
        <v>0</v>
      </c>
      <c r="BJ1483" s="18" t="s">
        <v>73</v>
      </c>
      <c r="BK1483" s="123">
        <f>ROUND(I1483*H1483,2)</f>
        <v>0</v>
      </c>
      <c r="BL1483" s="18" t="s">
        <v>195</v>
      </c>
      <c r="BM1483" s="122" t="s">
        <v>1771</v>
      </c>
    </row>
    <row r="1484" spans="1:47" s="2" customFormat="1" ht="19.5">
      <c r="A1484" s="164"/>
      <c r="B1484" s="176"/>
      <c r="C1484" s="164"/>
      <c r="D1484" s="254" t="s">
        <v>164</v>
      </c>
      <c r="E1484" s="164"/>
      <c r="F1484" s="267" t="s">
        <v>1772</v>
      </c>
      <c r="G1484" s="164"/>
      <c r="H1484" s="164"/>
      <c r="I1484" s="134"/>
      <c r="J1484" s="164"/>
      <c r="K1484" s="164"/>
      <c r="L1484" s="176"/>
      <c r="M1484" s="268"/>
      <c r="N1484" s="269"/>
      <c r="O1484" s="250"/>
      <c r="P1484" s="250"/>
      <c r="Q1484" s="250"/>
      <c r="R1484" s="250"/>
      <c r="S1484" s="250"/>
      <c r="T1484" s="270"/>
      <c r="U1484" s="164"/>
      <c r="V1484" s="164"/>
      <c r="W1484" s="164"/>
      <c r="X1484" s="164"/>
      <c r="Y1484" s="30"/>
      <c r="Z1484" s="30"/>
      <c r="AA1484" s="30"/>
      <c r="AB1484" s="30"/>
      <c r="AC1484" s="30"/>
      <c r="AD1484" s="30"/>
      <c r="AE1484" s="30"/>
      <c r="AT1484" s="18" t="s">
        <v>164</v>
      </c>
      <c r="AU1484" s="18" t="s">
        <v>77</v>
      </c>
    </row>
    <row r="1485" spans="1:51" s="13" customFormat="1" ht="12">
      <c r="A1485" s="161"/>
      <c r="B1485" s="253"/>
      <c r="C1485" s="161"/>
      <c r="D1485" s="254" t="s">
        <v>142</v>
      </c>
      <c r="E1485" s="255" t="s">
        <v>3</v>
      </c>
      <c r="F1485" s="256" t="s">
        <v>1773</v>
      </c>
      <c r="G1485" s="161"/>
      <c r="H1485" s="255" t="s">
        <v>3</v>
      </c>
      <c r="I1485" s="125"/>
      <c r="J1485" s="161"/>
      <c r="K1485" s="161"/>
      <c r="L1485" s="253"/>
      <c r="M1485" s="257"/>
      <c r="N1485" s="258"/>
      <c r="O1485" s="258"/>
      <c r="P1485" s="258"/>
      <c r="Q1485" s="258"/>
      <c r="R1485" s="258"/>
      <c r="S1485" s="258"/>
      <c r="T1485" s="259"/>
      <c r="U1485" s="161"/>
      <c r="V1485" s="161"/>
      <c r="W1485" s="161"/>
      <c r="X1485" s="161"/>
      <c r="AT1485" s="124" t="s">
        <v>142</v>
      </c>
      <c r="AU1485" s="124" t="s">
        <v>77</v>
      </c>
      <c r="AV1485" s="13" t="s">
        <v>73</v>
      </c>
      <c r="AW1485" s="13" t="s">
        <v>30</v>
      </c>
      <c r="AX1485" s="13" t="s">
        <v>68</v>
      </c>
      <c r="AY1485" s="124" t="s">
        <v>133</v>
      </c>
    </row>
    <row r="1486" spans="1:51" s="14" customFormat="1" ht="12">
      <c r="A1486" s="162"/>
      <c r="B1486" s="260"/>
      <c r="C1486" s="162"/>
      <c r="D1486" s="254" t="s">
        <v>142</v>
      </c>
      <c r="E1486" s="261" t="s">
        <v>3</v>
      </c>
      <c r="F1486" s="262" t="s">
        <v>1774</v>
      </c>
      <c r="G1486" s="162"/>
      <c r="H1486" s="263">
        <v>37.18</v>
      </c>
      <c r="I1486" s="130"/>
      <c r="J1486" s="162"/>
      <c r="K1486" s="162"/>
      <c r="L1486" s="260"/>
      <c r="M1486" s="264"/>
      <c r="N1486" s="265"/>
      <c r="O1486" s="265"/>
      <c r="P1486" s="265"/>
      <c r="Q1486" s="265"/>
      <c r="R1486" s="265"/>
      <c r="S1486" s="265"/>
      <c r="T1486" s="266"/>
      <c r="U1486" s="162"/>
      <c r="V1486" s="162"/>
      <c r="W1486" s="162"/>
      <c r="X1486" s="162"/>
      <c r="AT1486" s="129" t="s">
        <v>142</v>
      </c>
      <c r="AU1486" s="129" t="s">
        <v>77</v>
      </c>
      <c r="AV1486" s="14" t="s">
        <v>77</v>
      </c>
      <c r="AW1486" s="14" t="s">
        <v>30</v>
      </c>
      <c r="AX1486" s="14" t="s">
        <v>73</v>
      </c>
      <c r="AY1486" s="129" t="s">
        <v>133</v>
      </c>
    </row>
    <row r="1487" spans="1:65" s="2" customFormat="1" ht="14.45" customHeight="1">
      <c r="A1487" s="164"/>
      <c r="B1487" s="176"/>
      <c r="C1487" s="242" t="s">
        <v>1775</v>
      </c>
      <c r="D1487" s="242" t="s">
        <v>135</v>
      </c>
      <c r="E1487" s="243" t="s">
        <v>1708</v>
      </c>
      <c r="F1487" s="244" t="s">
        <v>1709</v>
      </c>
      <c r="G1487" s="245" t="s">
        <v>172</v>
      </c>
      <c r="H1487" s="246">
        <v>77</v>
      </c>
      <c r="I1487" s="117"/>
      <c r="J1487" s="247">
        <f>ROUND(I1487*H1487,2)</f>
        <v>0</v>
      </c>
      <c r="K1487" s="244" t="s">
        <v>139</v>
      </c>
      <c r="L1487" s="176"/>
      <c r="M1487" s="248" t="s">
        <v>3</v>
      </c>
      <c r="N1487" s="249" t="s">
        <v>39</v>
      </c>
      <c r="O1487" s="250"/>
      <c r="P1487" s="251">
        <f>O1487*H1487</f>
        <v>0</v>
      </c>
      <c r="Q1487" s="251">
        <v>0.00386</v>
      </c>
      <c r="R1487" s="251">
        <f>Q1487*H1487</f>
        <v>0.29722</v>
      </c>
      <c r="S1487" s="251">
        <v>0</v>
      </c>
      <c r="T1487" s="252">
        <f>S1487*H1487</f>
        <v>0</v>
      </c>
      <c r="U1487" s="164"/>
      <c r="V1487" s="164"/>
      <c r="W1487" s="164"/>
      <c r="X1487" s="164"/>
      <c r="Y1487" s="30"/>
      <c r="Z1487" s="30"/>
      <c r="AA1487" s="30"/>
      <c r="AB1487" s="30"/>
      <c r="AC1487" s="30"/>
      <c r="AD1487" s="30"/>
      <c r="AE1487" s="30"/>
      <c r="AR1487" s="122" t="s">
        <v>195</v>
      </c>
      <c r="AT1487" s="122" t="s">
        <v>135</v>
      </c>
      <c r="AU1487" s="122" t="s">
        <v>77</v>
      </c>
      <c r="AY1487" s="18" t="s">
        <v>133</v>
      </c>
      <c r="BE1487" s="123">
        <f>IF(N1487="základní",J1487,0)</f>
        <v>0</v>
      </c>
      <c r="BF1487" s="123">
        <f>IF(N1487="snížená",J1487,0)</f>
        <v>0</v>
      </c>
      <c r="BG1487" s="123">
        <f>IF(N1487="zákl. přenesená",J1487,0)</f>
        <v>0</v>
      </c>
      <c r="BH1487" s="123">
        <f>IF(N1487="sníž. přenesená",J1487,0)</f>
        <v>0</v>
      </c>
      <c r="BI1487" s="123">
        <f>IF(N1487="nulová",J1487,0)</f>
        <v>0</v>
      </c>
      <c r="BJ1487" s="18" t="s">
        <v>73</v>
      </c>
      <c r="BK1487" s="123">
        <f>ROUND(I1487*H1487,2)</f>
        <v>0</v>
      </c>
      <c r="BL1487" s="18" t="s">
        <v>195</v>
      </c>
      <c r="BM1487" s="122" t="s">
        <v>1776</v>
      </c>
    </row>
    <row r="1488" spans="1:47" s="2" customFormat="1" ht="19.5">
      <c r="A1488" s="164"/>
      <c r="B1488" s="176"/>
      <c r="C1488" s="164"/>
      <c r="D1488" s="254" t="s">
        <v>164</v>
      </c>
      <c r="E1488" s="164"/>
      <c r="F1488" s="267" t="s">
        <v>1777</v>
      </c>
      <c r="G1488" s="164"/>
      <c r="H1488" s="164"/>
      <c r="I1488" s="134"/>
      <c r="J1488" s="164"/>
      <c r="K1488" s="164"/>
      <c r="L1488" s="176"/>
      <c r="M1488" s="268"/>
      <c r="N1488" s="269"/>
      <c r="O1488" s="250"/>
      <c r="P1488" s="250"/>
      <c r="Q1488" s="250"/>
      <c r="R1488" s="250"/>
      <c r="S1488" s="250"/>
      <c r="T1488" s="270"/>
      <c r="U1488" s="164"/>
      <c r="V1488" s="164"/>
      <c r="W1488" s="164"/>
      <c r="X1488" s="164"/>
      <c r="Y1488" s="30"/>
      <c r="Z1488" s="30"/>
      <c r="AA1488" s="30"/>
      <c r="AB1488" s="30"/>
      <c r="AC1488" s="30"/>
      <c r="AD1488" s="30"/>
      <c r="AE1488" s="30"/>
      <c r="AT1488" s="18" t="s">
        <v>164</v>
      </c>
      <c r="AU1488" s="18" t="s">
        <v>77</v>
      </c>
    </row>
    <row r="1489" spans="1:51" s="13" customFormat="1" ht="12">
      <c r="A1489" s="161"/>
      <c r="B1489" s="253"/>
      <c r="C1489" s="161"/>
      <c r="D1489" s="254" t="s">
        <v>142</v>
      </c>
      <c r="E1489" s="255" t="s">
        <v>3</v>
      </c>
      <c r="F1489" s="256" t="s">
        <v>1778</v>
      </c>
      <c r="G1489" s="161"/>
      <c r="H1489" s="255" t="s">
        <v>3</v>
      </c>
      <c r="I1489" s="125"/>
      <c r="J1489" s="161"/>
      <c r="K1489" s="161"/>
      <c r="L1489" s="253"/>
      <c r="M1489" s="257"/>
      <c r="N1489" s="258"/>
      <c r="O1489" s="258"/>
      <c r="P1489" s="258"/>
      <c r="Q1489" s="258"/>
      <c r="R1489" s="258"/>
      <c r="S1489" s="258"/>
      <c r="T1489" s="259"/>
      <c r="U1489" s="161"/>
      <c r="V1489" s="161"/>
      <c r="W1489" s="161"/>
      <c r="X1489" s="161"/>
      <c r="AT1489" s="124" t="s">
        <v>142</v>
      </c>
      <c r="AU1489" s="124" t="s">
        <v>77</v>
      </c>
      <c r="AV1489" s="13" t="s">
        <v>73</v>
      </c>
      <c r="AW1489" s="13" t="s">
        <v>30</v>
      </c>
      <c r="AX1489" s="13" t="s">
        <v>68</v>
      </c>
      <c r="AY1489" s="124" t="s">
        <v>133</v>
      </c>
    </row>
    <row r="1490" spans="1:51" s="14" customFormat="1" ht="12">
      <c r="A1490" s="162"/>
      <c r="B1490" s="260"/>
      <c r="C1490" s="162"/>
      <c r="D1490" s="254" t="s">
        <v>142</v>
      </c>
      <c r="E1490" s="261" t="s">
        <v>3</v>
      </c>
      <c r="F1490" s="262" t="s">
        <v>1779</v>
      </c>
      <c r="G1490" s="162"/>
      <c r="H1490" s="263">
        <v>77</v>
      </c>
      <c r="I1490" s="130"/>
      <c r="J1490" s="162"/>
      <c r="K1490" s="162"/>
      <c r="L1490" s="260"/>
      <c r="M1490" s="264"/>
      <c r="N1490" s="265"/>
      <c r="O1490" s="265"/>
      <c r="P1490" s="265"/>
      <c r="Q1490" s="265"/>
      <c r="R1490" s="265"/>
      <c r="S1490" s="265"/>
      <c r="T1490" s="266"/>
      <c r="U1490" s="162"/>
      <c r="V1490" s="162"/>
      <c r="W1490" s="162"/>
      <c r="X1490" s="162"/>
      <c r="AT1490" s="129" t="s">
        <v>142</v>
      </c>
      <c r="AU1490" s="129" t="s">
        <v>77</v>
      </c>
      <c r="AV1490" s="14" t="s">
        <v>77</v>
      </c>
      <c r="AW1490" s="14" t="s">
        <v>30</v>
      </c>
      <c r="AX1490" s="14" t="s">
        <v>73</v>
      </c>
      <c r="AY1490" s="129" t="s">
        <v>133</v>
      </c>
    </row>
    <row r="1491" spans="1:65" s="2" customFormat="1" ht="14.45" customHeight="1">
      <c r="A1491" s="164"/>
      <c r="B1491" s="176"/>
      <c r="C1491" s="242" t="s">
        <v>1780</v>
      </c>
      <c r="D1491" s="242" t="s">
        <v>135</v>
      </c>
      <c r="E1491" s="243" t="s">
        <v>1781</v>
      </c>
      <c r="F1491" s="244" t="s">
        <v>1782</v>
      </c>
      <c r="G1491" s="245" t="s">
        <v>527</v>
      </c>
      <c r="H1491" s="246">
        <v>70</v>
      </c>
      <c r="I1491" s="117"/>
      <c r="J1491" s="247">
        <f>ROUND(I1491*H1491,2)</f>
        <v>0</v>
      </c>
      <c r="K1491" s="244" t="s">
        <v>139</v>
      </c>
      <c r="L1491" s="176"/>
      <c r="M1491" s="248" t="s">
        <v>3</v>
      </c>
      <c r="N1491" s="249" t="s">
        <v>39</v>
      </c>
      <c r="O1491" s="250"/>
      <c r="P1491" s="251">
        <f>O1491*H1491</f>
        <v>0</v>
      </c>
      <c r="Q1491" s="251">
        <v>0</v>
      </c>
      <c r="R1491" s="251">
        <f>Q1491*H1491</f>
        <v>0</v>
      </c>
      <c r="S1491" s="251">
        <v>0</v>
      </c>
      <c r="T1491" s="252">
        <f>S1491*H1491</f>
        <v>0</v>
      </c>
      <c r="U1491" s="164"/>
      <c r="V1491" s="164"/>
      <c r="W1491" s="164"/>
      <c r="X1491" s="164"/>
      <c r="Y1491" s="30"/>
      <c r="Z1491" s="30"/>
      <c r="AA1491" s="30"/>
      <c r="AB1491" s="30"/>
      <c r="AC1491" s="30"/>
      <c r="AD1491" s="30"/>
      <c r="AE1491" s="30"/>
      <c r="AR1491" s="122" t="s">
        <v>195</v>
      </c>
      <c r="AT1491" s="122" t="s">
        <v>135</v>
      </c>
      <c r="AU1491" s="122" t="s">
        <v>77</v>
      </c>
      <c r="AY1491" s="18" t="s">
        <v>133</v>
      </c>
      <c r="BE1491" s="123">
        <f>IF(N1491="základní",J1491,0)</f>
        <v>0</v>
      </c>
      <c r="BF1491" s="123">
        <f>IF(N1491="snížená",J1491,0)</f>
        <v>0</v>
      </c>
      <c r="BG1491" s="123">
        <f>IF(N1491="zákl. přenesená",J1491,0)</f>
        <v>0</v>
      </c>
      <c r="BH1491" s="123">
        <f>IF(N1491="sníž. přenesená",J1491,0)</f>
        <v>0</v>
      </c>
      <c r="BI1491" s="123">
        <f>IF(N1491="nulová",J1491,0)</f>
        <v>0</v>
      </c>
      <c r="BJ1491" s="18" t="s">
        <v>73</v>
      </c>
      <c r="BK1491" s="123">
        <f>ROUND(I1491*H1491,2)</f>
        <v>0</v>
      </c>
      <c r="BL1491" s="18" t="s">
        <v>195</v>
      </c>
      <c r="BM1491" s="122" t="s">
        <v>1783</v>
      </c>
    </row>
    <row r="1492" spans="1:47" s="2" customFormat="1" ht="19.5">
      <c r="A1492" s="164"/>
      <c r="B1492" s="176"/>
      <c r="C1492" s="164"/>
      <c r="D1492" s="254" t="s">
        <v>164</v>
      </c>
      <c r="E1492" s="164"/>
      <c r="F1492" s="267" t="s">
        <v>1727</v>
      </c>
      <c r="G1492" s="164"/>
      <c r="H1492" s="164"/>
      <c r="I1492" s="134"/>
      <c r="J1492" s="164"/>
      <c r="K1492" s="164"/>
      <c r="L1492" s="176"/>
      <c r="M1492" s="268"/>
      <c r="N1492" s="269"/>
      <c r="O1492" s="250"/>
      <c r="P1492" s="250"/>
      <c r="Q1492" s="250"/>
      <c r="R1492" s="250"/>
      <c r="S1492" s="250"/>
      <c r="T1492" s="270"/>
      <c r="U1492" s="164"/>
      <c r="V1492" s="164"/>
      <c r="W1492" s="164"/>
      <c r="X1492" s="164"/>
      <c r="Y1492" s="30"/>
      <c r="Z1492" s="30"/>
      <c r="AA1492" s="30"/>
      <c r="AB1492" s="30"/>
      <c r="AC1492" s="30"/>
      <c r="AD1492" s="30"/>
      <c r="AE1492" s="30"/>
      <c r="AT1492" s="18" t="s">
        <v>164</v>
      </c>
      <c r="AU1492" s="18" t="s">
        <v>77</v>
      </c>
    </row>
    <row r="1493" spans="1:51" s="13" customFormat="1" ht="12">
      <c r="A1493" s="161"/>
      <c r="B1493" s="253"/>
      <c r="C1493" s="161"/>
      <c r="D1493" s="254" t="s">
        <v>142</v>
      </c>
      <c r="E1493" s="255" t="s">
        <v>3</v>
      </c>
      <c r="F1493" s="256" t="s">
        <v>1778</v>
      </c>
      <c r="G1493" s="161"/>
      <c r="H1493" s="255" t="s">
        <v>3</v>
      </c>
      <c r="I1493" s="125"/>
      <c r="J1493" s="161"/>
      <c r="K1493" s="161"/>
      <c r="L1493" s="253"/>
      <c r="M1493" s="257"/>
      <c r="N1493" s="258"/>
      <c r="O1493" s="258"/>
      <c r="P1493" s="258"/>
      <c r="Q1493" s="258"/>
      <c r="R1493" s="258"/>
      <c r="S1493" s="258"/>
      <c r="T1493" s="259"/>
      <c r="U1493" s="161"/>
      <c r="V1493" s="161"/>
      <c r="W1493" s="161"/>
      <c r="X1493" s="161"/>
      <c r="AT1493" s="124" t="s">
        <v>142</v>
      </c>
      <c r="AU1493" s="124" t="s">
        <v>77</v>
      </c>
      <c r="AV1493" s="13" t="s">
        <v>73</v>
      </c>
      <c r="AW1493" s="13" t="s">
        <v>30</v>
      </c>
      <c r="AX1493" s="13" t="s">
        <v>68</v>
      </c>
      <c r="AY1493" s="124" t="s">
        <v>133</v>
      </c>
    </row>
    <row r="1494" spans="1:51" s="14" customFormat="1" ht="12">
      <c r="A1494" s="162"/>
      <c r="B1494" s="260"/>
      <c r="C1494" s="162"/>
      <c r="D1494" s="254" t="s">
        <v>142</v>
      </c>
      <c r="E1494" s="261" t="s">
        <v>3</v>
      </c>
      <c r="F1494" s="262" t="s">
        <v>1784</v>
      </c>
      <c r="G1494" s="162"/>
      <c r="H1494" s="263">
        <v>70</v>
      </c>
      <c r="I1494" s="130"/>
      <c r="J1494" s="162"/>
      <c r="K1494" s="162"/>
      <c r="L1494" s="260"/>
      <c r="M1494" s="264"/>
      <c r="N1494" s="265"/>
      <c r="O1494" s="265"/>
      <c r="P1494" s="265"/>
      <c r="Q1494" s="265"/>
      <c r="R1494" s="265"/>
      <c r="S1494" s="265"/>
      <c r="T1494" s="266"/>
      <c r="U1494" s="162"/>
      <c r="V1494" s="162"/>
      <c r="W1494" s="162"/>
      <c r="X1494" s="162"/>
      <c r="AT1494" s="129" t="s">
        <v>142</v>
      </c>
      <c r="AU1494" s="129" t="s">
        <v>77</v>
      </c>
      <c r="AV1494" s="14" t="s">
        <v>77</v>
      </c>
      <c r="AW1494" s="14" t="s">
        <v>30</v>
      </c>
      <c r="AX1494" s="14" t="s">
        <v>73</v>
      </c>
      <c r="AY1494" s="129" t="s">
        <v>133</v>
      </c>
    </row>
    <row r="1495" spans="1:65" s="2" customFormat="1" ht="14.45" customHeight="1">
      <c r="A1495" s="164"/>
      <c r="B1495" s="176"/>
      <c r="C1495" s="242" t="s">
        <v>1785</v>
      </c>
      <c r="D1495" s="242" t="s">
        <v>135</v>
      </c>
      <c r="E1495" s="243" t="s">
        <v>1731</v>
      </c>
      <c r="F1495" s="244" t="s">
        <v>1732</v>
      </c>
      <c r="G1495" s="245" t="s">
        <v>172</v>
      </c>
      <c r="H1495" s="246">
        <v>125.7</v>
      </c>
      <c r="I1495" s="117"/>
      <c r="J1495" s="247">
        <f>ROUND(I1495*H1495,2)</f>
        <v>0</v>
      </c>
      <c r="K1495" s="244" t="s">
        <v>139</v>
      </c>
      <c r="L1495" s="176"/>
      <c r="M1495" s="248" t="s">
        <v>3</v>
      </c>
      <c r="N1495" s="249" t="s">
        <v>39</v>
      </c>
      <c r="O1495" s="250"/>
      <c r="P1495" s="251">
        <f>O1495*H1495</f>
        <v>0</v>
      </c>
      <c r="Q1495" s="251">
        <v>0.00252</v>
      </c>
      <c r="R1495" s="251">
        <f>Q1495*H1495</f>
        <v>0.31676400000000005</v>
      </c>
      <c r="S1495" s="251">
        <v>0</v>
      </c>
      <c r="T1495" s="252">
        <f>S1495*H1495</f>
        <v>0</v>
      </c>
      <c r="U1495" s="164"/>
      <c r="V1495" s="164"/>
      <c r="W1495" s="164"/>
      <c r="X1495" s="164"/>
      <c r="Y1495" s="30"/>
      <c r="Z1495" s="30"/>
      <c r="AA1495" s="30"/>
      <c r="AB1495" s="30"/>
      <c r="AC1495" s="30"/>
      <c r="AD1495" s="30"/>
      <c r="AE1495" s="30"/>
      <c r="AR1495" s="122" t="s">
        <v>195</v>
      </c>
      <c r="AT1495" s="122" t="s">
        <v>135</v>
      </c>
      <c r="AU1495" s="122" t="s">
        <v>77</v>
      </c>
      <c r="AY1495" s="18" t="s">
        <v>133</v>
      </c>
      <c r="BE1495" s="123">
        <f>IF(N1495="základní",J1495,0)</f>
        <v>0</v>
      </c>
      <c r="BF1495" s="123">
        <f>IF(N1495="snížená",J1495,0)</f>
        <v>0</v>
      </c>
      <c r="BG1495" s="123">
        <f>IF(N1495="zákl. přenesená",J1495,0)</f>
        <v>0</v>
      </c>
      <c r="BH1495" s="123">
        <f>IF(N1495="sníž. přenesená",J1495,0)</f>
        <v>0</v>
      </c>
      <c r="BI1495" s="123">
        <f>IF(N1495="nulová",J1495,0)</f>
        <v>0</v>
      </c>
      <c r="BJ1495" s="18" t="s">
        <v>73</v>
      </c>
      <c r="BK1495" s="123">
        <f>ROUND(I1495*H1495,2)</f>
        <v>0</v>
      </c>
      <c r="BL1495" s="18" t="s">
        <v>195</v>
      </c>
      <c r="BM1495" s="122" t="s">
        <v>1786</v>
      </c>
    </row>
    <row r="1496" spans="1:47" s="2" customFormat="1" ht="19.5">
      <c r="A1496" s="164"/>
      <c r="B1496" s="176"/>
      <c r="C1496" s="164"/>
      <c r="D1496" s="254" t="s">
        <v>164</v>
      </c>
      <c r="E1496" s="164"/>
      <c r="F1496" s="267" t="s">
        <v>1787</v>
      </c>
      <c r="G1496" s="164"/>
      <c r="H1496" s="164"/>
      <c r="I1496" s="134"/>
      <c r="J1496" s="164"/>
      <c r="K1496" s="164"/>
      <c r="L1496" s="176"/>
      <c r="M1496" s="268"/>
      <c r="N1496" s="269"/>
      <c r="O1496" s="250"/>
      <c r="P1496" s="250"/>
      <c r="Q1496" s="250"/>
      <c r="R1496" s="250"/>
      <c r="S1496" s="250"/>
      <c r="T1496" s="270"/>
      <c r="U1496" s="164"/>
      <c r="V1496" s="164"/>
      <c r="W1496" s="164"/>
      <c r="X1496" s="164"/>
      <c r="Y1496" s="30"/>
      <c r="Z1496" s="30"/>
      <c r="AA1496" s="30"/>
      <c r="AB1496" s="30"/>
      <c r="AC1496" s="30"/>
      <c r="AD1496" s="30"/>
      <c r="AE1496" s="30"/>
      <c r="AT1496" s="18" t="s">
        <v>164</v>
      </c>
      <c r="AU1496" s="18" t="s">
        <v>77</v>
      </c>
    </row>
    <row r="1497" spans="1:51" s="13" customFormat="1" ht="12">
      <c r="A1497" s="161"/>
      <c r="B1497" s="253"/>
      <c r="C1497" s="161"/>
      <c r="D1497" s="254" t="s">
        <v>142</v>
      </c>
      <c r="E1497" s="255" t="s">
        <v>3</v>
      </c>
      <c r="F1497" s="256" t="s">
        <v>1788</v>
      </c>
      <c r="G1497" s="161"/>
      <c r="H1497" s="255" t="s">
        <v>3</v>
      </c>
      <c r="I1497" s="125"/>
      <c r="J1497" s="161"/>
      <c r="K1497" s="161"/>
      <c r="L1497" s="253"/>
      <c r="M1497" s="257"/>
      <c r="N1497" s="258"/>
      <c r="O1497" s="258"/>
      <c r="P1497" s="258"/>
      <c r="Q1497" s="258"/>
      <c r="R1497" s="258"/>
      <c r="S1497" s="258"/>
      <c r="T1497" s="259"/>
      <c r="U1497" s="161"/>
      <c r="V1497" s="161"/>
      <c r="W1497" s="161"/>
      <c r="X1497" s="161"/>
      <c r="AT1497" s="124" t="s">
        <v>142</v>
      </c>
      <c r="AU1497" s="124" t="s">
        <v>77</v>
      </c>
      <c r="AV1497" s="13" t="s">
        <v>73</v>
      </c>
      <c r="AW1497" s="13" t="s">
        <v>30</v>
      </c>
      <c r="AX1497" s="13" t="s">
        <v>68</v>
      </c>
      <c r="AY1497" s="124" t="s">
        <v>133</v>
      </c>
    </row>
    <row r="1498" spans="1:51" s="14" customFormat="1" ht="12">
      <c r="A1498" s="162"/>
      <c r="B1498" s="260"/>
      <c r="C1498" s="162"/>
      <c r="D1498" s="254" t="s">
        <v>142</v>
      </c>
      <c r="E1498" s="261" t="s">
        <v>3</v>
      </c>
      <c r="F1498" s="262" t="s">
        <v>1789</v>
      </c>
      <c r="G1498" s="162"/>
      <c r="H1498" s="263">
        <v>114.1</v>
      </c>
      <c r="I1498" s="130"/>
      <c r="J1498" s="162"/>
      <c r="K1498" s="162"/>
      <c r="L1498" s="260"/>
      <c r="M1498" s="264"/>
      <c r="N1498" s="265"/>
      <c r="O1498" s="265"/>
      <c r="P1498" s="265"/>
      <c r="Q1498" s="265"/>
      <c r="R1498" s="265"/>
      <c r="S1498" s="265"/>
      <c r="T1498" s="266"/>
      <c r="U1498" s="162"/>
      <c r="V1498" s="162"/>
      <c r="W1498" s="162"/>
      <c r="X1498" s="162"/>
      <c r="AT1498" s="129" t="s">
        <v>142</v>
      </c>
      <c r="AU1498" s="129" t="s">
        <v>77</v>
      </c>
      <c r="AV1498" s="14" t="s">
        <v>77</v>
      </c>
      <c r="AW1498" s="14" t="s">
        <v>30</v>
      </c>
      <c r="AX1498" s="14" t="s">
        <v>68</v>
      </c>
      <c r="AY1498" s="129" t="s">
        <v>133</v>
      </c>
    </row>
    <row r="1499" spans="1:51" s="14" customFormat="1" ht="12">
      <c r="A1499" s="162"/>
      <c r="B1499" s="260"/>
      <c r="C1499" s="162"/>
      <c r="D1499" s="254" t="s">
        <v>142</v>
      </c>
      <c r="E1499" s="261" t="s">
        <v>3</v>
      </c>
      <c r="F1499" s="262" t="s">
        <v>1790</v>
      </c>
      <c r="G1499" s="162"/>
      <c r="H1499" s="263">
        <v>11.6</v>
      </c>
      <c r="I1499" s="130"/>
      <c r="J1499" s="162"/>
      <c r="K1499" s="162"/>
      <c r="L1499" s="260"/>
      <c r="M1499" s="264"/>
      <c r="N1499" s="265"/>
      <c r="O1499" s="265"/>
      <c r="P1499" s="265"/>
      <c r="Q1499" s="265"/>
      <c r="R1499" s="265"/>
      <c r="S1499" s="265"/>
      <c r="T1499" s="266"/>
      <c r="U1499" s="162"/>
      <c r="V1499" s="162"/>
      <c r="W1499" s="162"/>
      <c r="X1499" s="162"/>
      <c r="AT1499" s="129" t="s">
        <v>142</v>
      </c>
      <c r="AU1499" s="129" t="s">
        <v>77</v>
      </c>
      <c r="AV1499" s="14" t="s">
        <v>77</v>
      </c>
      <c r="AW1499" s="14" t="s">
        <v>30</v>
      </c>
      <c r="AX1499" s="14" t="s">
        <v>68</v>
      </c>
      <c r="AY1499" s="129" t="s">
        <v>133</v>
      </c>
    </row>
    <row r="1500" spans="1:51" s="15" customFormat="1" ht="12">
      <c r="A1500" s="165"/>
      <c r="B1500" s="271"/>
      <c r="C1500" s="165"/>
      <c r="D1500" s="254" t="s">
        <v>142</v>
      </c>
      <c r="E1500" s="272" t="s">
        <v>3</v>
      </c>
      <c r="F1500" s="273" t="s">
        <v>207</v>
      </c>
      <c r="G1500" s="165"/>
      <c r="H1500" s="274">
        <v>125.7</v>
      </c>
      <c r="I1500" s="138"/>
      <c r="J1500" s="165"/>
      <c r="K1500" s="165"/>
      <c r="L1500" s="271"/>
      <c r="M1500" s="275"/>
      <c r="N1500" s="276"/>
      <c r="O1500" s="276"/>
      <c r="P1500" s="276"/>
      <c r="Q1500" s="276"/>
      <c r="R1500" s="276"/>
      <c r="S1500" s="276"/>
      <c r="T1500" s="277"/>
      <c r="U1500" s="165"/>
      <c r="V1500" s="165"/>
      <c r="W1500" s="165"/>
      <c r="X1500" s="165"/>
      <c r="AT1500" s="137" t="s">
        <v>142</v>
      </c>
      <c r="AU1500" s="137" t="s">
        <v>77</v>
      </c>
      <c r="AV1500" s="15" t="s">
        <v>140</v>
      </c>
      <c r="AW1500" s="15" t="s">
        <v>30</v>
      </c>
      <c r="AX1500" s="15" t="s">
        <v>73</v>
      </c>
      <c r="AY1500" s="137" t="s">
        <v>133</v>
      </c>
    </row>
    <row r="1501" spans="1:65" s="2" customFormat="1" ht="14.45" customHeight="1">
      <c r="A1501" s="164"/>
      <c r="B1501" s="176"/>
      <c r="C1501" s="242" t="s">
        <v>1791</v>
      </c>
      <c r="D1501" s="242" t="s">
        <v>135</v>
      </c>
      <c r="E1501" s="243" t="s">
        <v>1708</v>
      </c>
      <c r="F1501" s="244" t="s">
        <v>1709</v>
      </c>
      <c r="G1501" s="245" t="s">
        <v>172</v>
      </c>
      <c r="H1501" s="246">
        <v>12.87</v>
      </c>
      <c r="I1501" s="117"/>
      <c r="J1501" s="247">
        <f>ROUND(I1501*H1501,2)</f>
        <v>0</v>
      </c>
      <c r="K1501" s="244" t="s">
        <v>139</v>
      </c>
      <c r="L1501" s="176"/>
      <c r="M1501" s="248" t="s">
        <v>3</v>
      </c>
      <c r="N1501" s="249" t="s">
        <v>39</v>
      </c>
      <c r="O1501" s="250"/>
      <c r="P1501" s="251">
        <f>O1501*H1501</f>
        <v>0</v>
      </c>
      <c r="Q1501" s="251">
        <v>0.00386</v>
      </c>
      <c r="R1501" s="251">
        <f>Q1501*H1501</f>
        <v>0.0496782</v>
      </c>
      <c r="S1501" s="251">
        <v>0</v>
      </c>
      <c r="T1501" s="252">
        <f>S1501*H1501</f>
        <v>0</v>
      </c>
      <c r="U1501" s="164"/>
      <c r="V1501" s="164"/>
      <c r="W1501" s="164"/>
      <c r="X1501" s="164"/>
      <c r="Y1501" s="30"/>
      <c r="Z1501" s="30"/>
      <c r="AA1501" s="30"/>
      <c r="AB1501" s="30"/>
      <c r="AC1501" s="30"/>
      <c r="AD1501" s="30"/>
      <c r="AE1501" s="30"/>
      <c r="AR1501" s="122" t="s">
        <v>195</v>
      </c>
      <c r="AT1501" s="122" t="s">
        <v>135</v>
      </c>
      <c r="AU1501" s="122" t="s">
        <v>77</v>
      </c>
      <c r="AY1501" s="18" t="s">
        <v>133</v>
      </c>
      <c r="BE1501" s="123">
        <f>IF(N1501="základní",J1501,0)</f>
        <v>0</v>
      </c>
      <c r="BF1501" s="123">
        <f>IF(N1501="snížená",J1501,0)</f>
        <v>0</v>
      </c>
      <c r="BG1501" s="123">
        <f>IF(N1501="zákl. přenesená",J1501,0)</f>
        <v>0</v>
      </c>
      <c r="BH1501" s="123">
        <f>IF(N1501="sníž. přenesená",J1501,0)</f>
        <v>0</v>
      </c>
      <c r="BI1501" s="123">
        <f>IF(N1501="nulová",J1501,0)</f>
        <v>0</v>
      </c>
      <c r="BJ1501" s="18" t="s">
        <v>73</v>
      </c>
      <c r="BK1501" s="123">
        <f>ROUND(I1501*H1501,2)</f>
        <v>0</v>
      </c>
      <c r="BL1501" s="18" t="s">
        <v>195</v>
      </c>
      <c r="BM1501" s="122" t="s">
        <v>1792</v>
      </c>
    </row>
    <row r="1502" spans="1:47" s="2" customFormat="1" ht="19.5">
      <c r="A1502" s="164"/>
      <c r="B1502" s="176"/>
      <c r="C1502" s="164"/>
      <c r="D1502" s="254" t="s">
        <v>164</v>
      </c>
      <c r="E1502" s="164"/>
      <c r="F1502" s="267" t="s">
        <v>1793</v>
      </c>
      <c r="G1502" s="164"/>
      <c r="H1502" s="164"/>
      <c r="I1502" s="134"/>
      <c r="J1502" s="164"/>
      <c r="K1502" s="164"/>
      <c r="L1502" s="176"/>
      <c r="M1502" s="268"/>
      <c r="N1502" s="269"/>
      <c r="O1502" s="250"/>
      <c r="P1502" s="250"/>
      <c r="Q1502" s="250"/>
      <c r="R1502" s="250"/>
      <c r="S1502" s="250"/>
      <c r="T1502" s="270"/>
      <c r="U1502" s="164"/>
      <c r="V1502" s="164"/>
      <c r="W1502" s="164"/>
      <c r="X1502" s="164"/>
      <c r="Y1502" s="30"/>
      <c r="Z1502" s="30"/>
      <c r="AA1502" s="30"/>
      <c r="AB1502" s="30"/>
      <c r="AC1502" s="30"/>
      <c r="AD1502" s="30"/>
      <c r="AE1502" s="30"/>
      <c r="AT1502" s="18" t="s">
        <v>164</v>
      </c>
      <c r="AU1502" s="18" t="s">
        <v>77</v>
      </c>
    </row>
    <row r="1503" spans="1:51" s="13" customFormat="1" ht="12">
      <c r="A1503" s="161"/>
      <c r="B1503" s="253"/>
      <c r="C1503" s="161"/>
      <c r="D1503" s="254" t="s">
        <v>142</v>
      </c>
      <c r="E1503" s="255" t="s">
        <v>3</v>
      </c>
      <c r="F1503" s="256" t="s">
        <v>1794</v>
      </c>
      <c r="G1503" s="161"/>
      <c r="H1503" s="255" t="s">
        <v>3</v>
      </c>
      <c r="I1503" s="125"/>
      <c r="J1503" s="161"/>
      <c r="K1503" s="161"/>
      <c r="L1503" s="253"/>
      <c r="M1503" s="257"/>
      <c r="N1503" s="258"/>
      <c r="O1503" s="258"/>
      <c r="P1503" s="258"/>
      <c r="Q1503" s="258"/>
      <c r="R1503" s="258"/>
      <c r="S1503" s="258"/>
      <c r="T1503" s="259"/>
      <c r="U1503" s="161"/>
      <c r="V1503" s="161"/>
      <c r="W1503" s="161"/>
      <c r="X1503" s="161"/>
      <c r="AT1503" s="124" t="s">
        <v>142</v>
      </c>
      <c r="AU1503" s="124" t="s">
        <v>77</v>
      </c>
      <c r="AV1503" s="13" t="s">
        <v>73</v>
      </c>
      <c r="AW1503" s="13" t="s">
        <v>30</v>
      </c>
      <c r="AX1503" s="13" t="s">
        <v>68</v>
      </c>
      <c r="AY1503" s="124" t="s">
        <v>133</v>
      </c>
    </row>
    <row r="1504" spans="1:51" s="14" customFormat="1" ht="12">
      <c r="A1504" s="162"/>
      <c r="B1504" s="260"/>
      <c r="C1504" s="162"/>
      <c r="D1504" s="254" t="s">
        <v>142</v>
      </c>
      <c r="E1504" s="261" t="s">
        <v>3</v>
      </c>
      <c r="F1504" s="262" t="s">
        <v>1795</v>
      </c>
      <c r="G1504" s="162"/>
      <c r="H1504" s="263">
        <v>12.87</v>
      </c>
      <c r="I1504" s="130"/>
      <c r="J1504" s="162"/>
      <c r="K1504" s="162"/>
      <c r="L1504" s="260"/>
      <c r="M1504" s="264"/>
      <c r="N1504" s="265"/>
      <c r="O1504" s="265"/>
      <c r="P1504" s="265"/>
      <c r="Q1504" s="265"/>
      <c r="R1504" s="265"/>
      <c r="S1504" s="265"/>
      <c r="T1504" s="266"/>
      <c r="U1504" s="162"/>
      <c r="V1504" s="162"/>
      <c r="W1504" s="162"/>
      <c r="X1504" s="162"/>
      <c r="AT1504" s="129" t="s">
        <v>142</v>
      </c>
      <c r="AU1504" s="129" t="s">
        <v>77</v>
      </c>
      <c r="AV1504" s="14" t="s">
        <v>77</v>
      </c>
      <c r="AW1504" s="14" t="s">
        <v>30</v>
      </c>
      <c r="AX1504" s="14" t="s">
        <v>73</v>
      </c>
      <c r="AY1504" s="129" t="s">
        <v>133</v>
      </c>
    </row>
    <row r="1505" spans="1:65" s="2" customFormat="1" ht="14.45" customHeight="1">
      <c r="A1505" s="164"/>
      <c r="B1505" s="176"/>
      <c r="C1505" s="242" t="s">
        <v>1796</v>
      </c>
      <c r="D1505" s="242" t="s">
        <v>135</v>
      </c>
      <c r="E1505" s="243" t="s">
        <v>1743</v>
      </c>
      <c r="F1505" s="244" t="s">
        <v>1744</v>
      </c>
      <c r="G1505" s="245" t="s">
        <v>172</v>
      </c>
      <c r="H1505" s="246">
        <v>18.5</v>
      </c>
      <c r="I1505" s="117"/>
      <c r="J1505" s="247">
        <f>ROUND(I1505*H1505,2)</f>
        <v>0</v>
      </c>
      <c r="K1505" s="244" t="s">
        <v>139</v>
      </c>
      <c r="L1505" s="176"/>
      <c r="M1505" s="248" t="s">
        <v>3</v>
      </c>
      <c r="N1505" s="249" t="s">
        <v>39</v>
      </c>
      <c r="O1505" s="250"/>
      <c r="P1505" s="251">
        <f>O1505*H1505</f>
        <v>0</v>
      </c>
      <c r="Q1505" s="251">
        <v>0.00312</v>
      </c>
      <c r="R1505" s="251">
        <f>Q1505*H1505</f>
        <v>0.05772</v>
      </c>
      <c r="S1505" s="251">
        <v>0</v>
      </c>
      <c r="T1505" s="252">
        <f>S1505*H1505</f>
        <v>0</v>
      </c>
      <c r="U1505" s="164"/>
      <c r="V1505" s="164"/>
      <c r="W1505" s="164"/>
      <c r="X1505" s="164"/>
      <c r="Y1505" s="30"/>
      <c r="Z1505" s="30"/>
      <c r="AA1505" s="30"/>
      <c r="AB1505" s="30"/>
      <c r="AC1505" s="30"/>
      <c r="AD1505" s="30"/>
      <c r="AE1505" s="30"/>
      <c r="AR1505" s="122" t="s">
        <v>195</v>
      </c>
      <c r="AT1505" s="122" t="s">
        <v>135</v>
      </c>
      <c r="AU1505" s="122" t="s">
        <v>77</v>
      </c>
      <c r="AY1505" s="18" t="s">
        <v>133</v>
      </c>
      <c r="BE1505" s="123">
        <f>IF(N1505="základní",J1505,0)</f>
        <v>0</v>
      </c>
      <c r="BF1505" s="123">
        <f>IF(N1505="snížená",J1505,0)</f>
        <v>0</v>
      </c>
      <c r="BG1505" s="123">
        <f>IF(N1505="zákl. přenesená",J1505,0)</f>
        <v>0</v>
      </c>
      <c r="BH1505" s="123">
        <f>IF(N1505="sníž. přenesená",J1505,0)</f>
        <v>0</v>
      </c>
      <c r="BI1505" s="123">
        <f>IF(N1505="nulová",J1505,0)</f>
        <v>0</v>
      </c>
      <c r="BJ1505" s="18" t="s">
        <v>73</v>
      </c>
      <c r="BK1505" s="123">
        <f>ROUND(I1505*H1505,2)</f>
        <v>0</v>
      </c>
      <c r="BL1505" s="18" t="s">
        <v>195</v>
      </c>
      <c r="BM1505" s="122" t="s">
        <v>1797</v>
      </c>
    </row>
    <row r="1506" spans="1:47" s="2" customFormat="1" ht="19.5">
      <c r="A1506" s="164"/>
      <c r="B1506" s="176"/>
      <c r="C1506" s="164"/>
      <c r="D1506" s="254" t="s">
        <v>164</v>
      </c>
      <c r="E1506" s="164"/>
      <c r="F1506" s="267" t="s">
        <v>1798</v>
      </c>
      <c r="G1506" s="164"/>
      <c r="H1506" s="164"/>
      <c r="I1506" s="134"/>
      <c r="J1506" s="164"/>
      <c r="K1506" s="164"/>
      <c r="L1506" s="176"/>
      <c r="M1506" s="268"/>
      <c r="N1506" s="269"/>
      <c r="O1506" s="250"/>
      <c r="P1506" s="250"/>
      <c r="Q1506" s="250"/>
      <c r="R1506" s="250"/>
      <c r="S1506" s="250"/>
      <c r="T1506" s="270"/>
      <c r="U1506" s="164"/>
      <c r="V1506" s="164"/>
      <c r="W1506" s="164"/>
      <c r="X1506" s="164"/>
      <c r="Y1506" s="30"/>
      <c r="Z1506" s="30"/>
      <c r="AA1506" s="30"/>
      <c r="AB1506" s="30"/>
      <c r="AC1506" s="30"/>
      <c r="AD1506" s="30"/>
      <c r="AE1506" s="30"/>
      <c r="AT1506" s="18" t="s">
        <v>164</v>
      </c>
      <c r="AU1506" s="18" t="s">
        <v>77</v>
      </c>
    </row>
    <row r="1507" spans="1:51" s="13" customFormat="1" ht="12">
      <c r="A1507" s="161"/>
      <c r="B1507" s="253"/>
      <c r="C1507" s="161"/>
      <c r="D1507" s="254" t="s">
        <v>142</v>
      </c>
      <c r="E1507" s="255" t="s">
        <v>3</v>
      </c>
      <c r="F1507" s="256" t="s">
        <v>1799</v>
      </c>
      <c r="G1507" s="161"/>
      <c r="H1507" s="255" t="s">
        <v>3</v>
      </c>
      <c r="I1507" s="125"/>
      <c r="J1507" s="161"/>
      <c r="K1507" s="161"/>
      <c r="L1507" s="253"/>
      <c r="M1507" s="257"/>
      <c r="N1507" s="258"/>
      <c r="O1507" s="258"/>
      <c r="P1507" s="258"/>
      <c r="Q1507" s="258"/>
      <c r="R1507" s="258"/>
      <c r="S1507" s="258"/>
      <c r="T1507" s="259"/>
      <c r="U1507" s="161"/>
      <c r="V1507" s="161"/>
      <c r="W1507" s="161"/>
      <c r="X1507" s="161"/>
      <c r="AT1507" s="124" t="s">
        <v>142</v>
      </c>
      <c r="AU1507" s="124" t="s">
        <v>77</v>
      </c>
      <c r="AV1507" s="13" t="s">
        <v>73</v>
      </c>
      <c r="AW1507" s="13" t="s">
        <v>30</v>
      </c>
      <c r="AX1507" s="13" t="s">
        <v>68</v>
      </c>
      <c r="AY1507" s="124" t="s">
        <v>133</v>
      </c>
    </row>
    <row r="1508" spans="1:51" s="14" customFormat="1" ht="10.5" customHeight="1">
      <c r="A1508" s="162"/>
      <c r="B1508" s="260"/>
      <c r="C1508" s="162"/>
      <c r="D1508" s="254" t="s">
        <v>142</v>
      </c>
      <c r="E1508" s="261" t="s">
        <v>3</v>
      </c>
      <c r="F1508" s="262" t="s">
        <v>1800</v>
      </c>
      <c r="G1508" s="162"/>
      <c r="H1508" s="263">
        <v>18.5</v>
      </c>
      <c r="I1508" s="130"/>
      <c r="J1508" s="162"/>
      <c r="K1508" s="162"/>
      <c r="L1508" s="260"/>
      <c r="M1508" s="264"/>
      <c r="N1508" s="265"/>
      <c r="O1508" s="265"/>
      <c r="P1508" s="265"/>
      <c r="Q1508" s="265"/>
      <c r="R1508" s="265"/>
      <c r="S1508" s="265"/>
      <c r="T1508" s="266"/>
      <c r="U1508" s="162"/>
      <c r="V1508" s="162"/>
      <c r="W1508" s="162"/>
      <c r="X1508" s="162"/>
      <c r="AT1508" s="129" t="s">
        <v>142</v>
      </c>
      <c r="AU1508" s="129" t="s">
        <v>77</v>
      </c>
      <c r="AV1508" s="14" t="s">
        <v>77</v>
      </c>
      <c r="AW1508" s="14" t="s">
        <v>30</v>
      </c>
      <c r="AX1508" s="14" t="s">
        <v>73</v>
      </c>
      <c r="AY1508" s="129" t="s">
        <v>133</v>
      </c>
    </row>
    <row r="1509" spans="1:65" s="2" customFormat="1" ht="24" customHeight="1">
      <c r="A1509" s="164"/>
      <c r="B1509" s="176"/>
      <c r="C1509" s="242" t="s">
        <v>1801</v>
      </c>
      <c r="D1509" s="242" t="s">
        <v>135</v>
      </c>
      <c r="E1509" s="243" t="s">
        <v>1802</v>
      </c>
      <c r="F1509" s="244" t="s">
        <v>1803</v>
      </c>
      <c r="G1509" s="245" t="s">
        <v>138</v>
      </c>
      <c r="H1509" s="246">
        <v>5.5</v>
      </c>
      <c r="I1509" s="117"/>
      <c r="J1509" s="247">
        <f>ROUND(I1509*H1509,2)</f>
        <v>0</v>
      </c>
      <c r="K1509" s="244" t="s">
        <v>139</v>
      </c>
      <c r="L1509" s="176"/>
      <c r="M1509" s="248" t="s">
        <v>3</v>
      </c>
      <c r="N1509" s="249" t="s">
        <v>39</v>
      </c>
      <c r="O1509" s="250"/>
      <c r="P1509" s="251">
        <f>O1509*H1509</f>
        <v>0</v>
      </c>
      <c r="Q1509" s="251">
        <v>0.00773</v>
      </c>
      <c r="R1509" s="251">
        <f>Q1509*H1509</f>
        <v>0.042515</v>
      </c>
      <c r="S1509" s="251">
        <v>0</v>
      </c>
      <c r="T1509" s="252">
        <f>S1509*H1509</f>
        <v>0</v>
      </c>
      <c r="U1509" s="164"/>
      <c r="V1509" s="164"/>
      <c r="W1509" s="164"/>
      <c r="X1509" s="164"/>
      <c r="Y1509" s="30"/>
      <c r="Z1509" s="30"/>
      <c r="AA1509" s="30"/>
      <c r="AB1509" s="30"/>
      <c r="AC1509" s="30"/>
      <c r="AD1509" s="30"/>
      <c r="AE1509" s="30"/>
      <c r="AR1509" s="122" t="s">
        <v>195</v>
      </c>
      <c r="AT1509" s="122" t="s">
        <v>135</v>
      </c>
      <c r="AU1509" s="122" t="s">
        <v>77</v>
      </c>
      <c r="AY1509" s="18" t="s">
        <v>133</v>
      </c>
      <c r="BE1509" s="123">
        <f>IF(N1509="základní",J1509,0)</f>
        <v>0</v>
      </c>
      <c r="BF1509" s="123">
        <f>IF(N1509="snížená",J1509,0)</f>
        <v>0</v>
      </c>
      <c r="BG1509" s="123">
        <f>IF(N1509="zákl. přenesená",J1509,0)</f>
        <v>0</v>
      </c>
      <c r="BH1509" s="123">
        <f>IF(N1509="sníž. přenesená",J1509,0)</f>
        <v>0</v>
      </c>
      <c r="BI1509" s="123">
        <f>IF(N1509="nulová",J1509,0)</f>
        <v>0</v>
      </c>
      <c r="BJ1509" s="18" t="s">
        <v>73</v>
      </c>
      <c r="BK1509" s="123">
        <f>ROUND(I1509*H1509,2)</f>
        <v>0</v>
      </c>
      <c r="BL1509" s="18" t="s">
        <v>195</v>
      </c>
      <c r="BM1509" s="122" t="s">
        <v>1804</v>
      </c>
    </row>
    <row r="1510" spans="1:47" s="2" customFormat="1" ht="19.5">
      <c r="A1510" s="164"/>
      <c r="B1510" s="176"/>
      <c r="C1510" s="164"/>
      <c r="D1510" s="254" t="s">
        <v>164</v>
      </c>
      <c r="E1510" s="164"/>
      <c r="F1510" s="267" t="s">
        <v>1805</v>
      </c>
      <c r="G1510" s="164"/>
      <c r="H1510" s="164"/>
      <c r="I1510" s="134"/>
      <c r="J1510" s="164"/>
      <c r="K1510" s="164"/>
      <c r="L1510" s="176"/>
      <c r="M1510" s="268"/>
      <c r="N1510" s="269"/>
      <c r="O1510" s="250"/>
      <c r="P1510" s="250"/>
      <c r="Q1510" s="250"/>
      <c r="R1510" s="250"/>
      <c r="S1510" s="250"/>
      <c r="T1510" s="270"/>
      <c r="U1510" s="164"/>
      <c r="V1510" s="164"/>
      <c r="W1510" s="164"/>
      <c r="X1510" s="164"/>
      <c r="Y1510" s="30"/>
      <c r="Z1510" s="30"/>
      <c r="AA1510" s="30"/>
      <c r="AB1510" s="30"/>
      <c r="AC1510" s="30"/>
      <c r="AD1510" s="30"/>
      <c r="AE1510" s="30"/>
      <c r="AT1510" s="18" t="s">
        <v>164</v>
      </c>
      <c r="AU1510" s="18" t="s">
        <v>77</v>
      </c>
    </row>
    <row r="1511" spans="1:51" s="13" customFormat="1" ht="12">
      <c r="A1511" s="161"/>
      <c r="B1511" s="253"/>
      <c r="C1511" s="161"/>
      <c r="D1511" s="254" t="s">
        <v>142</v>
      </c>
      <c r="E1511" s="255" t="s">
        <v>3</v>
      </c>
      <c r="F1511" s="256" t="s">
        <v>1806</v>
      </c>
      <c r="G1511" s="161"/>
      <c r="H1511" s="255" t="s">
        <v>3</v>
      </c>
      <c r="I1511" s="125"/>
      <c r="J1511" s="161"/>
      <c r="K1511" s="161"/>
      <c r="L1511" s="253"/>
      <c r="M1511" s="257"/>
      <c r="N1511" s="258"/>
      <c r="O1511" s="258"/>
      <c r="P1511" s="258"/>
      <c r="Q1511" s="258"/>
      <c r="R1511" s="258"/>
      <c r="S1511" s="258"/>
      <c r="T1511" s="259"/>
      <c r="U1511" s="161"/>
      <c r="V1511" s="161"/>
      <c r="W1511" s="161"/>
      <c r="X1511" s="161"/>
      <c r="AT1511" s="124" t="s">
        <v>142</v>
      </c>
      <c r="AU1511" s="124" t="s">
        <v>77</v>
      </c>
      <c r="AV1511" s="13" t="s">
        <v>73</v>
      </c>
      <c r="AW1511" s="13" t="s">
        <v>30</v>
      </c>
      <c r="AX1511" s="13" t="s">
        <v>68</v>
      </c>
      <c r="AY1511" s="124" t="s">
        <v>133</v>
      </c>
    </row>
    <row r="1512" spans="1:51" s="14" customFormat="1" ht="12">
      <c r="A1512" s="162"/>
      <c r="B1512" s="260"/>
      <c r="C1512" s="162"/>
      <c r="D1512" s="254" t="s">
        <v>142</v>
      </c>
      <c r="E1512" s="261" t="s">
        <v>3</v>
      </c>
      <c r="F1512" s="262" t="s">
        <v>1807</v>
      </c>
      <c r="G1512" s="162"/>
      <c r="H1512" s="263">
        <v>5.5</v>
      </c>
      <c r="I1512" s="130"/>
      <c r="J1512" s="162"/>
      <c r="K1512" s="162"/>
      <c r="L1512" s="260"/>
      <c r="M1512" s="264"/>
      <c r="N1512" s="265"/>
      <c r="O1512" s="265"/>
      <c r="P1512" s="265"/>
      <c r="Q1512" s="265"/>
      <c r="R1512" s="265"/>
      <c r="S1512" s="265"/>
      <c r="T1512" s="266"/>
      <c r="U1512" s="162"/>
      <c r="V1512" s="162"/>
      <c r="W1512" s="162"/>
      <c r="X1512" s="162"/>
      <c r="AT1512" s="129" t="s">
        <v>142</v>
      </c>
      <c r="AU1512" s="129" t="s">
        <v>77</v>
      </c>
      <c r="AV1512" s="14" t="s">
        <v>77</v>
      </c>
      <c r="AW1512" s="14" t="s">
        <v>30</v>
      </c>
      <c r="AX1512" s="14" t="s">
        <v>73</v>
      </c>
      <c r="AY1512" s="129" t="s">
        <v>133</v>
      </c>
    </row>
    <row r="1513" spans="1:65" s="2" customFormat="1" ht="24.2" customHeight="1">
      <c r="A1513" s="164"/>
      <c r="B1513" s="176"/>
      <c r="C1513" s="242" t="s">
        <v>1808</v>
      </c>
      <c r="D1513" s="242" t="s">
        <v>135</v>
      </c>
      <c r="E1513" s="243" t="s">
        <v>1809</v>
      </c>
      <c r="F1513" s="244" t="s">
        <v>1810</v>
      </c>
      <c r="G1513" s="245" t="s">
        <v>1348</v>
      </c>
      <c r="H1513" s="246">
        <v>2</v>
      </c>
      <c r="I1513" s="117"/>
      <c r="J1513" s="247">
        <f>ROUND(I1513*H1513,2)</f>
        <v>0</v>
      </c>
      <c r="K1513" s="244" t="s">
        <v>3</v>
      </c>
      <c r="L1513" s="176"/>
      <c r="M1513" s="248" t="s">
        <v>3</v>
      </c>
      <c r="N1513" s="249" t="s">
        <v>39</v>
      </c>
      <c r="O1513" s="250"/>
      <c r="P1513" s="251">
        <f>O1513*H1513</f>
        <v>0</v>
      </c>
      <c r="Q1513" s="251">
        <v>0</v>
      </c>
      <c r="R1513" s="251">
        <f>Q1513*H1513</f>
        <v>0</v>
      </c>
      <c r="S1513" s="251">
        <v>0</v>
      </c>
      <c r="T1513" s="252">
        <f>S1513*H1513</f>
        <v>0</v>
      </c>
      <c r="U1513" s="164"/>
      <c r="V1513" s="164"/>
      <c r="W1513" s="164"/>
      <c r="X1513" s="164"/>
      <c r="Y1513" s="30"/>
      <c r="Z1513" s="30"/>
      <c r="AA1513" s="30"/>
      <c r="AB1513" s="30"/>
      <c r="AC1513" s="30"/>
      <c r="AD1513" s="30"/>
      <c r="AE1513" s="30"/>
      <c r="AR1513" s="122" t="s">
        <v>195</v>
      </c>
      <c r="AT1513" s="122" t="s">
        <v>135</v>
      </c>
      <c r="AU1513" s="122" t="s">
        <v>77</v>
      </c>
      <c r="AY1513" s="18" t="s">
        <v>133</v>
      </c>
      <c r="BE1513" s="123">
        <f>IF(N1513="základní",J1513,0)</f>
        <v>0</v>
      </c>
      <c r="BF1513" s="123">
        <f>IF(N1513="snížená",J1513,0)</f>
        <v>0</v>
      </c>
      <c r="BG1513" s="123">
        <f>IF(N1513="zákl. přenesená",J1513,0)</f>
        <v>0</v>
      </c>
      <c r="BH1513" s="123">
        <f>IF(N1513="sníž. přenesená",J1513,0)</f>
        <v>0</v>
      </c>
      <c r="BI1513" s="123">
        <f>IF(N1513="nulová",J1513,0)</f>
        <v>0</v>
      </c>
      <c r="BJ1513" s="18" t="s">
        <v>73</v>
      </c>
      <c r="BK1513" s="123">
        <f>ROUND(I1513*H1513,2)</f>
        <v>0</v>
      </c>
      <c r="BL1513" s="18" t="s">
        <v>195</v>
      </c>
      <c r="BM1513" s="122" t="s">
        <v>1811</v>
      </c>
    </row>
    <row r="1514" spans="1:65" s="2" customFormat="1" ht="14.45" customHeight="1">
      <c r="A1514" s="164"/>
      <c r="B1514" s="176"/>
      <c r="C1514" s="242" t="s">
        <v>1812</v>
      </c>
      <c r="D1514" s="242" t="s">
        <v>135</v>
      </c>
      <c r="E1514" s="243" t="s">
        <v>1743</v>
      </c>
      <c r="F1514" s="244" t="s">
        <v>1744</v>
      </c>
      <c r="G1514" s="245" t="s">
        <v>172</v>
      </c>
      <c r="H1514" s="246">
        <v>5.5</v>
      </c>
      <c r="I1514" s="117"/>
      <c r="J1514" s="247">
        <f>ROUND(I1514*H1514,2)</f>
        <v>0</v>
      </c>
      <c r="K1514" s="244" t="s">
        <v>139</v>
      </c>
      <c r="L1514" s="176"/>
      <c r="M1514" s="248" t="s">
        <v>3</v>
      </c>
      <c r="N1514" s="249" t="s">
        <v>39</v>
      </c>
      <c r="O1514" s="250"/>
      <c r="P1514" s="251">
        <f>O1514*H1514</f>
        <v>0</v>
      </c>
      <c r="Q1514" s="251">
        <v>0.00312</v>
      </c>
      <c r="R1514" s="251">
        <f>Q1514*H1514</f>
        <v>0.017159999999999998</v>
      </c>
      <c r="S1514" s="251">
        <v>0</v>
      </c>
      <c r="T1514" s="252">
        <f>S1514*H1514</f>
        <v>0</v>
      </c>
      <c r="U1514" s="164"/>
      <c r="V1514" s="164"/>
      <c r="W1514" s="164"/>
      <c r="X1514" s="164"/>
      <c r="Y1514" s="30"/>
      <c r="Z1514" s="30"/>
      <c r="AA1514" s="30"/>
      <c r="AB1514" s="30"/>
      <c r="AC1514" s="30"/>
      <c r="AD1514" s="30"/>
      <c r="AE1514" s="30"/>
      <c r="AR1514" s="122" t="s">
        <v>195</v>
      </c>
      <c r="AT1514" s="122" t="s">
        <v>135</v>
      </c>
      <c r="AU1514" s="122" t="s">
        <v>77</v>
      </c>
      <c r="AY1514" s="18" t="s">
        <v>133</v>
      </c>
      <c r="BE1514" s="123">
        <f>IF(N1514="základní",J1514,0)</f>
        <v>0</v>
      </c>
      <c r="BF1514" s="123">
        <f>IF(N1514="snížená",J1514,0)</f>
        <v>0</v>
      </c>
      <c r="BG1514" s="123">
        <f>IF(N1514="zákl. přenesená",J1514,0)</f>
        <v>0</v>
      </c>
      <c r="BH1514" s="123">
        <f>IF(N1514="sníž. přenesená",J1514,0)</f>
        <v>0</v>
      </c>
      <c r="BI1514" s="123">
        <f>IF(N1514="nulová",J1514,0)</f>
        <v>0</v>
      </c>
      <c r="BJ1514" s="18" t="s">
        <v>73</v>
      </c>
      <c r="BK1514" s="123">
        <f>ROUND(I1514*H1514,2)</f>
        <v>0</v>
      </c>
      <c r="BL1514" s="18" t="s">
        <v>195</v>
      </c>
      <c r="BM1514" s="122" t="s">
        <v>1813</v>
      </c>
    </row>
    <row r="1515" spans="1:47" s="2" customFormat="1" ht="19.5">
      <c r="A1515" s="164"/>
      <c r="B1515" s="176"/>
      <c r="C1515" s="164"/>
      <c r="D1515" s="254" t="s">
        <v>164</v>
      </c>
      <c r="E1515" s="164"/>
      <c r="F1515" s="267" t="s">
        <v>1814</v>
      </c>
      <c r="G1515" s="164"/>
      <c r="H1515" s="164"/>
      <c r="I1515" s="134"/>
      <c r="J1515" s="164"/>
      <c r="K1515" s="164"/>
      <c r="L1515" s="176"/>
      <c r="M1515" s="268"/>
      <c r="N1515" s="269"/>
      <c r="O1515" s="250"/>
      <c r="P1515" s="250"/>
      <c r="Q1515" s="250"/>
      <c r="R1515" s="250"/>
      <c r="S1515" s="250"/>
      <c r="T1515" s="270"/>
      <c r="U1515" s="164"/>
      <c r="V1515" s="164"/>
      <c r="W1515" s="164"/>
      <c r="X1515" s="164"/>
      <c r="Y1515" s="30"/>
      <c r="Z1515" s="30"/>
      <c r="AA1515" s="30"/>
      <c r="AB1515" s="30"/>
      <c r="AC1515" s="30"/>
      <c r="AD1515" s="30"/>
      <c r="AE1515" s="30"/>
      <c r="AT1515" s="18" t="s">
        <v>164</v>
      </c>
      <c r="AU1515" s="18" t="s">
        <v>77</v>
      </c>
    </row>
    <row r="1516" spans="1:51" s="13" customFormat="1" ht="12">
      <c r="A1516" s="161"/>
      <c r="B1516" s="253"/>
      <c r="C1516" s="161"/>
      <c r="D1516" s="254" t="s">
        <v>142</v>
      </c>
      <c r="E1516" s="255" t="s">
        <v>3</v>
      </c>
      <c r="F1516" s="256" t="s">
        <v>1815</v>
      </c>
      <c r="G1516" s="161"/>
      <c r="H1516" s="255" t="s">
        <v>3</v>
      </c>
      <c r="I1516" s="125"/>
      <c r="J1516" s="161"/>
      <c r="K1516" s="161"/>
      <c r="L1516" s="253"/>
      <c r="M1516" s="257"/>
      <c r="N1516" s="258"/>
      <c r="O1516" s="258"/>
      <c r="P1516" s="258"/>
      <c r="Q1516" s="258"/>
      <c r="R1516" s="258"/>
      <c r="S1516" s="258"/>
      <c r="T1516" s="259"/>
      <c r="U1516" s="161"/>
      <c r="V1516" s="161"/>
      <c r="W1516" s="161"/>
      <c r="X1516" s="161"/>
      <c r="AT1516" s="124" t="s">
        <v>142</v>
      </c>
      <c r="AU1516" s="124" t="s">
        <v>77</v>
      </c>
      <c r="AV1516" s="13" t="s">
        <v>73</v>
      </c>
      <c r="AW1516" s="13" t="s">
        <v>30</v>
      </c>
      <c r="AX1516" s="13" t="s">
        <v>68</v>
      </c>
      <c r="AY1516" s="124" t="s">
        <v>133</v>
      </c>
    </row>
    <row r="1517" spans="1:51" s="14" customFormat="1" ht="12">
      <c r="A1517" s="162"/>
      <c r="B1517" s="260"/>
      <c r="C1517" s="162"/>
      <c r="D1517" s="254" t="s">
        <v>142</v>
      </c>
      <c r="E1517" s="261" t="s">
        <v>3</v>
      </c>
      <c r="F1517" s="262" t="s">
        <v>1807</v>
      </c>
      <c r="G1517" s="162"/>
      <c r="H1517" s="263">
        <v>5.5</v>
      </c>
      <c r="I1517" s="130"/>
      <c r="J1517" s="162"/>
      <c r="K1517" s="162"/>
      <c r="L1517" s="260"/>
      <c r="M1517" s="264"/>
      <c r="N1517" s="265"/>
      <c r="O1517" s="265"/>
      <c r="P1517" s="265"/>
      <c r="Q1517" s="265"/>
      <c r="R1517" s="265"/>
      <c r="S1517" s="265"/>
      <c r="T1517" s="266"/>
      <c r="U1517" s="162"/>
      <c r="V1517" s="162"/>
      <c r="W1517" s="162"/>
      <c r="X1517" s="162"/>
      <c r="AT1517" s="129" t="s">
        <v>142</v>
      </c>
      <c r="AU1517" s="129" t="s">
        <v>77</v>
      </c>
      <c r="AV1517" s="14" t="s">
        <v>77</v>
      </c>
      <c r="AW1517" s="14" t="s">
        <v>30</v>
      </c>
      <c r="AX1517" s="14" t="s">
        <v>73</v>
      </c>
      <c r="AY1517" s="129" t="s">
        <v>133</v>
      </c>
    </row>
    <row r="1518" spans="1:65" s="2" customFormat="1" ht="14.45" customHeight="1">
      <c r="A1518" s="164"/>
      <c r="B1518" s="176"/>
      <c r="C1518" s="242" t="s">
        <v>1816</v>
      </c>
      <c r="D1518" s="242" t="s">
        <v>135</v>
      </c>
      <c r="E1518" s="243" t="s">
        <v>1731</v>
      </c>
      <c r="F1518" s="244" t="s">
        <v>1732</v>
      </c>
      <c r="G1518" s="245" t="s">
        <v>172</v>
      </c>
      <c r="H1518" s="246">
        <v>20.3</v>
      </c>
      <c r="I1518" s="117"/>
      <c r="J1518" s="247">
        <f>ROUND(I1518*H1518,2)</f>
        <v>0</v>
      </c>
      <c r="K1518" s="244" t="s">
        <v>139</v>
      </c>
      <c r="L1518" s="176"/>
      <c r="M1518" s="248" t="s">
        <v>3</v>
      </c>
      <c r="N1518" s="249" t="s">
        <v>39</v>
      </c>
      <c r="O1518" s="250"/>
      <c r="P1518" s="251">
        <f>O1518*H1518</f>
        <v>0</v>
      </c>
      <c r="Q1518" s="251">
        <v>0.00252</v>
      </c>
      <c r="R1518" s="251">
        <f>Q1518*H1518</f>
        <v>0.05115600000000001</v>
      </c>
      <c r="S1518" s="251">
        <v>0</v>
      </c>
      <c r="T1518" s="252">
        <f>S1518*H1518</f>
        <v>0</v>
      </c>
      <c r="U1518" s="164"/>
      <c r="V1518" s="164"/>
      <c r="W1518" s="164"/>
      <c r="X1518" s="164"/>
      <c r="Y1518" s="30"/>
      <c r="Z1518" s="30"/>
      <c r="AA1518" s="30"/>
      <c r="AB1518" s="30"/>
      <c r="AC1518" s="30"/>
      <c r="AD1518" s="30"/>
      <c r="AE1518" s="30"/>
      <c r="AR1518" s="122" t="s">
        <v>195</v>
      </c>
      <c r="AT1518" s="122" t="s">
        <v>135</v>
      </c>
      <c r="AU1518" s="122" t="s">
        <v>77</v>
      </c>
      <c r="AY1518" s="18" t="s">
        <v>133</v>
      </c>
      <c r="BE1518" s="123">
        <f>IF(N1518="základní",J1518,0)</f>
        <v>0</v>
      </c>
      <c r="BF1518" s="123">
        <f>IF(N1518="snížená",J1518,0)</f>
        <v>0</v>
      </c>
      <c r="BG1518" s="123">
        <f>IF(N1518="zákl. přenesená",J1518,0)</f>
        <v>0</v>
      </c>
      <c r="BH1518" s="123">
        <f>IF(N1518="sníž. přenesená",J1518,0)</f>
        <v>0</v>
      </c>
      <c r="BI1518" s="123">
        <f>IF(N1518="nulová",J1518,0)</f>
        <v>0</v>
      </c>
      <c r="BJ1518" s="18" t="s">
        <v>73</v>
      </c>
      <c r="BK1518" s="123">
        <f>ROUND(I1518*H1518,2)</f>
        <v>0</v>
      </c>
      <c r="BL1518" s="18" t="s">
        <v>195</v>
      </c>
      <c r="BM1518" s="122" t="s">
        <v>1817</v>
      </c>
    </row>
    <row r="1519" spans="1:47" s="2" customFormat="1" ht="19.5">
      <c r="A1519" s="164"/>
      <c r="B1519" s="176"/>
      <c r="C1519" s="164"/>
      <c r="D1519" s="254" t="s">
        <v>164</v>
      </c>
      <c r="E1519" s="164"/>
      <c r="F1519" s="267" t="s">
        <v>1818</v>
      </c>
      <c r="G1519" s="164"/>
      <c r="H1519" s="164"/>
      <c r="I1519" s="134"/>
      <c r="J1519" s="164"/>
      <c r="K1519" s="164"/>
      <c r="L1519" s="176"/>
      <c r="M1519" s="268"/>
      <c r="N1519" s="269"/>
      <c r="O1519" s="250"/>
      <c r="P1519" s="250"/>
      <c r="Q1519" s="250"/>
      <c r="R1519" s="250"/>
      <c r="S1519" s="250"/>
      <c r="T1519" s="270"/>
      <c r="U1519" s="164"/>
      <c r="V1519" s="164"/>
      <c r="W1519" s="164"/>
      <c r="X1519" s="164"/>
      <c r="Y1519" s="30"/>
      <c r="Z1519" s="30"/>
      <c r="AA1519" s="30"/>
      <c r="AB1519" s="30"/>
      <c r="AC1519" s="30"/>
      <c r="AD1519" s="30"/>
      <c r="AE1519" s="30"/>
      <c r="AT1519" s="18" t="s">
        <v>164</v>
      </c>
      <c r="AU1519" s="18" t="s">
        <v>77</v>
      </c>
    </row>
    <row r="1520" spans="1:51" s="13" customFormat="1" ht="12">
      <c r="A1520" s="161"/>
      <c r="B1520" s="253"/>
      <c r="C1520" s="161"/>
      <c r="D1520" s="254" t="s">
        <v>142</v>
      </c>
      <c r="E1520" s="255" t="s">
        <v>3</v>
      </c>
      <c r="F1520" s="256" t="s">
        <v>1819</v>
      </c>
      <c r="G1520" s="161"/>
      <c r="H1520" s="255" t="s">
        <v>3</v>
      </c>
      <c r="I1520" s="125"/>
      <c r="J1520" s="161"/>
      <c r="K1520" s="161"/>
      <c r="L1520" s="253"/>
      <c r="M1520" s="257"/>
      <c r="N1520" s="258"/>
      <c r="O1520" s="258"/>
      <c r="P1520" s="258"/>
      <c r="Q1520" s="258"/>
      <c r="R1520" s="258"/>
      <c r="S1520" s="258"/>
      <c r="T1520" s="259"/>
      <c r="U1520" s="161"/>
      <c r="V1520" s="161"/>
      <c r="W1520" s="161"/>
      <c r="X1520" s="161"/>
      <c r="AT1520" s="124" t="s">
        <v>142</v>
      </c>
      <c r="AU1520" s="124" t="s">
        <v>77</v>
      </c>
      <c r="AV1520" s="13" t="s">
        <v>73</v>
      </c>
      <c r="AW1520" s="13" t="s">
        <v>30</v>
      </c>
      <c r="AX1520" s="13" t="s">
        <v>68</v>
      </c>
      <c r="AY1520" s="124" t="s">
        <v>133</v>
      </c>
    </row>
    <row r="1521" spans="1:51" s="14" customFormat="1" ht="12">
      <c r="A1521" s="162"/>
      <c r="B1521" s="260"/>
      <c r="C1521" s="162"/>
      <c r="D1521" s="254" t="s">
        <v>142</v>
      </c>
      <c r="E1521" s="261" t="s">
        <v>3</v>
      </c>
      <c r="F1521" s="262" t="s">
        <v>1820</v>
      </c>
      <c r="G1521" s="162"/>
      <c r="H1521" s="263">
        <v>20.3</v>
      </c>
      <c r="I1521" s="130"/>
      <c r="J1521" s="162"/>
      <c r="K1521" s="162"/>
      <c r="L1521" s="260"/>
      <c r="M1521" s="264"/>
      <c r="N1521" s="265"/>
      <c r="O1521" s="265"/>
      <c r="P1521" s="265"/>
      <c r="Q1521" s="265"/>
      <c r="R1521" s="265"/>
      <c r="S1521" s="265"/>
      <c r="T1521" s="266"/>
      <c r="U1521" s="162"/>
      <c r="V1521" s="162"/>
      <c r="W1521" s="162"/>
      <c r="X1521" s="162"/>
      <c r="AT1521" s="129" t="s">
        <v>142</v>
      </c>
      <c r="AU1521" s="129" t="s">
        <v>77</v>
      </c>
      <c r="AV1521" s="14" t="s">
        <v>77</v>
      </c>
      <c r="AW1521" s="14" t="s">
        <v>30</v>
      </c>
      <c r="AX1521" s="14" t="s">
        <v>73</v>
      </c>
      <c r="AY1521" s="129" t="s">
        <v>133</v>
      </c>
    </row>
    <row r="1522" spans="1:65" s="2" customFormat="1" ht="14.45" customHeight="1">
      <c r="A1522" s="164"/>
      <c r="B1522" s="176"/>
      <c r="C1522" s="242" t="s">
        <v>1821</v>
      </c>
      <c r="D1522" s="242" t="s">
        <v>135</v>
      </c>
      <c r="E1522" s="243" t="s">
        <v>1743</v>
      </c>
      <c r="F1522" s="244" t="s">
        <v>1744</v>
      </c>
      <c r="G1522" s="245" t="s">
        <v>172</v>
      </c>
      <c r="H1522" s="246">
        <v>26.4</v>
      </c>
      <c r="I1522" s="117"/>
      <c r="J1522" s="247">
        <f>ROUND(I1522*H1522,2)</f>
        <v>0</v>
      </c>
      <c r="K1522" s="244" t="s">
        <v>139</v>
      </c>
      <c r="L1522" s="176"/>
      <c r="M1522" s="248" t="s">
        <v>3</v>
      </c>
      <c r="N1522" s="249" t="s">
        <v>39</v>
      </c>
      <c r="O1522" s="250"/>
      <c r="P1522" s="251">
        <f>O1522*H1522</f>
        <v>0</v>
      </c>
      <c r="Q1522" s="251">
        <v>0.00312</v>
      </c>
      <c r="R1522" s="251">
        <f>Q1522*H1522</f>
        <v>0.082368</v>
      </c>
      <c r="S1522" s="251">
        <v>0</v>
      </c>
      <c r="T1522" s="252">
        <f>S1522*H1522</f>
        <v>0</v>
      </c>
      <c r="U1522" s="164"/>
      <c r="V1522" s="164"/>
      <c r="W1522" s="164"/>
      <c r="X1522" s="164"/>
      <c r="Y1522" s="30"/>
      <c r="Z1522" s="30"/>
      <c r="AA1522" s="30"/>
      <c r="AB1522" s="30"/>
      <c r="AC1522" s="30"/>
      <c r="AD1522" s="30"/>
      <c r="AE1522" s="30"/>
      <c r="AR1522" s="122" t="s">
        <v>195</v>
      </c>
      <c r="AT1522" s="122" t="s">
        <v>135</v>
      </c>
      <c r="AU1522" s="122" t="s">
        <v>77</v>
      </c>
      <c r="AY1522" s="18" t="s">
        <v>133</v>
      </c>
      <c r="BE1522" s="123">
        <f>IF(N1522="základní",J1522,0)</f>
        <v>0</v>
      </c>
      <c r="BF1522" s="123">
        <f>IF(N1522="snížená",J1522,0)</f>
        <v>0</v>
      </c>
      <c r="BG1522" s="123">
        <f>IF(N1522="zákl. přenesená",J1522,0)</f>
        <v>0</v>
      </c>
      <c r="BH1522" s="123">
        <f>IF(N1522="sníž. přenesená",J1522,0)</f>
        <v>0</v>
      </c>
      <c r="BI1522" s="123">
        <f>IF(N1522="nulová",J1522,0)</f>
        <v>0</v>
      </c>
      <c r="BJ1522" s="18" t="s">
        <v>73</v>
      </c>
      <c r="BK1522" s="123">
        <f>ROUND(I1522*H1522,2)</f>
        <v>0</v>
      </c>
      <c r="BL1522" s="18" t="s">
        <v>195</v>
      </c>
      <c r="BM1522" s="122" t="s">
        <v>1822</v>
      </c>
    </row>
    <row r="1523" spans="1:47" s="2" customFormat="1" ht="19.5">
      <c r="A1523" s="164"/>
      <c r="B1523" s="176"/>
      <c r="C1523" s="164"/>
      <c r="D1523" s="254" t="s">
        <v>164</v>
      </c>
      <c r="E1523" s="164"/>
      <c r="F1523" s="267" t="s">
        <v>1823</v>
      </c>
      <c r="G1523" s="164"/>
      <c r="H1523" s="164"/>
      <c r="I1523" s="134"/>
      <c r="J1523" s="164"/>
      <c r="K1523" s="164"/>
      <c r="L1523" s="176"/>
      <c r="M1523" s="268"/>
      <c r="N1523" s="269"/>
      <c r="O1523" s="250"/>
      <c r="P1523" s="250"/>
      <c r="Q1523" s="250"/>
      <c r="R1523" s="250"/>
      <c r="S1523" s="250"/>
      <c r="T1523" s="270"/>
      <c r="U1523" s="164"/>
      <c r="V1523" s="164"/>
      <c r="W1523" s="164"/>
      <c r="X1523" s="164"/>
      <c r="Y1523" s="30"/>
      <c r="Z1523" s="30"/>
      <c r="AA1523" s="30"/>
      <c r="AB1523" s="30"/>
      <c r="AC1523" s="30"/>
      <c r="AD1523" s="30"/>
      <c r="AE1523" s="30"/>
      <c r="AT1523" s="18" t="s">
        <v>164</v>
      </c>
      <c r="AU1523" s="18" t="s">
        <v>77</v>
      </c>
    </row>
    <row r="1524" spans="1:51" s="13" customFormat="1" ht="12">
      <c r="A1524" s="161"/>
      <c r="B1524" s="253"/>
      <c r="C1524" s="161"/>
      <c r="D1524" s="254" t="s">
        <v>142</v>
      </c>
      <c r="E1524" s="255" t="s">
        <v>3</v>
      </c>
      <c r="F1524" s="256" t="s">
        <v>1824</v>
      </c>
      <c r="G1524" s="161"/>
      <c r="H1524" s="255" t="s">
        <v>3</v>
      </c>
      <c r="I1524" s="125"/>
      <c r="J1524" s="161"/>
      <c r="K1524" s="161"/>
      <c r="L1524" s="253"/>
      <c r="M1524" s="257"/>
      <c r="N1524" s="258"/>
      <c r="O1524" s="258"/>
      <c r="P1524" s="258"/>
      <c r="Q1524" s="258"/>
      <c r="R1524" s="258"/>
      <c r="S1524" s="258"/>
      <c r="T1524" s="259"/>
      <c r="U1524" s="161"/>
      <c r="V1524" s="161"/>
      <c r="W1524" s="161"/>
      <c r="X1524" s="161"/>
      <c r="AT1524" s="124" t="s">
        <v>142</v>
      </c>
      <c r="AU1524" s="124" t="s">
        <v>77</v>
      </c>
      <c r="AV1524" s="13" t="s">
        <v>73</v>
      </c>
      <c r="AW1524" s="13" t="s">
        <v>30</v>
      </c>
      <c r="AX1524" s="13" t="s">
        <v>68</v>
      </c>
      <c r="AY1524" s="124" t="s">
        <v>133</v>
      </c>
    </row>
    <row r="1525" spans="1:51" s="14" customFormat="1" ht="12">
      <c r="A1525" s="162"/>
      <c r="B1525" s="260"/>
      <c r="C1525" s="162"/>
      <c r="D1525" s="254" t="s">
        <v>142</v>
      </c>
      <c r="E1525" s="261" t="s">
        <v>3</v>
      </c>
      <c r="F1525" s="262" t="s">
        <v>1825</v>
      </c>
      <c r="G1525" s="162"/>
      <c r="H1525" s="263">
        <v>26.4</v>
      </c>
      <c r="I1525" s="130"/>
      <c r="J1525" s="162"/>
      <c r="K1525" s="162"/>
      <c r="L1525" s="260"/>
      <c r="M1525" s="264"/>
      <c r="N1525" s="265"/>
      <c r="O1525" s="265"/>
      <c r="P1525" s="265"/>
      <c r="Q1525" s="265"/>
      <c r="R1525" s="265"/>
      <c r="S1525" s="265"/>
      <c r="T1525" s="266"/>
      <c r="U1525" s="162"/>
      <c r="V1525" s="162"/>
      <c r="W1525" s="162"/>
      <c r="X1525" s="162"/>
      <c r="AT1525" s="129" t="s">
        <v>142</v>
      </c>
      <c r="AU1525" s="129" t="s">
        <v>77</v>
      </c>
      <c r="AV1525" s="14" t="s">
        <v>77</v>
      </c>
      <c r="AW1525" s="14" t="s">
        <v>30</v>
      </c>
      <c r="AX1525" s="14" t="s">
        <v>73</v>
      </c>
      <c r="AY1525" s="129" t="s">
        <v>133</v>
      </c>
    </row>
    <row r="1526" spans="1:65" s="2" customFormat="1" ht="24.2" customHeight="1">
      <c r="A1526" s="164"/>
      <c r="B1526" s="176"/>
      <c r="C1526" s="242" t="s">
        <v>1826</v>
      </c>
      <c r="D1526" s="242" t="s">
        <v>135</v>
      </c>
      <c r="E1526" s="243" t="s">
        <v>1827</v>
      </c>
      <c r="F1526" s="244" t="s">
        <v>1828</v>
      </c>
      <c r="G1526" s="245" t="s">
        <v>172</v>
      </c>
      <c r="H1526" s="246">
        <v>8.25</v>
      </c>
      <c r="I1526" s="117"/>
      <c r="J1526" s="247">
        <f>ROUND(I1526*H1526,2)</f>
        <v>0</v>
      </c>
      <c r="K1526" s="244" t="s">
        <v>139</v>
      </c>
      <c r="L1526" s="176"/>
      <c r="M1526" s="248" t="s">
        <v>3</v>
      </c>
      <c r="N1526" s="249" t="s">
        <v>39</v>
      </c>
      <c r="O1526" s="250"/>
      <c r="P1526" s="251">
        <f>O1526*H1526</f>
        <v>0</v>
      </c>
      <c r="Q1526" s="251">
        <v>0.00322</v>
      </c>
      <c r="R1526" s="251">
        <f>Q1526*H1526</f>
        <v>0.026565000000000002</v>
      </c>
      <c r="S1526" s="251">
        <v>0</v>
      </c>
      <c r="T1526" s="252">
        <f>S1526*H1526</f>
        <v>0</v>
      </c>
      <c r="U1526" s="164"/>
      <c r="V1526" s="164"/>
      <c r="W1526" s="164"/>
      <c r="X1526" s="164"/>
      <c r="Y1526" s="30"/>
      <c r="Z1526" s="30"/>
      <c r="AA1526" s="30"/>
      <c r="AB1526" s="30"/>
      <c r="AC1526" s="30"/>
      <c r="AD1526" s="30"/>
      <c r="AE1526" s="30"/>
      <c r="AR1526" s="122" t="s">
        <v>195</v>
      </c>
      <c r="AT1526" s="122" t="s">
        <v>135</v>
      </c>
      <c r="AU1526" s="122" t="s">
        <v>77</v>
      </c>
      <c r="AY1526" s="18" t="s">
        <v>133</v>
      </c>
      <c r="BE1526" s="123">
        <f>IF(N1526="základní",J1526,0)</f>
        <v>0</v>
      </c>
      <c r="BF1526" s="123">
        <f>IF(N1526="snížená",J1526,0)</f>
        <v>0</v>
      </c>
      <c r="BG1526" s="123">
        <f>IF(N1526="zákl. přenesená",J1526,0)</f>
        <v>0</v>
      </c>
      <c r="BH1526" s="123">
        <f>IF(N1526="sníž. přenesená",J1526,0)</f>
        <v>0</v>
      </c>
      <c r="BI1526" s="123">
        <f>IF(N1526="nulová",J1526,0)</f>
        <v>0</v>
      </c>
      <c r="BJ1526" s="18" t="s">
        <v>73</v>
      </c>
      <c r="BK1526" s="123">
        <f>ROUND(I1526*H1526,2)</f>
        <v>0</v>
      </c>
      <c r="BL1526" s="18" t="s">
        <v>195</v>
      </c>
      <c r="BM1526" s="122" t="s">
        <v>1829</v>
      </c>
    </row>
    <row r="1527" spans="1:47" s="2" customFormat="1" ht="19.5">
      <c r="A1527" s="164"/>
      <c r="B1527" s="176"/>
      <c r="C1527" s="164"/>
      <c r="D1527" s="254" t="s">
        <v>164</v>
      </c>
      <c r="E1527" s="164"/>
      <c r="F1527" s="267" t="s">
        <v>1830</v>
      </c>
      <c r="G1527" s="164"/>
      <c r="H1527" s="164"/>
      <c r="I1527" s="134"/>
      <c r="J1527" s="164"/>
      <c r="K1527" s="164"/>
      <c r="L1527" s="176"/>
      <c r="M1527" s="268"/>
      <c r="N1527" s="269"/>
      <c r="O1527" s="250"/>
      <c r="P1527" s="250"/>
      <c r="Q1527" s="250"/>
      <c r="R1527" s="250"/>
      <c r="S1527" s="250"/>
      <c r="T1527" s="270"/>
      <c r="U1527" s="164"/>
      <c r="V1527" s="164"/>
      <c r="W1527" s="164"/>
      <c r="X1527" s="164"/>
      <c r="Y1527" s="30"/>
      <c r="Z1527" s="30"/>
      <c r="AA1527" s="30"/>
      <c r="AB1527" s="30"/>
      <c r="AC1527" s="30"/>
      <c r="AD1527" s="30"/>
      <c r="AE1527" s="30"/>
      <c r="AT1527" s="18" t="s">
        <v>164</v>
      </c>
      <c r="AU1527" s="18" t="s">
        <v>77</v>
      </c>
    </row>
    <row r="1528" spans="1:51" s="13" customFormat="1" ht="12">
      <c r="A1528" s="161"/>
      <c r="B1528" s="253"/>
      <c r="C1528" s="161"/>
      <c r="D1528" s="254" t="s">
        <v>142</v>
      </c>
      <c r="E1528" s="255" t="s">
        <v>3</v>
      </c>
      <c r="F1528" s="256" t="s">
        <v>1831</v>
      </c>
      <c r="G1528" s="161"/>
      <c r="H1528" s="255" t="s">
        <v>3</v>
      </c>
      <c r="I1528" s="125"/>
      <c r="J1528" s="161"/>
      <c r="K1528" s="161"/>
      <c r="L1528" s="253"/>
      <c r="M1528" s="257"/>
      <c r="N1528" s="258"/>
      <c r="O1528" s="258"/>
      <c r="P1528" s="258"/>
      <c r="Q1528" s="258"/>
      <c r="R1528" s="258"/>
      <c r="S1528" s="258"/>
      <c r="T1528" s="259"/>
      <c r="U1528" s="161"/>
      <c r="V1528" s="161"/>
      <c r="W1528" s="161"/>
      <c r="X1528" s="161"/>
      <c r="AT1528" s="124" t="s">
        <v>142</v>
      </c>
      <c r="AU1528" s="124" t="s">
        <v>77</v>
      </c>
      <c r="AV1528" s="13" t="s">
        <v>73</v>
      </c>
      <c r="AW1528" s="13" t="s">
        <v>30</v>
      </c>
      <c r="AX1528" s="13" t="s">
        <v>68</v>
      </c>
      <c r="AY1528" s="124" t="s">
        <v>133</v>
      </c>
    </row>
    <row r="1529" spans="1:51" s="14" customFormat="1" ht="12">
      <c r="A1529" s="162"/>
      <c r="B1529" s="260"/>
      <c r="C1529" s="162"/>
      <c r="D1529" s="254" t="s">
        <v>142</v>
      </c>
      <c r="E1529" s="261" t="s">
        <v>3</v>
      </c>
      <c r="F1529" s="262" t="s">
        <v>1832</v>
      </c>
      <c r="G1529" s="162"/>
      <c r="H1529" s="263">
        <v>8.25</v>
      </c>
      <c r="I1529" s="130"/>
      <c r="J1529" s="162"/>
      <c r="K1529" s="162"/>
      <c r="L1529" s="260"/>
      <c r="M1529" s="264"/>
      <c r="N1529" s="265"/>
      <c r="O1529" s="265"/>
      <c r="P1529" s="265"/>
      <c r="Q1529" s="265"/>
      <c r="R1529" s="265"/>
      <c r="S1529" s="265"/>
      <c r="T1529" s="266"/>
      <c r="U1529" s="162"/>
      <c r="V1529" s="162"/>
      <c r="W1529" s="162"/>
      <c r="X1529" s="162"/>
      <c r="AT1529" s="129" t="s">
        <v>142</v>
      </c>
      <c r="AU1529" s="129" t="s">
        <v>77</v>
      </c>
      <c r="AV1529" s="14" t="s">
        <v>77</v>
      </c>
      <c r="AW1529" s="14" t="s">
        <v>30</v>
      </c>
      <c r="AX1529" s="14" t="s">
        <v>73</v>
      </c>
      <c r="AY1529" s="129" t="s">
        <v>133</v>
      </c>
    </row>
    <row r="1530" spans="1:65" s="2" customFormat="1" ht="14.45" customHeight="1">
      <c r="A1530" s="164"/>
      <c r="B1530" s="176"/>
      <c r="C1530" s="242" t="s">
        <v>1833</v>
      </c>
      <c r="D1530" s="242" t="s">
        <v>135</v>
      </c>
      <c r="E1530" s="243" t="s">
        <v>1834</v>
      </c>
      <c r="F1530" s="244" t="s">
        <v>1835</v>
      </c>
      <c r="G1530" s="245" t="s">
        <v>172</v>
      </c>
      <c r="H1530" s="246">
        <v>148.3</v>
      </c>
      <c r="I1530" s="117"/>
      <c r="J1530" s="247">
        <f>ROUND(I1530*H1530,2)</f>
        <v>0</v>
      </c>
      <c r="K1530" s="244" t="s">
        <v>139</v>
      </c>
      <c r="L1530" s="176"/>
      <c r="M1530" s="248" t="s">
        <v>3</v>
      </c>
      <c r="N1530" s="249" t="s">
        <v>39</v>
      </c>
      <c r="O1530" s="250"/>
      <c r="P1530" s="251">
        <f>O1530*H1530</f>
        <v>0</v>
      </c>
      <c r="Q1530" s="251">
        <v>0.00171</v>
      </c>
      <c r="R1530" s="251">
        <f>Q1530*H1530</f>
        <v>0.253593</v>
      </c>
      <c r="S1530" s="251">
        <v>0</v>
      </c>
      <c r="T1530" s="252">
        <f>S1530*H1530</f>
        <v>0</v>
      </c>
      <c r="U1530" s="164"/>
      <c r="V1530" s="164"/>
      <c r="W1530" s="164"/>
      <c r="X1530" s="164"/>
      <c r="Y1530" s="30"/>
      <c r="Z1530" s="30"/>
      <c r="AA1530" s="30"/>
      <c r="AB1530" s="30"/>
      <c r="AC1530" s="30"/>
      <c r="AD1530" s="30"/>
      <c r="AE1530" s="30"/>
      <c r="AR1530" s="122" t="s">
        <v>195</v>
      </c>
      <c r="AT1530" s="122" t="s">
        <v>135</v>
      </c>
      <c r="AU1530" s="122" t="s">
        <v>77</v>
      </c>
      <c r="AY1530" s="18" t="s">
        <v>133</v>
      </c>
      <c r="BE1530" s="123">
        <f>IF(N1530="základní",J1530,0)</f>
        <v>0</v>
      </c>
      <c r="BF1530" s="123">
        <f>IF(N1530="snížená",J1530,0)</f>
        <v>0</v>
      </c>
      <c r="BG1530" s="123">
        <f>IF(N1530="zákl. přenesená",J1530,0)</f>
        <v>0</v>
      </c>
      <c r="BH1530" s="123">
        <f>IF(N1530="sníž. přenesená",J1530,0)</f>
        <v>0</v>
      </c>
      <c r="BI1530" s="123">
        <f>IF(N1530="nulová",J1530,0)</f>
        <v>0</v>
      </c>
      <c r="BJ1530" s="18" t="s">
        <v>73</v>
      </c>
      <c r="BK1530" s="123">
        <f>ROUND(I1530*H1530,2)</f>
        <v>0</v>
      </c>
      <c r="BL1530" s="18" t="s">
        <v>195</v>
      </c>
      <c r="BM1530" s="122" t="s">
        <v>1836</v>
      </c>
    </row>
    <row r="1531" spans="1:47" s="2" customFormat="1" ht="19.5">
      <c r="A1531" s="164"/>
      <c r="B1531" s="176"/>
      <c r="C1531" s="164"/>
      <c r="D1531" s="254" t="s">
        <v>164</v>
      </c>
      <c r="E1531" s="164"/>
      <c r="F1531" s="267" t="s">
        <v>1837</v>
      </c>
      <c r="G1531" s="164"/>
      <c r="H1531" s="164"/>
      <c r="I1531" s="134"/>
      <c r="J1531" s="164"/>
      <c r="K1531" s="164"/>
      <c r="L1531" s="176"/>
      <c r="M1531" s="268"/>
      <c r="N1531" s="269"/>
      <c r="O1531" s="250"/>
      <c r="P1531" s="250"/>
      <c r="Q1531" s="250"/>
      <c r="R1531" s="250"/>
      <c r="S1531" s="250"/>
      <c r="T1531" s="270"/>
      <c r="U1531" s="164"/>
      <c r="V1531" s="164"/>
      <c r="W1531" s="164"/>
      <c r="X1531" s="164"/>
      <c r="Y1531" s="30"/>
      <c r="Z1531" s="30"/>
      <c r="AA1531" s="30"/>
      <c r="AB1531" s="30"/>
      <c r="AC1531" s="30"/>
      <c r="AD1531" s="30"/>
      <c r="AE1531" s="30"/>
      <c r="AT1531" s="18" t="s">
        <v>164</v>
      </c>
      <c r="AU1531" s="18" t="s">
        <v>77</v>
      </c>
    </row>
    <row r="1532" spans="1:51" s="13" customFormat="1" ht="12">
      <c r="A1532" s="161"/>
      <c r="B1532" s="253"/>
      <c r="C1532" s="161"/>
      <c r="D1532" s="254" t="s">
        <v>142</v>
      </c>
      <c r="E1532" s="255" t="s">
        <v>3</v>
      </c>
      <c r="F1532" s="256" t="s">
        <v>1838</v>
      </c>
      <c r="G1532" s="161"/>
      <c r="H1532" s="255" t="s">
        <v>3</v>
      </c>
      <c r="I1532" s="125"/>
      <c r="J1532" s="161"/>
      <c r="K1532" s="161"/>
      <c r="L1532" s="253"/>
      <c r="M1532" s="257"/>
      <c r="N1532" s="258"/>
      <c r="O1532" s="258"/>
      <c r="P1532" s="258"/>
      <c r="Q1532" s="258"/>
      <c r="R1532" s="258"/>
      <c r="S1532" s="258"/>
      <c r="T1532" s="259"/>
      <c r="U1532" s="161"/>
      <c r="V1532" s="161"/>
      <c r="W1532" s="161"/>
      <c r="X1532" s="161"/>
      <c r="AT1532" s="124" t="s">
        <v>142</v>
      </c>
      <c r="AU1532" s="124" t="s">
        <v>77</v>
      </c>
      <c r="AV1532" s="13" t="s">
        <v>73</v>
      </c>
      <c r="AW1532" s="13" t="s">
        <v>30</v>
      </c>
      <c r="AX1532" s="13" t="s">
        <v>68</v>
      </c>
      <c r="AY1532" s="124" t="s">
        <v>133</v>
      </c>
    </row>
    <row r="1533" spans="1:51" s="14" customFormat="1" ht="12">
      <c r="A1533" s="162"/>
      <c r="B1533" s="260"/>
      <c r="C1533" s="162"/>
      <c r="D1533" s="254" t="s">
        <v>142</v>
      </c>
      <c r="E1533" s="261" t="s">
        <v>3</v>
      </c>
      <c r="F1533" s="262" t="s">
        <v>1839</v>
      </c>
      <c r="G1533" s="162"/>
      <c r="H1533" s="263">
        <v>148.3</v>
      </c>
      <c r="I1533" s="130"/>
      <c r="J1533" s="162"/>
      <c r="K1533" s="162"/>
      <c r="L1533" s="260"/>
      <c r="M1533" s="264"/>
      <c r="N1533" s="265"/>
      <c r="O1533" s="265"/>
      <c r="P1533" s="265"/>
      <c r="Q1533" s="265"/>
      <c r="R1533" s="265"/>
      <c r="S1533" s="265"/>
      <c r="T1533" s="266"/>
      <c r="U1533" s="162"/>
      <c r="V1533" s="162"/>
      <c r="W1533" s="162"/>
      <c r="X1533" s="162"/>
      <c r="AT1533" s="129" t="s">
        <v>142</v>
      </c>
      <c r="AU1533" s="129" t="s">
        <v>77</v>
      </c>
      <c r="AV1533" s="14" t="s">
        <v>77</v>
      </c>
      <c r="AW1533" s="14" t="s">
        <v>30</v>
      </c>
      <c r="AX1533" s="14" t="s">
        <v>73</v>
      </c>
      <c r="AY1533" s="129" t="s">
        <v>133</v>
      </c>
    </row>
    <row r="1534" spans="1:65" s="2" customFormat="1" ht="14.45" customHeight="1">
      <c r="A1534" s="164"/>
      <c r="B1534" s="176"/>
      <c r="C1534" s="242" t="s">
        <v>1840</v>
      </c>
      <c r="D1534" s="242" t="s">
        <v>135</v>
      </c>
      <c r="E1534" s="243" t="s">
        <v>1731</v>
      </c>
      <c r="F1534" s="244" t="s">
        <v>1732</v>
      </c>
      <c r="G1534" s="245" t="s">
        <v>172</v>
      </c>
      <c r="H1534" s="246">
        <v>32.2</v>
      </c>
      <c r="I1534" s="117"/>
      <c r="J1534" s="247">
        <f>ROUND(I1534*H1534,2)</f>
        <v>0</v>
      </c>
      <c r="K1534" s="244" t="s">
        <v>139</v>
      </c>
      <c r="L1534" s="176"/>
      <c r="M1534" s="248" t="s">
        <v>3</v>
      </c>
      <c r="N1534" s="249" t="s">
        <v>39</v>
      </c>
      <c r="O1534" s="250"/>
      <c r="P1534" s="251">
        <f>O1534*H1534</f>
        <v>0</v>
      </c>
      <c r="Q1534" s="251">
        <v>0.00252</v>
      </c>
      <c r="R1534" s="251">
        <f>Q1534*H1534</f>
        <v>0.08114400000000001</v>
      </c>
      <c r="S1534" s="251">
        <v>0</v>
      </c>
      <c r="T1534" s="252">
        <f>S1534*H1534</f>
        <v>0</v>
      </c>
      <c r="U1534" s="164"/>
      <c r="V1534" s="164"/>
      <c r="W1534" s="164"/>
      <c r="X1534" s="164"/>
      <c r="Y1534" s="30"/>
      <c r="Z1534" s="30"/>
      <c r="AA1534" s="30"/>
      <c r="AB1534" s="30"/>
      <c r="AC1534" s="30"/>
      <c r="AD1534" s="30"/>
      <c r="AE1534" s="30"/>
      <c r="AR1534" s="122" t="s">
        <v>195</v>
      </c>
      <c r="AT1534" s="122" t="s">
        <v>135</v>
      </c>
      <c r="AU1534" s="122" t="s">
        <v>77</v>
      </c>
      <c r="AY1534" s="18" t="s">
        <v>133</v>
      </c>
      <c r="BE1534" s="123">
        <f>IF(N1534="základní",J1534,0)</f>
        <v>0</v>
      </c>
      <c r="BF1534" s="123">
        <f>IF(N1534="snížená",J1534,0)</f>
        <v>0</v>
      </c>
      <c r="BG1534" s="123">
        <f>IF(N1534="zákl. přenesená",J1534,0)</f>
        <v>0</v>
      </c>
      <c r="BH1534" s="123">
        <f>IF(N1534="sníž. přenesená",J1534,0)</f>
        <v>0</v>
      </c>
      <c r="BI1534" s="123">
        <f>IF(N1534="nulová",J1534,0)</f>
        <v>0</v>
      </c>
      <c r="BJ1534" s="18" t="s">
        <v>73</v>
      </c>
      <c r="BK1534" s="123">
        <f>ROUND(I1534*H1534,2)</f>
        <v>0</v>
      </c>
      <c r="BL1534" s="18" t="s">
        <v>195</v>
      </c>
      <c r="BM1534" s="122" t="s">
        <v>1841</v>
      </c>
    </row>
    <row r="1535" spans="1:47" s="2" customFormat="1" ht="19.5">
      <c r="A1535" s="164"/>
      <c r="B1535" s="176"/>
      <c r="C1535" s="164"/>
      <c r="D1535" s="254" t="s">
        <v>164</v>
      </c>
      <c r="E1535" s="164"/>
      <c r="F1535" s="267" t="s">
        <v>1842</v>
      </c>
      <c r="G1535" s="164"/>
      <c r="H1535" s="164"/>
      <c r="I1535" s="134"/>
      <c r="J1535" s="164"/>
      <c r="K1535" s="164"/>
      <c r="L1535" s="176"/>
      <c r="M1535" s="268"/>
      <c r="N1535" s="269"/>
      <c r="O1535" s="250"/>
      <c r="P1535" s="250"/>
      <c r="Q1535" s="250"/>
      <c r="R1535" s="250"/>
      <c r="S1535" s="250"/>
      <c r="T1535" s="270"/>
      <c r="U1535" s="164"/>
      <c r="V1535" s="164"/>
      <c r="W1535" s="164"/>
      <c r="X1535" s="164"/>
      <c r="Y1535" s="30"/>
      <c r="Z1535" s="30"/>
      <c r="AA1535" s="30"/>
      <c r="AB1535" s="30"/>
      <c r="AC1535" s="30"/>
      <c r="AD1535" s="30"/>
      <c r="AE1535" s="30"/>
      <c r="AT1535" s="18" t="s">
        <v>164</v>
      </c>
      <c r="AU1535" s="18" t="s">
        <v>77</v>
      </c>
    </row>
    <row r="1536" spans="1:51" s="13" customFormat="1" ht="12">
      <c r="A1536" s="161"/>
      <c r="B1536" s="253"/>
      <c r="C1536" s="161"/>
      <c r="D1536" s="254" t="s">
        <v>142</v>
      </c>
      <c r="E1536" s="255" t="s">
        <v>3</v>
      </c>
      <c r="F1536" s="256" t="s">
        <v>1843</v>
      </c>
      <c r="G1536" s="161"/>
      <c r="H1536" s="255" t="s">
        <v>3</v>
      </c>
      <c r="I1536" s="125"/>
      <c r="J1536" s="161"/>
      <c r="K1536" s="161"/>
      <c r="L1536" s="253"/>
      <c r="M1536" s="257"/>
      <c r="N1536" s="258"/>
      <c r="O1536" s="258"/>
      <c r="P1536" s="258"/>
      <c r="Q1536" s="258"/>
      <c r="R1536" s="258"/>
      <c r="S1536" s="258"/>
      <c r="T1536" s="259"/>
      <c r="U1536" s="161"/>
      <c r="V1536" s="161"/>
      <c r="W1536" s="161"/>
      <c r="X1536" s="161"/>
      <c r="AT1536" s="124" t="s">
        <v>142</v>
      </c>
      <c r="AU1536" s="124" t="s">
        <v>77</v>
      </c>
      <c r="AV1536" s="13" t="s">
        <v>73</v>
      </c>
      <c r="AW1536" s="13" t="s">
        <v>30</v>
      </c>
      <c r="AX1536" s="13" t="s">
        <v>68</v>
      </c>
      <c r="AY1536" s="124" t="s">
        <v>133</v>
      </c>
    </row>
    <row r="1537" spans="1:51" s="14" customFormat="1" ht="12">
      <c r="A1537" s="162"/>
      <c r="B1537" s="260"/>
      <c r="C1537" s="162"/>
      <c r="D1537" s="254" t="s">
        <v>142</v>
      </c>
      <c r="E1537" s="261" t="s">
        <v>3</v>
      </c>
      <c r="F1537" s="262" t="s">
        <v>1844</v>
      </c>
      <c r="G1537" s="162"/>
      <c r="H1537" s="263">
        <v>32.2</v>
      </c>
      <c r="I1537" s="130"/>
      <c r="J1537" s="162"/>
      <c r="K1537" s="162"/>
      <c r="L1537" s="260"/>
      <c r="M1537" s="264"/>
      <c r="N1537" s="265"/>
      <c r="O1537" s="265"/>
      <c r="P1537" s="265"/>
      <c r="Q1537" s="265"/>
      <c r="R1537" s="265"/>
      <c r="S1537" s="265"/>
      <c r="T1537" s="266"/>
      <c r="U1537" s="162"/>
      <c r="V1537" s="162"/>
      <c r="W1537" s="162"/>
      <c r="X1537" s="162"/>
      <c r="AT1537" s="129" t="s">
        <v>142</v>
      </c>
      <c r="AU1537" s="129" t="s">
        <v>77</v>
      </c>
      <c r="AV1537" s="14" t="s">
        <v>77</v>
      </c>
      <c r="AW1537" s="14" t="s">
        <v>30</v>
      </c>
      <c r="AX1537" s="14" t="s">
        <v>73</v>
      </c>
      <c r="AY1537" s="129" t="s">
        <v>133</v>
      </c>
    </row>
    <row r="1538" spans="1:65" s="2" customFormat="1" ht="14.45" customHeight="1">
      <c r="A1538" s="164"/>
      <c r="B1538" s="176"/>
      <c r="C1538" s="242" t="s">
        <v>1845</v>
      </c>
      <c r="D1538" s="242" t="s">
        <v>135</v>
      </c>
      <c r="E1538" s="243" t="s">
        <v>1846</v>
      </c>
      <c r="F1538" s="244" t="s">
        <v>1847</v>
      </c>
      <c r="G1538" s="245" t="s">
        <v>527</v>
      </c>
      <c r="H1538" s="246">
        <v>18</v>
      </c>
      <c r="I1538" s="117"/>
      <c r="J1538" s="247">
        <f>ROUND(I1538*H1538,2)</f>
        <v>0</v>
      </c>
      <c r="K1538" s="244" t="s">
        <v>139</v>
      </c>
      <c r="L1538" s="176"/>
      <c r="M1538" s="248" t="s">
        <v>3</v>
      </c>
      <c r="N1538" s="249" t="s">
        <v>39</v>
      </c>
      <c r="O1538" s="250"/>
      <c r="P1538" s="251">
        <f>O1538*H1538</f>
        <v>0</v>
      </c>
      <c r="Q1538" s="251">
        <v>0</v>
      </c>
      <c r="R1538" s="251">
        <f>Q1538*H1538</f>
        <v>0</v>
      </c>
      <c r="S1538" s="251">
        <v>0</v>
      </c>
      <c r="T1538" s="252">
        <f>S1538*H1538</f>
        <v>0</v>
      </c>
      <c r="U1538" s="164"/>
      <c r="V1538" s="164"/>
      <c r="W1538" s="164"/>
      <c r="X1538" s="164"/>
      <c r="Y1538" s="30"/>
      <c r="Z1538" s="30"/>
      <c r="AA1538" s="30"/>
      <c r="AB1538" s="30"/>
      <c r="AC1538" s="30"/>
      <c r="AD1538" s="30"/>
      <c r="AE1538" s="30"/>
      <c r="AR1538" s="122" t="s">
        <v>195</v>
      </c>
      <c r="AT1538" s="122" t="s">
        <v>135</v>
      </c>
      <c r="AU1538" s="122" t="s">
        <v>77</v>
      </c>
      <c r="AY1538" s="18" t="s">
        <v>133</v>
      </c>
      <c r="BE1538" s="123">
        <f>IF(N1538="základní",J1538,0)</f>
        <v>0</v>
      </c>
      <c r="BF1538" s="123">
        <f>IF(N1538="snížená",J1538,0)</f>
        <v>0</v>
      </c>
      <c r="BG1538" s="123">
        <f>IF(N1538="zákl. přenesená",J1538,0)</f>
        <v>0</v>
      </c>
      <c r="BH1538" s="123">
        <f>IF(N1538="sníž. přenesená",J1538,0)</f>
        <v>0</v>
      </c>
      <c r="BI1538" s="123">
        <f>IF(N1538="nulová",J1538,0)</f>
        <v>0</v>
      </c>
      <c r="BJ1538" s="18" t="s">
        <v>73</v>
      </c>
      <c r="BK1538" s="123">
        <f>ROUND(I1538*H1538,2)</f>
        <v>0</v>
      </c>
      <c r="BL1538" s="18" t="s">
        <v>195</v>
      </c>
      <c r="BM1538" s="122" t="s">
        <v>1848</v>
      </c>
    </row>
    <row r="1539" spans="1:51" s="13" customFormat="1" ht="12">
      <c r="A1539" s="161"/>
      <c r="B1539" s="253"/>
      <c r="C1539" s="161"/>
      <c r="D1539" s="254" t="s">
        <v>142</v>
      </c>
      <c r="E1539" s="255" t="s">
        <v>3</v>
      </c>
      <c r="F1539" s="256" t="s">
        <v>1849</v>
      </c>
      <c r="G1539" s="161"/>
      <c r="H1539" s="255" t="s">
        <v>3</v>
      </c>
      <c r="I1539" s="125"/>
      <c r="J1539" s="161"/>
      <c r="K1539" s="161"/>
      <c r="L1539" s="253"/>
      <c r="M1539" s="257"/>
      <c r="N1539" s="258"/>
      <c r="O1539" s="258"/>
      <c r="P1539" s="258"/>
      <c r="Q1539" s="258"/>
      <c r="R1539" s="258"/>
      <c r="S1539" s="258"/>
      <c r="T1539" s="259"/>
      <c r="U1539" s="161"/>
      <c r="V1539" s="161"/>
      <c r="W1539" s="161"/>
      <c r="X1539" s="161"/>
      <c r="AT1539" s="124" t="s">
        <v>142</v>
      </c>
      <c r="AU1539" s="124" t="s">
        <v>77</v>
      </c>
      <c r="AV1539" s="13" t="s">
        <v>73</v>
      </c>
      <c r="AW1539" s="13" t="s">
        <v>30</v>
      </c>
      <c r="AX1539" s="13" t="s">
        <v>68</v>
      </c>
      <c r="AY1539" s="124" t="s">
        <v>133</v>
      </c>
    </row>
    <row r="1540" spans="1:51" s="14" customFormat="1" ht="12">
      <c r="A1540" s="162"/>
      <c r="B1540" s="260"/>
      <c r="C1540" s="162"/>
      <c r="D1540" s="254" t="s">
        <v>142</v>
      </c>
      <c r="E1540" s="261" t="s">
        <v>3</v>
      </c>
      <c r="F1540" s="262" t="s">
        <v>1850</v>
      </c>
      <c r="G1540" s="162"/>
      <c r="H1540" s="263">
        <v>10</v>
      </c>
      <c r="I1540" s="130"/>
      <c r="J1540" s="162"/>
      <c r="K1540" s="162"/>
      <c r="L1540" s="260"/>
      <c r="M1540" s="264"/>
      <c r="N1540" s="265"/>
      <c r="O1540" s="265"/>
      <c r="P1540" s="265"/>
      <c r="Q1540" s="265"/>
      <c r="R1540" s="265"/>
      <c r="S1540" s="265"/>
      <c r="T1540" s="266"/>
      <c r="U1540" s="162"/>
      <c r="V1540" s="162"/>
      <c r="W1540" s="162"/>
      <c r="X1540" s="162"/>
      <c r="AT1540" s="129" t="s">
        <v>142</v>
      </c>
      <c r="AU1540" s="129" t="s">
        <v>77</v>
      </c>
      <c r="AV1540" s="14" t="s">
        <v>77</v>
      </c>
      <c r="AW1540" s="14" t="s">
        <v>30</v>
      </c>
      <c r="AX1540" s="14" t="s">
        <v>68</v>
      </c>
      <c r="AY1540" s="129" t="s">
        <v>133</v>
      </c>
    </row>
    <row r="1541" spans="1:51" s="14" customFormat="1" ht="12">
      <c r="A1541" s="162"/>
      <c r="B1541" s="260"/>
      <c r="C1541" s="162"/>
      <c r="D1541" s="254" t="s">
        <v>142</v>
      </c>
      <c r="E1541" s="261" t="s">
        <v>3</v>
      </c>
      <c r="F1541" s="262" t="s">
        <v>1851</v>
      </c>
      <c r="G1541" s="162"/>
      <c r="H1541" s="263">
        <v>8</v>
      </c>
      <c r="I1541" s="130"/>
      <c r="J1541" s="162"/>
      <c r="K1541" s="162"/>
      <c r="L1541" s="260"/>
      <c r="M1541" s="264"/>
      <c r="N1541" s="265"/>
      <c r="O1541" s="265"/>
      <c r="P1541" s="265"/>
      <c r="Q1541" s="265"/>
      <c r="R1541" s="265"/>
      <c r="S1541" s="265"/>
      <c r="T1541" s="266"/>
      <c r="U1541" s="162"/>
      <c r="V1541" s="162"/>
      <c r="W1541" s="162"/>
      <c r="X1541" s="162"/>
      <c r="AT1541" s="129" t="s">
        <v>142</v>
      </c>
      <c r="AU1541" s="129" t="s">
        <v>77</v>
      </c>
      <c r="AV1541" s="14" t="s">
        <v>77</v>
      </c>
      <c r="AW1541" s="14" t="s">
        <v>30</v>
      </c>
      <c r="AX1541" s="14" t="s">
        <v>68</v>
      </c>
      <c r="AY1541" s="129" t="s">
        <v>133</v>
      </c>
    </row>
    <row r="1542" spans="1:51" s="15" customFormat="1" ht="12">
      <c r="A1542" s="165"/>
      <c r="B1542" s="271"/>
      <c r="C1542" s="165"/>
      <c r="D1542" s="254" t="s">
        <v>142</v>
      </c>
      <c r="E1542" s="272" t="s">
        <v>3</v>
      </c>
      <c r="F1542" s="273" t="s">
        <v>207</v>
      </c>
      <c r="G1542" s="165"/>
      <c r="H1542" s="274">
        <v>18</v>
      </c>
      <c r="I1542" s="138"/>
      <c r="J1542" s="165"/>
      <c r="K1542" s="165"/>
      <c r="L1542" s="271"/>
      <c r="M1542" s="275"/>
      <c r="N1542" s="276"/>
      <c r="O1542" s="276"/>
      <c r="P1542" s="276"/>
      <c r="Q1542" s="276"/>
      <c r="R1542" s="276"/>
      <c r="S1542" s="276"/>
      <c r="T1542" s="277"/>
      <c r="U1542" s="165"/>
      <c r="V1542" s="165"/>
      <c r="W1542" s="165"/>
      <c r="X1542" s="165"/>
      <c r="AT1542" s="137" t="s">
        <v>142</v>
      </c>
      <c r="AU1542" s="137" t="s">
        <v>77</v>
      </c>
      <c r="AV1542" s="15" t="s">
        <v>140</v>
      </c>
      <c r="AW1542" s="15" t="s">
        <v>30</v>
      </c>
      <c r="AX1542" s="15" t="s">
        <v>73</v>
      </c>
      <c r="AY1542" s="137" t="s">
        <v>133</v>
      </c>
    </row>
    <row r="1543" spans="1:65" s="2" customFormat="1" ht="14.45" customHeight="1">
      <c r="A1543" s="164"/>
      <c r="B1543" s="176"/>
      <c r="C1543" s="242" t="s">
        <v>1852</v>
      </c>
      <c r="D1543" s="242" t="s">
        <v>135</v>
      </c>
      <c r="E1543" s="243" t="s">
        <v>1731</v>
      </c>
      <c r="F1543" s="244" t="s">
        <v>1732</v>
      </c>
      <c r="G1543" s="245" t="s">
        <v>172</v>
      </c>
      <c r="H1543" s="246">
        <v>9</v>
      </c>
      <c r="I1543" s="117"/>
      <c r="J1543" s="247">
        <f>ROUND(I1543*H1543,2)</f>
        <v>0</v>
      </c>
      <c r="K1543" s="244" t="s">
        <v>139</v>
      </c>
      <c r="L1543" s="176"/>
      <c r="M1543" s="248" t="s">
        <v>3</v>
      </c>
      <c r="N1543" s="249" t="s">
        <v>39</v>
      </c>
      <c r="O1543" s="250"/>
      <c r="P1543" s="251">
        <f>O1543*H1543</f>
        <v>0</v>
      </c>
      <c r="Q1543" s="251">
        <v>0.00252</v>
      </c>
      <c r="R1543" s="251">
        <f>Q1543*H1543</f>
        <v>0.022680000000000002</v>
      </c>
      <c r="S1543" s="251">
        <v>0</v>
      </c>
      <c r="T1543" s="252">
        <f>S1543*H1543</f>
        <v>0</v>
      </c>
      <c r="U1543" s="164"/>
      <c r="V1543" s="164"/>
      <c r="W1543" s="164"/>
      <c r="X1543" s="164"/>
      <c r="Y1543" s="30"/>
      <c r="Z1543" s="30"/>
      <c r="AA1543" s="30"/>
      <c r="AB1543" s="30"/>
      <c r="AC1543" s="30"/>
      <c r="AD1543" s="30"/>
      <c r="AE1543" s="30"/>
      <c r="AR1543" s="122" t="s">
        <v>195</v>
      </c>
      <c r="AT1543" s="122" t="s">
        <v>135</v>
      </c>
      <c r="AU1543" s="122" t="s">
        <v>77</v>
      </c>
      <c r="AY1543" s="18" t="s">
        <v>133</v>
      </c>
      <c r="BE1543" s="123">
        <f>IF(N1543="základní",J1543,0)</f>
        <v>0</v>
      </c>
      <c r="BF1543" s="123">
        <f>IF(N1543="snížená",J1543,0)</f>
        <v>0</v>
      </c>
      <c r="BG1543" s="123">
        <f>IF(N1543="zákl. přenesená",J1543,0)</f>
        <v>0</v>
      </c>
      <c r="BH1543" s="123">
        <f>IF(N1543="sníž. přenesená",J1543,0)</f>
        <v>0</v>
      </c>
      <c r="BI1543" s="123">
        <f>IF(N1543="nulová",J1543,0)</f>
        <v>0</v>
      </c>
      <c r="BJ1543" s="18" t="s">
        <v>73</v>
      </c>
      <c r="BK1543" s="123">
        <f>ROUND(I1543*H1543,2)</f>
        <v>0</v>
      </c>
      <c r="BL1543" s="18" t="s">
        <v>195</v>
      </c>
      <c r="BM1543" s="122" t="s">
        <v>1853</v>
      </c>
    </row>
    <row r="1544" spans="1:47" s="2" customFormat="1" ht="19.5">
      <c r="A1544" s="164"/>
      <c r="B1544" s="176"/>
      <c r="C1544" s="164"/>
      <c r="D1544" s="254" t="s">
        <v>164</v>
      </c>
      <c r="E1544" s="164"/>
      <c r="F1544" s="267" t="s">
        <v>1854</v>
      </c>
      <c r="G1544" s="164"/>
      <c r="H1544" s="164"/>
      <c r="I1544" s="134"/>
      <c r="J1544" s="164"/>
      <c r="K1544" s="164"/>
      <c r="L1544" s="176"/>
      <c r="M1544" s="268"/>
      <c r="N1544" s="269"/>
      <c r="O1544" s="250"/>
      <c r="P1544" s="250"/>
      <c r="Q1544" s="250"/>
      <c r="R1544" s="250"/>
      <c r="S1544" s="250"/>
      <c r="T1544" s="270"/>
      <c r="U1544" s="164"/>
      <c r="V1544" s="164"/>
      <c r="W1544" s="164"/>
      <c r="X1544" s="164"/>
      <c r="Y1544" s="30"/>
      <c r="Z1544" s="30"/>
      <c r="AA1544" s="30"/>
      <c r="AB1544" s="30"/>
      <c r="AC1544" s="30"/>
      <c r="AD1544" s="30"/>
      <c r="AE1544" s="30"/>
      <c r="AT1544" s="18" t="s">
        <v>164</v>
      </c>
      <c r="AU1544" s="18" t="s">
        <v>77</v>
      </c>
    </row>
    <row r="1545" spans="1:51" s="13" customFormat="1" ht="12">
      <c r="A1545" s="161"/>
      <c r="B1545" s="253"/>
      <c r="C1545" s="161"/>
      <c r="D1545" s="254" t="s">
        <v>142</v>
      </c>
      <c r="E1545" s="255" t="s">
        <v>3</v>
      </c>
      <c r="F1545" s="256" t="s">
        <v>1855</v>
      </c>
      <c r="G1545" s="161"/>
      <c r="H1545" s="255" t="s">
        <v>3</v>
      </c>
      <c r="I1545" s="125"/>
      <c r="J1545" s="161"/>
      <c r="K1545" s="161"/>
      <c r="L1545" s="253"/>
      <c r="M1545" s="257"/>
      <c r="N1545" s="258"/>
      <c r="O1545" s="258"/>
      <c r="P1545" s="258"/>
      <c r="Q1545" s="258"/>
      <c r="R1545" s="258"/>
      <c r="S1545" s="258"/>
      <c r="T1545" s="259"/>
      <c r="U1545" s="161"/>
      <c r="V1545" s="161"/>
      <c r="W1545" s="161"/>
      <c r="X1545" s="161"/>
      <c r="AT1545" s="124" t="s">
        <v>142</v>
      </c>
      <c r="AU1545" s="124" t="s">
        <v>77</v>
      </c>
      <c r="AV1545" s="13" t="s">
        <v>73</v>
      </c>
      <c r="AW1545" s="13" t="s">
        <v>30</v>
      </c>
      <c r="AX1545" s="13" t="s">
        <v>68</v>
      </c>
      <c r="AY1545" s="124" t="s">
        <v>133</v>
      </c>
    </row>
    <row r="1546" spans="1:51" s="14" customFormat="1" ht="12">
      <c r="A1546" s="162"/>
      <c r="B1546" s="260"/>
      <c r="C1546" s="162"/>
      <c r="D1546" s="254" t="s">
        <v>142</v>
      </c>
      <c r="E1546" s="261" t="s">
        <v>3</v>
      </c>
      <c r="F1546" s="262" t="s">
        <v>1856</v>
      </c>
      <c r="G1546" s="162"/>
      <c r="H1546" s="263">
        <v>9</v>
      </c>
      <c r="I1546" s="130"/>
      <c r="J1546" s="162"/>
      <c r="K1546" s="162"/>
      <c r="L1546" s="260"/>
      <c r="M1546" s="264"/>
      <c r="N1546" s="265"/>
      <c r="O1546" s="265"/>
      <c r="P1546" s="265"/>
      <c r="Q1546" s="265"/>
      <c r="R1546" s="265"/>
      <c r="S1546" s="265"/>
      <c r="T1546" s="266"/>
      <c r="U1546" s="162"/>
      <c r="V1546" s="162"/>
      <c r="W1546" s="162"/>
      <c r="X1546" s="162"/>
      <c r="AT1546" s="129" t="s">
        <v>142</v>
      </c>
      <c r="AU1546" s="129" t="s">
        <v>77</v>
      </c>
      <c r="AV1546" s="14" t="s">
        <v>77</v>
      </c>
      <c r="AW1546" s="14" t="s">
        <v>30</v>
      </c>
      <c r="AX1546" s="14" t="s">
        <v>73</v>
      </c>
      <c r="AY1546" s="129" t="s">
        <v>133</v>
      </c>
    </row>
    <row r="1547" spans="1:65" s="2" customFormat="1" ht="14.45" customHeight="1">
      <c r="A1547" s="164"/>
      <c r="B1547" s="176"/>
      <c r="C1547" s="242" t="s">
        <v>1857</v>
      </c>
      <c r="D1547" s="242" t="s">
        <v>135</v>
      </c>
      <c r="E1547" s="243" t="s">
        <v>1743</v>
      </c>
      <c r="F1547" s="244" t="s">
        <v>1744</v>
      </c>
      <c r="G1547" s="245" t="s">
        <v>172</v>
      </c>
      <c r="H1547" s="246">
        <v>36.5</v>
      </c>
      <c r="I1547" s="117"/>
      <c r="J1547" s="247">
        <f>ROUND(I1547*H1547,2)</f>
        <v>0</v>
      </c>
      <c r="K1547" s="244" t="s">
        <v>139</v>
      </c>
      <c r="L1547" s="176"/>
      <c r="M1547" s="248" t="s">
        <v>3</v>
      </c>
      <c r="N1547" s="249" t="s">
        <v>39</v>
      </c>
      <c r="O1547" s="250"/>
      <c r="P1547" s="251">
        <f>O1547*H1547</f>
        <v>0</v>
      </c>
      <c r="Q1547" s="251">
        <v>0.00312</v>
      </c>
      <c r="R1547" s="251">
        <f>Q1547*H1547</f>
        <v>0.11388</v>
      </c>
      <c r="S1547" s="251">
        <v>0</v>
      </c>
      <c r="T1547" s="252">
        <f>S1547*H1547</f>
        <v>0</v>
      </c>
      <c r="U1547" s="164"/>
      <c r="V1547" s="164"/>
      <c r="W1547" s="164"/>
      <c r="X1547" s="164"/>
      <c r="Y1547" s="30"/>
      <c r="Z1547" s="30"/>
      <c r="AA1547" s="30"/>
      <c r="AB1547" s="30"/>
      <c r="AC1547" s="30"/>
      <c r="AD1547" s="30"/>
      <c r="AE1547" s="30"/>
      <c r="AR1547" s="122" t="s">
        <v>195</v>
      </c>
      <c r="AT1547" s="122" t="s">
        <v>135</v>
      </c>
      <c r="AU1547" s="122" t="s">
        <v>77</v>
      </c>
      <c r="AY1547" s="18" t="s">
        <v>133</v>
      </c>
      <c r="BE1547" s="123">
        <f>IF(N1547="základní",J1547,0)</f>
        <v>0</v>
      </c>
      <c r="BF1547" s="123">
        <f>IF(N1547="snížená",J1547,0)</f>
        <v>0</v>
      </c>
      <c r="BG1547" s="123">
        <f>IF(N1547="zákl. přenesená",J1547,0)</f>
        <v>0</v>
      </c>
      <c r="BH1547" s="123">
        <f>IF(N1547="sníž. přenesená",J1547,0)</f>
        <v>0</v>
      </c>
      <c r="BI1547" s="123">
        <f>IF(N1547="nulová",J1547,0)</f>
        <v>0</v>
      </c>
      <c r="BJ1547" s="18" t="s">
        <v>73</v>
      </c>
      <c r="BK1547" s="123">
        <f>ROUND(I1547*H1547,2)</f>
        <v>0</v>
      </c>
      <c r="BL1547" s="18" t="s">
        <v>195</v>
      </c>
      <c r="BM1547" s="122" t="s">
        <v>1858</v>
      </c>
    </row>
    <row r="1548" spans="1:47" s="2" customFormat="1" ht="19.5">
      <c r="A1548" s="164"/>
      <c r="B1548" s="176"/>
      <c r="C1548" s="164"/>
      <c r="D1548" s="254" t="s">
        <v>164</v>
      </c>
      <c r="E1548" s="164"/>
      <c r="F1548" s="267" t="s">
        <v>1859</v>
      </c>
      <c r="G1548" s="164"/>
      <c r="H1548" s="164"/>
      <c r="I1548" s="134"/>
      <c r="J1548" s="164"/>
      <c r="K1548" s="164"/>
      <c r="L1548" s="176"/>
      <c r="M1548" s="268"/>
      <c r="N1548" s="269"/>
      <c r="O1548" s="250"/>
      <c r="P1548" s="250"/>
      <c r="Q1548" s="250"/>
      <c r="R1548" s="250"/>
      <c r="S1548" s="250"/>
      <c r="T1548" s="270"/>
      <c r="U1548" s="164"/>
      <c r="V1548" s="164"/>
      <c r="W1548" s="164"/>
      <c r="X1548" s="164"/>
      <c r="Y1548" s="30"/>
      <c r="Z1548" s="30"/>
      <c r="AA1548" s="30"/>
      <c r="AB1548" s="30"/>
      <c r="AC1548" s="30"/>
      <c r="AD1548" s="30"/>
      <c r="AE1548" s="30"/>
      <c r="AT1548" s="18" t="s">
        <v>164</v>
      </c>
      <c r="AU1548" s="18" t="s">
        <v>77</v>
      </c>
    </row>
    <row r="1549" spans="1:51" s="13" customFormat="1" ht="12">
      <c r="A1549" s="161"/>
      <c r="B1549" s="253"/>
      <c r="C1549" s="161"/>
      <c r="D1549" s="254" t="s">
        <v>142</v>
      </c>
      <c r="E1549" s="255" t="s">
        <v>3</v>
      </c>
      <c r="F1549" s="256" t="s">
        <v>1860</v>
      </c>
      <c r="G1549" s="161"/>
      <c r="H1549" s="255" t="s">
        <v>3</v>
      </c>
      <c r="I1549" s="125"/>
      <c r="J1549" s="161"/>
      <c r="K1549" s="161"/>
      <c r="L1549" s="253"/>
      <c r="M1549" s="257"/>
      <c r="N1549" s="258"/>
      <c r="O1549" s="258"/>
      <c r="P1549" s="258"/>
      <c r="Q1549" s="258"/>
      <c r="R1549" s="258"/>
      <c r="S1549" s="258"/>
      <c r="T1549" s="259"/>
      <c r="U1549" s="161"/>
      <c r="V1549" s="161"/>
      <c r="W1549" s="161"/>
      <c r="X1549" s="161"/>
      <c r="AT1549" s="124" t="s">
        <v>142</v>
      </c>
      <c r="AU1549" s="124" t="s">
        <v>77</v>
      </c>
      <c r="AV1549" s="13" t="s">
        <v>73</v>
      </c>
      <c r="AW1549" s="13" t="s">
        <v>30</v>
      </c>
      <c r="AX1549" s="13" t="s">
        <v>68</v>
      </c>
      <c r="AY1549" s="124" t="s">
        <v>133</v>
      </c>
    </row>
    <row r="1550" spans="1:51" s="14" customFormat="1" ht="12">
      <c r="A1550" s="162"/>
      <c r="B1550" s="260"/>
      <c r="C1550" s="162"/>
      <c r="D1550" s="254" t="s">
        <v>142</v>
      </c>
      <c r="E1550" s="261" t="s">
        <v>3</v>
      </c>
      <c r="F1550" s="262" t="s">
        <v>1861</v>
      </c>
      <c r="G1550" s="162"/>
      <c r="H1550" s="263">
        <v>36.5</v>
      </c>
      <c r="I1550" s="130"/>
      <c r="J1550" s="162"/>
      <c r="K1550" s="162"/>
      <c r="L1550" s="260"/>
      <c r="M1550" s="264"/>
      <c r="N1550" s="265"/>
      <c r="O1550" s="265"/>
      <c r="P1550" s="265"/>
      <c r="Q1550" s="265"/>
      <c r="R1550" s="265"/>
      <c r="S1550" s="265"/>
      <c r="T1550" s="266"/>
      <c r="U1550" s="162"/>
      <c r="V1550" s="162"/>
      <c r="W1550" s="162"/>
      <c r="X1550" s="162"/>
      <c r="AT1550" s="129" t="s">
        <v>142</v>
      </c>
      <c r="AU1550" s="129" t="s">
        <v>77</v>
      </c>
      <c r="AV1550" s="14" t="s">
        <v>77</v>
      </c>
      <c r="AW1550" s="14" t="s">
        <v>30</v>
      </c>
      <c r="AX1550" s="14" t="s">
        <v>73</v>
      </c>
      <c r="AY1550" s="129" t="s">
        <v>133</v>
      </c>
    </row>
    <row r="1551" spans="1:65" s="2" customFormat="1" ht="14.45" customHeight="1">
      <c r="A1551" s="164"/>
      <c r="B1551" s="176"/>
      <c r="C1551" s="242" t="s">
        <v>1862</v>
      </c>
      <c r="D1551" s="242" t="s">
        <v>135</v>
      </c>
      <c r="E1551" s="243" t="s">
        <v>1708</v>
      </c>
      <c r="F1551" s="244" t="s">
        <v>1709</v>
      </c>
      <c r="G1551" s="245" t="s">
        <v>172</v>
      </c>
      <c r="H1551" s="246">
        <v>8.1</v>
      </c>
      <c r="I1551" s="117"/>
      <c r="J1551" s="247">
        <f>ROUND(I1551*H1551,2)</f>
        <v>0</v>
      </c>
      <c r="K1551" s="244" t="s">
        <v>139</v>
      </c>
      <c r="L1551" s="176"/>
      <c r="M1551" s="248" t="s">
        <v>3</v>
      </c>
      <c r="N1551" s="249" t="s">
        <v>39</v>
      </c>
      <c r="O1551" s="250"/>
      <c r="P1551" s="251">
        <f>O1551*H1551</f>
        <v>0</v>
      </c>
      <c r="Q1551" s="251">
        <v>0.00386</v>
      </c>
      <c r="R1551" s="251">
        <f>Q1551*H1551</f>
        <v>0.031266</v>
      </c>
      <c r="S1551" s="251">
        <v>0</v>
      </c>
      <c r="T1551" s="252">
        <f>S1551*H1551</f>
        <v>0</v>
      </c>
      <c r="U1551" s="164"/>
      <c r="V1551" s="164"/>
      <c r="W1551" s="164"/>
      <c r="X1551" s="164"/>
      <c r="Y1551" s="30"/>
      <c r="Z1551" s="30"/>
      <c r="AA1551" s="30"/>
      <c r="AB1551" s="30"/>
      <c r="AC1551" s="30"/>
      <c r="AD1551" s="30"/>
      <c r="AE1551" s="30"/>
      <c r="AR1551" s="122" t="s">
        <v>195</v>
      </c>
      <c r="AT1551" s="122" t="s">
        <v>135</v>
      </c>
      <c r="AU1551" s="122" t="s">
        <v>77</v>
      </c>
      <c r="AY1551" s="18" t="s">
        <v>133</v>
      </c>
      <c r="BE1551" s="123">
        <f>IF(N1551="základní",J1551,0)</f>
        <v>0</v>
      </c>
      <c r="BF1551" s="123">
        <f>IF(N1551="snížená",J1551,0)</f>
        <v>0</v>
      </c>
      <c r="BG1551" s="123">
        <f>IF(N1551="zákl. přenesená",J1551,0)</f>
        <v>0</v>
      </c>
      <c r="BH1551" s="123">
        <f>IF(N1551="sníž. přenesená",J1551,0)</f>
        <v>0</v>
      </c>
      <c r="BI1551" s="123">
        <f>IF(N1551="nulová",J1551,0)</f>
        <v>0</v>
      </c>
      <c r="BJ1551" s="18" t="s">
        <v>73</v>
      </c>
      <c r="BK1551" s="123">
        <f>ROUND(I1551*H1551,2)</f>
        <v>0</v>
      </c>
      <c r="BL1551" s="18" t="s">
        <v>195</v>
      </c>
      <c r="BM1551" s="122" t="s">
        <v>1863</v>
      </c>
    </row>
    <row r="1552" spans="1:47" s="2" customFormat="1" ht="19.5">
      <c r="A1552" s="164"/>
      <c r="B1552" s="176"/>
      <c r="C1552" s="164"/>
      <c r="D1552" s="254" t="s">
        <v>164</v>
      </c>
      <c r="E1552" s="164"/>
      <c r="F1552" s="267" t="s">
        <v>1864</v>
      </c>
      <c r="G1552" s="164"/>
      <c r="H1552" s="164"/>
      <c r="I1552" s="134"/>
      <c r="J1552" s="164"/>
      <c r="K1552" s="164"/>
      <c r="L1552" s="176"/>
      <c r="M1552" s="268"/>
      <c r="N1552" s="269"/>
      <c r="O1552" s="250"/>
      <c r="P1552" s="250"/>
      <c r="Q1552" s="250"/>
      <c r="R1552" s="250"/>
      <c r="S1552" s="250"/>
      <c r="T1552" s="270"/>
      <c r="U1552" s="164"/>
      <c r="V1552" s="164"/>
      <c r="W1552" s="164"/>
      <c r="X1552" s="164"/>
      <c r="Y1552" s="30"/>
      <c r="Z1552" s="30"/>
      <c r="AA1552" s="30"/>
      <c r="AB1552" s="30"/>
      <c r="AC1552" s="30"/>
      <c r="AD1552" s="30"/>
      <c r="AE1552" s="30"/>
      <c r="AT1552" s="18" t="s">
        <v>164</v>
      </c>
      <c r="AU1552" s="18" t="s">
        <v>77</v>
      </c>
    </row>
    <row r="1553" spans="1:51" s="13" customFormat="1" ht="12">
      <c r="A1553" s="161"/>
      <c r="B1553" s="253"/>
      <c r="C1553" s="161"/>
      <c r="D1553" s="254" t="s">
        <v>142</v>
      </c>
      <c r="E1553" s="255" t="s">
        <v>3</v>
      </c>
      <c r="F1553" s="256" t="s">
        <v>1865</v>
      </c>
      <c r="G1553" s="161"/>
      <c r="H1553" s="255" t="s">
        <v>3</v>
      </c>
      <c r="I1553" s="125"/>
      <c r="J1553" s="161"/>
      <c r="K1553" s="161"/>
      <c r="L1553" s="253"/>
      <c r="M1553" s="257"/>
      <c r="N1553" s="258"/>
      <c r="O1553" s="258"/>
      <c r="P1553" s="258"/>
      <c r="Q1553" s="258"/>
      <c r="R1553" s="258"/>
      <c r="S1553" s="258"/>
      <c r="T1553" s="259"/>
      <c r="U1553" s="161"/>
      <c r="V1553" s="161"/>
      <c r="W1553" s="161"/>
      <c r="X1553" s="161"/>
      <c r="AT1553" s="124" t="s">
        <v>142</v>
      </c>
      <c r="AU1553" s="124" t="s">
        <v>77</v>
      </c>
      <c r="AV1553" s="13" t="s">
        <v>73</v>
      </c>
      <c r="AW1553" s="13" t="s">
        <v>30</v>
      </c>
      <c r="AX1553" s="13" t="s">
        <v>68</v>
      </c>
      <c r="AY1553" s="124" t="s">
        <v>133</v>
      </c>
    </row>
    <row r="1554" spans="1:51" s="14" customFormat="1" ht="12">
      <c r="A1554" s="162"/>
      <c r="B1554" s="260"/>
      <c r="C1554" s="162"/>
      <c r="D1554" s="254" t="s">
        <v>142</v>
      </c>
      <c r="E1554" s="261" t="s">
        <v>3</v>
      </c>
      <c r="F1554" s="262" t="s">
        <v>1866</v>
      </c>
      <c r="G1554" s="162"/>
      <c r="H1554" s="263">
        <v>8.1</v>
      </c>
      <c r="I1554" s="130"/>
      <c r="J1554" s="162"/>
      <c r="K1554" s="162"/>
      <c r="L1554" s="260"/>
      <c r="M1554" s="264"/>
      <c r="N1554" s="265"/>
      <c r="O1554" s="265"/>
      <c r="P1554" s="265"/>
      <c r="Q1554" s="265"/>
      <c r="R1554" s="265"/>
      <c r="S1554" s="265"/>
      <c r="T1554" s="266"/>
      <c r="U1554" s="162"/>
      <c r="V1554" s="162"/>
      <c r="W1554" s="162"/>
      <c r="X1554" s="162"/>
      <c r="AT1554" s="129" t="s">
        <v>142</v>
      </c>
      <c r="AU1554" s="129" t="s">
        <v>77</v>
      </c>
      <c r="AV1554" s="14" t="s">
        <v>77</v>
      </c>
      <c r="AW1554" s="14" t="s">
        <v>30</v>
      </c>
      <c r="AX1554" s="14" t="s">
        <v>73</v>
      </c>
      <c r="AY1554" s="129" t="s">
        <v>133</v>
      </c>
    </row>
    <row r="1555" spans="1:65" s="2" customFormat="1" ht="14.45" customHeight="1">
      <c r="A1555" s="164"/>
      <c r="B1555" s="176"/>
      <c r="C1555" s="242" t="s">
        <v>1867</v>
      </c>
      <c r="D1555" s="242" t="s">
        <v>135</v>
      </c>
      <c r="E1555" s="243" t="s">
        <v>1868</v>
      </c>
      <c r="F1555" s="244" t="s">
        <v>1869</v>
      </c>
      <c r="G1555" s="245" t="s">
        <v>172</v>
      </c>
      <c r="H1555" s="246">
        <v>3.6</v>
      </c>
      <c r="I1555" s="117"/>
      <c r="J1555" s="247">
        <f>ROUND(I1555*H1555,2)</f>
        <v>0</v>
      </c>
      <c r="K1555" s="244" t="s">
        <v>139</v>
      </c>
      <c r="L1555" s="176"/>
      <c r="M1555" s="248" t="s">
        <v>3</v>
      </c>
      <c r="N1555" s="249" t="s">
        <v>39</v>
      </c>
      <c r="O1555" s="250"/>
      <c r="P1555" s="251">
        <f>O1555*H1555</f>
        <v>0</v>
      </c>
      <c r="Q1555" s="251">
        <v>0.00614</v>
      </c>
      <c r="R1555" s="251">
        <f>Q1555*H1555</f>
        <v>0.022104</v>
      </c>
      <c r="S1555" s="251">
        <v>0</v>
      </c>
      <c r="T1555" s="252">
        <f>S1555*H1555</f>
        <v>0</v>
      </c>
      <c r="U1555" s="164"/>
      <c r="V1555" s="164"/>
      <c r="W1555" s="164"/>
      <c r="X1555" s="164"/>
      <c r="Y1555" s="30"/>
      <c r="Z1555" s="30"/>
      <c r="AA1555" s="30"/>
      <c r="AB1555" s="30"/>
      <c r="AC1555" s="30"/>
      <c r="AD1555" s="30"/>
      <c r="AE1555" s="30"/>
      <c r="AR1555" s="122" t="s">
        <v>195</v>
      </c>
      <c r="AT1555" s="122" t="s">
        <v>135</v>
      </c>
      <c r="AU1555" s="122" t="s">
        <v>77</v>
      </c>
      <c r="AY1555" s="18" t="s">
        <v>133</v>
      </c>
      <c r="BE1555" s="123">
        <f>IF(N1555="základní",J1555,0)</f>
        <v>0</v>
      </c>
      <c r="BF1555" s="123">
        <f>IF(N1555="snížená",J1555,0)</f>
        <v>0</v>
      </c>
      <c r="BG1555" s="123">
        <f>IF(N1555="zákl. přenesená",J1555,0)</f>
        <v>0</v>
      </c>
      <c r="BH1555" s="123">
        <f>IF(N1555="sníž. přenesená",J1555,0)</f>
        <v>0</v>
      </c>
      <c r="BI1555" s="123">
        <f>IF(N1555="nulová",J1555,0)</f>
        <v>0</v>
      </c>
      <c r="BJ1555" s="18" t="s">
        <v>73</v>
      </c>
      <c r="BK1555" s="123">
        <f>ROUND(I1555*H1555,2)</f>
        <v>0</v>
      </c>
      <c r="BL1555" s="18" t="s">
        <v>195</v>
      </c>
      <c r="BM1555" s="122" t="s">
        <v>1870</v>
      </c>
    </row>
    <row r="1556" spans="1:47" s="2" customFormat="1" ht="19.5">
      <c r="A1556" s="164"/>
      <c r="B1556" s="176"/>
      <c r="C1556" s="164"/>
      <c r="D1556" s="254" t="s">
        <v>164</v>
      </c>
      <c r="E1556" s="164"/>
      <c r="F1556" s="267" t="s">
        <v>1871</v>
      </c>
      <c r="G1556" s="164"/>
      <c r="H1556" s="164"/>
      <c r="I1556" s="134"/>
      <c r="J1556" s="164"/>
      <c r="K1556" s="164"/>
      <c r="L1556" s="176"/>
      <c r="M1556" s="268"/>
      <c r="N1556" s="269"/>
      <c r="O1556" s="250"/>
      <c r="P1556" s="250"/>
      <c r="Q1556" s="250"/>
      <c r="R1556" s="250"/>
      <c r="S1556" s="250"/>
      <c r="T1556" s="270"/>
      <c r="U1556" s="164"/>
      <c r="V1556" s="164"/>
      <c r="W1556" s="164"/>
      <c r="X1556" s="164"/>
      <c r="Y1556" s="30"/>
      <c r="Z1556" s="30"/>
      <c r="AA1556" s="30"/>
      <c r="AB1556" s="30"/>
      <c r="AC1556" s="30"/>
      <c r="AD1556" s="30"/>
      <c r="AE1556" s="30"/>
      <c r="AT1556" s="18" t="s">
        <v>164</v>
      </c>
      <c r="AU1556" s="18" t="s">
        <v>77</v>
      </c>
    </row>
    <row r="1557" spans="1:51" s="13" customFormat="1" ht="12">
      <c r="A1557" s="161"/>
      <c r="B1557" s="253"/>
      <c r="C1557" s="161"/>
      <c r="D1557" s="254" t="s">
        <v>142</v>
      </c>
      <c r="E1557" s="255" t="s">
        <v>3</v>
      </c>
      <c r="F1557" s="256" t="s">
        <v>1872</v>
      </c>
      <c r="G1557" s="161"/>
      <c r="H1557" s="255" t="s">
        <v>3</v>
      </c>
      <c r="I1557" s="125"/>
      <c r="J1557" s="161"/>
      <c r="K1557" s="161"/>
      <c r="L1557" s="253"/>
      <c r="M1557" s="257"/>
      <c r="N1557" s="258"/>
      <c r="O1557" s="258"/>
      <c r="P1557" s="258"/>
      <c r="Q1557" s="258"/>
      <c r="R1557" s="258"/>
      <c r="S1557" s="258"/>
      <c r="T1557" s="259"/>
      <c r="U1557" s="161"/>
      <c r="V1557" s="161"/>
      <c r="W1557" s="161"/>
      <c r="X1557" s="161"/>
      <c r="AT1557" s="124" t="s">
        <v>142</v>
      </c>
      <c r="AU1557" s="124" t="s">
        <v>77</v>
      </c>
      <c r="AV1557" s="13" t="s">
        <v>73</v>
      </c>
      <c r="AW1557" s="13" t="s">
        <v>30</v>
      </c>
      <c r="AX1557" s="13" t="s">
        <v>68</v>
      </c>
      <c r="AY1557" s="124" t="s">
        <v>133</v>
      </c>
    </row>
    <row r="1558" spans="1:51" s="14" customFormat="1" ht="12">
      <c r="A1558" s="162"/>
      <c r="B1558" s="260"/>
      <c r="C1558" s="162"/>
      <c r="D1558" s="254" t="s">
        <v>142</v>
      </c>
      <c r="E1558" s="261" t="s">
        <v>3</v>
      </c>
      <c r="F1558" s="262" t="s">
        <v>1873</v>
      </c>
      <c r="G1558" s="162"/>
      <c r="H1558" s="263">
        <v>3.6</v>
      </c>
      <c r="I1558" s="130"/>
      <c r="J1558" s="162"/>
      <c r="K1558" s="162"/>
      <c r="L1558" s="260"/>
      <c r="M1558" s="264"/>
      <c r="N1558" s="265"/>
      <c r="O1558" s="265"/>
      <c r="P1558" s="265"/>
      <c r="Q1558" s="265"/>
      <c r="R1558" s="265"/>
      <c r="S1558" s="265"/>
      <c r="T1558" s="266"/>
      <c r="U1558" s="162"/>
      <c r="V1558" s="162"/>
      <c r="W1558" s="162"/>
      <c r="X1558" s="162"/>
      <c r="AT1558" s="129" t="s">
        <v>142</v>
      </c>
      <c r="AU1558" s="129" t="s">
        <v>77</v>
      </c>
      <c r="AV1558" s="14" t="s">
        <v>77</v>
      </c>
      <c r="AW1558" s="14" t="s">
        <v>30</v>
      </c>
      <c r="AX1558" s="14" t="s">
        <v>73</v>
      </c>
      <c r="AY1558" s="129" t="s">
        <v>133</v>
      </c>
    </row>
    <row r="1559" spans="1:65" s="2" customFormat="1" ht="14.45" customHeight="1">
      <c r="A1559" s="164"/>
      <c r="B1559" s="176"/>
      <c r="C1559" s="242" t="s">
        <v>1874</v>
      </c>
      <c r="D1559" s="242" t="s">
        <v>135</v>
      </c>
      <c r="E1559" s="243" t="s">
        <v>1750</v>
      </c>
      <c r="F1559" s="244" t="s">
        <v>1751</v>
      </c>
      <c r="G1559" s="245" t="s">
        <v>172</v>
      </c>
      <c r="H1559" s="246">
        <v>10.8</v>
      </c>
      <c r="I1559" s="117"/>
      <c r="J1559" s="247">
        <f>ROUND(I1559*H1559,2)</f>
        <v>0</v>
      </c>
      <c r="K1559" s="244" t="s">
        <v>139</v>
      </c>
      <c r="L1559" s="176"/>
      <c r="M1559" s="248" t="s">
        <v>3</v>
      </c>
      <c r="N1559" s="249" t="s">
        <v>39</v>
      </c>
      <c r="O1559" s="250"/>
      <c r="P1559" s="251">
        <f>O1559*H1559</f>
        <v>0</v>
      </c>
      <c r="Q1559" s="251">
        <v>0.00309</v>
      </c>
      <c r="R1559" s="251">
        <f>Q1559*H1559</f>
        <v>0.033372</v>
      </c>
      <c r="S1559" s="251">
        <v>0</v>
      </c>
      <c r="T1559" s="252">
        <f>S1559*H1559</f>
        <v>0</v>
      </c>
      <c r="U1559" s="164"/>
      <c r="V1559" s="164"/>
      <c r="W1559" s="164"/>
      <c r="X1559" s="164"/>
      <c r="Y1559" s="30"/>
      <c r="Z1559" s="30"/>
      <c r="AA1559" s="30"/>
      <c r="AB1559" s="30"/>
      <c r="AC1559" s="30"/>
      <c r="AD1559" s="30"/>
      <c r="AE1559" s="30"/>
      <c r="AR1559" s="122" t="s">
        <v>195</v>
      </c>
      <c r="AT1559" s="122" t="s">
        <v>135</v>
      </c>
      <c r="AU1559" s="122" t="s">
        <v>77</v>
      </c>
      <c r="AY1559" s="18" t="s">
        <v>133</v>
      </c>
      <c r="BE1559" s="123">
        <f>IF(N1559="základní",J1559,0)</f>
        <v>0</v>
      </c>
      <c r="BF1559" s="123">
        <f>IF(N1559="snížená",J1559,0)</f>
        <v>0</v>
      </c>
      <c r="BG1559" s="123">
        <f>IF(N1559="zákl. přenesená",J1559,0)</f>
        <v>0</v>
      </c>
      <c r="BH1559" s="123">
        <f>IF(N1559="sníž. přenesená",J1559,0)</f>
        <v>0</v>
      </c>
      <c r="BI1559" s="123">
        <f>IF(N1559="nulová",J1559,0)</f>
        <v>0</v>
      </c>
      <c r="BJ1559" s="18" t="s">
        <v>73</v>
      </c>
      <c r="BK1559" s="123">
        <f>ROUND(I1559*H1559,2)</f>
        <v>0</v>
      </c>
      <c r="BL1559" s="18" t="s">
        <v>195</v>
      </c>
      <c r="BM1559" s="122" t="s">
        <v>1875</v>
      </c>
    </row>
    <row r="1560" spans="1:47" s="2" customFormat="1" ht="19.5">
      <c r="A1560" s="164"/>
      <c r="B1560" s="176"/>
      <c r="C1560" s="164"/>
      <c r="D1560" s="254" t="s">
        <v>164</v>
      </c>
      <c r="E1560" s="164"/>
      <c r="F1560" s="267" t="s">
        <v>1876</v>
      </c>
      <c r="G1560" s="164"/>
      <c r="H1560" s="164"/>
      <c r="I1560" s="134"/>
      <c r="J1560" s="164"/>
      <c r="K1560" s="164"/>
      <c r="L1560" s="176"/>
      <c r="M1560" s="268"/>
      <c r="N1560" s="269"/>
      <c r="O1560" s="250"/>
      <c r="P1560" s="250"/>
      <c r="Q1560" s="250"/>
      <c r="R1560" s="250"/>
      <c r="S1560" s="250"/>
      <c r="T1560" s="270"/>
      <c r="U1560" s="164"/>
      <c r="V1560" s="164"/>
      <c r="W1560" s="164"/>
      <c r="X1560" s="164"/>
      <c r="Y1560" s="30"/>
      <c r="Z1560" s="30"/>
      <c r="AA1560" s="30"/>
      <c r="AB1560" s="30"/>
      <c r="AC1560" s="30"/>
      <c r="AD1560" s="30"/>
      <c r="AE1560" s="30"/>
      <c r="AT1560" s="18" t="s">
        <v>164</v>
      </c>
      <c r="AU1560" s="18" t="s">
        <v>77</v>
      </c>
    </row>
    <row r="1561" spans="1:51" s="13" customFormat="1" ht="12">
      <c r="A1561" s="161"/>
      <c r="B1561" s="253"/>
      <c r="C1561" s="161"/>
      <c r="D1561" s="254" t="s">
        <v>142</v>
      </c>
      <c r="E1561" s="255" t="s">
        <v>3</v>
      </c>
      <c r="F1561" s="256" t="s">
        <v>1877</v>
      </c>
      <c r="G1561" s="161"/>
      <c r="H1561" s="255" t="s">
        <v>3</v>
      </c>
      <c r="I1561" s="125"/>
      <c r="J1561" s="161"/>
      <c r="K1561" s="161"/>
      <c r="L1561" s="253"/>
      <c r="M1561" s="257"/>
      <c r="N1561" s="258"/>
      <c r="O1561" s="258"/>
      <c r="P1561" s="258"/>
      <c r="Q1561" s="258"/>
      <c r="R1561" s="258"/>
      <c r="S1561" s="258"/>
      <c r="T1561" s="259"/>
      <c r="U1561" s="161"/>
      <c r="V1561" s="161"/>
      <c r="W1561" s="161"/>
      <c r="X1561" s="161"/>
      <c r="AT1561" s="124" t="s">
        <v>142</v>
      </c>
      <c r="AU1561" s="124" t="s">
        <v>77</v>
      </c>
      <c r="AV1561" s="13" t="s">
        <v>73</v>
      </c>
      <c r="AW1561" s="13" t="s">
        <v>30</v>
      </c>
      <c r="AX1561" s="13" t="s">
        <v>68</v>
      </c>
      <c r="AY1561" s="124" t="s">
        <v>133</v>
      </c>
    </row>
    <row r="1562" spans="1:51" s="14" customFormat="1" ht="12">
      <c r="A1562" s="162"/>
      <c r="B1562" s="260"/>
      <c r="C1562" s="162"/>
      <c r="D1562" s="254" t="s">
        <v>142</v>
      </c>
      <c r="E1562" s="261" t="s">
        <v>3</v>
      </c>
      <c r="F1562" s="262" t="s">
        <v>1878</v>
      </c>
      <c r="G1562" s="162"/>
      <c r="H1562" s="263">
        <v>10.8</v>
      </c>
      <c r="I1562" s="130"/>
      <c r="J1562" s="162"/>
      <c r="K1562" s="162"/>
      <c r="L1562" s="260"/>
      <c r="M1562" s="264"/>
      <c r="N1562" s="265"/>
      <c r="O1562" s="265"/>
      <c r="P1562" s="265"/>
      <c r="Q1562" s="265"/>
      <c r="R1562" s="265"/>
      <c r="S1562" s="265"/>
      <c r="T1562" s="266"/>
      <c r="U1562" s="162"/>
      <c r="V1562" s="162"/>
      <c r="W1562" s="162"/>
      <c r="X1562" s="162"/>
      <c r="AT1562" s="129" t="s">
        <v>142</v>
      </c>
      <c r="AU1562" s="129" t="s">
        <v>77</v>
      </c>
      <c r="AV1562" s="14" t="s">
        <v>77</v>
      </c>
      <c r="AW1562" s="14" t="s">
        <v>30</v>
      </c>
      <c r="AX1562" s="14" t="s">
        <v>73</v>
      </c>
      <c r="AY1562" s="129" t="s">
        <v>133</v>
      </c>
    </row>
    <row r="1563" spans="1:65" s="2" customFormat="1" ht="14.45" customHeight="1">
      <c r="A1563" s="164"/>
      <c r="B1563" s="176"/>
      <c r="C1563" s="242" t="s">
        <v>1879</v>
      </c>
      <c r="D1563" s="242" t="s">
        <v>135</v>
      </c>
      <c r="E1563" s="243" t="s">
        <v>1880</v>
      </c>
      <c r="F1563" s="244" t="s">
        <v>1881</v>
      </c>
      <c r="G1563" s="245" t="s">
        <v>172</v>
      </c>
      <c r="H1563" s="246">
        <v>17.81</v>
      </c>
      <c r="I1563" s="117"/>
      <c r="J1563" s="247">
        <f>ROUND(I1563*H1563,2)</f>
        <v>0</v>
      </c>
      <c r="K1563" s="244" t="s">
        <v>139</v>
      </c>
      <c r="L1563" s="176"/>
      <c r="M1563" s="248" t="s">
        <v>3</v>
      </c>
      <c r="N1563" s="249" t="s">
        <v>39</v>
      </c>
      <c r="O1563" s="250"/>
      <c r="P1563" s="251">
        <f>O1563*H1563</f>
        <v>0</v>
      </c>
      <c r="Q1563" s="251">
        <v>0.00195</v>
      </c>
      <c r="R1563" s="251">
        <f>Q1563*H1563</f>
        <v>0.034729499999999996</v>
      </c>
      <c r="S1563" s="251">
        <v>0</v>
      </c>
      <c r="T1563" s="252">
        <f>S1563*H1563</f>
        <v>0</v>
      </c>
      <c r="U1563" s="164"/>
      <c r="V1563" s="164"/>
      <c r="W1563" s="164"/>
      <c r="X1563" s="164"/>
      <c r="Y1563" s="30"/>
      <c r="Z1563" s="30"/>
      <c r="AA1563" s="30"/>
      <c r="AB1563" s="30"/>
      <c r="AC1563" s="30"/>
      <c r="AD1563" s="30"/>
      <c r="AE1563" s="30"/>
      <c r="AR1563" s="122" t="s">
        <v>195</v>
      </c>
      <c r="AT1563" s="122" t="s">
        <v>135</v>
      </c>
      <c r="AU1563" s="122" t="s">
        <v>77</v>
      </c>
      <c r="AY1563" s="18" t="s">
        <v>133</v>
      </c>
      <c r="BE1563" s="123">
        <f>IF(N1563="základní",J1563,0)</f>
        <v>0</v>
      </c>
      <c r="BF1563" s="123">
        <f>IF(N1563="snížená",J1563,0)</f>
        <v>0</v>
      </c>
      <c r="BG1563" s="123">
        <f>IF(N1563="zákl. přenesená",J1563,0)</f>
        <v>0</v>
      </c>
      <c r="BH1563" s="123">
        <f>IF(N1563="sníž. přenesená",J1563,0)</f>
        <v>0</v>
      </c>
      <c r="BI1563" s="123">
        <f>IF(N1563="nulová",J1563,0)</f>
        <v>0</v>
      </c>
      <c r="BJ1563" s="18" t="s">
        <v>73</v>
      </c>
      <c r="BK1563" s="123">
        <f>ROUND(I1563*H1563,2)</f>
        <v>0</v>
      </c>
      <c r="BL1563" s="18" t="s">
        <v>195</v>
      </c>
      <c r="BM1563" s="122" t="s">
        <v>1882</v>
      </c>
    </row>
    <row r="1564" spans="1:47" s="2" customFormat="1" ht="29.25">
      <c r="A1564" s="164"/>
      <c r="B1564" s="176"/>
      <c r="C1564" s="164"/>
      <c r="D1564" s="254" t="s">
        <v>164</v>
      </c>
      <c r="E1564" s="164"/>
      <c r="F1564" s="267" t="s">
        <v>1883</v>
      </c>
      <c r="G1564" s="164"/>
      <c r="H1564" s="164"/>
      <c r="I1564" s="134"/>
      <c r="J1564" s="164"/>
      <c r="K1564" s="164"/>
      <c r="L1564" s="176"/>
      <c r="M1564" s="268"/>
      <c r="N1564" s="269"/>
      <c r="O1564" s="250"/>
      <c r="P1564" s="250"/>
      <c r="Q1564" s="250"/>
      <c r="R1564" s="250"/>
      <c r="S1564" s="250"/>
      <c r="T1564" s="270"/>
      <c r="U1564" s="164"/>
      <c r="V1564" s="164"/>
      <c r="W1564" s="164"/>
      <c r="X1564" s="164"/>
      <c r="Y1564" s="30"/>
      <c r="Z1564" s="30"/>
      <c r="AA1564" s="30"/>
      <c r="AB1564" s="30"/>
      <c r="AC1564" s="30"/>
      <c r="AD1564" s="30"/>
      <c r="AE1564" s="30"/>
      <c r="AT1564" s="18" t="s">
        <v>164</v>
      </c>
      <c r="AU1564" s="18" t="s">
        <v>77</v>
      </c>
    </row>
    <row r="1565" spans="1:51" s="13" customFormat="1" ht="12">
      <c r="A1565" s="161"/>
      <c r="B1565" s="253"/>
      <c r="C1565" s="161"/>
      <c r="D1565" s="254" t="s">
        <v>142</v>
      </c>
      <c r="E1565" s="255" t="s">
        <v>3</v>
      </c>
      <c r="F1565" s="256" t="s">
        <v>1884</v>
      </c>
      <c r="G1565" s="161"/>
      <c r="H1565" s="255" t="s">
        <v>3</v>
      </c>
      <c r="I1565" s="125"/>
      <c r="J1565" s="161"/>
      <c r="K1565" s="161"/>
      <c r="L1565" s="253"/>
      <c r="M1565" s="257"/>
      <c r="N1565" s="258"/>
      <c r="O1565" s="258"/>
      <c r="P1565" s="258"/>
      <c r="Q1565" s="258"/>
      <c r="R1565" s="258"/>
      <c r="S1565" s="258"/>
      <c r="T1565" s="259"/>
      <c r="U1565" s="161"/>
      <c r="V1565" s="161"/>
      <c r="W1565" s="161"/>
      <c r="X1565" s="161"/>
      <c r="AT1565" s="124" t="s">
        <v>142</v>
      </c>
      <c r="AU1565" s="124" t="s">
        <v>77</v>
      </c>
      <c r="AV1565" s="13" t="s">
        <v>73</v>
      </c>
      <c r="AW1565" s="13" t="s">
        <v>30</v>
      </c>
      <c r="AX1565" s="13" t="s">
        <v>68</v>
      </c>
      <c r="AY1565" s="124" t="s">
        <v>133</v>
      </c>
    </row>
    <row r="1566" spans="1:51" s="14" customFormat="1" ht="12">
      <c r="A1566" s="162"/>
      <c r="B1566" s="260"/>
      <c r="C1566" s="162"/>
      <c r="D1566" s="254" t="s">
        <v>142</v>
      </c>
      <c r="E1566" s="261" t="s">
        <v>3</v>
      </c>
      <c r="F1566" s="262" t="s">
        <v>1885</v>
      </c>
      <c r="G1566" s="162"/>
      <c r="H1566" s="263">
        <v>17.81</v>
      </c>
      <c r="I1566" s="130"/>
      <c r="J1566" s="162"/>
      <c r="K1566" s="162"/>
      <c r="L1566" s="260"/>
      <c r="M1566" s="264"/>
      <c r="N1566" s="265"/>
      <c r="O1566" s="265"/>
      <c r="P1566" s="265"/>
      <c r="Q1566" s="265"/>
      <c r="R1566" s="265"/>
      <c r="S1566" s="265"/>
      <c r="T1566" s="266"/>
      <c r="U1566" s="162"/>
      <c r="V1566" s="162"/>
      <c r="W1566" s="162"/>
      <c r="X1566" s="162"/>
      <c r="AT1566" s="129" t="s">
        <v>142</v>
      </c>
      <c r="AU1566" s="129" t="s">
        <v>77</v>
      </c>
      <c r="AV1566" s="14" t="s">
        <v>77</v>
      </c>
      <c r="AW1566" s="14" t="s">
        <v>30</v>
      </c>
      <c r="AX1566" s="14" t="s">
        <v>73</v>
      </c>
      <c r="AY1566" s="129" t="s">
        <v>133</v>
      </c>
    </row>
    <row r="1567" spans="1:65" s="2" customFormat="1" ht="14.45" customHeight="1">
      <c r="A1567" s="164"/>
      <c r="B1567" s="176"/>
      <c r="C1567" s="242" t="s">
        <v>1886</v>
      </c>
      <c r="D1567" s="242" t="s">
        <v>135</v>
      </c>
      <c r="E1567" s="243" t="s">
        <v>1743</v>
      </c>
      <c r="F1567" s="244" t="s">
        <v>1744</v>
      </c>
      <c r="G1567" s="245" t="s">
        <v>172</v>
      </c>
      <c r="H1567" s="246">
        <v>19.8</v>
      </c>
      <c r="I1567" s="117"/>
      <c r="J1567" s="247">
        <f>ROUND(I1567*H1567,2)</f>
        <v>0</v>
      </c>
      <c r="K1567" s="244" t="s">
        <v>139</v>
      </c>
      <c r="L1567" s="176"/>
      <c r="M1567" s="248" t="s">
        <v>3</v>
      </c>
      <c r="N1567" s="249" t="s">
        <v>39</v>
      </c>
      <c r="O1567" s="250"/>
      <c r="P1567" s="251">
        <f>O1567*H1567</f>
        <v>0</v>
      </c>
      <c r="Q1567" s="251">
        <v>0.00312</v>
      </c>
      <c r="R1567" s="251">
        <f>Q1567*H1567</f>
        <v>0.061776000000000005</v>
      </c>
      <c r="S1567" s="251">
        <v>0</v>
      </c>
      <c r="T1567" s="252">
        <f>S1567*H1567</f>
        <v>0</v>
      </c>
      <c r="U1567" s="164"/>
      <c r="V1567" s="164"/>
      <c r="W1567" s="164"/>
      <c r="X1567" s="164"/>
      <c r="Y1567" s="30"/>
      <c r="Z1567" s="30"/>
      <c r="AA1567" s="30"/>
      <c r="AB1567" s="30"/>
      <c r="AC1567" s="30"/>
      <c r="AD1567" s="30"/>
      <c r="AE1567" s="30"/>
      <c r="AR1567" s="122" t="s">
        <v>195</v>
      </c>
      <c r="AT1567" s="122" t="s">
        <v>135</v>
      </c>
      <c r="AU1567" s="122" t="s">
        <v>77</v>
      </c>
      <c r="AY1567" s="18" t="s">
        <v>133</v>
      </c>
      <c r="BE1567" s="123">
        <f>IF(N1567="základní",J1567,0)</f>
        <v>0</v>
      </c>
      <c r="BF1567" s="123">
        <f>IF(N1567="snížená",J1567,0)</f>
        <v>0</v>
      </c>
      <c r="BG1567" s="123">
        <f>IF(N1567="zákl. přenesená",J1567,0)</f>
        <v>0</v>
      </c>
      <c r="BH1567" s="123">
        <f>IF(N1567="sníž. přenesená",J1567,0)</f>
        <v>0</v>
      </c>
      <c r="BI1567" s="123">
        <f>IF(N1567="nulová",J1567,0)</f>
        <v>0</v>
      </c>
      <c r="BJ1567" s="18" t="s">
        <v>73</v>
      </c>
      <c r="BK1567" s="123">
        <f>ROUND(I1567*H1567,2)</f>
        <v>0</v>
      </c>
      <c r="BL1567" s="18" t="s">
        <v>195</v>
      </c>
      <c r="BM1567" s="122" t="s">
        <v>1887</v>
      </c>
    </row>
    <row r="1568" spans="1:47" s="2" customFormat="1" ht="19.5">
      <c r="A1568" s="164"/>
      <c r="B1568" s="176"/>
      <c r="C1568" s="164"/>
      <c r="D1568" s="254" t="s">
        <v>164</v>
      </c>
      <c r="E1568" s="164"/>
      <c r="F1568" s="267" t="s">
        <v>1888</v>
      </c>
      <c r="G1568" s="164"/>
      <c r="H1568" s="164"/>
      <c r="I1568" s="134"/>
      <c r="J1568" s="164"/>
      <c r="K1568" s="164"/>
      <c r="L1568" s="176"/>
      <c r="M1568" s="268"/>
      <c r="N1568" s="269"/>
      <c r="O1568" s="250"/>
      <c r="P1568" s="250"/>
      <c r="Q1568" s="250"/>
      <c r="R1568" s="250"/>
      <c r="S1568" s="250"/>
      <c r="T1568" s="270"/>
      <c r="U1568" s="164"/>
      <c r="V1568" s="164"/>
      <c r="W1568" s="164"/>
      <c r="X1568" s="164"/>
      <c r="Y1568" s="30"/>
      <c r="Z1568" s="30"/>
      <c r="AA1568" s="30"/>
      <c r="AB1568" s="30"/>
      <c r="AC1568" s="30"/>
      <c r="AD1568" s="30"/>
      <c r="AE1568" s="30"/>
      <c r="AT1568" s="18" t="s">
        <v>164</v>
      </c>
      <c r="AU1568" s="18" t="s">
        <v>77</v>
      </c>
    </row>
    <row r="1569" spans="1:51" s="13" customFormat="1" ht="12">
      <c r="A1569" s="161"/>
      <c r="B1569" s="253"/>
      <c r="C1569" s="161"/>
      <c r="D1569" s="254" t="s">
        <v>142</v>
      </c>
      <c r="E1569" s="255" t="s">
        <v>3</v>
      </c>
      <c r="F1569" s="256" t="s">
        <v>1889</v>
      </c>
      <c r="G1569" s="161"/>
      <c r="H1569" s="255" t="s">
        <v>3</v>
      </c>
      <c r="I1569" s="125"/>
      <c r="J1569" s="161"/>
      <c r="K1569" s="161"/>
      <c r="L1569" s="253"/>
      <c r="M1569" s="257"/>
      <c r="N1569" s="258"/>
      <c r="O1569" s="258"/>
      <c r="P1569" s="258"/>
      <c r="Q1569" s="258"/>
      <c r="R1569" s="258"/>
      <c r="S1569" s="258"/>
      <c r="T1569" s="259"/>
      <c r="U1569" s="161"/>
      <c r="V1569" s="161"/>
      <c r="W1569" s="161"/>
      <c r="X1569" s="161"/>
      <c r="AT1569" s="124" t="s">
        <v>142</v>
      </c>
      <c r="AU1569" s="124" t="s">
        <v>77</v>
      </c>
      <c r="AV1569" s="13" t="s">
        <v>73</v>
      </c>
      <c r="AW1569" s="13" t="s">
        <v>30</v>
      </c>
      <c r="AX1569" s="13" t="s">
        <v>68</v>
      </c>
      <c r="AY1569" s="124" t="s">
        <v>133</v>
      </c>
    </row>
    <row r="1570" spans="1:51" s="14" customFormat="1" ht="12">
      <c r="A1570" s="162"/>
      <c r="B1570" s="260"/>
      <c r="C1570" s="162"/>
      <c r="D1570" s="254" t="s">
        <v>142</v>
      </c>
      <c r="E1570" s="261" t="s">
        <v>3</v>
      </c>
      <c r="F1570" s="262" t="s">
        <v>1890</v>
      </c>
      <c r="G1570" s="162"/>
      <c r="H1570" s="263">
        <v>19.8</v>
      </c>
      <c r="I1570" s="130"/>
      <c r="J1570" s="162"/>
      <c r="K1570" s="162"/>
      <c r="L1570" s="260"/>
      <c r="M1570" s="264"/>
      <c r="N1570" s="265"/>
      <c r="O1570" s="265"/>
      <c r="P1570" s="265"/>
      <c r="Q1570" s="265"/>
      <c r="R1570" s="265"/>
      <c r="S1570" s="265"/>
      <c r="T1570" s="266"/>
      <c r="U1570" s="162"/>
      <c r="V1570" s="162"/>
      <c r="W1570" s="162"/>
      <c r="X1570" s="162"/>
      <c r="AT1570" s="129" t="s">
        <v>142</v>
      </c>
      <c r="AU1570" s="129" t="s">
        <v>77</v>
      </c>
      <c r="AV1570" s="14" t="s">
        <v>77</v>
      </c>
      <c r="AW1570" s="14" t="s">
        <v>30</v>
      </c>
      <c r="AX1570" s="14" t="s">
        <v>73</v>
      </c>
      <c r="AY1570" s="129" t="s">
        <v>133</v>
      </c>
    </row>
    <row r="1571" spans="1:65" s="2" customFormat="1" ht="14.45" customHeight="1">
      <c r="A1571" s="164"/>
      <c r="B1571" s="176"/>
      <c r="C1571" s="242" t="s">
        <v>1891</v>
      </c>
      <c r="D1571" s="242" t="s">
        <v>135</v>
      </c>
      <c r="E1571" s="243" t="s">
        <v>1892</v>
      </c>
      <c r="F1571" s="244" t="s">
        <v>1893</v>
      </c>
      <c r="G1571" s="245" t="s">
        <v>138</v>
      </c>
      <c r="H1571" s="246">
        <v>1.1</v>
      </c>
      <c r="I1571" s="117"/>
      <c r="J1571" s="247">
        <f>ROUND(I1571*H1571,2)</f>
        <v>0</v>
      </c>
      <c r="K1571" s="244" t="s">
        <v>3</v>
      </c>
      <c r="L1571" s="176"/>
      <c r="M1571" s="248" t="s">
        <v>3</v>
      </c>
      <c r="N1571" s="249" t="s">
        <v>39</v>
      </c>
      <c r="O1571" s="250"/>
      <c r="P1571" s="251">
        <f>O1571*H1571</f>
        <v>0</v>
      </c>
      <c r="Q1571" s="251">
        <v>0</v>
      </c>
      <c r="R1571" s="251">
        <f>Q1571*H1571</f>
        <v>0</v>
      </c>
      <c r="S1571" s="251">
        <v>0</v>
      </c>
      <c r="T1571" s="252">
        <f>S1571*H1571</f>
        <v>0</v>
      </c>
      <c r="U1571" s="164"/>
      <c r="V1571" s="164"/>
      <c r="W1571" s="164"/>
      <c r="X1571" s="164"/>
      <c r="Y1571" s="30"/>
      <c r="Z1571" s="30"/>
      <c r="AA1571" s="30"/>
      <c r="AB1571" s="30"/>
      <c r="AC1571" s="30"/>
      <c r="AD1571" s="30"/>
      <c r="AE1571" s="30"/>
      <c r="AR1571" s="122" t="s">
        <v>195</v>
      </c>
      <c r="AT1571" s="122" t="s">
        <v>135</v>
      </c>
      <c r="AU1571" s="122" t="s">
        <v>77</v>
      </c>
      <c r="AY1571" s="18" t="s">
        <v>133</v>
      </c>
      <c r="BE1571" s="123">
        <f>IF(N1571="základní",J1571,0)</f>
        <v>0</v>
      </c>
      <c r="BF1571" s="123">
        <f>IF(N1571="snížená",J1571,0)</f>
        <v>0</v>
      </c>
      <c r="BG1571" s="123">
        <f>IF(N1571="zákl. přenesená",J1571,0)</f>
        <v>0</v>
      </c>
      <c r="BH1571" s="123">
        <f>IF(N1571="sníž. přenesená",J1571,0)</f>
        <v>0</v>
      </c>
      <c r="BI1571" s="123">
        <f>IF(N1571="nulová",J1571,0)</f>
        <v>0</v>
      </c>
      <c r="BJ1571" s="18" t="s">
        <v>73</v>
      </c>
      <c r="BK1571" s="123">
        <f>ROUND(I1571*H1571,2)</f>
        <v>0</v>
      </c>
      <c r="BL1571" s="18" t="s">
        <v>195</v>
      </c>
      <c r="BM1571" s="122" t="s">
        <v>1894</v>
      </c>
    </row>
    <row r="1572" spans="1:51" s="14" customFormat="1" ht="12">
      <c r="A1572" s="162"/>
      <c r="B1572" s="260"/>
      <c r="C1572" s="162"/>
      <c r="D1572" s="254" t="s">
        <v>142</v>
      </c>
      <c r="E1572" s="261" t="s">
        <v>3</v>
      </c>
      <c r="F1572" s="262" t="s">
        <v>1895</v>
      </c>
      <c r="G1572" s="162"/>
      <c r="H1572" s="263">
        <v>1.1</v>
      </c>
      <c r="I1572" s="130"/>
      <c r="J1572" s="162"/>
      <c r="K1572" s="162"/>
      <c r="L1572" s="260"/>
      <c r="M1572" s="264"/>
      <c r="N1572" s="265"/>
      <c r="O1572" s="265"/>
      <c r="P1572" s="265"/>
      <c r="Q1572" s="265"/>
      <c r="R1572" s="265"/>
      <c r="S1572" s="265"/>
      <c r="T1572" s="266"/>
      <c r="U1572" s="162"/>
      <c r="V1572" s="162"/>
      <c r="W1572" s="162"/>
      <c r="X1572" s="162"/>
      <c r="AT1572" s="129" t="s">
        <v>142</v>
      </c>
      <c r="AU1572" s="129" t="s">
        <v>77</v>
      </c>
      <c r="AV1572" s="14" t="s">
        <v>77</v>
      </c>
      <c r="AW1572" s="14" t="s">
        <v>30</v>
      </c>
      <c r="AX1572" s="14" t="s">
        <v>73</v>
      </c>
      <c r="AY1572" s="129" t="s">
        <v>133</v>
      </c>
    </row>
    <row r="1573" spans="1:65" s="2" customFormat="1" ht="14.45" customHeight="1">
      <c r="A1573" s="164"/>
      <c r="B1573" s="176"/>
      <c r="C1573" s="242" t="s">
        <v>1896</v>
      </c>
      <c r="D1573" s="242" t="s">
        <v>135</v>
      </c>
      <c r="E1573" s="243" t="s">
        <v>1731</v>
      </c>
      <c r="F1573" s="244" t="s">
        <v>1732</v>
      </c>
      <c r="G1573" s="245" t="s">
        <v>172</v>
      </c>
      <c r="H1573" s="246">
        <v>6.4</v>
      </c>
      <c r="I1573" s="117"/>
      <c r="J1573" s="247">
        <f>ROUND(I1573*H1573,2)</f>
        <v>0</v>
      </c>
      <c r="K1573" s="244" t="s">
        <v>139</v>
      </c>
      <c r="L1573" s="176"/>
      <c r="M1573" s="248" t="s">
        <v>3</v>
      </c>
      <c r="N1573" s="249" t="s">
        <v>39</v>
      </c>
      <c r="O1573" s="250"/>
      <c r="P1573" s="251">
        <f>O1573*H1573</f>
        <v>0</v>
      </c>
      <c r="Q1573" s="251">
        <v>0.00252</v>
      </c>
      <c r="R1573" s="251">
        <f>Q1573*H1573</f>
        <v>0.016128</v>
      </c>
      <c r="S1573" s="251">
        <v>0</v>
      </c>
      <c r="T1573" s="252">
        <f>S1573*H1573</f>
        <v>0</v>
      </c>
      <c r="U1573" s="164"/>
      <c r="V1573" s="164"/>
      <c r="W1573" s="164"/>
      <c r="X1573" s="164"/>
      <c r="Y1573" s="30"/>
      <c r="Z1573" s="30"/>
      <c r="AA1573" s="30"/>
      <c r="AB1573" s="30"/>
      <c r="AC1573" s="30"/>
      <c r="AD1573" s="30"/>
      <c r="AE1573" s="30"/>
      <c r="AR1573" s="122" t="s">
        <v>195</v>
      </c>
      <c r="AT1573" s="122" t="s">
        <v>135</v>
      </c>
      <c r="AU1573" s="122" t="s">
        <v>77</v>
      </c>
      <c r="AY1573" s="18" t="s">
        <v>133</v>
      </c>
      <c r="BE1573" s="123">
        <f>IF(N1573="základní",J1573,0)</f>
        <v>0</v>
      </c>
      <c r="BF1573" s="123">
        <f>IF(N1573="snížená",J1573,0)</f>
        <v>0</v>
      </c>
      <c r="BG1573" s="123">
        <f>IF(N1573="zákl. přenesená",J1573,0)</f>
        <v>0</v>
      </c>
      <c r="BH1573" s="123">
        <f>IF(N1573="sníž. přenesená",J1573,0)</f>
        <v>0</v>
      </c>
      <c r="BI1573" s="123">
        <f>IF(N1573="nulová",J1573,0)</f>
        <v>0</v>
      </c>
      <c r="BJ1573" s="18" t="s">
        <v>73</v>
      </c>
      <c r="BK1573" s="123">
        <f>ROUND(I1573*H1573,2)</f>
        <v>0</v>
      </c>
      <c r="BL1573" s="18" t="s">
        <v>195</v>
      </c>
      <c r="BM1573" s="122" t="s">
        <v>1897</v>
      </c>
    </row>
    <row r="1574" spans="1:47" s="2" customFormat="1" ht="19.5">
      <c r="A1574" s="164"/>
      <c r="B1574" s="176"/>
      <c r="C1574" s="164"/>
      <c r="D1574" s="254" t="s">
        <v>164</v>
      </c>
      <c r="E1574" s="164"/>
      <c r="F1574" s="267" t="s">
        <v>1898</v>
      </c>
      <c r="G1574" s="164"/>
      <c r="H1574" s="164"/>
      <c r="I1574" s="134"/>
      <c r="J1574" s="164"/>
      <c r="K1574" s="164"/>
      <c r="L1574" s="176"/>
      <c r="M1574" s="268"/>
      <c r="N1574" s="269"/>
      <c r="O1574" s="250"/>
      <c r="P1574" s="250"/>
      <c r="Q1574" s="250"/>
      <c r="R1574" s="250"/>
      <c r="S1574" s="250"/>
      <c r="T1574" s="270"/>
      <c r="U1574" s="164"/>
      <c r="V1574" s="164"/>
      <c r="W1574" s="164"/>
      <c r="X1574" s="164"/>
      <c r="Y1574" s="30"/>
      <c r="Z1574" s="30"/>
      <c r="AA1574" s="30"/>
      <c r="AB1574" s="30"/>
      <c r="AC1574" s="30"/>
      <c r="AD1574" s="30"/>
      <c r="AE1574" s="30"/>
      <c r="AT1574" s="18" t="s">
        <v>164</v>
      </c>
      <c r="AU1574" s="18" t="s">
        <v>77</v>
      </c>
    </row>
    <row r="1575" spans="1:51" s="13" customFormat="1" ht="12">
      <c r="A1575" s="161"/>
      <c r="B1575" s="253"/>
      <c r="C1575" s="161"/>
      <c r="D1575" s="254" t="s">
        <v>142</v>
      </c>
      <c r="E1575" s="255" t="s">
        <v>3</v>
      </c>
      <c r="F1575" s="256" t="s">
        <v>1899</v>
      </c>
      <c r="G1575" s="161"/>
      <c r="H1575" s="255" t="s">
        <v>3</v>
      </c>
      <c r="I1575" s="125"/>
      <c r="J1575" s="161"/>
      <c r="K1575" s="161"/>
      <c r="L1575" s="253"/>
      <c r="M1575" s="257"/>
      <c r="N1575" s="258"/>
      <c r="O1575" s="258"/>
      <c r="P1575" s="258"/>
      <c r="Q1575" s="258"/>
      <c r="R1575" s="258"/>
      <c r="S1575" s="258"/>
      <c r="T1575" s="259"/>
      <c r="U1575" s="161"/>
      <c r="V1575" s="161"/>
      <c r="W1575" s="161"/>
      <c r="X1575" s="161"/>
      <c r="AT1575" s="124" t="s">
        <v>142</v>
      </c>
      <c r="AU1575" s="124" t="s">
        <v>77</v>
      </c>
      <c r="AV1575" s="13" t="s">
        <v>73</v>
      </c>
      <c r="AW1575" s="13" t="s">
        <v>30</v>
      </c>
      <c r="AX1575" s="13" t="s">
        <v>68</v>
      </c>
      <c r="AY1575" s="124" t="s">
        <v>133</v>
      </c>
    </row>
    <row r="1576" spans="1:51" s="14" customFormat="1" ht="12">
      <c r="A1576" s="162"/>
      <c r="B1576" s="260"/>
      <c r="C1576" s="162"/>
      <c r="D1576" s="254" t="s">
        <v>142</v>
      </c>
      <c r="E1576" s="261" t="s">
        <v>3</v>
      </c>
      <c r="F1576" s="262" t="s">
        <v>1900</v>
      </c>
      <c r="G1576" s="162"/>
      <c r="H1576" s="263">
        <v>6.4</v>
      </c>
      <c r="I1576" s="130"/>
      <c r="J1576" s="162"/>
      <c r="K1576" s="162"/>
      <c r="L1576" s="260"/>
      <c r="M1576" s="264"/>
      <c r="N1576" s="265"/>
      <c r="O1576" s="265"/>
      <c r="P1576" s="265"/>
      <c r="Q1576" s="265"/>
      <c r="R1576" s="265"/>
      <c r="S1576" s="265"/>
      <c r="T1576" s="266"/>
      <c r="U1576" s="162"/>
      <c r="V1576" s="162"/>
      <c r="W1576" s="162"/>
      <c r="X1576" s="162"/>
      <c r="AT1576" s="129" t="s">
        <v>142</v>
      </c>
      <c r="AU1576" s="129" t="s">
        <v>77</v>
      </c>
      <c r="AV1576" s="14" t="s">
        <v>77</v>
      </c>
      <c r="AW1576" s="14" t="s">
        <v>30</v>
      </c>
      <c r="AX1576" s="14" t="s">
        <v>73</v>
      </c>
      <c r="AY1576" s="129" t="s">
        <v>133</v>
      </c>
    </row>
    <row r="1577" spans="1:65" s="2" customFormat="1" ht="14.45" customHeight="1">
      <c r="A1577" s="164"/>
      <c r="B1577" s="176"/>
      <c r="C1577" s="242" t="s">
        <v>1901</v>
      </c>
      <c r="D1577" s="242" t="s">
        <v>135</v>
      </c>
      <c r="E1577" s="243" t="s">
        <v>1902</v>
      </c>
      <c r="F1577" s="244" t="s">
        <v>1903</v>
      </c>
      <c r="G1577" s="245" t="s">
        <v>172</v>
      </c>
      <c r="H1577" s="246">
        <v>13.5</v>
      </c>
      <c r="I1577" s="117"/>
      <c r="J1577" s="247">
        <f>ROUND(I1577*H1577,2)</f>
        <v>0</v>
      </c>
      <c r="K1577" s="244" t="s">
        <v>139</v>
      </c>
      <c r="L1577" s="176"/>
      <c r="M1577" s="248" t="s">
        <v>3</v>
      </c>
      <c r="N1577" s="249" t="s">
        <v>39</v>
      </c>
      <c r="O1577" s="250"/>
      <c r="P1577" s="251">
        <f>O1577*H1577</f>
        <v>0</v>
      </c>
      <c r="Q1577" s="251">
        <v>0.00526</v>
      </c>
      <c r="R1577" s="251">
        <f>Q1577*H1577</f>
        <v>0.07101</v>
      </c>
      <c r="S1577" s="251">
        <v>0</v>
      </c>
      <c r="T1577" s="252">
        <f>S1577*H1577</f>
        <v>0</v>
      </c>
      <c r="U1577" s="164"/>
      <c r="V1577" s="164"/>
      <c r="W1577" s="164"/>
      <c r="X1577" s="164"/>
      <c r="Y1577" s="30"/>
      <c r="Z1577" s="30"/>
      <c r="AA1577" s="30"/>
      <c r="AB1577" s="30"/>
      <c r="AC1577" s="30"/>
      <c r="AD1577" s="30"/>
      <c r="AE1577" s="30"/>
      <c r="AR1577" s="122" t="s">
        <v>195</v>
      </c>
      <c r="AT1577" s="122" t="s">
        <v>135</v>
      </c>
      <c r="AU1577" s="122" t="s">
        <v>77</v>
      </c>
      <c r="AY1577" s="18" t="s">
        <v>133</v>
      </c>
      <c r="BE1577" s="123">
        <f>IF(N1577="základní",J1577,0)</f>
        <v>0</v>
      </c>
      <c r="BF1577" s="123">
        <f>IF(N1577="snížená",J1577,0)</f>
        <v>0</v>
      </c>
      <c r="BG1577" s="123">
        <f>IF(N1577="zákl. přenesená",J1577,0)</f>
        <v>0</v>
      </c>
      <c r="BH1577" s="123">
        <f>IF(N1577="sníž. přenesená",J1577,0)</f>
        <v>0</v>
      </c>
      <c r="BI1577" s="123">
        <f>IF(N1577="nulová",J1577,0)</f>
        <v>0</v>
      </c>
      <c r="BJ1577" s="18" t="s">
        <v>73</v>
      </c>
      <c r="BK1577" s="123">
        <f>ROUND(I1577*H1577,2)</f>
        <v>0</v>
      </c>
      <c r="BL1577" s="18" t="s">
        <v>195</v>
      </c>
      <c r="BM1577" s="122" t="s">
        <v>1904</v>
      </c>
    </row>
    <row r="1578" spans="1:47" s="2" customFormat="1" ht="19.5">
      <c r="A1578" s="164"/>
      <c r="B1578" s="176"/>
      <c r="C1578" s="164"/>
      <c r="D1578" s="254" t="s">
        <v>164</v>
      </c>
      <c r="E1578" s="164"/>
      <c r="F1578" s="267" t="s">
        <v>1905</v>
      </c>
      <c r="G1578" s="164"/>
      <c r="H1578" s="164"/>
      <c r="I1578" s="134"/>
      <c r="J1578" s="164"/>
      <c r="K1578" s="164"/>
      <c r="L1578" s="176"/>
      <c r="M1578" s="268"/>
      <c r="N1578" s="269"/>
      <c r="O1578" s="250"/>
      <c r="P1578" s="250"/>
      <c r="Q1578" s="250"/>
      <c r="R1578" s="250"/>
      <c r="S1578" s="250"/>
      <c r="T1578" s="270"/>
      <c r="U1578" s="164"/>
      <c r="V1578" s="164"/>
      <c r="W1578" s="164"/>
      <c r="X1578" s="164"/>
      <c r="Y1578" s="30"/>
      <c r="Z1578" s="30"/>
      <c r="AA1578" s="30"/>
      <c r="AB1578" s="30"/>
      <c r="AC1578" s="30"/>
      <c r="AD1578" s="30"/>
      <c r="AE1578" s="30"/>
      <c r="AT1578" s="18" t="s">
        <v>164</v>
      </c>
      <c r="AU1578" s="18" t="s">
        <v>77</v>
      </c>
    </row>
    <row r="1579" spans="1:51" s="13" customFormat="1" ht="12">
      <c r="A1579" s="161"/>
      <c r="B1579" s="253"/>
      <c r="C1579" s="161"/>
      <c r="D1579" s="254" t="s">
        <v>142</v>
      </c>
      <c r="E1579" s="255" t="s">
        <v>3</v>
      </c>
      <c r="F1579" s="256" t="s">
        <v>1906</v>
      </c>
      <c r="G1579" s="161"/>
      <c r="H1579" s="255" t="s">
        <v>3</v>
      </c>
      <c r="I1579" s="125"/>
      <c r="J1579" s="161"/>
      <c r="K1579" s="161"/>
      <c r="L1579" s="253"/>
      <c r="M1579" s="257"/>
      <c r="N1579" s="258"/>
      <c r="O1579" s="258"/>
      <c r="P1579" s="258"/>
      <c r="Q1579" s="258"/>
      <c r="R1579" s="258"/>
      <c r="S1579" s="258"/>
      <c r="T1579" s="259"/>
      <c r="U1579" s="161"/>
      <c r="V1579" s="161"/>
      <c r="W1579" s="161"/>
      <c r="X1579" s="161"/>
      <c r="AT1579" s="124" t="s">
        <v>142</v>
      </c>
      <c r="AU1579" s="124" t="s">
        <v>77</v>
      </c>
      <c r="AV1579" s="13" t="s">
        <v>73</v>
      </c>
      <c r="AW1579" s="13" t="s">
        <v>30</v>
      </c>
      <c r="AX1579" s="13" t="s">
        <v>68</v>
      </c>
      <c r="AY1579" s="124" t="s">
        <v>133</v>
      </c>
    </row>
    <row r="1580" spans="1:51" s="14" customFormat="1" ht="12">
      <c r="A1580" s="162"/>
      <c r="B1580" s="260"/>
      <c r="C1580" s="162"/>
      <c r="D1580" s="254" t="s">
        <v>142</v>
      </c>
      <c r="E1580" s="261" t="s">
        <v>3</v>
      </c>
      <c r="F1580" s="262" t="s">
        <v>1907</v>
      </c>
      <c r="G1580" s="162"/>
      <c r="H1580" s="263">
        <v>6</v>
      </c>
      <c r="I1580" s="130"/>
      <c r="J1580" s="162"/>
      <c r="K1580" s="162"/>
      <c r="L1580" s="260"/>
      <c r="M1580" s="264"/>
      <c r="N1580" s="265"/>
      <c r="O1580" s="265"/>
      <c r="P1580" s="265"/>
      <c r="Q1580" s="265"/>
      <c r="R1580" s="265"/>
      <c r="S1580" s="265"/>
      <c r="T1580" s="266"/>
      <c r="U1580" s="162"/>
      <c r="V1580" s="162"/>
      <c r="W1580" s="162"/>
      <c r="X1580" s="162"/>
      <c r="AT1580" s="129" t="s">
        <v>142</v>
      </c>
      <c r="AU1580" s="129" t="s">
        <v>77</v>
      </c>
      <c r="AV1580" s="14" t="s">
        <v>77</v>
      </c>
      <c r="AW1580" s="14" t="s">
        <v>30</v>
      </c>
      <c r="AX1580" s="14" t="s">
        <v>68</v>
      </c>
      <c r="AY1580" s="129" t="s">
        <v>133</v>
      </c>
    </row>
    <row r="1581" spans="1:51" s="14" customFormat="1" ht="12">
      <c r="A1581" s="162"/>
      <c r="B1581" s="260"/>
      <c r="C1581" s="162"/>
      <c r="D1581" s="254" t="s">
        <v>142</v>
      </c>
      <c r="E1581" s="261" t="s">
        <v>3</v>
      </c>
      <c r="F1581" s="262" t="s">
        <v>1908</v>
      </c>
      <c r="G1581" s="162"/>
      <c r="H1581" s="263">
        <v>7.5</v>
      </c>
      <c r="I1581" s="130"/>
      <c r="J1581" s="162"/>
      <c r="K1581" s="162"/>
      <c r="L1581" s="260"/>
      <c r="M1581" s="264"/>
      <c r="N1581" s="265"/>
      <c r="O1581" s="265"/>
      <c r="P1581" s="265"/>
      <c r="Q1581" s="265"/>
      <c r="R1581" s="265"/>
      <c r="S1581" s="265"/>
      <c r="T1581" s="266"/>
      <c r="U1581" s="162"/>
      <c r="V1581" s="162"/>
      <c r="W1581" s="162"/>
      <c r="X1581" s="162"/>
      <c r="AT1581" s="129" t="s">
        <v>142</v>
      </c>
      <c r="AU1581" s="129" t="s">
        <v>77</v>
      </c>
      <c r="AV1581" s="14" t="s">
        <v>77</v>
      </c>
      <c r="AW1581" s="14" t="s">
        <v>30</v>
      </c>
      <c r="AX1581" s="14" t="s">
        <v>68</v>
      </c>
      <c r="AY1581" s="129" t="s">
        <v>133</v>
      </c>
    </row>
    <row r="1582" spans="1:51" s="15" customFormat="1" ht="12">
      <c r="A1582" s="165"/>
      <c r="B1582" s="271"/>
      <c r="C1582" s="165"/>
      <c r="D1582" s="254" t="s">
        <v>142</v>
      </c>
      <c r="E1582" s="272" t="s">
        <v>3</v>
      </c>
      <c r="F1582" s="273" t="s">
        <v>207</v>
      </c>
      <c r="G1582" s="165"/>
      <c r="H1582" s="274">
        <v>13.5</v>
      </c>
      <c r="I1582" s="138"/>
      <c r="J1582" s="165"/>
      <c r="K1582" s="165"/>
      <c r="L1582" s="271"/>
      <c r="M1582" s="275"/>
      <c r="N1582" s="276"/>
      <c r="O1582" s="276"/>
      <c r="P1582" s="276"/>
      <c r="Q1582" s="276"/>
      <c r="R1582" s="276"/>
      <c r="S1582" s="276"/>
      <c r="T1582" s="277"/>
      <c r="U1582" s="165"/>
      <c r="V1582" s="165"/>
      <c r="W1582" s="165"/>
      <c r="X1582" s="165"/>
      <c r="AT1582" s="137" t="s">
        <v>142</v>
      </c>
      <c r="AU1582" s="137" t="s">
        <v>77</v>
      </c>
      <c r="AV1582" s="15" t="s">
        <v>140</v>
      </c>
      <c r="AW1582" s="15" t="s">
        <v>30</v>
      </c>
      <c r="AX1582" s="15" t="s">
        <v>73</v>
      </c>
      <c r="AY1582" s="137" t="s">
        <v>133</v>
      </c>
    </row>
    <row r="1583" spans="1:65" s="2" customFormat="1" ht="14.45" customHeight="1">
      <c r="A1583" s="164"/>
      <c r="B1583" s="176"/>
      <c r="C1583" s="242" t="s">
        <v>1909</v>
      </c>
      <c r="D1583" s="242" t="s">
        <v>135</v>
      </c>
      <c r="E1583" s="243" t="s">
        <v>1910</v>
      </c>
      <c r="F1583" s="244" t="s">
        <v>1911</v>
      </c>
      <c r="G1583" s="245" t="s">
        <v>172</v>
      </c>
      <c r="H1583" s="246">
        <v>6.3</v>
      </c>
      <c r="I1583" s="117"/>
      <c r="J1583" s="247">
        <f>ROUND(I1583*H1583,2)</f>
        <v>0</v>
      </c>
      <c r="K1583" s="244" t="s">
        <v>3</v>
      </c>
      <c r="L1583" s="176"/>
      <c r="M1583" s="248" t="s">
        <v>3</v>
      </c>
      <c r="N1583" s="249" t="s">
        <v>39</v>
      </c>
      <c r="O1583" s="250"/>
      <c r="P1583" s="251">
        <f>O1583*H1583</f>
        <v>0</v>
      </c>
      <c r="Q1583" s="251">
        <v>0</v>
      </c>
      <c r="R1583" s="251">
        <f>Q1583*H1583</f>
        <v>0</v>
      </c>
      <c r="S1583" s="251">
        <v>0</v>
      </c>
      <c r="T1583" s="252">
        <f>S1583*H1583</f>
        <v>0</v>
      </c>
      <c r="U1583" s="164"/>
      <c r="V1583" s="164"/>
      <c r="W1583" s="164"/>
      <c r="X1583" s="164"/>
      <c r="Y1583" s="30"/>
      <c r="Z1583" s="30"/>
      <c r="AA1583" s="30"/>
      <c r="AB1583" s="30"/>
      <c r="AC1583" s="30"/>
      <c r="AD1583" s="30"/>
      <c r="AE1583" s="30"/>
      <c r="AR1583" s="122" t="s">
        <v>195</v>
      </c>
      <c r="AT1583" s="122" t="s">
        <v>135</v>
      </c>
      <c r="AU1583" s="122" t="s">
        <v>77</v>
      </c>
      <c r="AY1583" s="18" t="s">
        <v>133</v>
      </c>
      <c r="BE1583" s="123">
        <f>IF(N1583="základní",J1583,0)</f>
        <v>0</v>
      </c>
      <c r="BF1583" s="123">
        <f>IF(N1583="snížená",J1583,0)</f>
        <v>0</v>
      </c>
      <c r="BG1583" s="123">
        <f>IF(N1583="zákl. přenesená",J1583,0)</f>
        <v>0</v>
      </c>
      <c r="BH1583" s="123">
        <f>IF(N1583="sníž. přenesená",J1583,0)</f>
        <v>0</v>
      </c>
      <c r="BI1583" s="123">
        <f>IF(N1583="nulová",J1583,0)</f>
        <v>0</v>
      </c>
      <c r="BJ1583" s="18" t="s">
        <v>73</v>
      </c>
      <c r="BK1583" s="123">
        <f>ROUND(I1583*H1583,2)</f>
        <v>0</v>
      </c>
      <c r="BL1583" s="18" t="s">
        <v>195</v>
      </c>
      <c r="BM1583" s="122" t="s">
        <v>1912</v>
      </c>
    </row>
    <row r="1584" spans="1:47" s="2" customFormat="1" ht="48.75">
      <c r="A1584" s="164"/>
      <c r="B1584" s="176"/>
      <c r="C1584" s="164"/>
      <c r="D1584" s="254" t="s">
        <v>164</v>
      </c>
      <c r="E1584" s="164"/>
      <c r="F1584" s="267" t="s">
        <v>1913</v>
      </c>
      <c r="G1584" s="164"/>
      <c r="H1584" s="164"/>
      <c r="I1584" s="134"/>
      <c r="J1584" s="164"/>
      <c r="K1584" s="164"/>
      <c r="L1584" s="176"/>
      <c r="M1584" s="268"/>
      <c r="N1584" s="269"/>
      <c r="O1584" s="250"/>
      <c r="P1584" s="250"/>
      <c r="Q1584" s="250"/>
      <c r="R1584" s="250"/>
      <c r="S1584" s="250"/>
      <c r="T1584" s="270"/>
      <c r="U1584" s="164"/>
      <c r="V1584" s="164"/>
      <c r="W1584" s="164"/>
      <c r="X1584" s="164"/>
      <c r="Y1584" s="30"/>
      <c r="Z1584" s="30"/>
      <c r="AA1584" s="30"/>
      <c r="AB1584" s="30"/>
      <c r="AC1584" s="30"/>
      <c r="AD1584" s="30"/>
      <c r="AE1584" s="30"/>
      <c r="AT1584" s="18" t="s">
        <v>164</v>
      </c>
      <c r="AU1584" s="18" t="s">
        <v>77</v>
      </c>
    </row>
    <row r="1585" spans="1:51" s="14" customFormat="1" ht="12">
      <c r="A1585" s="162"/>
      <c r="B1585" s="260"/>
      <c r="C1585" s="162"/>
      <c r="D1585" s="254" t="s">
        <v>142</v>
      </c>
      <c r="E1585" s="261" t="s">
        <v>3</v>
      </c>
      <c r="F1585" s="262" t="s">
        <v>1914</v>
      </c>
      <c r="G1585" s="162"/>
      <c r="H1585" s="263">
        <v>6.3</v>
      </c>
      <c r="I1585" s="130"/>
      <c r="J1585" s="162"/>
      <c r="K1585" s="162"/>
      <c r="L1585" s="260"/>
      <c r="M1585" s="264"/>
      <c r="N1585" s="265"/>
      <c r="O1585" s="265"/>
      <c r="P1585" s="265"/>
      <c r="Q1585" s="265"/>
      <c r="R1585" s="265"/>
      <c r="S1585" s="265"/>
      <c r="T1585" s="266"/>
      <c r="U1585" s="162"/>
      <c r="V1585" s="162"/>
      <c r="W1585" s="162"/>
      <c r="X1585" s="162"/>
      <c r="AT1585" s="129" t="s">
        <v>142</v>
      </c>
      <c r="AU1585" s="129" t="s">
        <v>77</v>
      </c>
      <c r="AV1585" s="14" t="s">
        <v>77</v>
      </c>
      <c r="AW1585" s="14" t="s">
        <v>30</v>
      </c>
      <c r="AX1585" s="14" t="s">
        <v>73</v>
      </c>
      <c r="AY1585" s="129" t="s">
        <v>133</v>
      </c>
    </row>
    <row r="1586" spans="1:65" s="2" customFormat="1" ht="14.45" customHeight="1">
      <c r="A1586" s="164"/>
      <c r="B1586" s="176"/>
      <c r="C1586" s="242" t="s">
        <v>1915</v>
      </c>
      <c r="D1586" s="242" t="s">
        <v>135</v>
      </c>
      <c r="E1586" s="243" t="s">
        <v>1916</v>
      </c>
      <c r="F1586" s="244" t="s">
        <v>1917</v>
      </c>
      <c r="G1586" s="245" t="s">
        <v>172</v>
      </c>
      <c r="H1586" s="246">
        <v>11</v>
      </c>
      <c r="I1586" s="117"/>
      <c r="J1586" s="247">
        <f>ROUND(I1586*H1586,2)</f>
        <v>0</v>
      </c>
      <c r="K1586" s="244" t="s">
        <v>139</v>
      </c>
      <c r="L1586" s="176"/>
      <c r="M1586" s="248" t="s">
        <v>3</v>
      </c>
      <c r="N1586" s="249" t="s">
        <v>39</v>
      </c>
      <c r="O1586" s="250"/>
      <c r="P1586" s="251">
        <f>O1586*H1586</f>
        <v>0</v>
      </c>
      <c r="Q1586" s="251">
        <v>0.00389</v>
      </c>
      <c r="R1586" s="251">
        <f>Q1586*H1586</f>
        <v>0.042789999999999995</v>
      </c>
      <c r="S1586" s="251">
        <v>0</v>
      </c>
      <c r="T1586" s="252">
        <f>S1586*H1586</f>
        <v>0</v>
      </c>
      <c r="U1586" s="164"/>
      <c r="V1586" s="164"/>
      <c r="W1586" s="164"/>
      <c r="X1586" s="164"/>
      <c r="Y1586" s="30"/>
      <c r="Z1586" s="30"/>
      <c r="AA1586" s="30"/>
      <c r="AB1586" s="30"/>
      <c r="AC1586" s="30"/>
      <c r="AD1586" s="30"/>
      <c r="AE1586" s="30"/>
      <c r="AR1586" s="122" t="s">
        <v>195</v>
      </c>
      <c r="AT1586" s="122" t="s">
        <v>135</v>
      </c>
      <c r="AU1586" s="122" t="s">
        <v>77</v>
      </c>
      <c r="AY1586" s="18" t="s">
        <v>133</v>
      </c>
      <c r="BE1586" s="123">
        <f>IF(N1586="základní",J1586,0)</f>
        <v>0</v>
      </c>
      <c r="BF1586" s="123">
        <f>IF(N1586="snížená",J1586,0)</f>
        <v>0</v>
      </c>
      <c r="BG1586" s="123">
        <f>IF(N1586="zákl. přenesená",J1586,0)</f>
        <v>0</v>
      </c>
      <c r="BH1586" s="123">
        <f>IF(N1586="sníž. přenesená",J1586,0)</f>
        <v>0</v>
      </c>
      <c r="BI1586" s="123">
        <f>IF(N1586="nulová",J1586,0)</f>
        <v>0</v>
      </c>
      <c r="BJ1586" s="18" t="s">
        <v>73</v>
      </c>
      <c r="BK1586" s="123">
        <f>ROUND(I1586*H1586,2)</f>
        <v>0</v>
      </c>
      <c r="BL1586" s="18" t="s">
        <v>195</v>
      </c>
      <c r="BM1586" s="122" t="s">
        <v>1918</v>
      </c>
    </row>
    <row r="1587" spans="1:47" s="2" customFormat="1" ht="19.5">
      <c r="A1587" s="164"/>
      <c r="B1587" s="176"/>
      <c r="C1587" s="164"/>
      <c r="D1587" s="254" t="s">
        <v>164</v>
      </c>
      <c r="E1587" s="164"/>
      <c r="F1587" s="267" t="s">
        <v>1919</v>
      </c>
      <c r="G1587" s="164"/>
      <c r="H1587" s="164"/>
      <c r="I1587" s="134"/>
      <c r="J1587" s="164"/>
      <c r="K1587" s="164"/>
      <c r="L1587" s="176"/>
      <c r="M1587" s="268"/>
      <c r="N1587" s="269"/>
      <c r="O1587" s="250"/>
      <c r="P1587" s="250"/>
      <c r="Q1587" s="250"/>
      <c r="R1587" s="250"/>
      <c r="S1587" s="250"/>
      <c r="T1587" s="270"/>
      <c r="U1587" s="164"/>
      <c r="V1587" s="164"/>
      <c r="W1587" s="164"/>
      <c r="X1587" s="164"/>
      <c r="Y1587" s="30"/>
      <c r="Z1587" s="30"/>
      <c r="AA1587" s="30"/>
      <c r="AB1587" s="30"/>
      <c r="AC1587" s="30"/>
      <c r="AD1587" s="30"/>
      <c r="AE1587" s="30"/>
      <c r="AT1587" s="18" t="s">
        <v>164</v>
      </c>
      <c r="AU1587" s="18" t="s">
        <v>77</v>
      </c>
    </row>
    <row r="1588" spans="1:51" s="13" customFormat="1" ht="12">
      <c r="A1588" s="161"/>
      <c r="B1588" s="253"/>
      <c r="C1588" s="161"/>
      <c r="D1588" s="254" t="s">
        <v>142</v>
      </c>
      <c r="E1588" s="255" t="s">
        <v>3</v>
      </c>
      <c r="F1588" s="256" t="s">
        <v>1920</v>
      </c>
      <c r="G1588" s="161"/>
      <c r="H1588" s="255" t="s">
        <v>3</v>
      </c>
      <c r="I1588" s="125"/>
      <c r="J1588" s="161"/>
      <c r="K1588" s="161"/>
      <c r="L1588" s="253"/>
      <c r="M1588" s="257"/>
      <c r="N1588" s="258"/>
      <c r="O1588" s="258"/>
      <c r="P1588" s="258"/>
      <c r="Q1588" s="258"/>
      <c r="R1588" s="258"/>
      <c r="S1588" s="258"/>
      <c r="T1588" s="259"/>
      <c r="U1588" s="161"/>
      <c r="V1588" s="161"/>
      <c r="W1588" s="161"/>
      <c r="X1588" s="161"/>
      <c r="AT1588" s="124" t="s">
        <v>142</v>
      </c>
      <c r="AU1588" s="124" t="s">
        <v>77</v>
      </c>
      <c r="AV1588" s="13" t="s">
        <v>73</v>
      </c>
      <c r="AW1588" s="13" t="s">
        <v>30</v>
      </c>
      <c r="AX1588" s="13" t="s">
        <v>68</v>
      </c>
      <c r="AY1588" s="124" t="s">
        <v>133</v>
      </c>
    </row>
    <row r="1589" spans="1:51" s="14" customFormat="1" ht="12">
      <c r="A1589" s="162"/>
      <c r="B1589" s="260"/>
      <c r="C1589" s="162"/>
      <c r="D1589" s="254" t="s">
        <v>142</v>
      </c>
      <c r="E1589" s="261" t="s">
        <v>3</v>
      </c>
      <c r="F1589" s="262" t="s">
        <v>200</v>
      </c>
      <c r="G1589" s="162"/>
      <c r="H1589" s="263">
        <v>11</v>
      </c>
      <c r="I1589" s="130"/>
      <c r="J1589" s="162"/>
      <c r="K1589" s="162"/>
      <c r="L1589" s="260"/>
      <c r="M1589" s="264"/>
      <c r="N1589" s="265"/>
      <c r="O1589" s="265"/>
      <c r="P1589" s="265"/>
      <c r="Q1589" s="265"/>
      <c r="R1589" s="265"/>
      <c r="S1589" s="265"/>
      <c r="T1589" s="266"/>
      <c r="U1589" s="162"/>
      <c r="V1589" s="162"/>
      <c r="W1589" s="162"/>
      <c r="X1589" s="162"/>
      <c r="AT1589" s="129" t="s">
        <v>142</v>
      </c>
      <c r="AU1589" s="129" t="s">
        <v>77</v>
      </c>
      <c r="AV1589" s="14" t="s">
        <v>77</v>
      </c>
      <c r="AW1589" s="14" t="s">
        <v>30</v>
      </c>
      <c r="AX1589" s="14" t="s">
        <v>73</v>
      </c>
      <c r="AY1589" s="129" t="s">
        <v>133</v>
      </c>
    </row>
    <row r="1590" spans="1:65" s="2" customFormat="1" ht="14.45" customHeight="1">
      <c r="A1590" s="164"/>
      <c r="B1590" s="176"/>
      <c r="C1590" s="242" t="s">
        <v>1921</v>
      </c>
      <c r="D1590" s="242" t="s">
        <v>135</v>
      </c>
      <c r="E1590" s="243" t="s">
        <v>1922</v>
      </c>
      <c r="F1590" s="244" t="s">
        <v>1923</v>
      </c>
      <c r="G1590" s="245" t="s">
        <v>172</v>
      </c>
      <c r="H1590" s="246">
        <v>7.2</v>
      </c>
      <c r="I1590" s="117"/>
      <c r="J1590" s="247">
        <f>ROUND(I1590*H1590,2)</f>
        <v>0</v>
      </c>
      <c r="K1590" s="244" t="s">
        <v>3</v>
      </c>
      <c r="L1590" s="176"/>
      <c r="M1590" s="248" t="s">
        <v>3</v>
      </c>
      <c r="N1590" s="249" t="s">
        <v>39</v>
      </c>
      <c r="O1590" s="250"/>
      <c r="P1590" s="251">
        <f>O1590*H1590</f>
        <v>0</v>
      </c>
      <c r="Q1590" s="251">
        <v>0</v>
      </c>
      <c r="R1590" s="251">
        <f>Q1590*H1590</f>
        <v>0</v>
      </c>
      <c r="S1590" s="251">
        <v>0</v>
      </c>
      <c r="T1590" s="252">
        <f>S1590*H1590</f>
        <v>0</v>
      </c>
      <c r="U1590" s="164"/>
      <c r="V1590" s="164"/>
      <c r="W1590" s="164"/>
      <c r="X1590" s="164"/>
      <c r="Y1590" s="30"/>
      <c r="Z1590" s="30"/>
      <c r="AA1590" s="30"/>
      <c r="AB1590" s="30"/>
      <c r="AC1590" s="30"/>
      <c r="AD1590" s="30"/>
      <c r="AE1590" s="30"/>
      <c r="AR1590" s="122" t="s">
        <v>195</v>
      </c>
      <c r="AT1590" s="122" t="s">
        <v>135</v>
      </c>
      <c r="AU1590" s="122" t="s">
        <v>77</v>
      </c>
      <c r="AY1590" s="18" t="s">
        <v>133</v>
      </c>
      <c r="BE1590" s="123">
        <f>IF(N1590="základní",J1590,0)</f>
        <v>0</v>
      </c>
      <c r="BF1590" s="123">
        <f>IF(N1590="snížená",J1590,0)</f>
        <v>0</v>
      </c>
      <c r="BG1590" s="123">
        <f>IF(N1590="zákl. přenesená",J1590,0)</f>
        <v>0</v>
      </c>
      <c r="BH1590" s="123">
        <f>IF(N1590="sníž. přenesená",J1590,0)</f>
        <v>0</v>
      </c>
      <c r="BI1590" s="123">
        <f>IF(N1590="nulová",J1590,0)</f>
        <v>0</v>
      </c>
      <c r="BJ1590" s="18" t="s">
        <v>73</v>
      </c>
      <c r="BK1590" s="123">
        <f>ROUND(I1590*H1590,2)</f>
        <v>0</v>
      </c>
      <c r="BL1590" s="18" t="s">
        <v>195</v>
      </c>
      <c r="BM1590" s="122" t="s">
        <v>1924</v>
      </c>
    </row>
    <row r="1591" spans="1:51" s="14" customFormat="1" ht="12">
      <c r="A1591" s="162"/>
      <c r="B1591" s="260"/>
      <c r="C1591" s="162"/>
      <c r="D1591" s="254" t="s">
        <v>142</v>
      </c>
      <c r="E1591" s="261" t="s">
        <v>3</v>
      </c>
      <c r="F1591" s="262" t="s">
        <v>1925</v>
      </c>
      <c r="G1591" s="162"/>
      <c r="H1591" s="263">
        <v>7.2</v>
      </c>
      <c r="I1591" s="130"/>
      <c r="J1591" s="162"/>
      <c r="K1591" s="162"/>
      <c r="L1591" s="260"/>
      <c r="M1591" s="264"/>
      <c r="N1591" s="265"/>
      <c r="O1591" s="265"/>
      <c r="P1591" s="265"/>
      <c r="Q1591" s="265"/>
      <c r="R1591" s="265"/>
      <c r="S1591" s="265"/>
      <c r="T1591" s="266"/>
      <c r="U1591" s="162"/>
      <c r="V1591" s="162"/>
      <c r="W1591" s="162"/>
      <c r="X1591" s="162"/>
      <c r="AT1591" s="129" t="s">
        <v>142</v>
      </c>
      <c r="AU1591" s="129" t="s">
        <v>77</v>
      </c>
      <c r="AV1591" s="14" t="s">
        <v>77</v>
      </c>
      <c r="AW1591" s="14" t="s">
        <v>30</v>
      </c>
      <c r="AX1591" s="14" t="s">
        <v>73</v>
      </c>
      <c r="AY1591" s="129" t="s">
        <v>133</v>
      </c>
    </row>
    <row r="1592" spans="1:65" s="2" customFormat="1" ht="14.45" customHeight="1">
      <c r="A1592" s="164"/>
      <c r="B1592" s="176"/>
      <c r="C1592" s="242" t="s">
        <v>1926</v>
      </c>
      <c r="D1592" s="242" t="s">
        <v>135</v>
      </c>
      <c r="E1592" s="243" t="s">
        <v>1731</v>
      </c>
      <c r="F1592" s="244" t="s">
        <v>1732</v>
      </c>
      <c r="G1592" s="245" t="s">
        <v>172</v>
      </c>
      <c r="H1592" s="246">
        <v>30</v>
      </c>
      <c r="I1592" s="117"/>
      <c r="J1592" s="247">
        <f>ROUND(I1592*H1592,2)</f>
        <v>0</v>
      </c>
      <c r="K1592" s="244" t="s">
        <v>139</v>
      </c>
      <c r="L1592" s="176"/>
      <c r="M1592" s="248" t="s">
        <v>3</v>
      </c>
      <c r="N1592" s="249" t="s">
        <v>39</v>
      </c>
      <c r="O1592" s="250"/>
      <c r="P1592" s="251">
        <f>O1592*H1592</f>
        <v>0</v>
      </c>
      <c r="Q1592" s="251">
        <v>0.00252</v>
      </c>
      <c r="R1592" s="251">
        <f>Q1592*H1592</f>
        <v>0.0756</v>
      </c>
      <c r="S1592" s="251">
        <v>0</v>
      </c>
      <c r="T1592" s="252">
        <f>S1592*H1592</f>
        <v>0</v>
      </c>
      <c r="U1592" s="164"/>
      <c r="V1592" s="164"/>
      <c r="W1592" s="164"/>
      <c r="X1592" s="164"/>
      <c r="Y1592" s="30"/>
      <c r="Z1592" s="30"/>
      <c r="AA1592" s="30"/>
      <c r="AB1592" s="30"/>
      <c r="AC1592" s="30"/>
      <c r="AD1592" s="30"/>
      <c r="AE1592" s="30"/>
      <c r="AR1592" s="122" t="s">
        <v>195</v>
      </c>
      <c r="AT1592" s="122" t="s">
        <v>135</v>
      </c>
      <c r="AU1592" s="122" t="s">
        <v>77</v>
      </c>
      <c r="AY1592" s="18" t="s">
        <v>133</v>
      </c>
      <c r="BE1592" s="123">
        <f>IF(N1592="základní",J1592,0)</f>
        <v>0</v>
      </c>
      <c r="BF1592" s="123">
        <f>IF(N1592="snížená",J1592,0)</f>
        <v>0</v>
      </c>
      <c r="BG1592" s="123">
        <f>IF(N1592="zákl. přenesená",J1592,0)</f>
        <v>0</v>
      </c>
      <c r="BH1592" s="123">
        <f>IF(N1592="sníž. přenesená",J1592,0)</f>
        <v>0</v>
      </c>
      <c r="BI1592" s="123">
        <f>IF(N1592="nulová",J1592,0)</f>
        <v>0</v>
      </c>
      <c r="BJ1592" s="18" t="s">
        <v>73</v>
      </c>
      <c r="BK1592" s="123">
        <f>ROUND(I1592*H1592,2)</f>
        <v>0</v>
      </c>
      <c r="BL1592" s="18" t="s">
        <v>195</v>
      </c>
      <c r="BM1592" s="122" t="s">
        <v>1927</v>
      </c>
    </row>
    <row r="1593" spans="1:47" s="2" customFormat="1" ht="19.5">
      <c r="A1593" s="164"/>
      <c r="B1593" s="176"/>
      <c r="C1593" s="164"/>
      <c r="D1593" s="254" t="s">
        <v>164</v>
      </c>
      <c r="E1593" s="164"/>
      <c r="F1593" s="267" t="s">
        <v>1928</v>
      </c>
      <c r="G1593" s="164"/>
      <c r="H1593" s="164"/>
      <c r="I1593" s="134"/>
      <c r="J1593" s="164"/>
      <c r="K1593" s="164"/>
      <c r="L1593" s="176"/>
      <c r="M1593" s="268"/>
      <c r="N1593" s="269"/>
      <c r="O1593" s="250"/>
      <c r="P1593" s="250"/>
      <c r="Q1593" s="250"/>
      <c r="R1593" s="250"/>
      <c r="S1593" s="250"/>
      <c r="T1593" s="270"/>
      <c r="U1593" s="164"/>
      <c r="V1593" s="164"/>
      <c r="W1593" s="164"/>
      <c r="X1593" s="164"/>
      <c r="Y1593" s="30"/>
      <c r="Z1593" s="30"/>
      <c r="AA1593" s="30"/>
      <c r="AB1593" s="30"/>
      <c r="AC1593" s="30"/>
      <c r="AD1593" s="30"/>
      <c r="AE1593" s="30"/>
      <c r="AT1593" s="18" t="s">
        <v>164</v>
      </c>
      <c r="AU1593" s="18" t="s">
        <v>77</v>
      </c>
    </row>
    <row r="1594" spans="1:51" s="13" customFormat="1" ht="12">
      <c r="A1594" s="161"/>
      <c r="B1594" s="253"/>
      <c r="C1594" s="161"/>
      <c r="D1594" s="254" t="s">
        <v>142</v>
      </c>
      <c r="E1594" s="255" t="s">
        <v>3</v>
      </c>
      <c r="F1594" s="256" t="s">
        <v>1929</v>
      </c>
      <c r="G1594" s="161"/>
      <c r="H1594" s="255" t="s">
        <v>3</v>
      </c>
      <c r="I1594" s="125"/>
      <c r="J1594" s="161"/>
      <c r="K1594" s="161"/>
      <c r="L1594" s="253"/>
      <c r="M1594" s="257"/>
      <c r="N1594" s="258"/>
      <c r="O1594" s="258"/>
      <c r="P1594" s="258"/>
      <c r="Q1594" s="258"/>
      <c r="R1594" s="258"/>
      <c r="S1594" s="258"/>
      <c r="T1594" s="259"/>
      <c r="U1594" s="161"/>
      <c r="V1594" s="161"/>
      <c r="W1594" s="161"/>
      <c r="X1594" s="161"/>
      <c r="AT1594" s="124" t="s">
        <v>142</v>
      </c>
      <c r="AU1594" s="124" t="s">
        <v>77</v>
      </c>
      <c r="AV1594" s="13" t="s">
        <v>73</v>
      </c>
      <c r="AW1594" s="13" t="s">
        <v>30</v>
      </c>
      <c r="AX1594" s="13" t="s">
        <v>68</v>
      </c>
      <c r="AY1594" s="124" t="s">
        <v>133</v>
      </c>
    </row>
    <row r="1595" spans="1:51" s="14" customFormat="1" ht="12">
      <c r="A1595" s="162"/>
      <c r="B1595" s="260"/>
      <c r="C1595" s="162"/>
      <c r="D1595" s="254" t="s">
        <v>142</v>
      </c>
      <c r="E1595" s="261" t="s">
        <v>3</v>
      </c>
      <c r="F1595" s="262" t="s">
        <v>1930</v>
      </c>
      <c r="G1595" s="162"/>
      <c r="H1595" s="263">
        <v>30</v>
      </c>
      <c r="I1595" s="130"/>
      <c r="J1595" s="162"/>
      <c r="K1595" s="162"/>
      <c r="L1595" s="260"/>
      <c r="M1595" s="264"/>
      <c r="N1595" s="265"/>
      <c r="O1595" s="265"/>
      <c r="P1595" s="265"/>
      <c r="Q1595" s="265"/>
      <c r="R1595" s="265"/>
      <c r="S1595" s="265"/>
      <c r="T1595" s="266"/>
      <c r="U1595" s="162"/>
      <c r="V1595" s="162"/>
      <c r="W1595" s="162"/>
      <c r="X1595" s="162"/>
      <c r="AT1595" s="129" t="s">
        <v>142</v>
      </c>
      <c r="AU1595" s="129" t="s">
        <v>77</v>
      </c>
      <c r="AV1595" s="14" t="s">
        <v>77</v>
      </c>
      <c r="AW1595" s="14" t="s">
        <v>30</v>
      </c>
      <c r="AX1595" s="14" t="s">
        <v>73</v>
      </c>
      <c r="AY1595" s="129" t="s">
        <v>133</v>
      </c>
    </row>
    <row r="1596" spans="1:65" s="2" customFormat="1" ht="14.45" customHeight="1">
      <c r="A1596" s="164"/>
      <c r="B1596" s="176"/>
      <c r="C1596" s="242" t="s">
        <v>1931</v>
      </c>
      <c r="D1596" s="242" t="s">
        <v>135</v>
      </c>
      <c r="E1596" s="243" t="s">
        <v>1932</v>
      </c>
      <c r="F1596" s="244" t="s">
        <v>1933</v>
      </c>
      <c r="G1596" s="245" t="s">
        <v>138</v>
      </c>
      <c r="H1596" s="246">
        <v>1.32</v>
      </c>
      <c r="I1596" s="117"/>
      <c r="J1596" s="247">
        <f>ROUND(I1596*H1596,2)</f>
        <v>0</v>
      </c>
      <c r="K1596" s="244" t="s">
        <v>3</v>
      </c>
      <c r="L1596" s="176"/>
      <c r="M1596" s="248" t="s">
        <v>3</v>
      </c>
      <c r="N1596" s="249" t="s">
        <v>39</v>
      </c>
      <c r="O1596" s="250"/>
      <c r="P1596" s="251">
        <f>O1596*H1596</f>
        <v>0</v>
      </c>
      <c r="Q1596" s="251">
        <v>0</v>
      </c>
      <c r="R1596" s="251">
        <f>Q1596*H1596</f>
        <v>0</v>
      </c>
      <c r="S1596" s="251">
        <v>0</v>
      </c>
      <c r="T1596" s="252">
        <f>S1596*H1596</f>
        <v>0</v>
      </c>
      <c r="U1596" s="164"/>
      <c r="V1596" s="164"/>
      <c r="W1596" s="164"/>
      <c r="X1596" s="164"/>
      <c r="Y1596" s="30"/>
      <c r="Z1596" s="30"/>
      <c r="AA1596" s="30"/>
      <c r="AB1596" s="30"/>
      <c r="AC1596" s="30"/>
      <c r="AD1596" s="30"/>
      <c r="AE1596" s="30"/>
      <c r="AR1596" s="122" t="s">
        <v>195</v>
      </c>
      <c r="AT1596" s="122" t="s">
        <v>135</v>
      </c>
      <c r="AU1596" s="122" t="s">
        <v>77</v>
      </c>
      <c r="AY1596" s="18" t="s">
        <v>133</v>
      </c>
      <c r="BE1596" s="123">
        <f>IF(N1596="základní",J1596,0)</f>
        <v>0</v>
      </c>
      <c r="BF1596" s="123">
        <f>IF(N1596="snížená",J1596,0)</f>
        <v>0</v>
      </c>
      <c r="BG1596" s="123">
        <f>IF(N1596="zákl. přenesená",J1596,0)</f>
        <v>0</v>
      </c>
      <c r="BH1596" s="123">
        <f>IF(N1596="sníž. přenesená",J1596,0)</f>
        <v>0</v>
      </c>
      <c r="BI1596" s="123">
        <f>IF(N1596="nulová",J1596,0)</f>
        <v>0</v>
      </c>
      <c r="BJ1596" s="18" t="s">
        <v>73</v>
      </c>
      <c r="BK1596" s="123">
        <f>ROUND(I1596*H1596,2)</f>
        <v>0</v>
      </c>
      <c r="BL1596" s="18" t="s">
        <v>195</v>
      </c>
      <c r="BM1596" s="122" t="s">
        <v>1934</v>
      </c>
    </row>
    <row r="1597" spans="1:51" s="14" customFormat="1" ht="12">
      <c r="A1597" s="162"/>
      <c r="B1597" s="260"/>
      <c r="C1597" s="162"/>
      <c r="D1597" s="254" t="s">
        <v>142</v>
      </c>
      <c r="E1597" s="261" t="s">
        <v>3</v>
      </c>
      <c r="F1597" s="262" t="s">
        <v>1935</v>
      </c>
      <c r="G1597" s="162"/>
      <c r="H1597" s="263">
        <v>1.32</v>
      </c>
      <c r="I1597" s="130"/>
      <c r="J1597" s="162"/>
      <c r="K1597" s="162"/>
      <c r="L1597" s="260"/>
      <c r="M1597" s="264"/>
      <c r="N1597" s="265"/>
      <c r="O1597" s="265"/>
      <c r="P1597" s="265"/>
      <c r="Q1597" s="265"/>
      <c r="R1597" s="265"/>
      <c r="S1597" s="265"/>
      <c r="T1597" s="266"/>
      <c r="U1597" s="162"/>
      <c r="V1597" s="162"/>
      <c r="W1597" s="162"/>
      <c r="X1597" s="162"/>
      <c r="AT1597" s="129" t="s">
        <v>142</v>
      </c>
      <c r="AU1597" s="129" t="s">
        <v>77</v>
      </c>
      <c r="AV1597" s="14" t="s">
        <v>77</v>
      </c>
      <c r="AW1597" s="14" t="s">
        <v>30</v>
      </c>
      <c r="AX1597" s="14" t="s">
        <v>73</v>
      </c>
      <c r="AY1597" s="129" t="s">
        <v>133</v>
      </c>
    </row>
    <row r="1598" spans="1:65" s="2" customFormat="1" ht="14.45" customHeight="1">
      <c r="A1598" s="164"/>
      <c r="B1598" s="176"/>
      <c r="C1598" s="242" t="s">
        <v>1936</v>
      </c>
      <c r="D1598" s="242" t="s">
        <v>135</v>
      </c>
      <c r="E1598" s="243" t="s">
        <v>1834</v>
      </c>
      <c r="F1598" s="244" t="s">
        <v>1835</v>
      </c>
      <c r="G1598" s="245" t="s">
        <v>172</v>
      </c>
      <c r="H1598" s="246">
        <v>19.6</v>
      </c>
      <c r="I1598" s="117"/>
      <c r="J1598" s="247">
        <f>ROUND(I1598*H1598,2)</f>
        <v>0</v>
      </c>
      <c r="K1598" s="244" t="s">
        <v>139</v>
      </c>
      <c r="L1598" s="176"/>
      <c r="M1598" s="248" t="s">
        <v>3</v>
      </c>
      <c r="N1598" s="249" t="s">
        <v>39</v>
      </c>
      <c r="O1598" s="250"/>
      <c r="P1598" s="251">
        <f>O1598*H1598</f>
        <v>0</v>
      </c>
      <c r="Q1598" s="251">
        <v>0.00171</v>
      </c>
      <c r="R1598" s="251">
        <f>Q1598*H1598</f>
        <v>0.033516000000000004</v>
      </c>
      <c r="S1598" s="251">
        <v>0</v>
      </c>
      <c r="T1598" s="252">
        <f>S1598*H1598</f>
        <v>0</v>
      </c>
      <c r="U1598" s="164"/>
      <c r="V1598" s="164"/>
      <c r="W1598" s="164"/>
      <c r="X1598" s="164"/>
      <c r="Y1598" s="30"/>
      <c r="Z1598" s="30"/>
      <c r="AA1598" s="30"/>
      <c r="AB1598" s="30"/>
      <c r="AC1598" s="30"/>
      <c r="AD1598" s="30"/>
      <c r="AE1598" s="30"/>
      <c r="AR1598" s="122" t="s">
        <v>195</v>
      </c>
      <c r="AT1598" s="122" t="s">
        <v>135</v>
      </c>
      <c r="AU1598" s="122" t="s">
        <v>77</v>
      </c>
      <c r="AY1598" s="18" t="s">
        <v>133</v>
      </c>
      <c r="BE1598" s="123">
        <f>IF(N1598="základní",J1598,0)</f>
        <v>0</v>
      </c>
      <c r="BF1598" s="123">
        <f>IF(N1598="snížená",J1598,0)</f>
        <v>0</v>
      </c>
      <c r="BG1598" s="123">
        <f>IF(N1598="zákl. přenesená",J1598,0)</f>
        <v>0</v>
      </c>
      <c r="BH1598" s="123">
        <f>IF(N1598="sníž. přenesená",J1598,0)</f>
        <v>0</v>
      </c>
      <c r="BI1598" s="123">
        <f>IF(N1598="nulová",J1598,0)</f>
        <v>0</v>
      </c>
      <c r="BJ1598" s="18" t="s">
        <v>73</v>
      </c>
      <c r="BK1598" s="123">
        <f>ROUND(I1598*H1598,2)</f>
        <v>0</v>
      </c>
      <c r="BL1598" s="18" t="s">
        <v>195</v>
      </c>
      <c r="BM1598" s="122" t="s">
        <v>1937</v>
      </c>
    </row>
    <row r="1599" spans="1:47" s="2" customFormat="1" ht="19.5">
      <c r="A1599" s="164"/>
      <c r="B1599" s="176"/>
      <c r="C1599" s="164"/>
      <c r="D1599" s="254" t="s">
        <v>164</v>
      </c>
      <c r="E1599" s="164"/>
      <c r="F1599" s="267" t="s">
        <v>1938</v>
      </c>
      <c r="G1599" s="164"/>
      <c r="H1599" s="164"/>
      <c r="I1599" s="134"/>
      <c r="J1599" s="164"/>
      <c r="K1599" s="164"/>
      <c r="L1599" s="176"/>
      <c r="M1599" s="268"/>
      <c r="N1599" s="269"/>
      <c r="O1599" s="250"/>
      <c r="P1599" s="250"/>
      <c r="Q1599" s="250"/>
      <c r="R1599" s="250"/>
      <c r="S1599" s="250"/>
      <c r="T1599" s="270"/>
      <c r="U1599" s="164"/>
      <c r="V1599" s="164"/>
      <c r="W1599" s="164"/>
      <c r="X1599" s="164"/>
      <c r="Y1599" s="30"/>
      <c r="Z1599" s="30"/>
      <c r="AA1599" s="30"/>
      <c r="AB1599" s="30"/>
      <c r="AC1599" s="30"/>
      <c r="AD1599" s="30"/>
      <c r="AE1599" s="30"/>
      <c r="AT1599" s="18" t="s">
        <v>164</v>
      </c>
      <c r="AU1599" s="18" t="s">
        <v>77</v>
      </c>
    </row>
    <row r="1600" spans="1:51" s="13" customFormat="1" ht="12">
      <c r="A1600" s="161"/>
      <c r="B1600" s="253"/>
      <c r="C1600" s="161"/>
      <c r="D1600" s="254" t="s">
        <v>142</v>
      </c>
      <c r="E1600" s="255" t="s">
        <v>3</v>
      </c>
      <c r="F1600" s="256" t="s">
        <v>1939</v>
      </c>
      <c r="G1600" s="161"/>
      <c r="H1600" s="255" t="s">
        <v>3</v>
      </c>
      <c r="I1600" s="125"/>
      <c r="J1600" s="161"/>
      <c r="K1600" s="161"/>
      <c r="L1600" s="253"/>
      <c r="M1600" s="257"/>
      <c r="N1600" s="258"/>
      <c r="O1600" s="258"/>
      <c r="P1600" s="258"/>
      <c r="Q1600" s="258"/>
      <c r="R1600" s="258"/>
      <c r="S1600" s="258"/>
      <c r="T1600" s="259"/>
      <c r="U1600" s="161"/>
      <c r="V1600" s="161"/>
      <c r="W1600" s="161"/>
      <c r="X1600" s="161"/>
      <c r="AT1600" s="124" t="s">
        <v>142</v>
      </c>
      <c r="AU1600" s="124" t="s">
        <v>77</v>
      </c>
      <c r="AV1600" s="13" t="s">
        <v>73</v>
      </c>
      <c r="AW1600" s="13" t="s">
        <v>30</v>
      </c>
      <c r="AX1600" s="13" t="s">
        <v>68</v>
      </c>
      <c r="AY1600" s="124" t="s">
        <v>133</v>
      </c>
    </row>
    <row r="1601" spans="1:51" s="14" customFormat="1" ht="12">
      <c r="A1601" s="162"/>
      <c r="B1601" s="260"/>
      <c r="C1601" s="162"/>
      <c r="D1601" s="254" t="s">
        <v>142</v>
      </c>
      <c r="E1601" s="261" t="s">
        <v>3</v>
      </c>
      <c r="F1601" s="262" t="s">
        <v>1940</v>
      </c>
      <c r="G1601" s="162"/>
      <c r="H1601" s="263">
        <v>19.6</v>
      </c>
      <c r="I1601" s="130"/>
      <c r="J1601" s="162"/>
      <c r="K1601" s="162"/>
      <c r="L1601" s="260"/>
      <c r="M1601" s="264"/>
      <c r="N1601" s="265"/>
      <c r="O1601" s="265"/>
      <c r="P1601" s="265"/>
      <c r="Q1601" s="265"/>
      <c r="R1601" s="265"/>
      <c r="S1601" s="265"/>
      <c r="T1601" s="266"/>
      <c r="U1601" s="162"/>
      <c r="V1601" s="162"/>
      <c r="W1601" s="162"/>
      <c r="X1601" s="162"/>
      <c r="AT1601" s="129" t="s">
        <v>142</v>
      </c>
      <c r="AU1601" s="129" t="s">
        <v>77</v>
      </c>
      <c r="AV1601" s="14" t="s">
        <v>77</v>
      </c>
      <c r="AW1601" s="14" t="s">
        <v>30</v>
      </c>
      <c r="AX1601" s="14" t="s">
        <v>73</v>
      </c>
      <c r="AY1601" s="129" t="s">
        <v>133</v>
      </c>
    </row>
    <row r="1602" spans="1:65" s="2" customFormat="1" ht="14.45" customHeight="1">
      <c r="A1602" s="164"/>
      <c r="B1602" s="176"/>
      <c r="C1602" s="242" t="s">
        <v>1941</v>
      </c>
      <c r="D1602" s="242" t="s">
        <v>135</v>
      </c>
      <c r="E1602" s="243" t="s">
        <v>1942</v>
      </c>
      <c r="F1602" s="244" t="s">
        <v>1943</v>
      </c>
      <c r="G1602" s="245" t="s">
        <v>172</v>
      </c>
      <c r="H1602" s="246">
        <v>4.2</v>
      </c>
      <c r="I1602" s="117"/>
      <c r="J1602" s="247">
        <f>ROUND(I1602*H1602,2)</f>
        <v>0</v>
      </c>
      <c r="K1602" s="244" t="s">
        <v>139</v>
      </c>
      <c r="L1602" s="176"/>
      <c r="M1602" s="248" t="s">
        <v>3</v>
      </c>
      <c r="N1602" s="249" t="s">
        <v>39</v>
      </c>
      <c r="O1602" s="250"/>
      <c r="P1602" s="251">
        <f>O1602*H1602</f>
        <v>0</v>
      </c>
      <c r="Q1602" s="251">
        <v>0.00146</v>
      </c>
      <c r="R1602" s="251">
        <f>Q1602*H1602</f>
        <v>0.006132</v>
      </c>
      <c r="S1602" s="251">
        <v>0</v>
      </c>
      <c r="T1602" s="252">
        <f>S1602*H1602</f>
        <v>0</v>
      </c>
      <c r="U1602" s="164"/>
      <c r="V1602" s="164"/>
      <c r="W1602" s="164"/>
      <c r="X1602" s="164"/>
      <c r="Y1602" s="30"/>
      <c r="Z1602" s="30"/>
      <c r="AA1602" s="30"/>
      <c r="AB1602" s="30"/>
      <c r="AC1602" s="30"/>
      <c r="AD1602" s="30"/>
      <c r="AE1602" s="30"/>
      <c r="AR1602" s="122" t="s">
        <v>195</v>
      </c>
      <c r="AT1602" s="122" t="s">
        <v>135</v>
      </c>
      <c r="AU1602" s="122" t="s">
        <v>77</v>
      </c>
      <c r="AY1602" s="18" t="s">
        <v>133</v>
      </c>
      <c r="BE1602" s="123">
        <f>IF(N1602="základní",J1602,0)</f>
        <v>0</v>
      </c>
      <c r="BF1602" s="123">
        <f>IF(N1602="snížená",J1602,0)</f>
        <v>0</v>
      </c>
      <c r="BG1602" s="123">
        <f>IF(N1602="zákl. přenesená",J1602,0)</f>
        <v>0</v>
      </c>
      <c r="BH1602" s="123">
        <f>IF(N1602="sníž. přenesená",J1602,0)</f>
        <v>0</v>
      </c>
      <c r="BI1602" s="123">
        <f>IF(N1602="nulová",J1602,0)</f>
        <v>0</v>
      </c>
      <c r="BJ1602" s="18" t="s">
        <v>73</v>
      </c>
      <c r="BK1602" s="123">
        <f>ROUND(I1602*H1602,2)</f>
        <v>0</v>
      </c>
      <c r="BL1602" s="18" t="s">
        <v>195</v>
      </c>
      <c r="BM1602" s="122" t="s">
        <v>1944</v>
      </c>
    </row>
    <row r="1603" spans="1:47" s="2" customFormat="1" ht="19.5">
      <c r="A1603" s="164"/>
      <c r="B1603" s="176"/>
      <c r="C1603" s="164"/>
      <c r="D1603" s="254" t="s">
        <v>164</v>
      </c>
      <c r="E1603" s="164"/>
      <c r="F1603" s="267" t="s">
        <v>1945</v>
      </c>
      <c r="G1603" s="164"/>
      <c r="H1603" s="164"/>
      <c r="I1603" s="134"/>
      <c r="J1603" s="164"/>
      <c r="K1603" s="164"/>
      <c r="L1603" s="176"/>
      <c r="M1603" s="268"/>
      <c r="N1603" s="269"/>
      <c r="O1603" s="250"/>
      <c r="P1603" s="250"/>
      <c r="Q1603" s="250"/>
      <c r="R1603" s="250"/>
      <c r="S1603" s="250"/>
      <c r="T1603" s="270"/>
      <c r="U1603" s="164"/>
      <c r="V1603" s="164"/>
      <c r="W1603" s="164"/>
      <c r="X1603" s="164"/>
      <c r="Y1603" s="30"/>
      <c r="Z1603" s="30"/>
      <c r="AA1603" s="30"/>
      <c r="AB1603" s="30"/>
      <c r="AC1603" s="30"/>
      <c r="AD1603" s="30"/>
      <c r="AE1603" s="30"/>
      <c r="AT1603" s="18" t="s">
        <v>164</v>
      </c>
      <c r="AU1603" s="18" t="s">
        <v>77</v>
      </c>
    </row>
    <row r="1604" spans="1:51" s="13" customFormat="1" ht="12">
      <c r="A1604" s="161"/>
      <c r="B1604" s="253"/>
      <c r="C1604" s="161"/>
      <c r="D1604" s="254" t="s">
        <v>142</v>
      </c>
      <c r="E1604" s="255" t="s">
        <v>3</v>
      </c>
      <c r="F1604" s="256" t="s">
        <v>1946</v>
      </c>
      <c r="G1604" s="161"/>
      <c r="H1604" s="255" t="s">
        <v>3</v>
      </c>
      <c r="I1604" s="125"/>
      <c r="J1604" s="161"/>
      <c r="K1604" s="161"/>
      <c r="L1604" s="253"/>
      <c r="M1604" s="257"/>
      <c r="N1604" s="258"/>
      <c r="O1604" s="258"/>
      <c r="P1604" s="258"/>
      <c r="Q1604" s="258"/>
      <c r="R1604" s="258"/>
      <c r="S1604" s="258"/>
      <c r="T1604" s="259"/>
      <c r="U1604" s="161"/>
      <c r="V1604" s="161"/>
      <c r="W1604" s="161"/>
      <c r="X1604" s="161"/>
      <c r="AT1604" s="124" t="s">
        <v>142</v>
      </c>
      <c r="AU1604" s="124" t="s">
        <v>77</v>
      </c>
      <c r="AV1604" s="13" t="s">
        <v>73</v>
      </c>
      <c r="AW1604" s="13" t="s">
        <v>30</v>
      </c>
      <c r="AX1604" s="13" t="s">
        <v>68</v>
      </c>
      <c r="AY1604" s="124" t="s">
        <v>133</v>
      </c>
    </row>
    <row r="1605" spans="1:51" s="14" customFormat="1" ht="12">
      <c r="A1605" s="162"/>
      <c r="B1605" s="260"/>
      <c r="C1605" s="162"/>
      <c r="D1605" s="254" t="s">
        <v>142</v>
      </c>
      <c r="E1605" s="261" t="s">
        <v>3</v>
      </c>
      <c r="F1605" s="262" t="s">
        <v>1947</v>
      </c>
      <c r="G1605" s="162"/>
      <c r="H1605" s="263">
        <v>4.2</v>
      </c>
      <c r="I1605" s="130"/>
      <c r="J1605" s="162"/>
      <c r="K1605" s="162"/>
      <c r="L1605" s="260"/>
      <c r="M1605" s="264"/>
      <c r="N1605" s="265"/>
      <c r="O1605" s="265"/>
      <c r="P1605" s="265"/>
      <c r="Q1605" s="265"/>
      <c r="R1605" s="265"/>
      <c r="S1605" s="265"/>
      <c r="T1605" s="266"/>
      <c r="U1605" s="162"/>
      <c r="V1605" s="162"/>
      <c r="W1605" s="162"/>
      <c r="X1605" s="162"/>
      <c r="AT1605" s="129" t="s">
        <v>142</v>
      </c>
      <c r="AU1605" s="129" t="s">
        <v>77</v>
      </c>
      <c r="AV1605" s="14" t="s">
        <v>77</v>
      </c>
      <c r="AW1605" s="14" t="s">
        <v>30</v>
      </c>
      <c r="AX1605" s="14" t="s">
        <v>73</v>
      </c>
      <c r="AY1605" s="129" t="s">
        <v>133</v>
      </c>
    </row>
    <row r="1606" spans="1:65" s="2" customFormat="1" ht="24.2" customHeight="1">
      <c r="A1606" s="164"/>
      <c r="B1606" s="176"/>
      <c r="C1606" s="242" t="s">
        <v>1948</v>
      </c>
      <c r="D1606" s="242" t="s">
        <v>135</v>
      </c>
      <c r="E1606" s="243" t="s">
        <v>1949</v>
      </c>
      <c r="F1606" s="244" t="s">
        <v>1950</v>
      </c>
      <c r="G1606" s="245" t="s">
        <v>172</v>
      </c>
      <c r="H1606" s="246">
        <v>81.25</v>
      </c>
      <c r="I1606" s="117"/>
      <c r="J1606" s="247">
        <f>ROUND(I1606*H1606,2)</f>
        <v>0</v>
      </c>
      <c r="K1606" s="244" t="s">
        <v>3</v>
      </c>
      <c r="L1606" s="176"/>
      <c r="M1606" s="248" t="s">
        <v>3</v>
      </c>
      <c r="N1606" s="249" t="s">
        <v>39</v>
      </c>
      <c r="O1606" s="250"/>
      <c r="P1606" s="251">
        <f>O1606*H1606</f>
        <v>0</v>
      </c>
      <c r="Q1606" s="251">
        <v>0</v>
      </c>
      <c r="R1606" s="251">
        <f>Q1606*H1606</f>
        <v>0</v>
      </c>
      <c r="S1606" s="251">
        <v>0</v>
      </c>
      <c r="T1606" s="252">
        <f>S1606*H1606</f>
        <v>0</v>
      </c>
      <c r="U1606" s="164"/>
      <c r="V1606" s="164"/>
      <c r="W1606" s="164"/>
      <c r="X1606" s="164"/>
      <c r="Y1606" s="30"/>
      <c r="Z1606" s="30"/>
      <c r="AA1606" s="30"/>
      <c r="AB1606" s="30"/>
      <c r="AC1606" s="30"/>
      <c r="AD1606" s="30"/>
      <c r="AE1606" s="30"/>
      <c r="AR1606" s="122" t="s">
        <v>195</v>
      </c>
      <c r="AT1606" s="122" t="s">
        <v>135</v>
      </c>
      <c r="AU1606" s="122" t="s">
        <v>77</v>
      </c>
      <c r="AY1606" s="18" t="s">
        <v>133</v>
      </c>
      <c r="BE1606" s="123">
        <f>IF(N1606="základní",J1606,0)</f>
        <v>0</v>
      </c>
      <c r="BF1606" s="123">
        <f>IF(N1606="snížená",J1606,0)</f>
        <v>0</v>
      </c>
      <c r="BG1606" s="123">
        <f>IF(N1606="zákl. přenesená",J1606,0)</f>
        <v>0</v>
      </c>
      <c r="BH1606" s="123">
        <f>IF(N1606="sníž. přenesená",J1606,0)</f>
        <v>0</v>
      </c>
      <c r="BI1606" s="123">
        <f>IF(N1606="nulová",J1606,0)</f>
        <v>0</v>
      </c>
      <c r="BJ1606" s="18" t="s">
        <v>73</v>
      </c>
      <c r="BK1606" s="123">
        <f>ROUND(I1606*H1606,2)</f>
        <v>0</v>
      </c>
      <c r="BL1606" s="18" t="s">
        <v>195</v>
      </c>
      <c r="BM1606" s="122" t="s">
        <v>1951</v>
      </c>
    </row>
    <row r="1607" spans="1:51" s="14" customFormat="1" ht="12">
      <c r="A1607" s="162"/>
      <c r="B1607" s="260"/>
      <c r="C1607" s="162"/>
      <c r="D1607" s="254" t="s">
        <v>142</v>
      </c>
      <c r="E1607" s="261" t="s">
        <v>3</v>
      </c>
      <c r="F1607" s="262" t="s">
        <v>1952</v>
      </c>
      <c r="G1607" s="162"/>
      <c r="H1607" s="263">
        <v>81.25</v>
      </c>
      <c r="I1607" s="130"/>
      <c r="J1607" s="162"/>
      <c r="K1607" s="162"/>
      <c r="L1607" s="260"/>
      <c r="M1607" s="264"/>
      <c r="N1607" s="265"/>
      <c r="O1607" s="265"/>
      <c r="P1607" s="265"/>
      <c r="Q1607" s="265"/>
      <c r="R1607" s="265"/>
      <c r="S1607" s="265"/>
      <c r="T1607" s="266"/>
      <c r="U1607" s="162"/>
      <c r="V1607" s="162"/>
      <c r="W1607" s="162"/>
      <c r="X1607" s="162"/>
      <c r="AT1607" s="129" t="s">
        <v>142</v>
      </c>
      <c r="AU1607" s="129" t="s">
        <v>77</v>
      </c>
      <c r="AV1607" s="14" t="s">
        <v>77</v>
      </c>
      <c r="AW1607" s="14" t="s">
        <v>30</v>
      </c>
      <c r="AX1607" s="14" t="s">
        <v>73</v>
      </c>
      <c r="AY1607" s="129" t="s">
        <v>133</v>
      </c>
    </row>
    <row r="1608" spans="1:65" s="2" customFormat="1" ht="24.2" customHeight="1">
      <c r="A1608" s="164"/>
      <c r="B1608" s="176"/>
      <c r="C1608" s="242" t="s">
        <v>1953</v>
      </c>
      <c r="D1608" s="242" t="s">
        <v>135</v>
      </c>
      <c r="E1608" s="243" t="s">
        <v>1954</v>
      </c>
      <c r="F1608" s="244" t="s">
        <v>1955</v>
      </c>
      <c r="G1608" s="245" t="s">
        <v>527</v>
      </c>
      <c r="H1608" s="246">
        <v>8</v>
      </c>
      <c r="I1608" s="117"/>
      <c r="J1608" s="247">
        <f>ROUND(I1608*H1608,2)</f>
        <v>0</v>
      </c>
      <c r="K1608" s="244" t="s">
        <v>139</v>
      </c>
      <c r="L1608" s="176"/>
      <c r="M1608" s="248" t="s">
        <v>3</v>
      </c>
      <c r="N1608" s="249" t="s">
        <v>39</v>
      </c>
      <c r="O1608" s="250"/>
      <c r="P1608" s="251">
        <f>O1608*H1608</f>
        <v>0</v>
      </c>
      <c r="Q1608" s="251">
        <v>0.00389</v>
      </c>
      <c r="R1608" s="251">
        <f>Q1608*H1608</f>
        <v>0.03112</v>
      </c>
      <c r="S1608" s="251">
        <v>0</v>
      </c>
      <c r="T1608" s="252">
        <f>S1608*H1608</f>
        <v>0</v>
      </c>
      <c r="U1608" s="164"/>
      <c r="V1608" s="164"/>
      <c r="W1608" s="164"/>
      <c r="X1608" s="164"/>
      <c r="Y1608" s="30"/>
      <c r="Z1608" s="30"/>
      <c r="AA1608" s="30"/>
      <c r="AB1608" s="30"/>
      <c r="AC1608" s="30"/>
      <c r="AD1608" s="30"/>
      <c r="AE1608" s="30"/>
      <c r="AR1608" s="122" t="s">
        <v>195</v>
      </c>
      <c r="AT1608" s="122" t="s">
        <v>135</v>
      </c>
      <c r="AU1608" s="122" t="s">
        <v>77</v>
      </c>
      <c r="AY1608" s="18" t="s">
        <v>133</v>
      </c>
      <c r="BE1608" s="123">
        <f>IF(N1608="základní",J1608,0)</f>
        <v>0</v>
      </c>
      <c r="BF1608" s="123">
        <f>IF(N1608="snížená",J1608,0)</f>
        <v>0</v>
      </c>
      <c r="BG1608" s="123">
        <f>IF(N1608="zákl. přenesená",J1608,0)</f>
        <v>0</v>
      </c>
      <c r="BH1608" s="123">
        <f>IF(N1608="sníž. přenesená",J1608,0)</f>
        <v>0</v>
      </c>
      <c r="BI1608" s="123">
        <f>IF(N1608="nulová",J1608,0)</f>
        <v>0</v>
      </c>
      <c r="BJ1608" s="18" t="s">
        <v>73</v>
      </c>
      <c r="BK1608" s="123">
        <f>ROUND(I1608*H1608,2)</f>
        <v>0</v>
      </c>
      <c r="BL1608" s="18" t="s">
        <v>195</v>
      </c>
      <c r="BM1608" s="122" t="s">
        <v>1956</v>
      </c>
    </row>
    <row r="1609" spans="1:51" s="13" customFormat="1" ht="12">
      <c r="A1609" s="161"/>
      <c r="B1609" s="253"/>
      <c r="C1609" s="161"/>
      <c r="D1609" s="254" t="s">
        <v>142</v>
      </c>
      <c r="E1609" s="255" t="s">
        <v>3</v>
      </c>
      <c r="F1609" s="256" t="s">
        <v>1957</v>
      </c>
      <c r="G1609" s="161"/>
      <c r="H1609" s="255" t="s">
        <v>3</v>
      </c>
      <c r="I1609" s="125"/>
      <c r="J1609" s="161"/>
      <c r="K1609" s="161"/>
      <c r="L1609" s="253"/>
      <c r="M1609" s="257"/>
      <c r="N1609" s="258"/>
      <c r="O1609" s="258"/>
      <c r="P1609" s="258"/>
      <c r="Q1609" s="258"/>
      <c r="R1609" s="258"/>
      <c r="S1609" s="258"/>
      <c r="T1609" s="259"/>
      <c r="U1609" s="161"/>
      <c r="V1609" s="161"/>
      <c r="W1609" s="161"/>
      <c r="X1609" s="161"/>
      <c r="AT1609" s="124" t="s">
        <v>142</v>
      </c>
      <c r="AU1609" s="124" t="s">
        <v>77</v>
      </c>
      <c r="AV1609" s="13" t="s">
        <v>73</v>
      </c>
      <c r="AW1609" s="13" t="s">
        <v>30</v>
      </c>
      <c r="AX1609" s="13" t="s">
        <v>68</v>
      </c>
      <c r="AY1609" s="124" t="s">
        <v>133</v>
      </c>
    </row>
    <row r="1610" spans="1:51" s="14" customFormat="1" ht="12">
      <c r="A1610" s="162"/>
      <c r="B1610" s="260"/>
      <c r="C1610" s="162"/>
      <c r="D1610" s="254" t="s">
        <v>142</v>
      </c>
      <c r="E1610" s="261" t="s">
        <v>3</v>
      </c>
      <c r="F1610" s="262" t="s">
        <v>182</v>
      </c>
      <c r="G1610" s="162"/>
      <c r="H1610" s="263">
        <v>8</v>
      </c>
      <c r="I1610" s="130"/>
      <c r="J1610" s="162"/>
      <c r="K1610" s="162"/>
      <c r="L1610" s="260"/>
      <c r="M1610" s="264"/>
      <c r="N1610" s="265"/>
      <c r="O1610" s="265"/>
      <c r="P1610" s="265"/>
      <c r="Q1610" s="265"/>
      <c r="R1610" s="265"/>
      <c r="S1610" s="265"/>
      <c r="T1610" s="266"/>
      <c r="U1610" s="162"/>
      <c r="V1610" s="162"/>
      <c r="W1610" s="162"/>
      <c r="X1610" s="162"/>
      <c r="AT1610" s="129" t="s">
        <v>142</v>
      </c>
      <c r="AU1610" s="129" t="s">
        <v>77</v>
      </c>
      <c r="AV1610" s="14" t="s">
        <v>77</v>
      </c>
      <c r="AW1610" s="14" t="s">
        <v>30</v>
      </c>
      <c r="AX1610" s="14" t="s">
        <v>73</v>
      </c>
      <c r="AY1610" s="129" t="s">
        <v>133</v>
      </c>
    </row>
    <row r="1611" spans="1:65" s="2" customFormat="1" ht="14.45" customHeight="1">
      <c r="A1611" s="164"/>
      <c r="B1611" s="176"/>
      <c r="C1611" s="242" t="s">
        <v>1958</v>
      </c>
      <c r="D1611" s="242" t="s">
        <v>135</v>
      </c>
      <c r="E1611" s="243" t="s">
        <v>1959</v>
      </c>
      <c r="F1611" s="244" t="s">
        <v>1960</v>
      </c>
      <c r="G1611" s="245" t="s">
        <v>172</v>
      </c>
      <c r="H1611" s="246">
        <v>200</v>
      </c>
      <c r="I1611" s="117"/>
      <c r="J1611" s="247">
        <f>ROUND(I1611*H1611,2)</f>
        <v>0</v>
      </c>
      <c r="K1611" s="244" t="s">
        <v>139</v>
      </c>
      <c r="L1611" s="176"/>
      <c r="M1611" s="248" t="s">
        <v>3</v>
      </c>
      <c r="N1611" s="249" t="s">
        <v>39</v>
      </c>
      <c r="O1611" s="250"/>
      <c r="P1611" s="251">
        <f>O1611*H1611</f>
        <v>0</v>
      </c>
      <c r="Q1611" s="251">
        <v>0.00484</v>
      </c>
      <c r="R1611" s="251">
        <f>Q1611*H1611</f>
        <v>0.968</v>
      </c>
      <c r="S1611" s="251">
        <v>0</v>
      </c>
      <c r="T1611" s="252">
        <f>S1611*H1611</f>
        <v>0</v>
      </c>
      <c r="U1611" s="164"/>
      <c r="V1611" s="164"/>
      <c r="W1611" s="164"/>
      <c r="X1611" s="164"/>
      <c r="Y1611" s="30"/>
      <c r="Z1611" s="30"/>
      <c r="AA1611" s="30"/>
      <c r="AB1611" s="30"/>
      <c r="AC1611" s="30"/>
      <c r="AD1611" s="30"/>
      <c r="AE1611" s="30"/>
      <c r="AR1611" s="122" t="s">
        <v>195</v>
      </c>
      <c r="AT1611" s="122" t="s">
        <v>135</v>
      </c>
      <c r="AU1611" s="122" t="s">
        <v>77</v>
      </c>
      <c r="AY1611" s="18" t="s">
        <v>133</v>
      </c>
      <c r="BE1611" s="123">
        <f>IF(N1611="základní",J1611,0)</f>
        <v>0</v>
      </c>
      <c r="BF1611" s="123">
        <f>IF(N1611="snížená",J1611,0)</f>
        <v>0</v>
      </c>
      <c r="BG1611" s="123">
        <f>IF(N1611="zákl. přenesená",J1611,0)</f>
        <v>0</v>
      </c>
      <c r="BH1611" s="123">
        <f>IF(N1611="sníž. přenesená",J1611,0)</f>
        <v>0</v>
      </c>
      <c r="BI1611" s="123">
        <f>IF(N1611="nulová",J1611,0)</f>
        <v>0</v>
      </c>
      <c r="BJ1611" s="18" t="s">
        <v>73</v>
      </c>
      <c r="BK1611" s="123">
        <f>ROUND(I1611*H1611,2)</f>
        <v>0</v>
      </c>
      <c r="BL1611" s="18" t="s">
        <v>195</v>
      </c>
      <c r="BM1611" s="122" t="s">
        <v>1961</v>
      </c>
    </row>
    <row r="1612" spans="1:51" s="13" customFormat="1" ht="12">
      <c r="A1612" s="161"/>
      <c r="B1612" s="253"/>
      <c r="C1612" s="161"/>
      <c r="D1612" s="254" t="s">
        <v>142</v>
      </c>
      <c r="E1612" s="255" t="s">
        <v>3</v>
      </c>
      <c r="F1612" s="256" t="s">
        <v>1957</v>
      </c>
      <c r="G1612" s="161"/>
      <c r="H1612" s="255" t="s">
        <v>3</v>
      </c>
      <c r="I1612" s="125"/>
      <c r="J1612" s="161"/>
      <c r="K1612" s="161"/>
      <c r="L1612" s="253"/>
      <c r="M1612" s="257"/>
      <c r="N1612" s="258"/>
      <c r="O1612" s="258"/>
      <c r="P1612" s="258"/>
      <c r="Q1612" s="258"/>
      <c r="R1612" s="258"/>
      <c r="S1612" s="258"/>
      <c r="T1612" s="259"/>
      <c r="U1612" s="161"/>
      <c r="V1612" s="161"/>
      <c r="W1612" s="161"/>
      <c r="X1612" s="161"/>
      <c r="AT1612" s="124" t="s">
        <v>142</v>
      </c>
      <c r="AU1612" s="124" t="s">
        <v>77</v>
      </c>
      <c r="AV1612" s="13" t="s">
        <v>73</v>
      </c>
      <c r="AW1612" s="13" t="s">
        <v>30</v>
      </c>
      <c r="AX1612" s="13" t="s">
        <v>68</v>
      </c>
      <c r="AY1612" s="124" t="s">
        <v>133</v>
      </c>
    </row>
    <row r="1613" spans="1:51" s="14" customFormat="1" ht="12">
      <c r="A1613" s="162"/>
      <c r="B1613" s="260"/>
      <c r="C1613" s="162"/>
      <c r="D1613" s="254" t="s">
        <v>142</v>
      </c>
      <c r="E1613" s="261" t="s">
        <v>3</v>
      </c>
      <c r="F1613" s="262" t="s">
        <v>1499</v>
      </c>
      <c r="G1613" s="162"/>
      <c r="H1613" s="263">
        <v>200</v>
      </c>
      <c r="I1613" s="130"/>
      <c r="J1613" s="162"/>
      <c r="K1613" s="162"/>
      <c r="L1613" s="260"/>
      <c r="M1613" s="264"/>
      <c r="N1613" s="265"/>
      <c r="O1613" s="265"/>
      <c r="P1613" s="265"/>
      <c r="Q1613" s="265"/>
      <c r="R1613" s="265"/>
      <c r="S1613" s="265"/>
      <c r="T1613" s="266"/>
      <c r="U1613" s="162"/>
      <c r="V1613" s="162"/>
      <c r="W1613" s="162"/>
      <c r="X1613" s="162"/>
      <c r="AT1613" s="129" t="s">
        <v>142</v>
      </c>
      <c r="AU1613" s="129" t="s">
        <v>77</v>
      </c>
      <c r="AV1613" s="14" t="s">
        <v>77</v>
      </c>
      <c r="AW1613" s="14" t="s">
        <v>30</v>
      </c>
      <c r="AX1613" s="14" t="s">
        <v>73</v>
      </c>
      <c r="AY1613" s="129" t="s">
        <v>133</v>
      </c>
    </row>
    <row r="1614" spans="1:65" s="2" customFormat="1" ht="24.2" customHeight="1">
      <c r="A1614" s="164"/>
      <c r="B1614" s="176"/>
      <c r="C1614" s="242" t="s">
        <v>1962</v>
      </c>
      <c r="D1614" s="242" t="s">
        <v>135</v>
      </c>
      <c r="E1614" s="243" t="s">
        <v>1963</v>
      </c>
      <c r="F1614" s="244" t="s">
        <v>1964</v>
      </c>
      <c r="G1614" s="245" t="s">
        <v>1348</v>
      </c>
      <c r="H1614" s="246">
        <v>2</v>
      </c>
      <c r="I1614" s="117"/>
      <c r="J1614" s="247">
        <f aca="true" t="shared" si="30" ref="J1614:J1620">ROUND(I1614*H1614,2)</f>
        <v>0</v>
      </c>
      <c r="K1614" s="244" t="s">
        <v>3</v>
      </c>
      <c r="L1614" s="176"/>
      <c r="M1614" s="248" t="s">
        <v>3</v>
      </c>
      <c r="N1614" s="249" t="s">
        <v>39</v>
      </c>
      <c r="O1614" s="250"/>
      <c r="P1614" s="251">
        <f aca="true" t="shared" si="31" ref="P1614:P1620">O1614*H1614</f>
        <v>0</v>
      </c>
      <c r="Q1614" s="251">
        <v>0</v>
      </c>
      <c r="R1614" s="251">
        <f aca="true" t="shared" si="32" ref="R1614:R1620">Q1614*H1614</f>
        <v>0</v>
      </c>
      <c r="S1614" s="251">
        <v>0</v>
      </c>
      <c r="T1614" s="252">
        <f aca="true" t="shared" si="33" ref="T1614:T1620">S1614*H1614</f>
        <v>0</v>
      </c>
      <c r="U1614" s="164"/>
      <c r="V1614" s="164"/>
      <c r="W1614" s="164"/>
      <c r="X1614" s="164"/>
      <c r="Y1614" s="30"/>
      <c r="Z1614" s="30"/>
      <c r="AA1614" s="30"/>
      <c r="AB1614" s="30"/>
      <c r="AC1614" s="30"/>
      <c r="AD1614" s="30"/>
      <c r="AE1614" s="30"/>
      <c r="AR1614" s="122" t="s">
        <v>195</v>
      </c>
      <c r="AT1614" s="122" t="s">
        <v>135</v>
      </c>
      <c r="AU1614" s="122" t="s">
        <v>77</v>
      </c>
      <c r="AY1614" s="18" t="s">
        <v>133</v>
      </c>
      <c r="BE1614" s="123">
        <f aca="true" t="shared" si="34" ref="BE1614:BE1620">IF(N1614="základní",J1614,0)</f>
        <v>0</v>
      </c>
      <c r="BF1614" s="123">
        <f aca="true" t="shared" si="35" ref="BF1614:BF1620">IF(N1614="snížená",J1614,0)</f>
        <v>0</v>
      </c>
      <c r="BG1614" s="123">
        <f aca="true" t="shared" si="36" ref="BG1614:BG1620">IF(N1614="zákl. přenesená",J1614,0)</f>
        <v>0</v>
      </c>
      <c r="BH1614" s="123">
        <f aca="true" t="shared" si="37" ref="BH1614:BH1620">IF(N1614="sníž. přenesená",J1614,0)</f>
        <v>0</v>
      </c>
      <c r="BI1614" s="123">
        <f aca="true" t="shared" si="38" ref="BI1614:BI1620">IF(N1614="nulová",J1614,0)</f>
        <v>0</v>
      </c>
      <c r="BJ1614" s="18" t="s">
        <v>73</v>
      </c>
      <c r="BK1614" s="123">
        <f aca="true" t="shared" si="39" ref="BK1614:BK1620">ROUND(I1614*H1614,2)</f>
        <v>0</v>
      </c>
      <c r="BL1614" s="18" t="s">
        <v>195</v>
      </c>
      <c r="BM1614" s="122" t="s">
        <v>1965</v>
      </c>
    </row>
    <row r="1615" spans="1:65" s="2" customFormat="1" ht="24.2" customHeight="1">
      <c r="A1615" s="164"/>
      <c r="B1615" s="176"/>
      <c r="C1615" s="242" t="s">
        <v>1966</v>
      </c>
      <c r="D1615" s="242" t="s">
        <v>135</v>
      </c>
      <c r="E1615" s="243" t="s">
        <v>1967</v>
      </c>
      <c r="F1615" s="244" t="s">
        <v>1968</v>
      </c>
      <c r="G1615" s="245" t="s">
        <v>1348</v>
      </c>
      <c r="H1615" s="246">
        <v>34</v>
      </c>
      <c r="I1615" s="117"/>
      <c r="J1615" s="247">
        <f t="shared" si="30"/>
        <v>0</v>
      </c>
      <c r="K1615" s="244" t="s">
        <v>3</v>
      </c>
      <c r="L1615" s="176"/>
      <c r="M1615" s="248" t="s">
        <v>3</v>
      </c>
      <c r="N1615" s="249" t="s">
        <v>39</v>
      </c>
      <c r="O1615" s="250"/>
      <c r="P1615" s="251">
        <f t="shared" si="31"/>
        <v>0</v>
      </c>
      <c r="Q1615" s="251">
        <v>0</v>
      </c>
      <c r="R1615" s="251">
        <f t="shared" si="32"/>
        <v>0</v>
      </c>
      <c r="S1615" s="251">
        <v>0</v>
      </c>
      <c r="T1615" s="252">
        <f t="shared" si="33"/>
        <v>0</v>
      </c>
      <c r="U1615" s="164"/>
      <c r="V1615" s="164"/>
      <c r="W1615" s="164"/>
      <c r="X1615" s="164"/>
      <c r="Y1615" s="30"/>
      <c r="Z1615" s="30"/>
      <c r="AA1615" s="30"/>
      <c r="AB1615" s="30"/>
      <c r="AC1615" s="30"/>
      <c r="AD1615" s="30"/>
      <c r="AE1615" s="30"/>
      <c r="AR1615" s="122" t="s">
        <v>195</v>
      </c>
      <c r="AT1615" s="122" t="s">
        <v>135</v>
      </c>
      <c r="AU1615" s="122" t="s">
        <v>77</v>
      </c>
      <c r="AY1615" s="18" t="s">
        <v>133</v>
      </c>
      <c r="BE1615" s="123">
        <f t="shared" si="34"/>
        <v>0</v>
      </c>
      <c r="BF1615" s="123">
        <f t="shared" si="35"/>
        <v>0</v>
      </c>
      <c r="BG1615" s="123">
        <f t="shared" si="36"/>
        <v>0</v>
      </c>
      <c r="BH1615" s="123">
        <f t="shared" si="37"/>
        <v>0</v>
      </c>
      <c r="BI1615" s="123">
        <f t="shared" si="38"/>
        <v>0</v>
      </c>
      <c r="BJ1615" s="18" t="s">
        <v>73</v>
      </c>
      <c r="BK1615" s="123">
        <f t="shared" si="39"/>
        <v>0</v>
      </c>
      <c r="BL1615" s="18" t="s">
        <v>195</v>
      </c>
      <c r="BM1615" s="122" t="s">
        <v>1969</v>
      </c>
    </row>
    <row r="1616" spans="1:65" s="2" customFormat="1" ht="14.45" customHeight="1">
      <c r="A1616" s="164"/>
      <c r="B1616" s="176"/>
      <c r="C1616" s="242" t="s">
        <v>1970</v>
      </c>
      <c r="D1616" s="242" t="s">
        <v>135</v>
      </c>
      <c r="E1616" s="243" t="s">
        <v>1971</v>
      </c>
      <c r="F1616" s="244" t="s">
        <v>1972</v>
      </c>
      <c r="G1616" s="245" t="s">
        <v>1348</v>
      </c>
      <c r="H1616" s="246">
        <v>2</v>
      </c>
      <c r="I1616" s="117"/>
      <c r="J1616" s="247">
        <f t="shared" si="30"/>
        <v>0</v>
      </c>
      <c r="K1616" s="244" t="s">
        <v>3</v>
      </c>
      <c r="L1616" s="176"/>
      <c r="M1616" s="248" t="s">
        <v>3</v>
      </c>
      <c r="N1616" s="249" t="s">
        <v>39</v>
      </c>
      <c r="O1616" s="250"/>
      <c r="P1616" s="251">
        <f t="shared" si="31"/>
        <v>0</v>
      </c>
      <c r="Q1616" s="251">
        <v>0</v>
      </c>
      <c r="R1616" s="251">
        <f t="shared" si="32"/>
        <v>0</v>
      </c>
      <c r="S1616" s="251">
        <v>0</v>
      </c>
      <c r="T1616" s="252">
        <f t="shared" si="33"/>
        <v>0</v>
      </c>
      <c r="U1616" s="164"/>
      <c r="V1616" s="164"/>
      <c r="W1616" s="164"/>
      <c r="X1616" s="164"/>
      <c r="Y1616" s="30"/>
      <c r="Z1616" s="30"/>
      <c r="AA1616" s="30"/>
      <c r="AB1616" s="30"/>
      <c r="AC1616" s="30"/>
      <c r="AD1616" s="30"/>
      <c r="AE1616" s="30"/>
      <c r="AR1616" s="122" t="s">
        <v>195</v>
      </c>
      <c r="AT1616" s="122" t="s">
        <v>135</v>
      </c>
      <c r="AU1616" s="122" t="s">
        <v>77</v>
      </c>
      <c r="AY1616" s="18" t="s">
        <v>133</v>
      </c>
      <c r="BE1616" s="123">
        <f t="shared" si="34"/>
        <v>0</v>
      </c>
      <c r="BF1616" s="123">
        <f t="shared" si="35"/>
        <v>0</v>
      </c>
      <c r="BG1616" s="123">
        <f t="shared" si="36"/>
        <v>0</v>
      </c>
      <c r="BH1616" s="123">
        <f t="shared" si="37"/>
        <v>0</v>
      </c>
      <c r="BI1616" s="123">
        <f t="shared" si="38"/>
        <v>0</v>
      </c>
      <c r="BJ1616" s="18" t="s">
        <v>73</v>
      </c>
      <c r="BK1616" s="123">
        <f t="shared" si="39"/>
        <v>0</v>
      </c>
      <c r="BL1616" s="18" t="s">
        <v>195</v>
      </c>
      <c r="BM1616" s="122" t="s">
        <v>1973</v>
      </c>
    </row>
    <row r="1617" spans="1:65" s="2" customFormat="1" ht="14.45" customHeight="1">
      <c r="A1617" s="164"/>
      <c r="B1617" s="176"/>
      <c r="C1617" s="242" t="s">
        <v>1974</v>
      </c>
      <c r="D1617" s="242" t="s">
        <v>135</v>
      </c>
      <c r="E1617" s="243" t="s">
        <v>1975</v>
      </c>
      <c r="F1617" s="244" t="s">
        <v>1976</v>
      </c>
      <c r="G1617" s="245" t="s">
        <v>1348</v>
      </c>
      <c r="H1617" s="246">
        <v>22</v>
      </c>
      <c r="I1617" s="117"/>
      <c r="J1617" s="247">
        <f t="shared" si="30"/>
        <v>0</v>
      </c>
      <c r="K1617" s="244" t="s">
        <v>3</v>
      </c>
      <c r="L1617" s="176"/>
      <c r="M1617" s="248" t="s">
        <v>3</v>
      </c>
      <c r="N1617" s="249" t="s">
        <v>39</v>
      </c>
      <c r="O1617" s="250"/>
      <c r="P1617" s="251">
        <f t="shared" si="31"/>
        <v>0</v>
      </c>
      <c r="Q1617" s="251">
        <v>0</v>
      </c>
      <c r="R1617" s="251">
        <f t="shared" si="32"/>
        <v>0</v>
      </c>
      <c r="S1617" s="251">
        <v>0</v>
      </c>
      <c r="T1617" s="252">
        <f t="shared" si="33"/>
        <v>0</v>
      </c>
      <c r="U1617" s="164"/>
      <c r="V1617" s="164"/>
      <c r="W1617" s="164"/>
      <c r="X1617" s="164"/>
      <c r="Y1617" s="30"/>
      <c r="Z1617" s="30"/>
      <c r="AA1617" s="30"/>
      <c r="AB1617" s="30"/>
      <c r="AC1617" s="30"/>
      <c r="AD1617" s="30"/>
      <c r="AE1617" s="30"/>
      <c r="AR1617" s="122" t="s">
        <v>195</v>
      </c>
      <c r="AT1617" s="122" t="s">
        <v>135</v>
      </c>
      <c r="AU1617" s="122" t="s">
        <v>77</v>
      </c>
      <c r="AY1617" s="18" t="s">
        <v>133</v>
      </c>
      <c r="BE1617" s="123">
        <f t="shared" si="34"/>
        <v>0</v>
      </c>
      <c r="BF1617" s="123">
        <f t="shared" si="35"/>
        <v>0</v>
      </c>
      <c r="BG1617" s="123">
        <f t="shared" si="36"/>
        <v>0</v>
      </c>
      <c r="BH1617" s="123">
        <f t="shared" si="37"/>
        <v>0</v>
      </c>
      <c r="BI1617" s="123">
        <f t="shared" si="38"/>
        <v>0</v>
      </c>
      <c r="BJ1617" s="18" t="s">
        <v>73</v>
      </c>
      <c r="BK1617" s="123">
        <f t="shared" si="39"/>
        <v>0</v>
      </c>
      <c r="BL1617" s="18" t="s">
        <v>195</v>
      </c>
      <c r="BM1617" s="122" t="s">
        <v>1977</v>
      </c>
    </row>
    <row r="1618" spans="1:65" s="2" customFormat="1" ht="14.45" customHeight="1">
      <c r="A1618" s="164"/>
      <c r="B1618" s="176"/>
      <c r="C1618" s="242" t="s">
        <v>1978</v>
      </c>
      <c r="D1618" s="242" t="s">
        <v>135</v>
      </c>
      <c r="E1618" s="243" t="s">
        <v>1979</v>
      </c>
      <c r="F1618" s="244" t="s">
        <v>1980</v>
      </c>
      <c r="G1618" s="245" t="s">
        <v>1348</v>
      </c>
      <c r="H1618" s="246">
        <v>24</v>
      </c>
      <c r="I1618" s="117"/>
      <c r="J1618" s="247">
        <f t="shared" si="30"/>
        <v>0</v>
      </c>
      <c r="K1618" s="244" t="s">
        <v>3</v>
      </c>
      <c r="L1618" s="176"/>
      <c r="M1618" s="248" t="s">
        <v>3</v>
      </c>
      <c r="N1618" s="249" t="s">
        <v>39</v>
      </c>
      <c r="O1618" s="250"/>
      <c r="P1618" s="251">
        <f t="shared" si="31"/>
        <v>0</v>
      </c>
      <c r="Q1618" s="251">
        <v>0</v>
      </c>
      <c r="R1618" s="251">
        <f t="shared" si="32"/>
        <v>0</v>
      </c>
      <c r="S1618" s="251">
        <v>0</v>
      </c>
      <c r="T1618" s="252">
        <f t="shared" si="33"/>
        <v>0</v>
      </c>
      <c r="U1618" s="164"/>
      <c r="V1618" s="164"/>
      <c r="W1618" s="164"/>
      <c r="X1618" s="164"/>
      <c r="Y1618" s="30"/>
      <c r="Z1618" s="30"/>
      <c r="AA1618" s="30"/>
      <c r="AB1618" s="30"/>
      <c r="AC1618" s="30"/>
      <c r="AD1618" s="30"/>
      <c r="AE1618" s="30"/>
      <c r="AR1618" s="122" t="s">
        <v>195</v>
      </c>
      <c r="AT1618" s="122" t="s">
        <v>135</v>
      </c>
      <c r="AU1618" s="122" t="s">
        <v>77</v>
      </c>
      <c r="AY1618" s="18" t="s">
        <v>133</v>
      </c>
      <c r="BE1618" s="123">
        <f t="shared" si="34"/>
        <v>0</v>
      </c>
      <c r="BF1618" s="123">
        <f t="shared" si="35"/>
        <v>0</v>
      </c>
      <c r="BG1618" s="123">
        <f t="shared" si="36"/>
        <v>0</v>
      </c>
      <c r="BH1618" s="123">
        <f t="shared" si="37"/>
        <v>0</v>
      </c>
      <c r="BI1618" s="123">
        <f t="shared" si="38"/>
        <v>0</v>
      </c>
      <c r="BJ1618" s="18" t="s">
        <v>73</v>
      </c>
      <c r="BK1618" s="123">
        <f t="shared" si="39"/>
        <v>0</v>
      </c>
      <c r="BL1618" s="18" t="s">
        <v>195</v>
      </c>
      <c r="BM1618" s="122" t="s">
        <v>1981</v>
      </c>
    </row>
    <row r="1619" spans="1:65" s="2" customFormat="1" ht="14.45" customHeight="1">
      <c r="A1619" s="164"/>
      <c r="B1619" s="176"/>
      <c r="C1619" s="242" t="s">
        <v>1982</v>
      </c>
      <c r="D1619" s="242" t="s">
        <v>135</v>
      </c>
      <c r="E1619" s="243" t="s">
        <v>1983</v>
      </c>
      <c r="F1619" s="244" t="s">
        <v>1984</v>
      </c>
      <c r="G1619" s="245" t="s">
        <v>1348</v>
      </c>
      <c r="H1619" s="246">
        <v>24</v>
      </c>
      <c r="I1619" s="117"/>
      <c r="J1619" s="247">
        <f t="shared" si="30"/>
        <v>0</v>
      </c>
      <c r="K1619" s="244" t="s">
        <v>3</v>
      </c>
      <c r="L1619" s="176"/>
      <c r="M1619" s="248" t="s">
        <v>3</v>
      </c>
      <c r="N1619" s="249" t="s">
        <v>39</v>
      </c>
      <c r="O1619" s="250"/>
      <c r="P1619" s="251">
        <f t="shared" si="31"/>
        <v>0</v>
      </c>
      <c r="Q1619" s="251">
        <v>0</v>
      </c>
      <c r="R1619" s="251">
        <f t="shared" si="32"/>
        <v>0</v>
      </c>
      <c r="S1619" s="251">
        <v>0</v>
      </c>
      <c r="T1619" s="252">
        <f t="shared" si="33"/>
        <v>0</v>
      </c>
      <c r="U1619" s="164"/>
      <c r="V1619" s="164"/>
      <c r="W1619" s="164"/>
      <c r="X1619" s="164"/>
      <c r="Y1619" s="30"/>
      <c r="Z1619" s="30"/>
      <c r="AA1619" s="30"/>
      <c r="AB1619" s="30"/>
      <c r="AC1619" s="30"/>
      <c r="AD1619" s="30"/>
      <c r="AE1619" s="30"/>
      <c r="AR1619" s="122" t="s">
        <v>195</v>
      </c>
      <c r="AT1619" s="122" t="s">
        <v>135</v>
      </c>
      <c r="AU1619" s="122" t="s">
        <v>77</v>
      </c>
      <c r="AY1619" s="18" t="s">
        <v>133</v>
      </c>
      <c r="BE1619" s="123">
        <f t="shared" si="34"/>
        <v>0</v>
      </c>
      <c r="BF1619" s="123">
        <f t="shared" si="35"/>
        <v>0</v>
      </c>
      <c r="BG1619" s="123">
        <f t="shared" si="36"/>
        <v>0</v>
      </c>
      <c r="BH1619" s="123">
        <f t="shared" si="37"/>
        <v>0</v>
      </c>
      <c r="BI1619" s="123">
        <f t="shared" si="38"/>
        <v>0</v>
      </c>
      <c r="BJ1619" s="18" t="s">
        <v>73</v>
      </c>
      <c r="BK1619" s="123">
        <f t="shared" si="39"/>
        <v>0</v>
      </c>
      <c r="BL1619" s="18" t="s">
        <v>195</v>
      </c>
      <c r="BM1619" s="122" t="s">
        <v>1985</v>
      </c>
    </row>
    <row r="1620" spans="1:65" s="2" customFormat="1" ht="14.45" customHeight="1">
      <c r="A1620" s="164"/>
      <c r="B1620" s="176"/>
      <c r="C1620" s="242" t="s">
        <v>1986</v>
      </c>
      <c r="D1620" s="242" t="s">
        <v>135</v>
      </c>
      <c r="E1620" s="243" t="s">
        <v>1987</v>
      </c>
      <c r="F1620" s="244" t="s">
        <v>1988</v>
      </c>
      <c r="G1620" s="245" t="s">
        <v>172</v>
      </c>
      <c r="H1620" s="246">
        <v>52.5</v>
      </c>
      <c r="I1620" s="117"/>
      <c r="J1620" s="247">
        <f t="shared" si="30"/>
        <v>0</v>
      </c>
      <c r="K1620" s="244" t="s">
        <v>139</v>
      </c>
      <c r="L1620" s="176"/>
      <c r="M1620" s="248" t="s">
        <v>3</v>
      </c>
      <c r="N1620" s="249" t="s">
        <v>39</v>
      </c>
      <c r="O1620" s="250"/>
      <c r="P1620" s="251">
        <f t="shared" si="31"/>
        <v>0</v>
      </c>
      <c r="Q1620" s="251">
        <v>0.00298</v>
      </c>
      <c r="R1620" s="251">
        <f t="shared" si="32"/>
        <v>0.15645</v>
      </c>
      <c r="S1620" s="251">
        <v>0</v>
      </c>
      <c r="T1620" s="252">
        <f t="shared" si="33"/>
        <v>0</v>
      </c>
      <c r="U1620" s="164"/>
      <c r="V1620" s="164"/>
      <c r="W1620" s="164"/>
      <c r="X1620" s="164"/>
      <c r="Y1620" s="30"/>
      <c r="Z1620" s="30"/>
      <c r="AA1620" s="30"/>
      <c r="AB1620" s="30"/>
      <c r="AC1620" s="30"/>
      <c r="AD1620" s="30"/>
      <c r="AE1620" s="30"/>
      <c r="AR1620" s="122" t="s">
        <v>195</v>
      </c>
      <c r="AT1620" s="122" t="s">
        <v>135</v>
      </c>
      <c r="AU1620" s="122" t="s">
        <v>77</v>
      </c>
      <c r="AY1620" s="18" t="s">
        <v>133</v>
      </c>
      <c r="BE1620" s="123">
        <f t="shared" si="34"/>
        <v>0</v>
      </c>
      <c r="BF1620" s="123">
        <f t="shared" si="35"/>
        <v>0</v>
      </c>
      <c r="BG1620" s="123">
        <f t="shared" si="36"/>
        <v>0</v>
      </c>
      <c r="BH1620" s="123">
        <f t="shared" si="37"/>
        <v>0</v>
      </c>
      <c r="BI1620" s="123">
        <f t="shared" si="38"/>
        <v>0</v>
      </c>
      <c r="BJ1620" s="18" t="s">
        <v>73</v>
      </c>
      <c r="BK1620" s="123">
        <f t="shared" si="39"/>
        <v>0</v>
      </c>
      <c r="BL1620" s="18" t="s">
        <v>195</v>
      </c>
      <c r="BM1620" s="122" t="s">
        <v>1989</v>
      </c>
    </row>
    <row r="1621" spans="1:47" s="2" customFormat="1" ht="19.5">
      <c r="A1621" s="164"/>
      <c r="B1621" s="176"/>
      <c r="C1621" s="164"/>
      <c r="D1621" s="254" t="s">
        <v>164</v>
      </c>
      <c r="E1621" s="164"/>
      <c r="F1621" s="267" t="s">
        <v>1990</v>
      </c>
      <c r="G1621" s="164"/>
      <c r="H1621" s="164"/>
      <c r="I1621" s="134"/>
      <c r="J1621" s="164"/>
      <c r="K1621" s="164"/>
      <c r="L1621" s="176"/>
      <c r="M1621" s="268"/>
      <c r="N1621" s="269"/>
      <c r="O1621" s="250"/>
      <c r="P1621" s="250"/>
      <c r="Q1621" s="250"/>
      <c r="R1621" s="250"/>
      <c r="S1621" s="250"/>
      <c r="T1621" s="270"/>
      <c r="U1621" s="164"/>
      <c r="V1621" s="164"/>
      <c r="W1621" s="164"/>
      <c r="X1621" s="164"/>
      <c r="Y1621" s="30"/>
      <c r="Z1621" s="30"/>
      <c r="AA1621" s="30"/>
      <c r="AB1621" s="30"/>
      <c r="AC1621" s="30"/>
      <c r="AD1621" s="30"/>
      <c r="AE1621" s="30"/>
      <c r="AT1621" s="18" t="s">
        <v>164</v>
      </c>
      <c r="AU1621" s="18" t="s">
        <v>77</v>
      </c>
    </row>
    <row r="1622" spans="1:51" s="13" customFormat="1" ht="12">
      <c r="A1622" s="161"/>
      <c r="B1622" s="253"/>
      <c r="C1622" s="161"/>
      <c r="D1622" s="254" t="s">
        <v>142</v>
      </c>
      <c r="E1622" s="255" t="s">
        <v>3</v>
      </c>
      <c r="F1622" s="256" t="s">
        <v>1991</v>
      </c>
      <c r="G1622" s="161"/>
      <c r="H1622" s="255" t="s">
        <v>3</v>
      </c>
      <c r="I1622" s="125"/>
      <c r="J1622" s="161"/>
      <c r="K1622" s="161"/>
      <c r="L1622" s="253"/>
      <c r="M1622" s="257"/>
      <c r="N1622" s="258"/>
      <c r="O1622" s="258"/>
      <c r="P1622" s="258"/>
      <c r="Q1622" s="258"/>
      <c r="R1622" s="258"/>
      <c r="S1622" s="258"/>
      <c r="T1622" s="259"/>
      <c r="U1622" s="161"/>
      <c r="V1622" s="161"/>
      <c r="W1622" s="161"/>
      <c r="X1622" s="161"/>
      <c r="AT1622" s="124" t="s">
        <v>142</v>
      </c>
      <c r="AU1622" s="124" t="s">
        <v>77</v>
      </c>
      <c r="AV1622" s="13" t="s">
        <v>73</v>
      </c>
      <c r="AW1622" s="13" t="s">
        <v>30</v>
      </c>
      <c r="AX1622" s="13" t="s">
        <v>68</v>
      </c>
      <c r="AY1622" s="124" t="s">
        <v>133</v>
      </c>
    </row>
    <row r="1623" spans="1:51" s="14" customFormat="1" ht="12">
      <c r="A1623" s="162"/>
      <c r="B1623" s="260"/>
      <c r="C1623" s="162"/>
      <c r="D1623" s="254" t="s">
        <v>142</v>
      </c>
      <c r="E1623" s="261" t="s">
        <v>3</v>
      </c>
      <c r="F1623" s="262" t="s">
        <v>1992</v>
      </c>
      <c r="G1623" s="162"/>
      <c r="H1623" s="263">
        <v>52.5</v>
      </c>
      <c r="I1623" s="130"/>
      <c r="J1623" s="162"/>
      <c r="K1623" s="162"/>
      <c r="L1623" s="260"/>
      <c r="M1623" s="264"/>
      <c r="N1623" s="265"/>
      <c r="O1623" s="265"/>
      <c r="P1623" s="265"/>
      <c r="Q1623" s="265"/>
      <c r="R1623" s="265"/>
      <c r="S1623" s="265"/>
      <c r="T1623" s="266"/>
      <c r="U1623" s="162"/>
      <c r="V1623" s="162"/>
      <c r="W1623" s="162"/>
      <c r="X1623" s="162"/>
      <c r="AT1623" s="129" t="s">
        <v>142</v>
      </c>
      <c r="AU1623" s="129" t="s">
        <v>77</v>
      </c>
      <c r="AV1623" s="14" t="s">
        <v>77</v>
      </c>
      <c r="AW1623" s="14" t="s">
        <v>30</v>
      </c>
      <c r="AX1623" s="14" t="s">
        <v>73</v>
      </c>
      <c r="AY1623" s="129" t="s">
        <v>133</v>
      </c>
    </row>
    <row r="1624" spans="1:65" s="2" customFormat="1" ht="24.2" customHeight="1">
      <c r="A1624" s="164"/>
      <c r="B1624" s="176"/>
      <c r="C1624" s="242" t="s">
        <v>1993</v>
      </c>
      <c r="D1624" s="242" t="s">
        <v>135</v>
      </c>
      <c r="E1624" s="243" t="s">
        <v>1994</v>
      </c>
      <c r="F1624" s="244" t="s">
        <v>1995</v>
      </c>
      <c r="G1624" s="245" t="s">
        <v>172</v>
      </c>
      <c r="H1624" s="246">
        <v>52.5</v>
      </c>
      <c r="I1624" s="117"/>
      <c r="J1624" s="247">
        <f>ROUND(I1624*H1624,2)</f>
        <v>0</v>
      </c>
      <c r="K1624" s="244" t="s">
        <v>139</v>
      </c>
      <c r="L1624" s="176"/>
      <c r="M1624" s="248" t="s">
        <v>3</v>
      </c>
      <c r="N1624" s="249" t="s">
        <v>39</v>
      </c>
      <c r="O1624" s="250"/>
      <c r="P1624" s="251">
        <f>O1624*H1624</f>
        <v>0</v>
      </c>
      <c r="Q1624" s="251">
        <v>0.00278</v>
      </c>
      <c r="R1624" s="251">
        <f>Q1624*H1624</f>
        <v>0.14595</v>
      </c>
      <c r="S1624" s="251">
        <v>0</v>
      </c>
      <c r="T1624" s="252">
        <f>S1624*H1624</f>
        <v>0</v>
      </c>
      <c r="U1624" s="164"/>
      <c r="V1624" s="164"/>
      <c r="W1624" s="164"/>
      <c r="X1624" s="164"/>
      <c r="Y1624" s="30"/>
      <c r="Z1624" s="30"/>
      <c r="AA1624" s="30"/>
      <c r="AB1624" s="30"/>
      <c r="AC1624" s="30"/>
      <c r="AD1624" s="30"/>
      <c r="AE1624" s="30"/>
      <c r="AR1624" s="122" t="s">
        <v>195</v>
      </c>
      <c r="AT1624" s="122" t="s">
        <v>135</v>
      </c>
      <c r="AU1624" s="122" t="s">
        <v>77</v>
      </c>
      <c r="AY1624" s="18" t="s">
        <v>133</v>
      </c>
      <c r="BE1624" s="123">
        <f>IF(N1624="základní",J1624,0)</f>
        <v>0</v>
      </c>
      <c r="BF1624" s="123">
        <f>IF(N1624="snížená",J1624,0)</f>
        <v>0</v>
      </c>
      <c r="BG1624" s="123">
        <f>IF(N1624="zákl. přenesená",J1624,0)</f>
        <v>0</v>
      </c>
      <c r="BH1624" s="123">
        <f>IF(N1624="sníž. přenesená",J1624,0)</f>
        <v>0</v>
      </c>
      <c r="BI1624" s="123">
        <f>IF(N1624="nulová",J1624,0)</f>
        <v>0</v>
      </c>
      <c r="BJ1624" s="18" t="s">
        <v>73</v>
      </c>
      <c r="BK1624" s="123">
        <f>ROUND(I1624*H1624,2)</f>
        <v>0</v>
      </c>
      <c r="BL1624" s="18" t="s">
        <v>195</v>
      </c>
      <c r="BM1624" s="122" t="s">
        <v>1996</v>
      </c>
    </row>
    <row r="1625" spans="1:47" s="2" customFormat="1" ht="19.5">
      <c r="A1625" s="164"/>
      <c r="B1625" s="176"/>
      <c r="C1625" s="164"/>
      <c r="D1625" s="254" t="s">
        <v>164</v>
      </c>
      <c r="E1625" s="164"/>
      <c r="F1625" s="267" t="s">
        <v>1997</v>
      </c>
      <c r="G1625" s="164"/>
      <c r="H1625" s="164"/>
      <c r="I1625" s="134"/>
      <c r="J1625" s="164"/>
      <c r="K1625" s="164"/>
      <c r="L1625" s="176"/>
      <c r="M1625" s="268"/>
      <c r="N1625" s="269"/>
      <c r="O1625" s="250"/>
      <c r="P1625" s="250"/>
      <c r="Q1625" s="250"/>
      <c r="R1625" s="250"/>
      <c r="S1625" s="250"/>
      <c r="T1625" s="270"/>
      <c r="U1625" s="164"/>
      <c r="V1625" s="164"/>
      <c r="W1625" s="164"/>
      <c r="X1625" s="164"/>
      <c r="Y1625" s="30"/>
      <c r="Z1625" s="30"/>
      <c r="AA1625" s="30"/>
      <c r="AB1625" s="30"/>
      <c r="AC1625" s="30"/>
      <c r="AD1625" s="30"/>
      <c r="AE1625" s="30"/>
      <c r="AT1625" s="18" t="s">
        <v>164</v>
      </c>
      <c r="AU1625" s="18" t="s">
        <v>77</v>
      </c>
    </row>
    <row r="1626" spans="1:51" s="13" customFormat="1" ht="12">
      <c r="A1626" s="161"/>
      <c r="B1626" s="253"/>
      <c r="C1626" s="161"/>
      <c r="D1626" s="254" t="s">
        <v>142</v>
      </c>
      <c r="E1626" s="255" t="s">
        <v>3</v>
      </c>
      <c r="F1626" s="256" t="s">
        <v>1998</v>
      </c>
      <c r="G1626" s="161"/>
      <c r="H1626" s="255" t="s">
        <v>3</v>
      </c>
      <c r="I1626" s="125"/>
      <c r="J1626" s="161"/>
      <c r="K1626" s="161"/>
      <c r="L1626" s="253"/>
      <c r="M1626" s="257"/>
      <c r="N1626" s="258"/>
      <c r="O1626" s="258"/>
      <c r="P1626" s="258"/>
      <c r="Q1626" s="258"/>
      <c r="R1626" s="258"/>
      <c r="S1626" s="258"/>
      <c r="T1626" s="259"/>
      <c r="U1626" s="161"/>
      <c r="V1626" s="161"/>
      <c r="W1626" s="161"/>
      <c r="X1626" s="161"/>
      <c r="AT1626" s="124" t="s">
        <v>142</v>
      </c>
      <c r="AU1626" s="124" t="s">
        <v>77</v>
      </c>
      <c r="AV1626" s="13" t="s">
        <v>73</v>
      </c>
      <c r="AW1626" s="13" t="s">
        <v>30</v>
      </c>
      <c r="AX1626" s="13" t="s">
        <v>68</v>
      </c>
      <c r="AY1626" s="124" t="s">
        <v>133</v>
      </c>
    </row>
    <row r="1627" spans="1:51" s="14" customFormat="1" ht="12">
      <c r="A1627" s="162"/>
      <c r="B1627" s="260"/>
      <c r="C1627" s="162"/>
      <c r="D1627" s="254" t="s">
        <v>142</v>
      </c>
      <c r="E1627" s="261" t="s">
        <v>3</v>
      </c>
      <c r="F1627" s="262" t="s">
        <v>1992</v>
      </c>
      <c r="G1627" s="162"/>
      <c r="H1627" s="263">
        <v>52.5</v>
      </c>
      <c r="I1627" s="130"/>
      <c r="J1627" s="162"/>
      <c r="K1627" s="162"/>
      <c r="L1627" s="260"/>
      <c r="M1627" s="264"/>
      <c r="N1627" s="265"/>
      <c r="O1627" s="265"/>
      <c r="P1627" s="265"/>
      <c r="Q1627" s="265"/>
      <c r="R1627" s="265"/>
      <c r="S1627" s="265"/>
      <c r="T1627" s="266"/>
      <c r="U1627" s="162"/>
      <c r="V1627" s="162"/>
      <c r="W1627" s="162"/>
      <c r="X1627" s="162"/>
      <c r="AT1627" s="129" t="s">
        <v>142</v>
      </c>
      <c r="AU1627" s="129" t="s">
        <v>77</v>
      </c>
      <c r="AV1627" s="14" t="s">
        <v>77</v>
      </c>
      <c r="AW1627" s="14" t="s">
        <v>30</v>
      </c>
      <c r="AX1627" s="14" t="s">
        <v>73</v>
      </c>
      <c r="AY1627" s="129" t="s">
        <v>133</v>
      </c>
    </row>
    <row r="1628" spans="1:65" s="2" customFormat="1" ht="14.45" customHeight="1">
      <c r="A1628" s="164"/>
      <c r="B1628" s="176"/>
      <c r="C1628" s="242" t="s">
        <v>1999</v>
      </c>
      <c r="D1628" s="242" t="s">
        <v>135</v>
      </c>
      <c r="E1628" s="243" t="s">
        <v>2000</v>
      </c>
      <c r="F1628" s="244" t="s">
        <v>2001</v>
      </c>
      <c r="G1628" s="245" t="s">
        <v>172</v>
      </c>
      <c r="H1628" s="246">
        <v>27.5</v>
      </c>
      <c r="I1628" s="117"/>
      <c r="J1628" s="247">
        <f>ROUND(I1628*H1628,2)</f>
        <v>0</v>
      </c>
      <c r="K1628" s="244" t="s">
        <v>139</v>
      </c>
      <c r="L1628" s="176"/>
      <c r="M1628" s="248" t="s">
        <v>3</v>
      </c>
      <c r="N1628" s="249" t="s">
        <v>39</v>
      </c>
      <c r="O1628" s="250"/>
      <c r="P1628" s="251">
        <f>O1628*H1628</f>
        <v>0</v>
      </c>
      <c r="Q1628" s="251">
        <v>0.00453</v>
      </c>
      <c r="R1628" s="251">
        <f>Q1628*H1628</f>
        <v>0.124575</v>
      </c>
      <c r="S1628" s="251">
        <v>0</v>
      </c>
      <c r="T1628" s="252">
        <f>S1628*H1628</f>
        <v>0</v>
      </c>
      <c r="U1628" s="164"/>
      <c r="V1628" s="164"/>
      <c r="W1628" s="164"/>
      <c r="X1628" s="164"/>
      <c r="Y1628" s="30"/>
      <c r="Z1628" s="30"/>
      <c r="AA1628" s="30"/>
      <c r="AB1628" s="30"/>
      <c r="AC1628" s="30"/>
      <c r="AD1628" s="30"/>
      <c r="AE1628" s="30"/>
      <c r="AR1628" s="122" t="s">
        <v>195</v>
      </c>
      <c r="AT1628" s="122" t="s">
        <v>135</v>
      </c>
      <c r="AU1628" s="122" t="s">
        <v>77</v>
      </c>
      <c r="AY1628" s="18" t="s">
        <v>133</v>
      </c>
      <c r="BE1628" s="123">
        <f>IF(N1628="základní",J1628,0)</f>
        <v>0</v>
      </c>
      <c r="BF1628" s="123">
        <f>IF(N1628="snížená",J1628,0)</f>
        <v>0</v>
      </c>
      <c r="BG1628" s="123">
        <f>IF(N1628="zákl. přenesená",J1628,0)</f>
        <v>0</v>
      </c>
      <c r="BH1628" s="123">
        <f>IF(N1628="sníž. přenesená",J1628,0)</f>
        <v>0</v>
      </c>
      <c r="BI1628" s="123">
        <f>IF(N1628="nulová",J1628,0)</f>
        <v>0</v>
      </c>
      <c r="BJ1628" s="18" t="s">
        <v>73</v>
      </c>
      <c r="BK1628" s="123">
        <f>ROUND(I1628*H1628,2)</f>
        <v>0</v>
      </c>
      <c r="BL1628" s="18" t="s">
        <v>195</v>
      </c>
      <c r="BM1628" s="122" t="s">
        <v>2002</v>
      </c>
    </row>
    <row r="1629" spans="1:47" s="2" customFormat="1" ht="19.5">
      <c r="A1629" s="164"/>
      <c r="B1629" s="176"/>
      <c r="C1629" s="164"/>
      <c r="D1629" s="254" t="s">
        <v>164</v>
      </c>
      <c r="E1629" s="164"/>
      <c r="F1629" s="267" t="s">
        <v>2003</v>
      </c>
      <c r="G1629" s="164"/>
      <c r="H1629" s="164"/>
      <c r="I1629" s="134"/>
      <c r="J1629" s="164"/>
      <c r="K1629" s="164"/>
      <c r="L1629" s="176"/>
      <c r="M1629" s="268"/>
      <c r="N1629" s="269"/>
      <c r="O1629" s="250"/>
      <c r="P1629" s="250"/>
      <c r="Q1629" s="250"/>
      <c r="R1629" s="250"/>
      <c r="S1629" s="250"/>
      <c r="T1629" s="270"/>
      <c r="U1629" s="164"/>
      <c r="V1629" s="164"/>
      <c r="W1629" s="164"/>
      <c r="X1629" s="164"/>
      <c r="Y1629" s="30"/>
      <c r="Z1629" s="30"/>
      <c r="AA1629" s="30"/>
      <c r="AB1629" s="30"/>
      <c r="AC1629" s="30"/>
      <c r="AD1629" s="30"/>
      <c r="AE1629" s="30"/>
      <c r="AT1629" s="18" t="s">
        <v>164</v>
      </c>
      <c r="AU1629" s="18" t="s">
        <v>77</v>
      </c>
    </row>
    <row r="1630" spans="1:51" s="13" customFormat="1" ht="12">
      <c r="A1630" s="161"/>
      <c r="B1630" s="253"/>
      <c r="C1630" s="161"/>
      <c r="D1630" s="254" t="s">
        <v>142</v>
      </c>
      <c r="E1630" s="255" t="s">
        <v>3</v>
      </c>
      <c r="F1630" s="256" t="s">
        <v>2004</v>
      </c>
      <c r="G1630" s="161"/>
      <c r="H1630" s="255" t="s">
        <v>3</v>
      </c>
      <c r="I1630" s="125"/>
      <c r="J1630" s="161"/>
      <c r="K1630" s="161"/>
      <c r="L1630" s="253"/>
      <c r="M1630" s="257"/>
      <c r="N1630" s="258"/>
      <c r="O1630" s="258"/>
      <c r="P1630" s="258"/>
      <c r="Q1630" s="258"/>
      <c r="R1630" s="258"/>
      <c r="S1630" s="258"/>
      <c r="T1630" s="259"/>
      <c r="U1630" s="161"/>
      <c r="V1630" s="161"/>
      <c r="W1630" s="161"/>
      <c r="X1630" s="161"/>
      <c r="AT1630" s="124" t="s">
        <v>142</v>
      </c>
      <c r="AU1630" s="124" t="s">
        <v>77</v>
      </c>
      <c r="AV1630" s="13" t="s">
        <v>73</v>
      </c>
      <c r="AW1630" s="13" t="s">
        <v>30</v>
      </c>
      <c r="AX1630" s="13" t="s">
        <v>68</v>
      </c>
      <c r="AY1630" s="124" t="s">
        <v>133</v>
      </c>
    </row>
    <row r="1631" spans="1:51" s="14" customFormat="1" ht="12">
      <c r="A1631" s="162"/>
      <c r="B1631" s="260"/>
      <c r="C1631" s="162"/>
      <c r="D1631" s="254" t="s">
        <v>142</v>
      </c>
      <c r="E1631" s="261" t="s">
        <v>3</v>
      </c>
      <c r="F1631" s="262" t="s">
        <v>2005</v>
      </c>
      <c r="G1631" s="162"/>
      <c r="H1631" s="263">
        <v>27.5</v>
      </c>
      <c r="I1631" s="130"/>
      <c r="J1631" s="162"/>
      <c r="K1631" s="162"/>
      <c r="L1631" s="260"/>
      <c r="M1631" s="264"/>
      <c r="N1631" s="265"/>
      <c r="O1631" s="265"/>
      <c r="P1631" s="265"/>
      <c r="Q1631" s="265"/>
      <c r="R1631" s="265"/>
      <c r="S1631" s="265"/>
      <c r="T1631" s="266"/>
      <c r="U1631" s="162"/>
      <c r="V1631" s="162"/>
      <c r="W1631" s="162"/>
      <c r="X1631" s="162"/>
      <c r="AT1631" s="129" t="s">
        <v>142</v>
      </c>
      <c r="AU1631" s="129" t="s">
        <v>77</v>
      </c>
      <c r="AV1631" s="14" t="s">
        <v>77</v>
      </c>
      <c r="AW1631" s="14" t="s">
        <v>30</v>
      </c>
      <c r="AX1631" s="14" t="s">
        <v>73</v>
      </c>
      <c r="AY1631" s="129" t="s">
        <v>133</v>
      </c>
    </row>
    <row r="1632" spans="1:65" s="2" customFormat="1" ht="14.45" customHeight="1">
      <c r="A1632" s="164"/>
      <c r="B1632" s="176"/>
      <c r="C1632" s="242" t="s">
        <v>2006</v>
      </c>
      <c r="D1632" s="242" t="s">
        <v>135</v>
      </c>
      <c r="E1632" s="243" t="s">
        <v>1916</v>
      </c>
      <c r="F1632" s="244" t="s">
        <v>1917</v>
      </c>
      <c r="G1632" s="245" t="s">
        <v>172</v>
      </c>
      <c r="H1632" s="246">
        <v>8</v>
      </c>
      <c r="I1632" s="117"/>
      <c r="J1632" s="247">
        <f>ROUND(I1632*H1632,2)</f>
        <v>0</v>
      </c>
      <c r="K1632" s="244" t="s">
        <v>139</v>
      </c>
      <c r="L1632" s="176"/>
      <c r="M1632" s="248" t="s">
        <v>3</v>
      </c>
      <c r="N1632" s="249" t="s">
        <v>39</v>
      </c>
      <c r="O1632" s="250"/>
      <c r="P1632" s="251">
        <f>O1632*H1632</f>
        <v>0</v>
      </c>
      <c r="Q1632" s="251">
        <v>0.00389</v>
      </c>
      <c r="R1632" s="251">
        <f>Q1632*H1632</f>
        <v>0.03112</v>
      </c>
      <c r="S1632" s="251">
        <v>0</v>
      </c>
      <c r="T1632" s="252">
        <f>S1632*H1632</f>
        <v>0</v>
      </c>
      <c r="U1632" s="164"/>
      <c r="V1632" s="164"/>
      <c r="W1632" s="164"/>
      <c r="X1632" s="164"/>
      <c r="Y1632" s="30"/>
      <c r="Z1632" s="30"/>
      <c r="AA1632" s="30"/>
      <c r="AB1632" s="30"/>
      <c r="AC1632" s="30"/>
      <c r="AD1632" s="30"/>
      <c r="AE1632" s="30"/>
      <c r="AR1632" s="122" t="s">
        <v>195</v>
      </c>
      <c r="AT1632" s="122" t="s">
        <v>135</v>
      </c>
      <c r="AU1632" s="122" t="s">
        <v>77</v>
      </c>
      <c r="AY1632" s="18" t="s">
        <v>133</v>
      </c>
      <c r="BE1632" s="123">
        <f>IF(N1632="základní",J1632,0)</f>
        <v>0</v>
      </c>
      <c r="BF1632" s="123">
        <f>IF(N1632="snížená",J1632,0)</f>
        <v>0</v>
      </c>
      <c r="BG1632" s="123">
        <f>IF(N1632="zákl. přenesená",J1632,0)</f>
        <v>0</v>
      </c>
      <c r="BH1632" s="123">
        <f>IF(N1632="sníž. přenesená",J1632,0)</f>
        <v>0</v>
      </c>
      <c r="BI1632" s="123">
        <f>IF(N1632="nulová",J1632,0)</f>
        <v>0</v>
      </c>
      <c r="BJ1632" s="18" t="s">
        <v>73</v>
      </c>
      <c r="BK1632" s="123">
        <f>ROUND(I1632*H1632,2)</f>
        <v>0</v>
      </c>
      <c r="BL1632" s="18" t="s">
        <v>195</v>
      </c>
      <c r="BM1632" s="122" t="s">
        <v>2007</v>
      </c>
    </row>
    <row r="1633" spans="1:47" s="2" customFormat="1" ht="19.5">
      <c r="A1633" s="164"/>
      <c r="B1633" s="176"/>
      <c r="C1633" s="164"/>
      <c r="D1633" s="254" t="s">
        <v>164</v>
      </c>
      <c r="E1633" s="164"/>
      <c r="F1633" s="267" t="s">
        <v>2008</v>
      </c>
      <c r="G1633" s="164"/>
      <c r="H1633" s="164"/>
      <c r="I1633" s="134"/>
      <c r="J1633" s="164"/>
      <c r="K1633" s="164"/>
      <c r="L1633" s="176"/>
      <c r="M1633" s="268"/>
      <c r="N1633" s="269"/>
      <c r="O1633" s="250"/>
      <c r="P1633" s="250"/>
      <c r="Q1633" s="250"/>
      <c r="R1633" s="250"/>
      <c r="S1633" s="250"/>
      <c r="T1633" s="270"/>
      <c r="U1633" s="164"/>
      <c r="V1633" s="164"/>
      <c r="W1633" s="164"/>
      <c r="X1633" s="164"/>
      <c r="Y1633" s="30"/>
      <c r="Z1633" s="30"/>
      <c r="AA1633" s="30"/>
      <c r="AB1633" s="30"/>
      <c r="AC1633" s="30"/>
      <c r="AD1633" s="30"/>
      <c r="AE1633" s="30"/>
      <c r="AT1633" s="18" t="s">
        <v>164</v>
      </c>
      <c r="AU1633" s="18" t="s">
        <v>77</v>
      </c>
    </row>
    <row r="1634" spans="1:51" s="13" customFormat="1" ht="12">
      <c r="A1634" s="161"/>
      <c r="B1634" s="253"/>
      <c r="C1634" s="161"/>
      <c r="D1634" s="254" t="s">
        <v>142</v>
      </c>
      <c r="E1634" s="255" t="s">
        <v>3</v>
      </c>
      <c r="F1634" s="256" t="s">
        <v>2009</v>
      </c>
      <c r="G1634" s="161"/>
      <c r="H1634" s="255" t="s">
        <v>3</v>
      </c>
      <c r="I1634" s="125"/>
      <c r="J1634" s="161"/>
      <c r="K1634" s="161"/>
      <c r="L1634" s="253"/>
      <c r="M1634" s="257"/>
      <c r="N1634" s="258"/>
      <c r="O1634" s="258"/>
      <c r="P1634" s="258"/>
      <c r="Q1634" s="258"/>
      <c r="R1634" s="258"/>
      <c r="S1634" s="258"/>
      <c r="T1634" s="259"/>
      <c r="U1634" s="161"/>
      <c r="V1634" s="161"/>
      <c r="W1634" s="161"/>
      <c r="X1634" s="161"/>
      <c r="AT1634" s="124" t="s">
        <v>142</v>
      </c>
      <c r="AU1634" s="124" t="s">
        <v>77</v>
      </c>
      <c r="AV1634" s="13" t="s">
        <v>73</v>
      </c>
      <c r="AW1634" s="13" t="s">
        <v>30</v>
      </c>
      <c r="AX1634" s="13" t="s">
        <v>68</v>
      </c>
      <c r="AY1634" s="124" t="s">
        <v>133</v>
      </c>
    </row>
    <row r="1635" spans="1:51" s="14" customFormat="1" ht="12">
      <c r="A1635" s="162"/>
      <c r="B1635" s="260"/>
      <c r="C1635" s="162"/>
      <c r="D1635" s="254" t="s">
        <v>142</v>
      </c>
      <c r="E1635" s="261" t="s">
        <v>3</v>
      </c>
      <c r="F1635" s="262" t="s">
        <v>2010</v>
      </c>
      <c r="G1635" s="162"/>
      <c r="H1635" s="263">
        <v>8</v>
      </c>
      <c r="I1635" s="130"/>
      <c r="J1635" s="162"/>
      <c r="K1635" s="162"/>
      <c r="L1635" s="260"/>
      <c r="M1635" s="264"/>
      <c r="N1635" s="265"/>
      <c r="O1635" s="265"/>
      <c r="P1635" s="265"/>
      <c r="Q1635" s="265"/>
      <c r="R1635" s="265"/>
      <c r="S1635" s="265"/>
      <c r="T1635" s="266"/>
      <c r="U1635" s="162"/>
      <c r="V1635" s="162"/>
      <c r="W1635" s="162"/>
      <c r="X1635" s="162"/>
      <c r="AT1635" s="129" t="s">
        <v>142</v>
      </c>
      <c r="AU1635" s="129" t="s">
        <v>77</v>
      </c>
      <c r="AV1635" s="14" t="s">
        <v>77</v>
      </c>
      <c r="AW1635" s="14" t="s">
        <v>30</v>
      </c>
      <c r="AX1635" s="14" t="s">
        <v>73</v>
      </c>
      <c r="AY1635" s="129" t="s">
        <v>133</v>
      </c>
    </row>
    <row r="1636" spans="1:65" s="2" customFormat="1" ht="14.45" customHeight="1">
      <c r="A1636" s="164"/>
      <c r="B1636" s="176"/>
      <c r="C1636" s="242" t="s">
        <v>2011</v>
      </c>
      <c r="D1636" s="242" t="s">
        <v>135</v>
      </c>
      <c r="E1636" s="243" t="s">
        <v>2012</v>
      </c>
      <c r="F1636" s="244" t="s">
        <v>2013</v>
      </c>
      <c r="G1636" s="245" t="s">
        <v>172</v>
      </c>
      <c r="H1636" s="246">
        <v>8</v>
      </c>
      <c r="I1636" s="117"/>
      <c r="J1636" s="247">
        <f>ROUND(I1636*H1636,2)</f>
        <v>0</v>
      </c>
      <c r="K1636" s="244" t="s">
        <v>139</v>
      </c>
      <c r="L1636" s="176"/>
      <c r="M1636" s="248" t="s">
        <v>3</v>
      </c>
      <c r="N1636" s="249" t="s">
        <v>39</v>
      </c>
      <c r="O1636" s="250"/>
      <c r="P1636" s="251">
        <f>O1636*H1636</f>
        <v>0</v>
      </c>
      <c r="Q1636" s="251">
        <v>0.00652</v>
      </c>
      <c r="R1636" s="251">
        <f>Q1636*H1636</f>
        <v>0.05216</v>
      </c>
      <c r="S1636" s="251">
        <v>0</v>
      </c>
      <c r="T1636" s="252">
        <f>S1636*H1636</f>
        <v>0</v>
      </c>
      <c r="U1636" s="164"/>
      <c r="V1636" s="164"/>
      <c r="W1636" s="164"/>
      <c r="X1636" s="164"/>
      <c r="Y1636" s="30"/>
      <c r="Z1636" s="30"/>
      <c r="AA1636" s="30"/>
      <c r="AB1636" s="30"/>
      <c r="AC1636" s="30"/>
      <c r="AD1636" s="30"/>
      <c r="AE1636" s="30"/>
      <c r="AR1636" s="122" t="s">
        <v>195</v>
      </c>
      <c r="AT1636" s="122" t="s">
        <v>135</v>
      </c>
      <c r="AU1636" s="122" t="s">
        <v>77</v>
      </c>
      <c r="AY1636" s="18" t="s">
        <v>133</v>
      </c>
      <c r="BE1636" s="123">
        <f>IF(N1636="základní",J1636,0)</f>
        <v>0</v>
      </c>
      <c r="BF1636" s="123">
        <f>IF(N1636="snížená",J1636,0)</f>
        <v>0</v>
      </c>
      <c r="BG1636" s="123">
        <f>IF(N1636="zákl. přenesená",J1636,0)</f>
        <v>0</v>
      </c>
      <c r="BH1636" s="123">
        <f>IF(N1636="sníž. přenesená",J1636,0)</f>
        <v>0</v>
      </c>
      <c r="BI1636" s="123">
        <f>IF(N1636="nulová",J1636,0)</f>
        <v>0</v>
      </c>
      <c r="BJ1636" s="18" t="s">
        <v>73</v>
      </c>
      <c r="BK1636" s="123">
        <f>ROUND(I1636*H1636,2)</f>
        <v>0</v>
      </c>
      <c r="BL1636" s="18" t="s">
        <v>195</v>
      </c>
      <c r="BM1636" s="122" t="s">
        <v>2014</v>
      </c>
    </row>
    <row r="1637" spans="1:47" s="2" customFormat="1" ht="19.5">
      <c r="A1637" s="164"/>
      <c r="B1637" s="176"/>
      <c r="C1637" s="164"/>
      <c r="D1637" s="254" t="s">
        <v>164</v>
      </c>
      <c r="E1637" s="164"/>
      <c r="F1637" s="267" t="s">
        <v>2015</v>
      </c>
      <c r="G1637" s="164"/>
      <c r="H1637" s="164"/>
      <c r="I1637" s="134"/>
      <c r="J1637" s="164"/>
      <c r="K1637" s="164"/>
      <c r="L1637" s="176"/>
      <c r="M1637" s="268"/>
      <c r="N1637" s="269"/>
      <c r="O1637" s="250"/>
      <c r="P1637" s="250"/>
      <c r="Q1637" s="250"/>
      <c r="R1637" s="250"/>
      <c r="S1637" s="250"/>
      <c r="T1637" s="270"/>
      <c r="U1637" s="164"/>
      <c r="V1637" s="164"/>
      <c r="W1637" s="164"/>
      <c r="X1637" s="164"/>
      <c r="Y1637" s="30"/>
      <c r="Z1637" s="30"/>
      <c r="AA1637" s="30"/>
      <c r="AB1637" s="30"/>
      <c r="AC1637" s="30"/>
      <c r="AD1637" s="30"/>
      <c r="AE1637" s="30"/>
      <c r="AT1637" s="18" t="s">
        <v>164</v>
      </c>
      <c r="AU1637" s="18" t="s">
        <v>77</v>
      </c>
    </row>
    <row r="1638" spans="1:51" s="13" customFormat="1" ht="12">
      <c r="A1638" s="161"/>
      <c r="B1638" s="253"/>
      <c r="C1638" s="161"/>
      <c r="D1638" s="254" t="s">
        <v>142</v>
      </c>
      <c r="E1638" s="255" t="s">
        <v>3</v>
      </c>
      <c r="F1638" s="256" t="s">
        <v>2016</v>
      </c>
      <c r="G1638" s="161"/>
      <c r="H1638" s="255" t="s">
        <v>3</v>
      </c>
      <c r="I1638" s="125"/>
      <c r="J1638" s="161"/>
      <c r="K1638" s="161"/>
      <c r="L1638" s="253"/>
      <c r="M1638" s="257"/>
      <c r="N1638" s="258"/>
      <c r="O1638" s="258"/>
      <c r="P1638" s="258"/>
      <c r="Q1638" s="258"/>
      <c r="R1638" s="258"/>
      <c r="S1638" s="258"/>
      <c r="T1638" s="259"/>
      <c r="U1638" s="161"/>
      <c r="V1638" s="161"/>
      <c r="W1638" s="161"/>
      <c r="X1638" s="161"/>
      <c r="AT1638" s="124" t="s">
        <v>142</v>
      </c>
      <c r="AU1638" s="124" t="s">
        <v>77</v>
      </c>
      <c r="AV1638" s="13" t="s">
        <v>73</v>
      </c>
      <c r="AW1638" s="13" t="s">
        <v>30</v>
      </c>
      <c r="AX1638" s="13" t="s">
        <v>68</v>
      </c>
      <c r="AY1638" s="124" t="s">
        <v>133</v>
      </c>
    </row>
    <row r="1639" spans="1:51" s="14" customFormat="1" ht="12">
      <c r="A1639" s="162"/>
      <c r="B1639" s="260"/>
      <c r="C1639" s="162"/>
      <c r="D1639" s="254" t="s">
        <v>142</v>
      </c>
      <c r="E1639" s="261" t="s">
        <v>3</v>
      </c>
      <c r="F1639" s="262" t="s">
        <v>182</v>
      </c>
      <c r="G1639" s="162"/>
      <c r="H1639" s="263">
        <v>8</v>
      </c>
      <c r="I1639" s="130"/>
      <c r="J1639" s="162"/>
      <c r="K1639" s="162"/>
      <c r="L1639" s="260"/>
      <c r="M1639" s="264"/>
      <c r="N1639" s="265"/>
      <c r="O1639" s="265"/>
      <c r="P1639" s="265"/>
      <c r="Q1639" s="265"/>
      <c r="R1639" s="265"/>
      <c r="S1639" s="265"/>
      <c r="T1639" s="266"/>
      <c r="U1639" s="162"/>
      <c r="V1639" s="162"/>
      <c r="W1639" s="162"/>
      <c r="X1639" s="162"/>
      <c r="AT1639" s="129" t="s">
        <v>142</v>
      </c>
      <c r="AU1639" s="129" t="s">
        <v>77</v>
      </c>
      <c r="AV1639" s="14" t="s">
        <v>77</v>
      </c>
      <c r="AW1639" s="14" t="s">
        <v>30</v>
      </c>
      <c r="AX1639" s="14" t="s">
        <v>73</v>
      </c>
      <c r="AY1639" s="129" t="s">
        <v>133</v>
      </c>
    </row>
    <row r="1640" spans="1:65" s="2" customFormat="1" ht="14.45" customHeight="1">
      <c r="A1640" s="164"/>
      <c r="B1640" s="176"/>
      <c r="C1640" s="242" t="s">
        <v>2017</v>
      </c>
      <c r="D1640" s="242" t="s">
        <v>135</v>
      </c>
      <c r="E1640" s="243" t="s">
        <v>1731</v>
      </c>
      <c r="F1640" s="244" t="s">
        <v>1732</v>
      </c>
      <c r="G1640" s="245" t="s">
        <v>172</v>
      </c>
      <c r="H1640" s="246">
        <v>8</v>
      </c>
      <c r="I1640" s="117"/>
      <c r="J1640" s="247">
        <f>ROUND(I1640*H1640,2)</f>
        <v>0</v>
      </c>
      <c r="K1640" s="244" t="s">
        <v>139</v>
      </c>
      <c r="L1640" s="176"/>
      <c r="M1640" s="248" t="s">
        <v>3</v>
      </c>
      <c r="N1640" s="249" t="s">
        <v>39</v>
      </c>
      <c r="O1640" s="250"/>
      <c r="P1640" s="251">
        <f>O1640*H1640</f>
        <v>0</v>
      </c>
      <c r="Q1640" s="251">
        <v>0.00252</v>
      </c>
      <c r="R1640" s="251">
        <f>Q1640*H1640</f>
        <v>0.02016</v>
      </c>
      <c r="S1640" s="251">
        <v>0</v>
      </c>
      <c r="T1640" s="252">
        <f>S1640*H1640</f>
        <v>0</v>
      </c>
      <c r="U1640" s="164"/>
      <c r="V1640" s="164"/>
      <c r="W1640" s="164"/>
      <c r="X1640" s="164"/>
      <c r="Y1640" s="30"/>
      <c r="Z1640" s="30"/>
      <c r="AA1640" s="30"/>
      <c r="AB1640" s="30"/>
      <c r="AC1640" s="30"/>
      <c r="AD1640" s="30"/>
      <c r="AE1640" s="30"/>
      <c r="AR1640" s="122" t="s">
        <v>195</v>
      </c>
      <c r="AT1640" s="122" t="s">
        <v>135</v>
      </c>
      <c r="AU1640" s="122" t="s">
        <v>77</v>
      </c>
      <c r="AY1640" s="18" t="s">
        <v>133</v>
      </c>
      <c r="BE1640" s="123">
        <f>IF(N1640="základní",J1640,0)</f>
        <v>0</v>
      </c>
      <c r="BF1640" s="123">
        <f>IF(N1640="snížená",J1640,0)</f>
        <v>0</v>
      </c>
      <c r="BG1640" s="123">
        <f>IF(N1640="zákl. přenesená",J1640,0)</f>
        <v>0</v>
      </c>
      <c r="BH1640" s="123">
        <f>IF(N1640="sníž. přenesená",J1640,0)</f>
        <v>0</v>
      </c>
      <c r="BI1640" s="123">
        <f>IF(N1640="nulová",J1640,0)</f>
        <v>0</v>
      </c>
      <c r="BJ1640" s="18" t="s">
        <v>73</v>
      </c>
      <c r="BK1640" s="123">
        <f>ROUND(I1640*H1640,2)</f>
        <v>0</v>
      </c>
      <c r="BL1640" s="18" t="s">
        <v>195</v>
      </c>
      <c r="BM1640" s="122" t="s">
        <v>2018</v>
      </c>
    </row>
    <row r="1641" spans="1:47" s="2" customFormat="1" ht="19.5">
      <c r="A1641" s="164"/>
      <c r="B1641" s="176"/>
      <c r="C1641" s="164"/>
      <c r="D1641" s="254" t="s">
        <v>164</v>
      </c>
      <c r="E1641" s="164"/>
      <c r="F1641" s="267" t="s">
        <v>2019</v>
      </c>
      <c r="G1641" s="164"/>
      <c r="H1641" s="164"/>
      <c r="I1641" s="134"/>
      <c r="J1641" s="164"/>
      <c r="K1641" s="164"/>
      <c r="L1641" s="176"/>
      <c r="M1641" s="268"/>
      <c r="N1641" s="269"/>
      <c r="O1641" s="250"/>
      <c r="P1641" s="250"/>
      <c r="Q1641" s="250"/>
      <c r="R1641" s="250"/>
      <c r="S1641" s="250"/>
      <c r="T1641" s="270"/>
      <c r="U1641" s="164"/>
      <c r="V1641" s="164"/>
      <c r="W1641" s="164"/>
      <c r="X1641" s="164"/>
      <c r="Y1641" s="30"/>
      <c r="Z1641" s="30"/>
      <c r="AA1641" s="30"/>
      <c r="AB1641" s="30"/>
      <c r="AC1641" s="30"/>
      <c r="AD1641" s="30"/>
      <c r="AE1641" s="30"/>
      <c r="AT1641" s="18" t="s">
        <v>164</v>
      </c>
      <c r="AU1641" s="18" t="s">
        <v>77</v>
      </c>
    </row>
    <row r="1642" spans="1:51" s="13" customFormat="1" ht="12">
      <c r="A1642" s="161"/>
      <c r="B1642" s="253"/>
      <c r="C1642" s="161"/>
      <c r="D1642" s="254" t="s">
        <v>142</v>
      </c>
      <c r="E1642" s="255" t="s">
        <v>3</v>
      </c>
      <c r="F1642" s="256" t="s">
        <v>2020</v>
      </c>
      <c r="G1642" s="161"/>
      <c r="H1642" s="255" t="s">
        <v>3</v>
      </c>
      <c r="I1642" s="125"/>
      <c r="J1642" s="161"/>
      <c r="K1642" s="161"/>
      <c r="L1642" s="253"/>
      <c r="M1642" s="257"/>
      <c r="N1642" s="258"/>
      <c r="O1642" s="258"/>
      <c r="P1642" s="258"/>
      <c r="Q1642" s="258"/>
      <c r="R1642" s="258"/>
      <c r="S1642" s="258"/>
      <c r="T1642" s="259"/>
      <c r="U1642" s="161"/>
      <c r="V1642" s="161"/>
      <c r="W1642" s="161"/>
      <c r="X1642" s="161"/>
      <c r="AT1642" s="124" t="s">
        <v>142</v>
      </c>
      <c r="AU1642" s="124" t="s">
        <v>77</v>
      </c>
      <c r="AV1642" s="13" t="s">
        <v>73</v>
      </c>
      <c r="AW1642" s="13" t="s">
        <v>30</v>
      </c>
      <c r="AX1642" s="13" t="s">
        <v>68</v>
      </c>
      <c r="AY1642" s="124" t="s">
        <v>133</v>
      </c>
    </row>
    <row r="1643" spans="1:51" s="14" customFormat="1" ht="12">
      <c r="A1643" s="162"/>
      <c r="B1643" s="260"/>
      <c r="C1643" s="162"/>
      <c r="D1643" s="254" t="s">
        <v>142</v>
      </c>
      <c r="E1643" s="261" t="s">
        <v>3</v>
      </c>
      <c r="F1643" s="262" t="s">
        <v>182</v>
      </c>
      <c r="G1643" s="162"/>
      <c r="H1643" s="263">
        <v>8</v>
      </c>
      <c r="I1643" s="130"/>
      <c r="J1643" s="162"/>
      <c r="K1643" s="162"/>
      <c r="L1643" s="260"/>
      <c r="M1643" s="264"/>
      <c r="N1643" s="265"/>
      <c r="O1643" s="265"/>
      <c r="P1643" s="265"/>
      <c r="Q1643" s="265"/>
      <c r="R1643" s="265"/>
      <c r="S1643" s="265"/>
      <c r="T1643" s="266"/>
      <c r="U1643" s="162"/>
      <c r="V1643" s="162"/>
      <c r="W1643" s="162"/>
      <c r="X1643" s="162"/>
      <c r="AT1643" s="129" t="s">
        <v>142</v>
      </c>
      <c r="AU1643" s="129" t="s">
        <v>77</v>
      </c>
      <c r="AV1643" s="14" t="s">
        <v>77</v>
      </c>
      <c r="AW1643" s="14" t="s">
        <v>30</v>
      </c>
      <c r="AX1643" s="14" t="s">
        <v>73</v>
      </c>
      <c r="AY1643" s="129" t="s">
        <v>133</v>
      </c>
    </row>
    <row r="1644" spans="1:65" s="2" customFormat="1" ht="14.45" customHeight="1">
      <c r="A1644" s="164"/>
      <c r="B1644" s="176"/>
      <c r="C1644" s="242" t="s">
        <v>2021</v>
      </c>
      <c r="D1644" s="242" t="s">
        <v>135</v>
      </c>
      <c r="E1644" s="243" t="s">
        <v>2022</v>
      </c>
      <c r="F1644" s="244" t="s">
        <v>2023</v>
      </c>
      <c r="G1644" s="245" t="s">
        <v>172</v>
      </c>
      <c r="H1644" s="246">
        <v>9.5</v>
      </c>
      <c r="I1644" s="117"/>
      <c r="J1644" s="247">
        <f>ROUND(I1644*H1644,2)</f>
        <v>0</v>
      </c>
      <c r="K1644" s="244" t="s">
        <v>139</v>
      </c>
      <c r="L1644" s="176"/>
      <c r="M1644" s="248" t="s">
        <v>3</v>
      </c>
      <c r="N1644" s="249" t="s">
        <v>39</v>
      </c>
      <c r="O1644" s="250"/>
      <c r="P1644" s="251">
        <f>O1644*H1644</f>
        <v>0</v>
      </c>
      <c r="Q1644" s="251">
        <v>0.00259</v>
      </c>
      <c r="R1644" s="251">
        <f>Q1644*H1644</f>
        <v>0.024605</v>
      </c>
      <c r="S1644" s="251">
        <v>0</v>
      </c>
      <c r="T1644" s="252">
        <f>S1644*H1644</f>
        <v>0</v>
      </c>
      <c r="U1644" s="164"/>
      <c r="V1644" s="164"/>
      <c r="W1644" s="164"/>
      <c r="X1644" s="164"/>
      <c r="Y1644" s="30"/>
      <c r="Z1644" s="30"/>
      <c r="AA1644" s="30"/>
      <c r="AB1644" s="30"/>
      <c r="AC1644" s="30"/>
      <c r="AD1644" s="30"/>
      <c r="AE1644" s="30"/>
      <c r="AR1644" s="122" t="s">
        <v>195</v>
      </c>
      <c r="AT1644" s="122" t="s">
        <v>135</v>
      </c>
      <c r="AU1644" s="122" t="s">
        <v>77</v>
      </c>
      <c r="AY1644" s="18" t="s">
        <v>133</v>
      </c>
      <c r="BE1644" s="123">
        <f>IF(N1644="základní",J1644,0)</f>
        <v>0</v>
      </c>
      <c r="BF1644" s="123">
        <f>IF(N1644="snížená",J1644,0)</f>
        <v>0</v>
      </c>
      <c r="BG1644" s="123">
        <f>IF(N1644="zákl. přenesená",J1644,0)</f>
        <v>0</v>
      </c>
      <c r="BH1644" s="123">
        <f>IF(N1644="sníž. přenesená",J1644,0)</f>
        <v>0</v>
      </c>
      <c r="BI1644" s="123">
        <f>IF(N1644="nulová",J1644,0)</f>
        <v>0</v>
      </c>
      <c r="BJ1644" s="18" t="s">
        <v>73</v>
      </c>
      <c r="BK1644" s="123">
        <f>ROUND(I1644*H1644,2)</f>
        <v>0</v>
      </c>
      <c r="BL1644" s="18" t="s">
        <v>195</v>
      </c>
      <c r="BM1644" s="122" t="s">
        <v>2024</v>
      </c>
    </row>
    <row r="1645" spans="1:51" s="13" customFormat="1" ht="12">
      <c r="A1645" s="161"/>
      <c r="B1645" s="253"/>
      <c r="C1645" s="161"/>
      <c r="D1645" s="254" t="s">
        <v>142</v>
      </c>
      <c r="E1645" s="255" t="s">
        <v>3</v>
      </c>
      <c r="F1645" s="256" t="s">
        <v>2025</v>
      </c>
      <c r="G1645" s="161"/>
      <c r="H1645" s="255" t="s">
        <v>3</v>
      </c>
      <c r="I1645" s="125"/>
      <c r="J1645" s="161"/>
      <c r="K1645" s="161"/>
      <c r="L1645" s="253"/>
      <c r="M1645" s="257"/>
      <c r="N1645" s="258"/>
      <c r="O1645" s="258"/>
      <c r="P1645" s="258"/>
      <c r="Q1645" s="258"/>
      <c r="R1645" s="258"/>
      <c r="S1645" s="258"/>
      <c r="T1645" s="259"/>
      <c r="U1645" s="161"/>
      <c r="V1645" s="161"/>
      <c r="W1645" s="161"/>
      <c r="X1645" s="161"/>
      <c r="AT1645" s="124" t="s">
        <v>142</v>
      </c>
      <c r="AU1645" s="124" t="s">
        <v>77</v>
      </c>
      <c r="AV1645" s="13" t="s">
        <v>73</v>
      </c>
      <c r="AW1645" s="13" t="s">
        <v>30</v>
      </c>
      <c r="AX1645" s="13" t="s">
        <v>68</v>
      </c>
      <c r="AY1645" s="124" t="s">
        <v>133</v>
      </c>
    </row>
    <row r="1646" spans="1:51" s="14" customFormat="1" ht="12">
      <c r="A1646" s="162"/>
      <c r="B1646" s="260"/>
      <c r="C1646" s="162"/>
      <c r="D1646" s="254" t="s">
        <v>142</v>
      </c>
      <c r="E1646" s="261" t="s">
        <v>3</v>
      </c>
      <c r="F1646" s="262" t="s">
        <v>2026</v>
      </c>
      <c r="G1646" s="162"/>
      <c r="H1646" s="263">
        <v>9.5</v>
      </c>
      <c r="I1646" s="130"/>
      <c r="J1646" s="162"/>
      <c r="K1646" s="162"/>
      <c r="L1646" s="260"/>
      <c r="M1646" s="264"/>
      <c r="N1646" s="265"/>
      <c r="O1646" s="265"/>
      <c r="P1646" s="265"/>
      <c r="Q1646" s="265"/>
      <c r="R1646" s="265"/>
      <c r="S1646" s="265"/>
      <c r="T1646" s="266"/>
      <c r="U1646" s="162"/>
      <c r="V1646" s="162"/>
      <c r="W1646" s="162"/>
      <c r="X1646" s="162"/>
      <c r="AT1646" s="129" t="s">
        <v>142</v>
      </c>
      <c r="AU1646" s="129" t="s">
        <v>77</v>
      </c>
      <c r="AV1646" s="14" t="s">
        <v>77</v>
      </c>
      <c r="AW1646" s="14" t="s">
        <v>30</v>
      </c>
      <c r="AX1646" s="14" t="s">
        <v>73</v>
      </c>
      <c r="AY1646" s="129" t="s">
        <v>133</v>
      </c>
    </row>
    <row r="1647" spans="1:65" s="2" customFormat="1" ht="24.2" customHeight="1">
      <c r="A1647" s="164"/>
      <c r="B1647" s="176"/>
      <c r="C1647" s="242" t="s">
        <v>2027</v>
      </c>
      <c r="D1647" s="242" t="s">
        <v>135</v>
      </c>
      <c r="E1647" s="243" t="s">
        <v>2028</v>
      </c>
      <c r="F1647" s="244" t="s">
        <v>2029</v>
      </c>
      <c r="G1647" s="245" t="s">
        <v>527</v>
      </c>
      <c r="H1647" s="246">
        <v>2</v>
      </c>
      <c r="I1647" s="117"/>
      <c r="J1647" s="247">
        <f>ROUND(I1647*H1647,2)</f>
        <v>0</v>
      </c>
      <c r="K1647" s="244" t="s">
        <v>139</v>
      </c>
      <c r="L1647" s="176"/>
      <c r="M1647" s="248" t="s">
        <v>3</v>
      </c>
      <c r="N1647" s="249" t="s">
        <v>39</v>
      </c>
      <c r="O1647" s="250"/>
      <c r="P1647" s="251">
        <f>O1647*H1647</f>
        <v>0</v>
      </c>
      <c r="Q1647" s="251">
        <v>0.00339</v>
      </c>
      <c r="R1647" s="251">
        <f>Q1647*H1647</f>
        <v>0.00678</v>
      </c>
      <c r="S1647" s="251">
        <v>0</v>
      </c>
      <c r="T1647" s="252">
        <f>S1647*H1647</f>
        <v>0</v>
      </c>
      <c r="U1647" s="164"/>
      <c r="V1647" s="164"/>
      <c r="W1647" s="164"/>
      <c r="X1647" s="164"/>
      <c r="Y1647" s="30"/>
      <c r="Z1647" s="30"/>
      <c r="AA1647" s="30"/>
      <c r="AB1647" s="30"/>
      <c r="AC1647" s="30"/>
      <c r="AD1647" s="30"/>
      <c r="AE1647" s="30"/>
      <c r="AR1647" s="122" t="s">
        <v>195</v>
      </c>
      <c r="AT1647" s="122" t="s">
        <v>135</v>
      </c>
      <c r="AU1647" s="122" t="s">
        <v>77</v>
      </c>
      <c r="AY1647" s="18" t="s">
        <v>133</v>
      </c>
      <c r="BE1647" s="123">
        <f>IF(N1647="základní",J1647,0)</f>
        <v>0</v>
      </c>
      <c r="BF1647" s="123">
        <f>IF(N1647="snížená",J1647,0)</f>
        <v>0</v>
      </c>
      <c r="BG1647" s="123">
        <f>IF(N1647="zákl. přenesená",J1647,0)</f>
        <v>0</v>
      </c>
      <c r="BH1647" s="123">
        <f>IF(N1647="sníž. přenesená",J1647,0)</f>
        <v>0</v>
      </c>
      <c r="BI1647" s="123">
        <f>IF(N1647="nulová",J1647,0)</f>
        <v>0</v>
      </c>
      <c r="BJ1647" s="18" t="s">
        <v>73</v>
      </c>
      <c r="BK1647" s="123">
        <f>ROUND(I1647*H1647,2)</f>
        <v>0</v>
      </c>
      <c r="BL1647" s="18" t="s">
        <v>195</v>
      </c>
      <c r="BM1647" s="122" t="s">
        <v>2030</v>
      </c>
    </row>
    <row r="1648" spans="1:51" s="13" customFormat="1" ht="12">
      <c r="A1648" s="161"/>
      <c r="B1648" s="253"/>
      <c r="C1648" s="161"/>
      <c r="D1648" s="254" t="s">
        <v>142</v>
      </c>
      <c r="E1648" s="255" t="s">
        <v>3</v>
      </c>
      <c r="F1648" s="256" t="s">
        <v>2025</v>
      </c>
      <c r="G1648" s="161"/>
      <c r="H1648" s="255" t="s">
        <v>3</v>
      </c>
      <c r="I1648" s="125"/>
      <c r="J1648" s="161"/>
      <c r="K1648" s="161"/>
      <c r="L1648" s="253"/>
      <c r="M1648" s="257"/>
      <c r="N1648" s="258"/>
      <c r="O1648" s="258"/>
      <c r="P1648" s="258"/>
      <c r="Q1648" s="258"/>
      <c r="R1648" s="258"/>
      <c r="S1648" s="258"/>
      <c r="T1648" s="259"/>
      <c r="U1648" s="161"/>
      <c r="V1648" s="161"/>
      <c r="W1648" s="161"/>
      <c r="X1648" s="161"/>
      <c r="AT1648" s="124" t="s">
        <v>142</v>
      </c>
      <c r="AU1648" s="124" t="s">
        <v>77</v>
      </c>
      <c r="AV1648" s="13" t="s">
        <v>73</v>
      </c>
      <c r="AW1648" s="13" t="s">
        <v>30</v>
      </c>
      <c r="AX1648" s="13" t="s">
        <v>68</v>
      </c>
      <c r="AY1648" s="124" t="s">
        <v>133</v>
      </c>
    </row>
    <row r="1649" spans="1:51" s="14" customFormat="1" ht="12">
      <c r="A1649" s="162"/>
      <c r="B1649" s="260"/>
      <c r="C1649" s="162"/>
      <c r="D1649" s="254" t="s">
        <v>142</v>
      </c>
      <c r="E1649" s="261" t="s">
        <v>3</v>
      </c>
      <c r="F1649" s="262" t="s">
        <v>77</v>
      </c>
      <c r="G1649" s="162"/>
      <c r="H1649" s="263">
        <v>2</v>
      </c>
      <c r="I1649" s="130"/>
      <c r="J1649" s="162"/>
      <c r="K1649" s="162"/>
      <c r="L1649" s="260"/>
      <c r="M1649" s="264"/>
      <c r="N1649" s="265"/>
      <c r="O1649" s="265"/>
      <c r="P1649" s="265"/>
      <c r="Q1649" s="265"/>
      <c r="R1649" s="265"/>
      <c r="S1649" s="265"/>
      <c r="T1649" s="266"/>
      <c r="U1649" s="162"/>
      <c r="V1649" s="162"/>
      <c r="W1649" s="162"/>
      <c r="X1649" s="162"/>
      <c r="AT1649" s="129" t="s">
        <v>142</v>
      </c>
      <c r="AU1649" s="129" t="s">
        <v>77</v>
      </c>
      <c r="AV1649" s="14" t="s">
        <v>77</v>
      </c>
      <c r="AW1649" s="14" t="s">
        <v>30</v>
      </c>
      <c r="AX1649" s="14" t="s">
        <v>73</v>
      </c>
      <c r="AY1649" s="129" t="s">
        <v>133</v>
      </c>
    </row>
    <row r="1650" spans="1:65" s="2" customFormat="1" ht="14.45" customHeight="1">
      <c r="A1650" s="164"/>
      <c r="B1650" s="176"/>
      <c r="C1650" s="242" t="s">
        <v>2031</v>
      </c>
      <c r="D1650" s="242" t="s">
        <v>135</v>
      </c>
      <c r="E1650" s="243" t="s">
        <v>2032</v>
      </c>
      <c r="F1650" s="244" t="s">
        <v>2033</v>
      </c>
      <c r="G1650" s="245" t="s">
        <v>172</v>
      </c>
      <c r="H1650" s="246">
        <v>1</v>
      </c>
      <c r="I1650" s="117"/>
      <c r="J1650" s="247">
        <f>ROUND(I1650*H1650,2)</f>
        <v>0</v>
      </c>
      <c r="K1650" s="244" t="s">
        <v>139</v>
      </c>
      <c r="L1650" s="176"/>
      <c r="M1650" s="248" t="s">
        <v>3</v>
      </c>
      <c r="N1650" s="249" t="s">
        <v>39</v>
      </c>
      <c r="O1650" s="250"/>
      <c r="P1650" s="251">
        <f>O1650*H1650</f>
        <v>0</v>
      </c>
      <c r="Q1650" s="251">
        <v>0.00253</v>
      </c>
      <c r="R1650" s="251">
        <f>Q1650*H1650</f>
        <v>0.00253</v>
      </c>
      <c r="S1650" s="251">
        <v>0</v>
      </c>
      <c r="T1650" s="252">
        <f>S1650*H1650</f>
        <v>0</v>
      </c>
      <c r="U1650" s="164"/>
      <c r="V1650" s="164"/>
      <c r="W1650" s="164"/>
      <c r="X1650" s="164"/>
      <c r="Y1650" s="30"/>
      <c r="Z1650" s="30"/>
      <c r="AA1650" s="30"/>
      <c r="AB1650" s="30"/>
      <c r="AC1650" s="30"/>
      <c r="AD1650" s="30"/>
      <c r="AE1650" s="30"/>
      <c r="AR1650" s="122" t="s">
        <v>195</v>
      </c>
      <c r="AT1650" s="122" t="s">
        <v>135</v>
      </c>
      <c r="AU1650" s="122" t="s">
        <v>77</v>
      </c>
      <c r="AY1650" s="18" t="s">
        <v>133</v>
      </c>
      <c r="BE1650" s="123">
        <f>IF(N1650="základní",J1650,0)</f>
        <v>0</v>
      </c>
      <c r="BF1650" s="123">
        <f>IF(N1650="snížená",J1650,0)</f>
        <v>0</v>
      </c>
      <c r="BG1650" s="123">
        <f>IF(N1650="zákl. přenesená",J1650,0)</f>
        <v>0</v>
      </c>
      <c r="BH1650" s="123">
        <f>IF(N1650="sníž. přenesená",J1650,0)</f>
        <v>0</v>
      </c>
      <c r="BI1650" s="123">
        <f>IF(N1650="nulová",J1650,0)</f>
        <v>0</v>
      </c>
      <c r="BJ1650" s="18" t="s">
        <v>73</v>
      </c>
      <c r="BK1650" s="123">
        <f>ROUND(I1650*H1650,2)</f>
        <v>0</v>
      </c>
      <c r="BL1650" s="18" t="s">
        <v>195</v>
      </c>
      <c r="BM1650" s="122" t="s">
        <v>2034</v>
      </c>
    </row>
    <row r="1651" spans="1:51" s="13" customFormat="1" ht="12">
      <c r="A1651" s="161"/>
      <c r="B1651" s="253"/>
      <c r="C1651" s="161"/>
      <c r="D1651" s="254" t="s">
        <v>142</v>
      </c>
      <c r="E1651" s="255" t="s">
        <v>3</v>
      </c>
      <c r="F1651" s="256" t="s">
        <v>2025</v>
      </c>
      <c r="G1651" s="161"/>
      <c r="H1651" s="255" t="s">
        <v>3</v>
      </c>
      <c r="I1651" s="125"/>
      <c r="J1651" s="161"/>
      <c r="K1651" s="161"/>
      <c r="L1651" s="253"/>
      <c r="M1651" s="257"/>
      <c r="N1651" s="258"/>
      <c r="O1651" s="258"/>
      <c r="P1651" s="258"/>
      <c r="Q1651" s="258"/>
      <c r="R1651" s="258"/>
      <c r="S1651" s="258"/>
      <c r="T1651" s="259"/>
      <c r="U1651" s="161"/>
      <c r="V1651" s="161"/>
      <c r="W1651" s="161"/>
      <c r="X1651" s="161"/>
      <c r="AT1651" s="124" t="s">
        <v>142</v>
      </c>
      <c r="AU1651" s="124" t="s">
        <v>77</v>
      </c>
      <c r="AV1651" s="13" t="s">
        <v>73</v>
      </c>
      <c r="AW1651" s="13" t="s">
        <v>30</v>
      </c>
      <c r="AX1651" s="13" t="s">
        <v>68</v>
      </c>
      <c r="AY1651" s="124" t="s">
        <v>133</v>
      </c>
    </row>
    <row r="1652" spans="1:51" s="14" customFormat="1" ht="12">
      <c r="A1652" s="162"/>
      <c r="B1652" s="260"/>
      <c r="C1652" s="162"/>
      <c r="D1652" s="254" t="s">
        <v>142</v>
      </c>
      <c r="E1652" s="261" t="s">
        <v>3</v>
      </c>
      <c r="F1652" s="262" t="s">
        <v>73</v>
      </c>
      <c r="G1652" s="162"/>
      <c r="H1652" s="263">
        <v>1</v>
      </c>
      <c r="I1652" s="130"/>
      <c r="J1652" s="162"/>
      <c r="K1652" s="162"/>
      <c r="L1652" s="260"/>
      <c r="M1652" s="264"/>
      <c r="N1652" s="265"/>
      <c r="O1652" s="265"/>
      <c r="P1652" s="265"/>
      <c r="Q1652" s="265"/>
      <c r="R1652" s="265"/>
      <c r="S1652" s="265"/>
      <c r="T1652" s="266"/>
      <c r="U1652" s="162"/>
      <c r="V1652" s="162"/>
      <c r="W1652" s="162"/>
      <c r="X1652" s="162"/>
      <c r="AT1652" s="129" t="s">
        <v>142</v>
      </c>
      <c r="AU1652" s="129" t="s">
        <v>77</v>
      </c>
      <c r="AV1652" s="14" t="s">
        <v>77</v>
      </c>
      <c r="AW1652" s="14" t="s">
        <v>30</v>
      </c>
      <c r="AX1652" s="14" t="s">
        <v>73</v>
      </c>
      <c r="AY1652" s="129" t="s">
        <v>133</v>
      </c>
    </row>
    <row r="1653" spans="1:65" s="2" customFormat="1" ht="24.2" customHeight="1">
      <c r="A1653" s="164"/>
      <c r="B1653" s="176"/>
      <c r="C1653" s="242" t="s">
        <v>2035</v>
      </c>
      <c r="D1653" s="242" t="s">
        <v>135</v>
      </c>
      <c r="E1653" s="243" t="s">
        <v>2036</v>
      </c>
      <c r="F1653" s="244" t="s">
        <v>2037</v>
      </c>
      <c r="G1653" s="245" t="s">
        <v>1348</v>
      </c>
      <c r="H1653" s="246">
        <v>2</v>
      </c>
      <c r="I1653" s="117"/>
      <c r="J1653" s="247">
        <f>ROUND(I1653*H1653,2)</f>
        <v>0</v>
      </c>
      <c r="K1653" s="244" t="s">
        <v>3</v>
      </c>
      <c r="L1653" s="176"/>
      <c r="M1653" s="248" t="s">
        <v>3</v>
      </c>
      <c r="N1653" s="249" t="s">
        <v>39</v>
      </c>
      <c r="O1653" s="250"/>
      <c r="P1653" s="251">
        <f>O1653*H1653</f>
        <v>0</v>
      </c>
      <c r="Q1653" s="251">
        <v>0</v>
      </c>
      <c r="R1653" s="251">
        <f>Q1653*H1653</f>
        <v>0</v>
      </c>
      <c r="S1653" s="251">
        <v>0</v>
      </c>
      <c r="T1653" s="252">
        <f>S1653*H1653</f>
        <v>0</v>
      </c>
      <c r="U1653" s="164"/>
      <c r="V1653" s="164"/>
      <c r="W1653" s="164"/>
      <c r="X1653" s="164"/>
      <c r="Y1653" s="30"/>
      <c r="Z1653" s="30"/>
      <c r="AA1653" s="30"/>
      <c r="AB1653" s="30"/>
      <c r="AC1653" s="30"/>
      <c r="AD1653" s="30"/>
      <c r="AE1653" s="30"/>
      <c r="AR1653" s="122" t="s">
        <v>195</v>
      </c>
      <c r="AT1653" s="122" t="s">
        <v>135</v>
      </c>
      <c r="AU1653" s="122" t="s">
        <v>77</v>
      </c>
      <c r="AY1653" s="18" t="s">
        <v>133</v>
      </c>
      <c r="BE1653" s="123">
        <f>IF(N1653="základní",J1653,0)</f>
        <v>0</v>
      </c>
      <c r="BF1653" s="123">
        <f>IF(N1653="snížená",J1653,0)</f>
        <v>0</v>
      </c>
      <c r="BG1653" s="123">
        <f>IF(N1653="zákl. přenesená",J1653,0)</f>
        <v>0</v>
      </c>
      <c r="BH1653" s="123">
        <f>IF(N1653="sníž. přenesená",J1653,0)</f>
        <v>0</v>
      </c>
      <c r="BI1653" s="123">
        <f>IF(N1653="nulová",J1653,0)</f>
        <v>0</v>
      </c>
      <c r="BJ1653" s="18" t="s">
        <v>73</v>
      </c>
      <c r="BK1653" s="123">
        <f>ROUND(I1653*H1653,2)</f>
        <v>0</v>
      </c>
      <c r="BL1653" s="18" t="s">
        <v>195</v>
      </c>
      <c r="BM1653" s="122" t="s">
        <v>2038</v>
      </c>
    </row>
    <row r="1654" spans="1:65" s="2" customFormat="1" ht="24.2" customHeight="1">
      <c r="A1654" s="164"/>
      <c r="B1654" s="176"/>
      <c r="C1654" s="242" t="s">
        <v>2039</v>
      </c>
      <c r="D1654" s="242" t="s">
        <v>135</v>
      </c>
      <c r="E1654" s="243" t="s">
        <v>2040</v>
      </c>
      <c r="F1654" s="244" t="s">
        <v>2041</v>
      </c>
      <c r="G1654" s="245" t="s">
        <v>1348</v>
      </c>
      <c r="H1654" s="246">
        <v>2</v>
      </c>
      <c r="I1654" s="117"/>
      <c r="J1654" s="247">
        <f>ROUND(I1654*H1654,2)</f>
        <v>0</v>
      </c>
      <c r="K1654" s="244" t="s">
        <v>3</v>
      </c>
      <c r="L1654" s="176"/>
      <c r="M1654" s="248" t="s">
        <v>3</v>
      </c>
      <c r="N1654" s="249" t="s">
        <v>39</v>
      </c>
      <c r="O1654" s="250"/>
      <c r="P1654" s="251">
        <f>O1654*H1654</f>
        <v>0</v>
      </c>
      <c r="Q1654" s="251">
        <v>0</v>
      </c>
      <c r="R1654" s="251">
        <f>Q1654*H1654</f>
        <v>0</v>
      </c>
      <c r="S1654" s="251">
        <v>0</v>
      </c>
      <c r="T1654" s="252">
        <f>S1654*H1654</f>
        <v>0</v>
      </c>
      <c r="U1654" s="164"/>
      <c r="V1654" s="164"/>
      <c r="W1654" s="164"/>
      <c r="X1654" s="164"/>
      <c r="Y1654" s="30"/>
      <c r="Z1654" s="30"/>
      <c r="AA1654" s="30"/>
      <c r="AB1654" s="30"/>
      <c r="AC1654" s="30"/>
      <c r="AD1654" s="30"/>
      <c r="AE1654" s="30"/>
      <c r="AR1654" s="122" t="s">
        <v>195</v>
      </c>
      <c r="AT1654" s="122" t="s">
        <v>135</v>
      </c>
      <c r="AU1654" s="122" t="s">
        <v>77</v>
      </c>
      <c r="AY1654" s="18" t="s">
        <v>133</v>
      </c>
      <c r="BE1654" s="123">
        <f>IF(N1654="základní",J1654,0)</f>
        <v>0</v>
      </c>
      <c r="BF1654" s="123">
        <f>IF(N1654="snížená",J1654,0)</f>
        <v>0</v>
      </c>
      <c r="BG1654" s="123">
        <f>IF(N1654="zákl. přenesená",J1654,0)</f>
        <v>0</v>
      </c>
      <c r="BH1654" s="123">
        <f>IF(N1654="sníž. přenesená",J1654,0)</f>
        <v>0</v>
      </c>
      <c r="BI1654" s="123">
        <f>IF(N1654="nulová",J1654,0)</f>
        <v>0</v>
      </c>
      <c r="BJ1654" s="18" t="s">
        <v>73</v>
      </c>
      <c r="BK1654" s="123">
        <f>ROUND(I1654*H1654,2)</f>
        <v>0</v>
      </c>
      <c r="BL1654" s="18" t="s">
        <v>195</v>
      </c>
      <c r="BM1654" s="122" t="s">
        <v>2042</v>
      </c>
    </row>
    <row r="1655" spans="1:65" s="2" customFormat="1" ht="14.45" customHeight="1">
      <c r="A1655" s="164"/>
      <c r="B1655" s="176"/>
      <c r="C1655" s="242" t="s">
        <v>2043</v>
      </c>
      <c r="D1655" s="242" t="s">
        <v>135</v>
      </c>
      <c r="E1655" s="243" t="s">
        <v>1916</v>
      </c>
      <c r="F1655" s="244" t="s">
        <v>1917</v>
      </c>
      <c r="G1655" s="245" t="s">
        <v>172</v>
      </c>
      <c r="H1655" s="246">
        <v>6</v>
      </c>
      <c r="I1655" s="117"/>
      <c r="J1655" s="247">
        <f>ROUND(I1655*H1655,2)</f>
        <v>0</v>
      </c>
      <c r="K1655" s="244" t="s">
        <v>139</v>
      </c>
      <c r="L1655" s="176"/>
      <c r="M1655" s="248" t="s">
        <v>3</v>
      </c>
      <c r="N1655" s="249" t="s">
        <v>39</v>
      </c>
      <c r="O1655" s="250"/>
      <c r="P1655" s="251">
        <f>O1655*H1655</f>
        <v>0</v>
      </c>
      <c r="Q1655" s="251">
        <v>0.00389</v>
      </c>
      <c r="R1655" s="251">
        <f>Q1655*H1655</f>
        <v>0.02334</v>
      </c>
      <c r="S1655" s="251">
        <v>0</v>
      </c>
      <c r="T1655" s="252">
        <f>S1655*H1655</f>
        <v>0</v>
      </c>
      <c r="U1655" s="164"/>
      <c r="V1655" s="164"/>
      <c r="W1655" s="164"/>
      <c r="X1655" s="164"/>
      <c r="Y1655" s="30"/>
      <c r="Z1655" s="30"/>
      <c r="AA1655" s="30"/>
      <c r="AB1655" s="30"/>
      <c r="AC1655" s="30"/>
      <c r="AD1655" s="30"/>
      <c r="AE1655" s="30"/>
      <c r="AR1655" s="122" t="s">
        <v>195</v>
      </c>
      <c r="AT1655" s="122" t="s">
        <v>135</v>
      </c>
      <c r="AU1655" s="122" t="s">
        <v>77</v>
      </c>
      <c r="AY1655" s="18" t="s">
        <v>133</v>
      </c>
      <c r="BE1655" s="123">
        <f>IF(N1655="základní",J1655,0)</f>
        <v>0</v>
      </c>
      <c r="BF1655" s="123">
        <f>IF(N1655="snížená",J1655,0)</f>
        <v>0</v>
      </c>
      <c r="BG1655" s="123">
        <f>IF(N1655="zákl. přenesená",J1655,0)</f>
        <v>0</v>
      </c>
      <c r="BH1655" s="123">
        <f>IF(N1655="sníž. přenesená",J1655,0)</f>
        <v>0</v>
      </c>
      <c r="BI1655" s="123">
        <f>IF(N1655="nulová",J1655,0)</f>
        <v>0</v>
      </c>
      <c r="BJ1655" s="18" t="s">
        <v>73</v>
      </c>
      <c r="BK1655" s="123">
        <f>ROUND(I1655*H1655,2)</f>
        <v>0</v>
      </c>
      <c r="BL1655" s="18" t="s">
        <v>195</v>
      </c>
      <c r="BM1655" s="122" t="s">
        <v>2044</v>
      </c>
    </row>
    <row r="1656" spans="1:47" s="2" customFormat="1" ht="29.25">
      <c r="A1656" s="164"/>
      <c r="B1656" s="176"/>
      <c r="C1656" s="164"/>
      <c r="D1656" s="254" t="s">
        <v>164</v>
      </c>
      <c r="E1656" s="164"/>
      <c r="F1656" s="267" t="s">
        <v>2045</v>
      </c>
      <c r="G1656" s="164"/>
      <c r="H1656" s="164"/>
      <c r="I1656" s="134"/>
      <c r="J1656" s="164"/>
      <c r="K1656" s="164"/>
      <c r="L1656" s="176"/>
      <c r="M1656" s="268"/>
      <c r="N1656" s="269"/>
      <c r="O1656" s="250"/>
      <c r="P1656" s="250"/>
      <c r="Q1656" s="250"/>
      <c r="R1656" s="250"/>
      <c r="S1656" s="250"/>
      <c r="T1656" s="270"/>
      <c r="U1656" s="164"/>
      <c r="V1656" s="164"/>
      <c r="W1656" s="164"/>
      <c r="X1656" s="164"/>
      <c r="Y1656" s="30"/>
      <c r="Z1656" s="30"/>
      <c r="AA1656" s="30"/>
      <c r="AB1656" s="30"/>
      <c r="AC1656" s="30"/>
      <c r="AD1656" s="30"/>
      <c r="AE1656" s="30"/>
      <c r="AT1656" s="18" t="s">
        <v>164</v>
      </c>
      <c r="AU1656" s="18" t="s">
        <v>77</v>
      </c>
    </row>
    <row r="1657" spans="1:51" s="13" customFormat="1" ht="12">
      <c r="A1657" s="161"/>
      <c r="B1657" s="253"/>
      <c r="C1657" s="161"/>
      <c r="D1657" s="254" t="s">
        <v>142</v>
      </c>
      <c r="E1657" s="255" t="s">
        <v>3</v>
      </c>
      <c r="F1657" s="256" t="s">
        <v>2046</v>
      </c>
      <c r="G1657" s="161"/>
      <c r="H1657" s="255" t="s">
        <v>3</v>
      </c>
      <c r="I1657" s="125"/>
      <c r="J1657" s="161"/>
      <c r="K1657" s="161"/>
      <c r="L1657" s="253"/>
      <c r="M1657" s="257"/>
      <c r="N1657" s="258"/>
      <c r="O1657" s="258"/>
      <c r="P1657" s="258"/>
      <c r="Q1657" s="258"/>
      <c r="R1657" s="258"/>
      <c r="S1657" s="258"/>
      <c r="T1657" s="259"/>
      <c r="U1657" s="161"/>
      <c r="V1657" s="161"/>
      <c r="W1657" s="161"/>
      <c r="X1657" s="161"/>
      <c r="AT1657" s="124" t="s">
        <v>142</v>
      </c>
      <c r="AU1657" s="124" t="s">
        <v>77</v>
      </c>
      <c r="AV1657" s="13" t="s">
        <v>73</v>
      </c>
      <c r="AW1657" s="13" t="s">
        <v>30</v>
      </c>
      <c r="AX1657" s="13" t="s">
        <v>68</v>
      </c>
      <c r="AY1657" s="124" t="s">
        <v>133</v>
      </c>
    </row>
    <row r="1658" spans="1:51" s="14" customFormat="1" ht="12">
      <c r="A1658" s="162"/>
      <c r="B1658" s="260"/>
      <c r="C1658" s="162"/>
      <c r="D1658" s="254" t="s">
        <v>142</v>
      </c>
      <c r="E1658" s="261" t="s">
        <v>3</v>
      </c>
      <c r="F1658" s="262" t="s">
        <v>169</v>
      </c>
      <c r="G1658" s="162"/>
      <c r="H1658" s="263">
        <v>6</v>
      </c>
      <c r="I1658" s="130"/>
      <c r="J1658" s="162"/>
      <c r="K1658" s="162"/>
      <c r="L1658" s="260"/>
      <c r="M1658" s="264"/>
      <c r="N1658" s="265"/>
      <c r="O1658" s="265"/>
      <c r="P1658" s="265"/>
      <c r="Q1658" s="265"/>
      <c r="R1658" s="265"/>
      <c r="S1658" s="265"/>
      <c r="T1658" s="266"/>
      <c r="U1658" s="162"/>
      <c r="V1658" s="162"/>
      <c r="W1658" s="162"/>
      <c r="X1658" s="162"/>
      <c r="AT1658" s="129" t="s">
        <v>142</v>
      </c>
      <c r="AU1658" s="129" t="s">
        <v>77</v>
      </c>
      <c r="AV1658" s="14" t="s">
        <v>77</v>
      </c>
      <c r="AW1658" s="14" t="s">
        <v>30</v>
      </c>
      <c r="AX1658" s="14" t="s">
        <v>73</v>
      </c>
      <c r="AY1658" s="129" t="s">
        <v>133</v>
      </c>
    </row>
    <row r="1659" spans="1:65" s="2" customFormat="1" ht="14.45" customHeight="1">
      <c r="A1659" s="164"/>
      <c r="B1659" s="176"/>
      <c r="C1659" s="242" t="s">
        <v>2047</v>
      </c>
      <c r="D1659" s="242" t="s">
        <v>135</v>
      </c>
      <c r="E1659" s="243" t="s">
        <v>2000</v>
      </c>
      <c r="F1659" s="244" t="s">
        <v>2001</v>
      </c>
      <c r="G1659" s="245" t="s">
        <v>172</v>
      </c>
      <c r="H1659" s="246">
        <v>2.5</v>
      </c>
      <c r="I1659" s="117"/>
      <c r="J1659" s="247">
        <f>ROUND(I1659*H1659,2)</f>
        <v>0</v>
      </c>
      <c r="K1659" s="244" t="s">
        <v>139</v>
      </c>
      <c r="L1659" s="176"/>
      <c r="M1659" s="248" t="s">
        <v>3</v>
      </c>
      <c r="N1659" s="249" t="s">
        <v>39</v>
      </c>
      <c r="O1659" s="250"/>
      <c r="P1659" s="251">
        <f>O1659*H1659</f>
        <v>0</v>
      </c>
      <c r="Q1659" s="251">
        <v>0.00453</v>
      </c>
      <c r="R1659" s="251">
        <f>Q1659*H1659</f>
        <v>0.011325</v>
      </c>
      <c r="S1659" s="251">
        <v>0</v>
      </c>
      <c r="T1659" s="252">
        <f>S1659*H1659</f>
        <v>0</v>
      </c>
      <c r="U1659" s="164"/>
      <c r="V1659" s="164"/>
      <c r="W1659" s="164"/>
      <c r="X1659" s="164"/>
      <c r="Y1659" s="30"/>
      <c r="Z1659" s="30"/>
      <c r="AA1659" s="30"/>
      <c r="AB1659" s="30"/>
      <c r="AC1659" s="30"/>
      <c r="AD1659" s="30"/>
      <c r="AE1659" s="30"/>
      <c r="AR1659" s="122" t="s">
        <v>195</v>
      </c>
      <c r="AT1659" s="122" t="s">
        <v>135</v>
      </c>
      <c r="AU1659" s="122" t="s">
        <v>77</v>
      </c>
      <c r="AY1659" s="18" t="s">
        <v>133</v>
      </c>
      <c r="BE1659" s="123">
        <f>IF(N1659="základní",J1659,0)</f>
        <v>0</v>
      </c>
      <c r="BF1659" s="123">
        <f>IF(N1659="snížená",J1659,0)</f>
        <v>0</v>
      </c>
      <c r="BG1659" s="123">
        <f>IF(N1659="zákl. přenesená",J1659,0)</f>
        <v>0</v>
      </c>
      <c r="BH1659" s="123">
        <f>IF(N1659="sníž. přenesená",J1659,0)</f>
        <v>0</v>
      </c>
      <c r="BI1659" s="123">
        <f>IF(N1659="nulová",J1659,0)</f>
        <v>0</v>
      </c>
      <c r="BJ1659" s="18" t="s">
        <v>73</v>
      </c>
      <c r="BK1659" s="123">
        <f>ROUND(I1659*H1659,2)</f>
        <v>0</v>
      </c>
      <c r="BL1659" s="18" t="s">
        <v>195</v>
      </c>
      <c r="BM1659" s="122" t="s">
        <v>2048</v>
      </c>
    </row>
    <row r="1660" spans="1:47" s="2" customFormat="1" ht="19.5">
      <c r="A1660" s="164"/>
      <c r="B1660" s="176"/>
      <c r="C1660" s="164"/>
      <c r="D1660" s="254" t="s">
        <v>164</v>
      </c>
      <c r="E1660" s="164"/>
      <c r="F1660" s="267" t="s">
        <v>2049</v>
      </c>
      <c r="G1660" s="164"/>
      <c r="H1660" s="164"/>
      <c r="I1660" s="134"/>
      <c r="J1660" s="164"/>
      <c r="K1660" s="164"/>
      <c r="L1660" s="176"/>
      <c r="M1660" s="268"/>
      <c r="N1660" s="269"/>
      <c r="O1660" s="250"/>
      <c r="P1660" s="250"/>
      <c r="Q1660" s="250"/>
      <c r="R1660" s="250"/>
      <c r="S1660" s="250"/>
      <c r="T1660" s="270"/>
      <c r="U1660" s="164"/>
      <c r="V1660" s="164"/>
      <c r="W1660" s="164"/>
      <c r="X1660" s="164"/>
      <c r="Y1660" s="30"/>
      <c r="Z1660" s="30"/>
      <c r="AA1660" s="30"/>
      <c r="AB1660" s="30"/>
      <c r="AC1660" s="30"/>
      <c r="AD1660" s="30"/>
      <c r="AE1660" s="30"/>
      <c r="AT1660" s="18" t="s">
        <v>164</v>
      </c>
      <c r="AU1660" s="18" t="s">
        <v>77</v>
      </c>
    </row>
    <row r="1661" spans="1:51" s="13" customFormat="1" ht="12">
      <c r="A1661" s="161"/>
      <c r="B1661" s="253"/>
      <c r="C1661" s="161"/>
      <c r="D1661" s="254" t="s">
        <v>142</v>
      </c>
      <c r="E1661" s="255" t="s">
        <v>3</v>
      </c>
      <c r="F1661" s="256" t="s">
        <v>2050</v>
      </c>
      <c r="G1661" s="161"/>
      <c r="H1661" s="255" t="s">
        <v>3</v>
      </c>
      <c r="I1661" s="125"/>
      <c r="J1661" s="161"/>
      <c r="K1661" s="161"/>
      <c r="L1661" s="253"/>
      <c r="M1661" s="257"/>
      <c r="N1661" s="258"/>
      <c r="O1661" s="258"/>
      <c r="P1661" s="258"/>
      <c r="Q1661" s="258"/>
      <c r="R1661" s="258"/>
      <c r="S1661" s="258"/>
      <c r="T1661" s="259"/>
      <c r="U1661" s="161"/>
      <c r="V1661" s="161"/>
      <c r="W1661" s="161"/>
      <c r="X1661" s="161"/>
      <c r="AT1661" s="124" t="s">
        <v>142</v>
      </c>
      <c r="AU1661" s="124" t="s">
        <v>77</v>
      </c>
      <c r="AV1661" s="13" t="s">
        <v>73</v>
      </c>
      <c r="AW1661" s="13" t="s">
        <v>30</v>
      </c>
      <c r="AX1661" s="13" t="s">
        <v>68</v>
      </c>
      <c r="AY1661" s="124" t="s">
        <v>133</v>
      </c>
    </row>
    <row r="1662" spans="1:51" s="14" customFormat="1" ht="12">
      <c r="A1662" s="162"/>
      <c r="B1662" s="260"/>
      <c r="C1662" s="162"/>
      <c r="D1662" s="254" t="s">
        <v>142</v>
      </c>
      <c r="E1662" s="261" t="s">
        <v>3</v>
      </c>
      <c r="F1662" s="262" t="s">
        <v>2051</v>
      </c>
      <c r="G1662" s="162"/>
      <c r="H1662" s="263">
        <v>2.5</v>
      </c>
      <c r="I1662" s="130"/>
      <c r="J1662" s="162"/>
      <c r="K1662" s="162"/>
      <c r="L1662" s="260"/>
      <c r="M1662" s="264"/>
      <c r="N1662" s="265"/>
      <c r="O1662" s="265"/>
      <c r="P1662" s="265"/>
      <c r="Q1662" s="265"/>
      <c r="R1662" s="265"/>
      <c r="S1662" s="265"/>
      <c r="T1662" s="266"/>
      <c r="U1662" s="162"/>
      <c r="V1662" s="162"/>
      <c r="W1662" s="162"/>
      <c r="X1662" s="162"/>
      <c r="AT1662" s="129" t="s">
        <v>142</v>
      </c>
      <c r="AU1662" s="129" t="s">
        <v>77</v>
      </c>
      <c r="AV1662" s="14" t="s">
        <v>77</v>
      </c>
      <c r="AW1662" s="14" t="s">
        <v>30</v>
      </c>
      <c r="AX1662" s="14" t="s">
        <v>73</v>
      </c>
      <c r="AY1662" s="129" t="s">
        <v>133</v>
      </c>
    </row>
    <row r="1663" spans="1:65" s="2" customFormat="1" ht="14.45" customHeight="1">
      <c r="A1663" s="164"/>
      <c r="B1663" s="176"/>
      <c r="C1663" s="242" t="s">
        <v>2052</v>
      </c>
      <c r="D1663" s="242" t="s">
        <v>135</v>
      </c>
      <c r="E1663" s="243" t="s">
        <v>1731</v>
      </c>
      <c r="F1663" s="244" t="s">
        <v>1732</v>
      </c>
      <c r="G1663" s="245" t="s">
        <v>172</v>
      </c>
      <c r="H1663" s="246">
        <v>2.2</v>
      </c>
      <c r="I1663" s="117"/>
      <c r="J1663" s="247">
        <f>ROUND(I1663*H1663,2)</f>
        <v>0</v>
      </c>
      <c r="K1663" s="244" t="s">
        <v>139</v>
      </c>
      <c r="L1663" s="176"/>
      <c r="M1663" s="248" t="s">
        <v>3</v>
      </c>
      <c r="N1663" s="249" t="s">
        <v>39</v>
      </c>
      <c r="O1663" s="250"/>
      <c r="P1663" s="251">
        <f>O1663*H1663</f>
        <v>0</v>
      </c>
      <c r="Q1663" s="251">
        <v>0.00252</v>
      </c>
      <c r="R1663" s="251">
        <f>Q1663*H1663</f>
        <v>0.005544</v>
      </c>
      <c r="S1663" s="251">
        <v>0</v>
      </c>
      <c r="T1663" s="252">
        <f>S1663*H1663</f>
        <v>0</v>
      </c>
      <c r="U1663" s="164"/>
      <c r="V1663" s="164"/>
      <c r="W1663" s="164"/>
      <c r="X1663" s="164"/>
      <c r="Y1663" s="30"/>
      <c r="Z1663" s="30"/>
      <c r="AA1663" s="30"/>
      <c r="AB1663" s="30"/>
      <c r="AC1663" s="30"/>
      <c r="AD1663" s="30"/>
      <c r="AE1663" s="30"/>
      <c r="AR1663" s="122" t="s">
        <v>195</v>
      </c>
      <c r="AT1663" s="122" t="s">
        <v>135</v>
      </c>
      <c r="AU1663" s="122" t="s">
        <v>77</v>
      </c>
      <c r="AY1663" s="18" t="s">
        <v>133</v>
      </c>
      <c r="BE1663" s="123">
        <f>IF(N1663="základní",J1663,0)</f>
        <v>0</v>
      </c>
      <c r="BF1663" s="123">
        <f>IF(N1663="snížená",J1663,0)</f>
        <v>0</v>
      </c>
      <c r="BG1663" s="123">
        <f>IF(N1663="zákl. přenesená",J1663,0)</f>
        <v>0</v>
      </c>
      <c r="BH1663" s="123">
        <f>IF(N1663="sníž. přenesená",J1663,0)</f>
        <v>0</v>
      </c>
      <c r="BI1663" s="123">
        <f>IF(N1663="nulová",J1663,0)</f>
        <v>0</v>
      </c>
      <c r="BJ1663" s="18" t="s">
        <v>73</v>
      </c>
      <c r="BK1663" s="123">
        <f>ROUND(I1663*H1663,2)</f>
        <v>0</v>
      </c>
      <c r="BL1663" s="18" t="s">
        <v>195</v>
      </c>
      <c r="BM1663" s="122" t="s">
        <v>2053</v>
      </c>
    </row>
    <row r="1664" spans="1:47" s="2" customFormat="1" ht="19.5">
      <c r="A1664" s="164"/>
      <c r="B1664" s="176"/>
      <c r="C1664" s="164"/>
      <c r="D1664" s="254" t="s">
        <v>164</v>
      </c>
      <c r="E1664" s="164"/>
      <c r="F1664" s="267" t="s">
        <v>2054</v>
      </c>
      <c r="G1664" s="164"/>
      <c r="H1664" s="164"/>
      <c r="I1664" s="134"/>
      <c r="J1664" s="164"/>
      <c r="K1664" s="164"/>
      <c r="L1664" s="176"/>
      <c r="M1664" s="268"/>
      <c r="N1664" s="269"/>
      <c r="O1664" s="250"/>
      <c r="P1664" s="250"/>
      <c r="Q1664" s="250"/>
      <c r="R1664" s="250"/>
      <c r="S1664" s="250"/>
      <c r="T1664" s="270"/>
      <c r="U1664" s="164"/>
      <c r="V1664" s="164"/>
      <c r="W1664" s="164"/>
      <c r="X1664" s="164"/>
      <c r="Y1664" s="30"/>
      <c r="Z1664" s="30"/>
      <c r="AA1664" s="30"/>
      <c r="AB1664" s="30"/>
      <c r="AC1664" s="30"/>
      <c r="AD1664" s="30"/>
      <c r="AE1664" s="30"/>
      <c r="AT1664" s="18" t="s">
        <v>164</v>
      </c>
      <c r="AU1664" s="18" t="s">
        <v>77</v>
      </c>
    </row>
    <row r="1665" spans="1:51" s="13" customFormat="1" ht="12">
      <c r="A1665" s="161"/>
      <c r="B1665" s="253"/>
      <c r="C1665" s="161"/>
      <c r="D1665" s="254" t="s">
        <v>142</v>
      </c>
      <c r="E1665" s="255" t="s">
        <v>3</v>
      </c>
      <c r="F1665" s="256" t="s">
        <v>2055</v>
      </c>
      <c r="G1665" s="161"/>
      <c r="H1665" s="255" t="s">
        <v>3</v>
      </c>
      <c r="I1665" s="125"/>
      <c r="J1665" s="161"/>
      <c r="K1665" s="161"/>
      <c r="L1665" s="253"/>
      <c r="M1665" s="257"/>
      <c r="N1665" s="258"/>
      <c r="O1665" s="258"/>
      <c r="P1665" s="258"/>
      <c r="Q1665" s="258"/>
      <c r="R1665" s="258"/>
      <c r="S1665" s="258"/>
      <c r="T1665" s="259"/>
      <c r="U1665" s="161"/>
      <c r="V1665" s="161"/>
      <c r="W1665" s="161"/>
      <c r="X1665" s="161"/>
      <c r="AT1665" s="124" t="s">
        <v>142</v>
      </c>
      <c r="AU1665" s="124" t="s">
        <v>77</v>
      </c>
      <c r="AV1665" s="13" t="s">
        <v>73</v>
      </c>
      <c r="AW1665" s="13" t="s">
        <v>30</v>
      </c>
      <c r="AX1665" s="13" t="s">
        <v>68</v>
      </c>
      <c r="AY1665" s="124" t="s">
        <v>133</v>
      </c>
    </row>
    <row r="1666" spans="1:51" s="14" customFormat="1" ht="12">
      <c r="A1666" s="162"/>
      <c r="B1666" s="260"/>
      <c r="C1666" s="162"/>
      <c r="D1666" s="254" t="s">
        <v>142</v>
      </c>
      <c r="E1666" s="261" t="s">
        <v>3</v>
      </c>
      <c r="F1666" s="262" t="s">
        <v>2056</v>
      </c>
      <c r="G1666" s="162"/>
      <c r="H1666" s="263">
        <v>2.2</v>
      </c>
      <c r="I1666" s="130"/>
      <c r="J1666" s="162"/>
      <c r="K1666" s="162"/>
      <c r="L1666" s="260"/>
      <c r="M1666" s="264"/>
      <c r="N1666" s="265"/>
      <c r="O1666" s="265"/>
      <c r="P1666" s="265"/>
      <c r="Q1666" s="265"/>
      <c r="R1666" s="265"/>
      <c r="S1666" s="265"/>
      <c r="T1666" s="266"/>
      <c r="U1666" s="162"/>
      <c r="V1666" s="162"/>
      <c r="W1666" s="162"/>
      <c r="X1666" s="162"/>
      <c r="AT1666" s="129" t="s">
        <v>142</v>
      </c>
      <c r="AU1666" s="129" t="s">
        <v>77</v>
      </c>
      <c r="AV1666" s="14" t="s">
        <v>77</v>
      </c>
      <c r="AW1666" s="14" t="s">
        <v>30</v>
      </c>
      <c r="AX1666" s="14" t="s">
        <v>73</v>
      </c>
      <c r="AY1666" s="129" t="s">
        <v>133</v>
      </c>
    </row>
    <row r="1667" spans="1:65" s="2" customFormat="1" ht="24.2" customHeight="1">
      <c r="A1667" s="164"/>
      <c r="B1667" s="176"/>
      <c r="C1667" s="242" t="s">
        <v>2057</v>
      </c>
      <c r="D1667" s="242" t="s">
        <v>135</v>
      </c>
      <c r="E1667" s="243" t="s">
        <v>2058</v>
      </c>
      <c r="F1667" s="244" t="s">
        <v>2059</v>
      </c>
      <c r="G1667" s="245" t="s">
        <v>172</v>
      </c>
      <c r="H1667" s="246">
        <v>4.7</v>
      </c>
      <c r="I1667" s="117"/>
      <c r="J1667" s="247">
        <f>ROUND(I1667*H1667,2)</f>
        <v>0</v>
      </c>
      <c r="K1667" s="244" t="s">
        <v>139</v>
      </c>
      <c r="L1667" s="176"/>
      <c r="M1667" s="248" t="s">
        <v>3</v>
      </c>
      <c r="N1667" s="249" t="s">
        <v>39</v>
      </c>
      <c r="O1667" s="250"/>
      <c r="P1667" s="251">
        <f>O1667*H1667</f>
        <v>0</v>
      </c>
      <c r="Q1667" s="251">
        <v>0.0019</v>
      </c>
      <c r="R1667" s="251">
        <f>Q1667*H1667</f>
        <v>0.00893</v>
      </c>
      <c r="S1667" s="251">
        <v>0</v>
      </c>
      <c r="T1667" s="252">
        <f>S1667*H1667</f>
        <v>0</v>
      </c>
      <c r="U1667" s="164"/>
      <c r="V1667" s="164"/>
      <c r="W1667" s="164"/>
      <c r="X1667" s="164"/>
      <c r="Y1667" s="30"/>
      <c r="Z1667" s="30"/>
      <c r="AA1667" s="30"/>
      <c r="AB1667" s="30"/>
      <c r="AC1667" s="30"/>
      <c r="AD1667" s="30"/>
      <c r="AE1667" s="30"/>
      <c r="AR1667" s="122" t="s">
        <v>195</v>
      </c>
      <c r="AT1667" s="122" t="s">
        <v>135</v>
      </c>
      <c r="AU1667" s="122" t="s">
        <v>77</v>
      </c>
      <c r="AY1667" s="18" t="s">
        <v>133</v>
      </c>
      <c r="BE1667" s="123">
        <f>IF(N1667="základní",J1667,0)</f>
        <v>0</v>
      </c>
      <c r="BF1667" s="123">
        <f>IF(N1667="snížená",J1667,0)</f>
        <v>0</v>
      </c>
      <c r="BG1667" s="123">
        <f>IF(N1667="zákl. přenesená",J1667,0)</f>
        <v>0</v>
      </c>
      <c r="BH1667" s="123">
        <f>IF(N1667="sníž. přenesená",J1667,0)</f>
        <v>0</v>
      </c>
      <c r="BI1667" s="123">
        <f>IF(N1667="nulová",J1667,0)</f>
        <v>0</v>
      </c>
      <c r="BJ1667" s="18" t="s">
        <v>73</v>
      </c>
      <c r="BK1667" s="123">
        <f>ROUND(I1667*H1667,2)</f>
        <v>0</v>
      </c>
      <c r="BL1667" s="18" t="s">
        <v>195</v>
      </c>
      <c r="BM1667" s="122" t="s">
        <v>2060</v>
      </c>
    </row>
    <row r="1668" spans="1:47" s="2" customFormat="1" ht="19.5">
      <c r="A1668" s="164"/>
      <c r="B1668" s="176"/>
      <c r="C1668" s="164"/>
      <c r="D1668" s="254" t="s">
        <v>164</v>
      </c>
      <c r="E1668" s="164"/>
      <c r="F1668" s="267" t="s">
        <v>2061</v>
      </c>
      <c r="G1668" s="164"/>
      <c r="H1668" s="164"/>
      <c r="I1668" s="134"/>
      <c r="J1668" s="164"/>
      <c r="K1668" s="164"/>
      <c r="L1668" s="176"/>
      <c r="M1668" s="268"/>
      <c r="N1668" s="269"/>
      <c r="O1668" s="250"/>
      <c r="P1668" s="250"/>
      <c r="Q1668" s="250"/>
      <c r="R1668" s="250"/>
      <c r="S1668" s="250"/>
      <c r="T1668" s="270"/>
      <c r="U1668" s="164"/>
      <c r="V1668" s="164"/>
      <c r="W1668" s="164"/>
      <c r="X1668" s="164"/>
      <c r="Y1668" s="30"/>
      <c r="Z1668" s="30"/>
      <c r="AA1668" s="30"/>
      <c r="AB1668" s="30"/>
      <c r="AC1668" s="30"/>
      <c r="AD1668" s="30"/>
      <c r="AE1668" s="30"/>
      <c r="AT1668" s="18" t="s">
        <v>164</v>
      </c>
      <c r="AU1668" s="18" t="s">
        <v>77</v>
      </c>
    </row>
    <row r="1669" spans="1:51" s="13" customFormat="1" ht="12">
      <c r="A1669" s="161"/>
      <c r="B1669" s="253"/>
      <c r="C1669" s="161"/>
      <c r="D1669" s="254" t="s">
        <v>142</v>
      </c>
      <c r="E1669" s="255" t="s">
        <v>3</v>
      </c>
      <c r="F1669" s="256" t="s">
        <v>2062</v>
      </c>
      <c r="G1669" s="161"/>
      <c r="H1669" s="255" t="s">
        <v>3</v>
      </c>
      <c r="I1669" s="125"/>
      <c r="J1669" s="161"/>
      <c r="K1669" s="161"/>
      <c r="L1669" s="253"/>
      <c r="M1669" s="257"/>
      <c r="N1669" s="258"/>
      <c r="O1669" s="258"/>
      <c r="P1669" s="258"/>
      <c r="Q1669" s="258"/>
      <c r="R1669" s="258"/>
      <c r="S1669" s="258"/>
      <c r="T1669" s="259"/>
      <c r="U1669" s="161"/>
      <c r="V1669" s="161"/>
      <c r="W1669" s="161"/>
      <c r="X1669" s="161"/>
      <c r="AT1669" s="124" t="s">
        <v>142</v>
      </c>
      <c r="AU1669" s="124" t="s">
        <v>77</v>
      </c>
      <c r="AV1669" s="13" t="s">
        <v>73</v>
      </c>
      <c r="AW1669" s="13" t="s">
        <v>30</v>
      </c>
      <c r="AX1669" s="13" t="s">
        <v>68</v>
      </c>
      <c r="AY1669" s="124" t="s">
        <v>133</v>
      </c>
    </row>
    <row r="1670" spans="1:51" s="14" customFormat="1" ht="12">
      <c r="A1670" s="162"/>
      <c r="B1670" s="260"/>
      <c r="C1670" s="162"/>
      <c r="D1670" s="254" t="s">
        <v>142</v>
      </c>
      <c r="E1670" s="261" t="s">
        <v>3</v>
      </c>
      <c r="F1670" s="262" t="s">
        <v>2063</v>
      </c>
      <c r="G1670" s="162"/>
      <c r="H1670" s="263">
        <v>4.7</v>
      </c>
      <c r="I1670" s="130"/>
      <c r="J1670" s="162"/>
      <c r="K1670" s="162"/>
      <c r="L1670" s="260"/>
      <c r="M1670" s="264"/>
      <c r="N1670" s="265"/>
      <c r="O1670" s="265"/>
      <c r="P1670" s="265"/>
      <c r="Q1670" s="265"/>
      <c r="R1670" s="265"/>
      <c r="S1670" s="265"/>
      <c r="T1670" s="266"/>
      <c r="U1670" s="162"/>
      <c r="V1670" s="162"/>
      <c r="W1670" s="162"/>
      <c r="X1670" s="162"/>
      <c r="AT1670" s="129" t="s">
        <v>142</v>
      </c>
      <c r="AU1670" s="129" t="s">
        <v>77</v>
      </c>
      <c r="AV1670" s="14" t="s">
        <v>77</v>
      </c>
      <c r="AW1670" s="14" t="s">
        <v>30</v>
      </c>
      <c r="AX1670" s="14" t="s">
        <v>73</v>
      </c>
      <c r="AY1670" s="129" t="s">
        <v>133</v>
      </c>
    </row>
    <row r="1671" spans="1:65" s="2" customFormat="1" ht="14.45" customHeight="1">
      <c r="A1671" s="164"/>
      <c r="B1671" s="176"/>
      <c r="C1671" s="242" t="s">
        <v>2064</v>
      </c>
      <c r="D1671" s="242" t="s">
        <v>135</v>
      </c>
      <c r="E1671" s="243" t="s">
        <v>1802</v>
      </c>
      <c r="F1671" s="244" t="s">
        <v>1803</v>
      </c>
      <c r="G1671" s="245" t="s">
        <v>138</v>
      </c>
      <c r="H1671" s="246">
        <v>7.933</v>
      </c>
      <c r="I1671" s="117"/>
      <c r="J1671" s="247">
        <f>ROUND(I1671*H1671,2)</f>
        <v>0</v>
      </c>
      <c r="K1671" s="244" t="s">
        <v>139</v>
      </c>
      <c r="L1671" s="176"/>
      <c r="M1671" s="248" t="s">
        <v>3</v>
      </c>
      <c r="N1671" s="249" t="s">
        <v>39</v>
      </c>
      <c r="O1671" s="250"/>
      <c r="P1671" s="251">
        <f>O1671*H1671</f>
        <v>0</v>
      </c>
      <c r="Q1671" s="251">
        <v>0.00773</v>
      </c>
      <c r="R1671" s="251">
        <f>Q1671*H1671</f>
        <v>0.061322089999999996</v>
      </c>
      <c r="S1671" s="251">
        <v>0</v>
      </c>
      <c r="T1671" s="252">
        <f>S1671*H1671</f>
        <v>0</v>
      </c>
      <c r="U1671" s="164"/>
      <c r="V1671" s="164"/>
      <c r="W1671" s="164"/>
      <c r="X1671" s="164"/>
      <c r="Y1671" s="30"/>
      <c r="Z1671" s="30"/>
      <c r="AA1671" s="30"/>
      <c r="AB1671" s="30"/>
      <c r="AC1671" s="30"/>
      <c r="AD1671" s="30"/>
      <c r="AE1671" s="30"/>
      <c r="AR1671" s="122" t="s">
        <v>195</v>
      </c>
      <c r="AT1671" s="122" t="s">
        <v>135</v>
      </c>
      <c r="AU1671" s="122" t="s">
        <v>77</v>
      </c>
      <c r="AY1671" s="18" t="s">
        <v>133</v>
      </c>
      <c r="BE1671" s="123">
        <f>IF(N1671="základní",J1671,0)</f>
        <v>0</v>
      </c>
      <c r="BF1671" s="123">
        <f>IF(N1671="snížená",J1671,0)</f>
        <v>0</v>
      </c>
      <c r="BG1671" s="123">
        <f>IF(N1671="zákl. přenesená",J1671,0)</f>
        <v>0</v>
      </c>
      <c r="BH1671" s="123">
        <f>IF(N1671="sníž. přenesená",J1671,0)</f>
        <v>0</v>
      </c>
      <c r="BI1671" s="123">
        <f>IF(N1671="nulová",J1671,0)</f>
        <v>0</v>
      </c>
      <c r="BJ1671" s="18" t="s">
        <v>73</v>
      </c>
      <c r="BK1671" s="123">
        <f>ROUND(I1671*H1671,2)</f>
        <v>0</v>
      </c>
      <c r="BL1671" s="18" t="s">
        <v>195</v>
      </c>
      <c r="BM1671" s="122" t="s">
        <v>2065</v>
      </c>
    </row>
    <row r="1672" spans="1:47" s="2" customFormat="1" ht="19.5">
      <c r="A1672" s="164"/>
      <c r="B1672" s="176"/>
      <c r="C1672" s="164"/>
      <c r="D1672" s="254" t="s">
        <v>164</v>
      </c>
      <c r="E1672" s="164"/>
      <c r="F1672" s="267" t="s">
        <v>2066</v>
      </c>
      <c r="G1672" s="164"/>
      <c r="H1672" s="164"/>
      <c r="I1672" s="134"/>
      <c r="J1672" s="164"/>
      <c r="K1672" s="164"/>
      <c r="L1672" s="176"/>
      <c r="M1672" s="268"/>
      <c r="N1672" s="269"/>
      <c r="O1672" s="250"/>
      <c r="P1672" s="250"/>
      <c r="Q1672" s="250"/>
      <c r="R1672" s="250"/>
      <c r="S1672" s="250"/>
      <c r="T1672" s="270"/>
      <c r="U1672" s="164"/>
      <c r="V1672" s="164"/>
      <c r="W1672" s="164"/>
      <c r="X1672" s="164"/>
      <c r="Y1672" s="30"/>
      <c r="Z1672" s="30"/>
      <c r="AA1672" s="30"/>
      <c r="AB1672" s="30"/>
      <c r="AC1672" s="30"/>
      <c r="AD1672" s="30"/>
      <c r="AE1672" s="30"/>
      <c r="AT1672" s="18" t="s">
        <v>164</v>
      </c>
      <c r="AU1672" s="18" t="s">
        <v>77</v>
      </c>
    </row>
    <row r="1673" spans="1:51" s="13" customFormat="1" ht="12">
      <c r="A1673" s="161"/>
      <c r="B1673" s="253"/>
      <c r="C1673" s="161"/>
      <c r="D1673" s="254" t="s">
        <v>142</v>
      </c>
      <c r="E1673" s="255" t="s">
        <v>3</v>
      </c>
      <c r="F1673" s="256" t="s">
        <v>2067</v>
      </c>
      <c r="G1673" s="161"/>
      <c r="H1673" s="255" t="s">
        <v>3</v>
      </c>
      <c r="I1673" s="125"/>
      <c r="J1673" s="161"/>
      <c r="K1673" s="161"/>
      <c r="L1673" s="253"/>
      <c r="M1673" s="257"/>
      <c r="N1673" s="258"/>
      <c r="O1673" s="258"/>
      <c r="P1673" s="258"/>
      <c r="Q1673" s="258"/>
      <c r="R1673" s="258"/>
      <c r="S1673" s="258"/>
      <c r="T1673" s="259"/>
      <c r="U1673" s="161"/>
      <c r="V1673" s="161"/>
      <c r="W1673" s="161"/>
      <c r="X1673" s="161"/>
      <c r="AT1673" s="124" t="s">
        <v>142</v>
      </c>
      <c r="AU1673" s="124" t="s">
        <v>77</v>
      </c>
      <c r="AV1673" s="13" t="s">
        <v>73</v>
      </c>
      <c r="AW1673" s="13" t="s">
        <v>30</v>
      </c>
      <c r="AX1673" s="13" t="s">
        <v>68</v>
      </c>
      <c r="AY1673" s="124" t="s">
        <v>133</v>
      </c>
    </row>
    <row r="1674" spans="1:51" s="14" customFormat="1" ht="12">
      <c r="A1674" s="162"/>
      <c r="B1674" s="260"/>
      <c r="C1674" s="162"/>
      <c r="D1674" s="254" t="s">
        <v>142</v>
      </c>
      <c r="E1674" s="261" t="s">
        <v>3</v>
      </c>
      <c r="F1674" s="262" t="s">
        <v>2068</v>
      </c>
      <c r="G1674" s="162"/>
      <c r="H1674" s="263">
        <v>7.933</v>
      </c>
      <c r="I1674" s="130"/>
      <c r="J1674" s="162"/>
      <c r="K1674" s="162"/>
      <c r="L1674" s="260"/>
      <c r="M1674" s="264"/>
      <c r="N1674" s="265"/>
      <c r="O1674" s="265"/>
      <c r="P1674" s="265"/>
      <c r="Q1674" s="265"/>
      <c r="R1674" s="265"/>
      <c r="S1674" s="265"/>
      <c r="T1674" s="266"/>
      <c r="U1674" s="162"/>
      <c r="V1674" s="162"/>
      <c r="W1674" s="162"/>
      <c r="X1674" s="162"/>
      <c r="AT1674" s="129" t="s">
        <v>142</v>
      </c>
      <c r="AU1674" s="129" t="s">
        <v>77</v>
      </c>
      <c r="AV1674" s="14" t="s">
        <v>77</v>
      </c>
      <c r="AW1674" s="14" t="s">
        <v>30</v>
      </c>
      <c r="AX1674" s="14" t="s">
        <v>73</v>
      </c>
      <c r="AY1674" s="129" t="s">
        <v>133</v>
      </c>
    </row>
    <row r="1675" spans="1:65" s="2" customFormat="1" ht="14.45" customHeight="1">
      <c r="A1675" s="164"/>
      <c r="B1675" s="176"/>
      <c r="C1675" s="242" t="s">
        <v>2069</v>
      </c>
      <c r="D1675" s="242" t="s">
        <v>135</v>
      </c>
      <c r="E1675" s="243" t="s">
        <v>2070</v>
      </c>
      <c r="F1675" s="244" t="s">
        <v>2071</v>
      </c>
      <c r="G1675" s="245" t="s">
        <v>138</v>
      </c>
      <c r="H1675" s="246">
        <v>5.8</v>
      </c>
      <c r="I1675" s="117"/>
      <c r="J1675" s="247">
        <f>ROUND(I1675*H1675,2)</f>
        <v>0</v>
      </c>
      <c r="K1675" s="244" t="s">
        <v>139</v>
      </c>
      <c r="L1675" s="176"/>
      <c r="M1675" s="248" t="s">
        <v>3</v>
      </c>
      <c r="N1675" s="249" t="s">
        <v>39</v>
      </c>
      <c r="O1675" s="250"/>
      <c r="P1675" s="251">
        <f>O1675*H1675</f>
        <v>0</v>
      </c>
      <c r="Q1675" s="251">
        <v>0.00735</v>
      </c>
      <c r="R1675" s="251">
        <f>Q1675*H1675</f>
        <v>0.042629999999999994</v>
      </c>
      <c r="S1675" s="251">
        <v>0</v>
      </c>
      <c r="T1675" s="252">
        <f>S1675*H1675</f>
        <v>0</v>
      </c>
      <c r="U1675" s="164"/>
      <c r="V1675" s="164"/>
      <c r="W1675" s="164"/>
      <c r="X1675" s="164"/>
      <c r="Y1675" s="30"/>
      <c r="Z1675" s="30"/>
      <c r="AA1675" s="30"/>
      <c r="AB1675" s="30"/>
      <c r="AC1675" s="30"/>
      <c r="AD1675" s="30"/>
      <c r="AE1675" s="30"/>
      <c r="AR1675" s="122" t="s">
        <v>195</v>
      </c>
      <c r="AT1675" s="122" t="s">
        <v>135</v>
      </c>
      <c r="AU1675" s="122" t="s">
        <v>77</v>
      </c>
      <c r="AY1675" s="18" t="s">
        <v>133</v>
      </c>
      <c r="BE1675" s="123">
        <f>IF(N1675="základní",J1675,0)</f>
        <v>0</v>
      </c>
      <c r="BF1675" s="123">
        <f>IF(N1675="snížená",J1675,0)</f>
        <v>0</v>
      </c>
      <c r="BG1675" s="123">
        <f>IF(N1675="zákl. přenesená",J1675,0)</f>
        <v>0</v>
      </c>
      <c r="BH1675" s="123">
        <f>IF(N1675="sníž. přenesená",J1675,0)</f>
        <v>0</v>
      </c>
      <c r="BI1675" s="123">
        <f>IF(N1675="nulová",J1675,0)</f>
        <v>0</v>
      </c>
      <c r="BJ1675" s="18" t="s">
        <v>73</v>
      </c>
      <c r="BK1675" s="123">
        <f>ROUND(I1675*H1675,2)</f>
        <v>0</v>
      </c>
      <c r="BL1675" s="18" t="s">
        <v>195</v>
      </c>
      <c r="BM1675" s="122" t="s">
        <v>2072</v>
      </c>
    </row>
    <row r="1676" spans="1:47" s="2" customFormat="1" ht="19.5">
      <c r="A1676" s="164"/>
      <c r="B1676" s="176"/>
      <c r="C1676" s="164"/>
      <c r="D1676" s="254" t="s">
        <v>164</v>
      </c>
      <c r="E1676" s="164"/>
      <c r="F1676" s="267" t="s">
        <v>2073</v>
      </c>
      <c r="G1676" s="164"/>
      <c r="H1676" s="164"/>
      <c r="I1676" s="134"/>
      <c r="J1676" s="164"/>
      <c r="K1676" s="164"/>
      <c r="L1676" s="176"/>
      <c r="M1676" s="268"/>
      <c r="N1676" s="269"/>
      <c r="O1676" s="250"/>
      <c r="P1676" s="250"/>
      <c r="Q1676" s="250"/>
      <c r="R1676" s="250"/>
      <c r="S1676" s="250"/>
      <c r="T1676" s="270"/>
      <c r="U1676" s="164"/>
      <c r="V1676" s="164"/>
      <c r="W1676" s="164"/>
      <c r="X1676" s="164"/>
      <c r="Y1676" s="30"/>
      <c r="Z1676" s="30"/>
      <c r="AA1676" s="30"/>
      <c r="AB1676" s="30"/>
      <c r="AC1676" s="30"/>
      <c r="AD1676" s="30"/>
      <c r="AE1676" s="30"/>
      <c r="AT1676" s="18" t="s">
        <v>164</v>
      </c>
      <c r="AU1676" s="18" t="s">
        <v>77</v>
      </c>
    </row>
    <row r="1677" spans="1:51" s="13" customFormat="1" ht="12">
      <c r="A1677" s="161"/>
      <c r="B1677" s="253"/>
      <c r="C1677" s="161"/>
      <c r="D1677" s="254" t="s">
        <v>142</v>
      </c>
      <c r="E1677" s="255" t="s">
        <v>3</v>
      </c>
      <c r="F1677" s="256" t="s">
        <v>2074</v>
      </c>
      <c r="G1677" s="161"/>
      <c r="H1677" s="255" t="s">
        <v>3</v>
      </c>
      <c r="I1677" s="125"/>
      <c r="J1677" s="161"/>
      <c r="K1677" s="161"/>
      <c r="L1677" s="253"/>
      <c r="M1677" s="257"/>
      <c r="N1677" s="258"/>
      <c r="O1677" s="258"/>
      <c r="P1677" s="258"/>
      <c r="Q1677" s="258"/>
      <c r="R1677" s="258"/>
      <c r="S1677" s="258"/>
      <c r="T1677" s="259"/>
      <c r="U1677" s="161"/>
      <c r="V1677" s="161"/>
      <c r="W1677" s="161"/>
      <c r="X1677" s="161"/>
      <c r="AT1677" s="124" t="s">
        <v>142</v>
      </c>
      <c r="AU1677" s="124" t="s">
        <v>77</v>
      </c>
      <c r="AV1677" s="13" t="s">
        <v>73</v>
      </c>
      <c r="AW1677" s="13" t="s">
        <v>30</v>
      </c>
      <c r="AX1677" s="13" t="s">
        <v>68</v>
      </c>
      <c r="AY1677" s="124" t="s">
        <v>133</v>
      </c>
    </row>
    <row r="1678" spans="1:51" s="14" customFormat="1" ht="12">
      <c r="A1678" s="162"/>
      <c r="B1678" s="260"/>
      <c r="C1678" s="162"/>
      <c r="D1678" s="254" t="s">
        <v>142</v>
      </c>
      <c r="E1678" s="261" t="s">
        <v>3</v>
      </c>
      <c r="F1678" s="262" t="s">
        <v>2075</v>
      </c>
      <c r="G1678" s="162"/>
      <c r="H1678" s="263">
        <v>5.8</v>
      </c>
      <c r="I1678" s="130"/>
      <c r="J1678" s="162"/>
      <c r="K1678" s="162"/>
      <c r="L1678" s="260"/>
      <c r="M1678" s="264"/>
      <c r="N1678" s="265"/>
      <c r="O1678" s="265"/>
      <c r="P1678" s="265"/>
      <c r="Q1678" s="265"/>
      <c r="R1678" s="265"/>
      <c r="S1678" s="265"/>
      <c r="T1678" s="266"/>
      <c r="U1678" s="162"/>
      <c r="V1678" s="162"/>
      <c r="W1678" s="162"/>
      <c r="X1678" s="162"/>
      <c r="AT1678" s="129" t="s">
        <v>142</v>
      </c>
      <c r="AU1678" s="129" t="s">
        <v>77</v>
      </c>
      <c r="AV1678" s="14" t="s">
        <v>77</v>
      </c>
      <c r="AW1678" s="14" t="s">
        <v>30</v>
      </c>
      <c r="AX1678" s="14" t="s">
        <v>73</v>
      </c>
      <c r="AY1678" s="129" t="s">
        <v>133</v>
      </c>
    </row>
    <row r="1679" spans="1:65" s="2" customFormat="1" ht="24.2" customHeight="1">
      <c r="A1679" s="164"/>
      <c r="B1679" s="176"/>
      <c r="C1679" s="242" t="s">
        <v>2076</v>
      </c>
      <c r="D1679" s="242" t="s">
        <v>135</v>
      </c>
      <c r="E1679" s="243" t="s">
        <v>2077</v>
      </c>
      <c r="F1679" s="244" t="s">
        <v>2078</v>
      </c>
      <c r="G1679" s="245" t="s">
        <v>138</v>
      </c>
      <c r="H1679" s="246">
        <v>25.5</v>
      </c>
      <c r="I1679" s="117"/>
      <c r="J1679" s="247">
        <f>ROUND(I1679*H1679,2)</f>
        <v>0</v>
      </c>
      <c r="K1679" s="244" t="s">
        <v>139</v>
      </c>
      <c r="L1679" s="176"/>
      <c r="M1679" s="248" t="s">
        <v>3</v>
      </c>
      <c r="N1679" s="249" t="s">
        <v>39</v>
      </c>
      <c r="O1679" s="250"/>
      <c r="P1679" s="251">
        <f>O1679*H1679</f>
        <v>0</v>
      </c>
      <c r="Q1679" s="251">
        <v>0.00662</v>
      </c>
      <c r="R1679" s="251">
        <f>Q1679*H1679</f>
        <v>0.16881</v>
      </c>
      <c r="S1679" s="251">
        <v>0</v>
      </c>
      <c r="T1679" s="252">
        <f>S1679*H1679</f>
        <v>0</v>
      </c>
      <c r="U1679" s="164"/>
      <c r="V1679" s="164"/>
      <c r="W1679" s="164"/>
      <c r="X1679" s="164"/>
      <c r="Y1679" s="30"/>
      <c r="Z1679" s="30"/>
      <c r="AA1679" s="30"/>
      <c r="AB1679" s="30"/>
      <c r="AC1679" s="30"/>
      <c r="AD1679" s="30"/>
      <c r="AE1679" s="30"/>
      <c r="AR1679" s="122" t="s">
        <v>195</v>
      </c>
      <c r="AT1679" s="122" t="s">
        <v>135</v>
      </c>
      <c r="AU1679" s="122" t="s">
        <v>77</v>
      </c>
      <c r="AY1679" s="18" t="s">
        <v>133</v>
      </c>
      <c r="BE1679" s="123">
        <f>IF(N1679="základní",J1679,0)</f>
        <v>0</v>
      </c>
      <c r="BF1679" s="123">
        <f>IF(N1679="snížená",J1679,0)</f>
        <v>0</v>
      </c>
      <c r="BG1679" s="123">
        <f>IF(N1679="zákl. přenesená",J1679,0)</f>
        <v>0</v>
      </c>
      <c r="BH1679" s="123">
        <f>IF(N1679="sníž. přenesená",J1679,0)</f>
        <v>0</v>
      </c>
      <c r="BI1679" s="123">
        <f>IF(N1679="nulová",J1679,0)</f>
        <v>0</v>
      </c>
      <c r="BJ1679" s="18" t="s">
        <v>73</v>
      </c>
      <c r="BK1679" s="123">
        <f>ROUND(I1679*H1679,2)</f>
        <v>0</v>
      </c>
      <c r="BL1679" s="18" t="s">
        <v>195</v>
      </c>
      <c r="BM1679" s="122" t="s">
        <v>2079</v>
      </c>
    </row>
    <row r="1680" spans="1:47" s="2" customFormat="1" ht="19.5">
      <c r="A1680" s="164"/>
      <c r="B1680" s="176"/>
      <c r="C1680" s="164"/>
      <c r="D1680" s="254" t="s">
        <v>164</v>
      </c>
      <c r="E1680" s="164"/>
      <c r="F1680" s="267" t="s">
        <v>2080</v>
      </c>
      <c r="G1680" s="164"/>
      <c r="H1680" s="164"/>
      <c r="I1680" s="134"/>
      <c r="J1680" s="164"/>
      <c r="K1680" s="164"/>
      <c r="L1680" s="176"/>
      <c r="M1680" s="268"/>
      <c r="N1680" s="269"/>
      <c r="O1680" s="250"/>
      <c r="P1680" s="250"/>
      <c r="Q1680" s="250"/>
      <c r="R1680" s="250"/>
      <c r="S1680" s="250"/>
      <c r="T1680" s="270"/>
      <c r="U1680" s="164"/>
      <c r="V1680" s="164"/>
      <c r="W1680" s="164"/>
      <c r="X1680" s="164"/>
      <c r="Y1680" s="30"/>
      <c r="Z1680" s="30"/>
      <c r="AA1680" s="30"/>
      <c r="AB1680" s="30"/>
      <c r="AC1680" s="30"/>
      <c r="AD1680" s="30"/>
      <c r="AE1680" s="30"/>
      <c r="AT1680" s="18" t="s">
        <v>164</v>
      </c>
      <c r="AU1680" s="18" t="s">
        <v>77</v>
      </c>
    </row>
    <row r="1681" spans="1:51" s="13" customFormat="1" ht="12">
      <c r="A1681" s="161"/>
      <c r="B1681" s="253"/>
      <c r="C1681" s="161"/>
      <c r="D1681" s="254" t="s">
        <v>142</v>
      </c>
      <c r="E1681" s="255" t="s">
        <v>3</v>
      </c>
      <c r="F1681" s="256" t="s">
        <v>2081</v>
      </c>
      <c r="G1681" s="161"/>
      <c r="H1681" s="255" t="s">
        <v>3</v>
      </c>
      <c r="I1681" s="125"/>
      <c r="J1681" s="161"/>
      <c r="K1681" s="161"/>
      <c r="L1681" s="253"/>
      <c r="M1681" s="257"/>
      <c r="N1681" s="258"/>
      <c r="O1681" s="258"/>
      <c r="P1681" s="258"/>
      <c r="Q1681" s="258"/>
      <c r="R1681" s="258"/>
      <c r="S1681" s="258"/>
      <c r="T1681" s="259"/>
      <c r="U1681" s="161"/>
      <c r="V1681" s="161"/>
      <c r="W1681" s="161"/>
      <c r="X1681" s="161"/>
      <c r="AT1681" s="124" t="s">
        <v>142</v>
      </c>
      <c r="AU1681" s="124" t="s">
        <v>77</v>
      </c>
      <c r="AV1681" s="13" t="s">
        <v>73</v>
      </c>
      <c r="AW1681" s="13" t="s">
        <v>30</v>
      </c>
      <c r="AX1681" s="13" t="s">
        <v>68</v>
      </c>
      <c r="AY1681" s="124" t="s">
        <v>133</v>
      </c>
    </row>
    <row r="1682" spans="1:51" s="14" customFormat="1" ht="12">
      <c r="A1682" s="162"/>
      <c r="B1682" s="260"/>
      <c r="C1682" s="162"/>
      <c r="D1682" s="254" t="s">
        <v>142</v>
      </c>
      <c r="E1682" s="261" t="s">
        <v>3</v>
      </c>
      <c r="F1682" s="262" t="s">
        <v>2082</v>
      </c>
      <c r="G1682" s="162"/>
      <c r="H1682" s="263">
        <v>25.5</v>
      </c>
      <c r="I1682" s="130"/>
      <c r="J1682" s="162"/>
      <c r="K1682" s="162"/>
      <c r="L1682" s="260"/>
      <c r="M1682" s="264"/>
      <c r="N1682" s="265"/>
      <c r="O1682" s="265"/>
      <c r="P1682" s="265"/>
      <c r="Q1682" s="265"/>
      <c r="R1682" s="265"/>
      <c r="S1682" s="265"/>
      <c r="T1682" s="266"/>
      <c r="U1682" s="162"/>
      <c r="V1682" s="162"/>
      <c r="W1682" s="162"/>
      <c r="X1682" s="162"/>
      <c r="AT1682" s="129" t="s">
        <v>142</v>
      </c>
      <c r="AU1682" s="129" t="s">
        <v>77</v>
      </c>
      <c r="AV1682" s="14" t="s">
        <v>77</v>
      </c>
      <c r="AW1682" s="14" t="s">
        <v>30</v>
      </c>
      <c r="AX1682" s="14" t="s">
        <v>73</v>
      </c>
      <c r="AY1682" s="129" t="s">
        <v>133</v>
      </c>
    </row>
    <row r="1683" spans="1:65" s="2" customFormat="1" ht="14.45" customHeight="1">
      <c r="A1683" s="164"/>
      <c r="B1683" s="176"/>
      <c r="C1683" s="242" t="s">
        <v>2083</v>
      </c>
      <c r="D1683" s="242" t="s">
        <v>135</v>
      </c>
      <c r="E1683" s="243" t="s">
        <v>2084</v>
      </c>
      <c r="F1683" s="244" t="s">
        <v>2085</v>
      </c>
      <c r="G1683" s="245" t="s">
        <v>172</v>
      </c>
      <c r="H1683" s="246">
        <v>16</v>
      </c>
      <c r="I1683" s="117"/>
      <c r="J1683" s="247">
        <f>ROUND(I1683*H1683,2)</f>
        <v>0</v>
      </c>
      <c r="K1683" s="244" t="s">
        <v>3</v>
      </c>
      <c r="L1683" s="176"/>
      <c r="M1683" s="248" t="s">
        <v>3</v>
      </c>
      <c r="N1683" s="249" t="s">
        <v>39</v>
      </c>
      <c r="O1683" s="250"/>
      <c r="P1683" s="251">
        <f>O1683*H1683</f>
        <v>0</v>
      </c>
      <c r="Q1683" s="251">
        <v>0</v>
      </c>
      <c r="R1683" s="251">
        <f>Q1683*H1683</f>
        <v>0</v>
      </c>
      <c r="S1683" s="251">
        <v>0</v>
      </c>
      <c r="T1683" s="252">
        <f>S1683*H1683</f>
        <v>0</v>
      </c>
      <c r="U1683" s="164"/>
      <c r="V1683" s="164"/>
      <c r="W1683" s="164"/>
      <c r="X1683" s="164"/>
      <c r="Y1683" s="30"/>
      <c r="Z1683" s="30"/>
      <c r="AA1683" s="30"/>
      <c r="AB1683" s="30"/>
      <c r="AC1683" s="30"/>
      <c r="AD1683" s="30"/>
      <c r="AE1683" s="30"/>
      <c r="AR1683" s="122" t="s">
        <v>195</v>
      </c>
      <c r="AT1683" s="122" t="s">
        <v>135</v>
      </c>
      <c r="AU1683" s="122" t="s">
        <v>77</v>
      </c>
      <c r="AY1683" s="18" t="s">
        <v>133</v>
      </c>
      <c r="BE1683" s="123">
        <f>IF(N1683="základní",J1683,0)</f>
        <v>0</v>
      </c>
      <c r="BF1683" s="123">
        <f>IF(N1683="snížená",J1683,0)</f>
        <v>0</v>
      </c>
      <c r="BG1683" s="123">
        <f>IF(N1683="zákl. přenesená",J1683,0)</f>
        <v>0</v>
      </c>
      <c r="BH1683" s="123">
        <f>IF(N1683="sníž. přenesená",J1683,0)</f>
        <v>0</v>
      </c>
      <c r="BI1683" s="123">
        <f>IF(N1683="nulová",J1683,0)</f>
        <v>0</v>
      </c>
      <c r="BJ1683" s="18" t="s">
        <v>73</v>
      </c>
      <c r="BK1683" s="123">
        <f>ROUND(I1683*H1683,2)</f>
        <v>0</v>
      </c>
      <c r="BL1683" s="18" t="s">
        <v>195</v>
      </c>
      <c r="BM1683" s="122" t="s">
        <v>2086</v>
      </c>
    </row>
    <row r="1684" spans="1:47" s="2" customFormat="1" ht="19.5">
      <c r="A1684" s="164"/>
      <c r="B1684" s="176"/>
      <c r="C1684" s="164"/>
      <c r="D1684" s="254" t="s">
        <v>164</v>
      </c>
      <c r="E1684" s="164"/>
      <c r="F1684" s="267" t="s">
        <v>2087</v>
      </c>
      <c r="G1684" s="164"/>
      <c r="H1684" s="164"/>
      <c r="I1684" s="134"/>
      <c r="J1684" s="164"/>
      <c r="K1684" s="164"/>
      <c r="L1684" s="176"/>
      <c r="M1684" s="268"/>
      <c r="N1684" s="269"/>
      <c r="O1684" s="250"/>
      <c r="P1684" s="250"/>
      <c r="Q1684" s="250"/>
      <c r="R1684" s="250"/>
      <c r="S1684" s="250"/>
      <c r="T1684" s="270"/>
      <c r="U1684" s="164"/>
      <c r="V1684" s="164"/>
      <c r="W1684" s="164"/>
      <c r="X1684" s="164"/>
      <c r="Y1684" s="30"/>
      <c r="Z1684" s="30"/>
      <c r="AA1684" s="30"/>
      <c r="AB1684" s="30"/>
      <c r="AC1684" s="30"/>
      <c r="AD1684" s="30"/>
      <c r="AE1684" s="30"/>
      <c r="AT1684" s="18" t="s">
        <v>164</v>
      </c>
      <c r="AU1684" s="18" t="s">
        <v>77</v>
      </c>
    </row>
    <row r="1685" spans="1:65" s="2" customFormat="1" ht="24.2" customHeight="1">
      <c r="A1685" s="164"/>
      <c r="B1685" s="176"/>
      <c r="C1685" s="242" t="s">
        <v>2088</v>
      </c>
      <c r="D1685" s="242" t="s">
        <v>135</v>
      </c>
      <c r="E1685" s="243" t="s">
        <v>2089</v>
      </c>
      <c r="F1685" s="244" t="s">
        <v>2090</v>
      </c>
      <c r="G1685" s="245" t="s">
        <v>172</v>
      </c>
      <c r="H1685" s="246">
        <v>16</v>
      </c>
      <c r="I1685" s="117"/>
      <c r="J1685" s="247">
        <f>ROUND(I1685*H1685,2)</f>
        <v>0</v>
      </c>
      <c r="K1685" s="244" t="s">
        <v>139</v>
      </c>
      <c r="L1685" s="176"/>
      <c r="M1685" s="248" t="s">
        <v>3</v>
      </c>
      <c r="N1685" s="249" t="s">
        <v>39</v>
      </c>
      <c r="O1685" s="250"/>
      <c r="P1685" s="251">
        <f>O1685*H1685</f>
        <v>0</v>
      </c>
      <c r="Q1685" s="251">
        <v>0.00147</v>
      </c>
      <c r="R1685" s="251">
        <f>Q1685*H1685</f>
        <v>0.02352</v>
      </c>
      <c r="S1685" s="251">
        <v>0</v>
      </c>
      <c r="T1685" s="252">
        <f>S1685*H1685</f>
        <v>0</v>
      </c>
      <c r="U1685" s="164"/>
      <c r="V1685" s="164"/>
      <c r="W1685" s="164"/>
      <c r="X1685" s="164"/>
      <c r="Y1685" s="30"/>
      <c r="Z1685" s="30"/>
      <c r="AA1685" s="30"/>
      <c r="AB1685" s="30"/>
      <c r="AC1685" s="30"/>
      <c r="AD1685" s="30"/>
      <c r="AE1685" s="30"/>
      <c r="AR1685" s="122" t="s">
        <v>195</v>
      </c>
      <c r="AT1685" s="122" t="s">
        <v>135</v>
      </c>
      <c r="AU1685" s="122" t="s">
        <v>77</v>
      </c>
      <c r="AY1685" s="18" t="s">
        <v>133</v>
      </c>
      <c r="BE1685" s="123">
        <f>IF(N1685="základní",J1685,0)</f>
        <v>0</v>
      </c>
      <c r="BF1685" s="123">
        <f>IF(N1685="snížená",J1685,0)</f>
        <v>0</v>
      </c>
      <c r="BG1685" s="123">
        <f>IF(N1685="zákl. přenesená",J1685,0)</f>
        <v>0</v>
      </c>
      <c r="BH1685" s="123">
        <f>IF(N1685="sníž. přenesená",J1685,0)</f>
        <v>0</v>
      </c>
      <c r="BI1685" s="123">
        <f>IF(N1685="nulová",J1685,0)</f>
        <v>0</v>
      </c>
      <c r="BJ1685" s="18" t="s">
        <v>73</v>
      </c>
      <c r="BK1685" s="123">
        <f>ROUND(I1685*H1685,2)</f>
        <v>0</v>
      </c>
      <c r="BL1685" s="18" t="s">
        <v>195</v>
      </c>
      <c r="BM1685" s="122" t="s">
        <v>2091</v>
      </c>
    </row>
    <row r="1686" spans="1:47" s="2" customFormat="1" ht="19.5">
      <c r="A1686" s="164"/>
      <c r="B1686" s="176"/>
      <c r="C1686" s="164"/>
      <c r="D1686" s="254" t="s">
        <v>164</v>
      </c>
      <c r="E1686" s="164"/>
      <c r="F1686" s="267" t="s">
        <v>2092</v>
      </c>
      <c r="G1686" s="164"/>
      <c r="H1686" s="164"/>
      <c r="I1686" s="134"/>
      <c r="J1686" s="164"/>
      <c r="K1686" s="164"/>
      <c r="L1686" s="176"/>
      <c r="M1686" s="268"/>
      <c r="N1686" s="269"/>
      <c r="O1686" s="250"/>
      <c r="P1686" s="250"/>
      <c r="Q1686" s="250"/>
      <c r="R1686" s="250"/>
      <c r="S1686" s="250"/>
      <c r="T1686" s="270"/>
      <c r="U1686" s="164"/>
      <c r="V1686" s="164"/>
      <c r="W1686" s="164"/>
      <c r="X1686" s="164"/>
      <c r="Y1686" s="30"/>
      <c r="Z1686" s="30"/>
      <c r="AA1686" s="30"/>
      <c r="AB1686" s="30"/>
      <c r="AC1686" s="30"/>
      <c r="AD1686" s="30"/>
      <c r="AE1686" s="30"/>
      <c r="AT1686" s="18" t="s">
        <v>164</v>
      </c>
      <c r="AU1686" s="18" t="s">
        <v>77</v>
      </c>
    </row>
    <row r="1687" spans="1:51" s="13" customFormat="1" ht="12">
      <c r="A1687" s="161"/>
      <c r="B1687" s="253"/>
      <c r="C1687" s="161"/>
      <c r="D1687" s="254" t="s">
        <v>142</v>
      </c>
      <c r="E1687" s="255" t="s">
        <v>3</v>
      </c>
      <c r="F1687" s="256" t="s">
        <v>2093</v>
      </c>
      <c r="G1687" s="161"/>
      <c r="H1687" s="255" t="s">
        <v>3</v>
      </c>
      <c r="I1687" s="125"/>
      <c r="J1687" s="161"/>
      <c r="K1687" s="161"/>
      <c r="L1687" s="253"/>
      <c r="M1687" s="257"/>
      <c r="N1687" s="258"/>
      <c r="O1687" s="258"/>
      <c r="P1687" s="258"/>
      <c r="Q1687" s="258"/>
      <c r="R1687" s="258"/>
      <c r="S1687" s="258"/>
      <c r="T1687" s="259"/>
      <c r="U1687" s="161"/>
      <c r="V1687" s="161"/>
      <c r="W1687" s="161"/>
      <c r="X1687" s="161"/>
      <c r="AT1687" s="124" t="s">
        <v>142</v>
      </c>
      <c r="AU1687" s="124" t="s">
        <v>77</v>
      </c>
      <c r="AV1687" s="13" t="s">
        <v>73</v>
      </c>
      <c r="AW1687" s="13" t="s">
        <v>30</v>
      </c>
      <c r="AX1687" s="13" t="s">
        <v>68</v>
      </c>
      <c r="AY1687" s="124" t="s">
        <v>133</v>
      </c>
    </row>
    <row r="1688" spans="1:51" s="14" customFormat="1" ht="12">
      <c r="A1688" s="162"/>
      <c r="B1688" s="260"/>
      <c r="C1688" s="162"/>
      <c r="D1688" s="254" t="s">
        <v>142</v>
      </c>
      <c r="E1688" s="261" t="s">
        <v>3</v>
      </c>
      <c r="F1688" s="262" t="s">
        <v>195</v>
      </c>
      <c r="G1688" s="162"/>
      <c r="H1688" s="263">
        <v>16</v>
      </c>
      <c r="I1688" s="130"/>
      <c r="J1688" s="162"/>
      <c r="K1688" s="162"/>
      <c r="L1688" s="260"/>
      <c r="M1688" s="264"/>
      <c r="N1688" s="265"/>
      <c r="O1688" s="265"/>
      <c r="P1688" s="265"/>
      <c r="Q1688" s="265"/>
      <c r="R1688" s="265"/>
      <c r="S1688" s="265"/>
      <c r="T1688" s="266"/>
      <c r="U1688" s="162"/>
      <c r="V1688" s="162"/>
      <c r="W1688" s="162"/>
      <c r="X1688" s="162"/>
      <c r="AT1688" s="129" t="s">
        <v>142</v>
      </c>
      <c r="AU1688" s="129" t="s">
        <v>77</v>
      </c>
      <c r="AV1688" s="14" t="s">
        <v>77</v>
      </c>
      <c r="AW1688" s="14" t="s">
        <v>30</v>
      </c>
      <c r="AX1688" s="14" t="s">
        <v>73</v>
      </c>
      <c r="AY1688" s="129" t="s">
        <v>133</v>
      </c>
    </row>
    <row r="1689" spans="1:65" s="2" customFormat="1" ht="14.45" customHeight="1">
      <c r="A1689" s="164"/>
      <c r="B1689" s="176"/>
      <c r="C1689" s="242" t="s">
        <v>2094</v>
      </c>
      <c r="D1689" s="242" t="s">
        <v>135</v>
      </c>
      <c r="E1689" s="243" t="s">
        <v>1802</v>
      </c>
      <c r="F1689" s="244" t="s">
        <v>1803</v>
      </c>
      <c r="G1689" s="245" t="s">
        <v>138</v>
      </c>
      <c r="H1689" s="246">
        <v>11</v>
      </c>
      <c r="I1689" s="117"/>
      <c r="J1689" s="247">
        <f>ROUND(I1689*H1689,2)</f>
        <v>0</v>
      </c>
      <c r="K1689" s="244" t="s">
        <v>139</v>
      </c>
      <c r="L1689" s="176"/>
      <c r="M1689" s="248" t="s">
        <v>3</v>
      </c>
      <c r="N1689" s="249" t="s">
        <v>39</v>
      </c>
      <c r="O1689" s="250"/>
      <c r="P1689" s="251">
        <f>O1689*H1689</f>
        <v>0</v>
      </c>
      <c r="Q1689" s="251">
        <v>0.00773</v>
      </c>
      <c r="R1689" s="251">
        <f>Q1689*H1689</f>
        <v>0.08503</v>
      </c>
      <c r="S1689" s="251">
        <v>0</v>
      </c>
      <c r="T1689" s="252">
        <f>S1689*H1689</f>
        <v>0</v>
      </c>
      <c r="U1689" s="164"/>
      <c r="V1689" s="164"/>
      <c r="W1689" s="164"/>
      <c r="X1689" s="164"/>
      <c r="Y1689" s="30"/>
      <c r="Z1689" s="30"/>
      <c r="AA1689" s="30"/>
      <c r="AB1689" s="30"/>
      <c r="AC1689" s="30"/>
      <c r="AD1689" s="30"/>
      <c r="AE1689" s="30"/>
      <c r="AR1689" s="122" t="s">
        <v>195</v>
      </c>
      <c r="AT1689" s="122" t="s">
        <v>135</v>
      </c>
      <c r="AU1689" s="122" t="s">
        <v>77</v>
      </c>
      <c r="AY1689" s="18" t="s">
        <v>133</v>
      </c>
      <c r="BE1689" s="123">
        <f>IF(N1689="základní",J1689,0)</f>
        <v>0</v>
      </c>
      <c r="BF1689" s="123">
        <f>IF(N1689="snížená",J1689,0)</f>
        <v>0</v>
      </c>
      <c r="BG1689" s="123">
        <f>IF(N1689="zákl. přenesená",J1689,0)</f>
        <v>0</v>
      </c>
      <c r="BH1689" s="123">
        <f>IF(N1689="sníž. přenesená",J1689,0)</f>
        <v>0</v>
      </c>
      <c r="BI1689" s="123">
        <f>IF(N1689="nulová",J1689,0)</f>
        <v>0</v>
      </c>
      <c r="BJ1689" s="18" t="s">
        <v>73</v>
      </c>
      <c r="BK1689" s="123">
        <f>ROUND(I1689*H1689,2)</f>
        <v>0</v>
      </c>
      <c r="BL1689" s="18" t="s">
        <v>195</v>
      </c>
      <c r="BM1689" s="122" t="s">
        <v>2095</v>
      </c>
    </row>
    <row r="1690" spans="1:47" s="2" customFormat="1" ht="29.25">
      <c r="A1690" s="164"/>
      <c r="B1690" s="176"/>
      <c r="C1690" s="164"/>
      <c r="D1690" s="254" t="s">
        <v>164</v>
      </c>
      <c r="E1690" s="164"/>
      <c r="F1690" s="267" t="s">
        <v>2096</v>
      </c>
      <c r="G1690" s="164"/>
      <c r="H1690" s="164"/>
      <c r="I1690" s="134"/>
      <c r="J1690" s="164"/>
      <c r="K1690" s="164"/>
      <c r="L1690" s="176"/>
      <c r="M1690" s="268"/>
      <c r="N1690" s="269"/>
      <c r="O1690" s="250"/>
      <c r="P1690" s="250"/>
      <c r="Q1690" s="250"/>
      <c r="R1690" s="250"/>
      <c r="S1690" s="250"/>
      <c r="T1690" s="270"/>
      <c r="U1690" s="164"/>
      <c r="V1690" s="164"/>
      <c r="W1690" s="164"/>
      <c r="X1690" s="164"/>
      <c r="Y1690" s="30"/>
      <c r="Z1690" s="30"/>
      <c r="AA1690" s="30"/>
      <c r="AB1690" s="30"/>
      <c r="AC1690" s="30"/>
      <c r="AD1690" s="30"/>
      <c r="AE1690" s="30"/>
      <c r="AT1690" s="18" t="s">
        <v>164</v>
      </c>
      <c r="AU1690" s="18" t="s">
        <v>77</v>
      </c>
    </row>
    <row r="1691" spans="1:51" s="13" customFormat="1" ht="12">
      <c r="A1691" s="161"/>
      <c r="B1691" s="253"/>
      <c r="C1691" s="161"/>
      <c r="D1691" s="254" t="s">
        <v>142</v>
      </c>
      <c r="E1691" s="255" t="s">
        <v>3</v>
      </c>
      <c r="F1691" s="256" t="s">
        <v>2097</v>
      </c>
      <c r="G1691" s="161"/>
      <c r="H1691" s="255" t="s">
        <v>3</v>
      </c>
      <c r="I1691" s="125"/>
      <c r="J1691" s="161"/>
      <c r="K1691" s="161"/>
      <c r="L1691" s="253"/>
      <c r="M1691" s="257"/>
      <c r="N1691" s="258"/>
      <c r="O1691" s="258"/>
      <c r="P1691" s="258"/>
      <c r="Q1691" s="258"/>
      <c r="R1691" s="258"/>
      <c r="S1691" s="258"/>
      <c r="T1691" s="259"/>
      <c r="U1691" s="161"/>
      <c r="V1691" s="161"/>
      <c r="W1691" s="161"/>
      <c r="X1691" s="161"/>
      <c r="AT1691" s="124" t="s">
        <v>142</v>
      </c>
      <c r="AU1691" s="124" t="s">
        <v>77</v>
      </c>
      <c r="AV1691" s="13" t="s">
        <v>73</v>
      </c>
      <c r="AW1691" s="13" t="s">
        <v>30</v>
      </c>
      <c r="AX1691" s="13" t="s">
        <v>68</v>
      </c>
      <c r="AY1691" s="124" t="s">
        <v>133</v>
      </c>
    </row>
    <row r="1692" spans="1:51" s="14" customFormat="1" ht="12">
      <c r="A1692" s="162"/>
      <c r="B1692" s="260"/>
      <c r="C1692" s="162"/>
      <c r="D1692" s="254" t="s">
        <v>142</v>
      </c>
      <c r="E1692" s="261" t="s">
        <v>3</v>
      </c>
      <c r="F1692" s="262" t="s">
        <v>200</v>
      </c>
      <c r="G1692" s="162"/>
      <c r="H1692" s="263">
        <v>11</v>
      </c>
      <c r="I1692" s="130"/>
      <c r="J1692" s="162"/>
      <c r="K1692" s="162"/>
      <c r="L1692" s="260"/>
      <c r="M1692" s="264"/>
      <c r="N1692" s="265"/>
      <c r="O1692" s="265"/>
      <c r="P1692" s="265"/>
      <c r="Q1692" s="265"/>
      <c r="R1692" s="265"/>
      <c r="S1692" s="265"/>
      <c r="T1692" s="266"/>
      <c r="U1692" s="162"/>
      <c r="V1692" s="162"/>
      <c r="W1692" s="162"/>
      <c r="X1692" s="162"/>
      <c r="AT1692" s="129" t="s">
        <v>142</v>
      </c>
      <c r="AU1692" s="129" t="s">
        <v>77</v>
      </c>
      <c r="AV1692" s="14" t="s">
        <v>77</v>
      </c>
      <c r="AW1692" s="14" t="s">
        <v>30</v>
      </c>
      <c r="AX1692" s="14" t="s">
        <v>73</v>
      </c>
      <c r="AY1692" s="129" t="s">
        <v>133</v>
      </c>
    </row>
    <row r="1693" spans="1:65" s="2" customFormat="1" ht="14.45" customHeight="1">
      <c r="A1693" s="164"/>
      <c r="B1693" s="176"/>
      <c r="C1693" s="242" t="s">
        <v>2098</v>
      </c>
      <c r="D1693" s="242" t="s">
        <v>135</v>
      </c>
      <c r="E1693" s="243" t="s">
        <v>2070</v>
      </c>
      <c r="F1693" s="244" t="s">
        <v>2071</v>
      </c>
      <c r="G1693" s="245" t="s">
        <v>138</v>
      </c>
      <c r="H1693" s="246">
        <v>6</v>
      </c>
      <c r="I1693" s="117"/>
      <c r="J1693" s="247">
        <f>ROUND(I1693*H1693,2)</f>
        <v>0</v>
      </c>
      <c r="K1693" s="244" t="s">
        <v>139</v>
      </c>
      <c r="L1693" s="176"/>
      <c r="M1693" s="248" t="s">
        <v>3</v>
      </c>
      <c r="N1693" s="249" t="s">
        <v>39</v>
      </c>
      <c r="O1693" s="250"/>
      <c r="P1693" s="251">
        <f>O1693*H1693</f>
        <v>0</v>
      </c>
      <c r="Q1693" s="251">
        <v>0.00735</v>
      </c>
      <c r="R1693" s="251">
        <f>Q1693*H1693</f>
        <v>0.0441</v>
      </c>
      <c r="S1693" s="251">
        <v>0</v>
      </c>
      <c r="T1693" s="252">
        <f>S1693*H1693</f>
        <v>0</v>
      </c>
      <c r="U1693" s="164"/>
      <c r="V1693" s="164"/>
      <c r="W1693" s="164"/>
      <c r="X1693" s="164"/>
      <c r="Y1693" s="30"/>
      <c r="Z1693" s="30"/>
      <c r="AA1693" s="30"/>
      <c r="AB1693" s="30"/>
      <c r="AC1693" s="30"/>
      <c r="AD1693" s="30"/>
      <c r="AE1693" s="30"/>
      <c r="AR1693" s="122" t="s">
        <v>195</v>
      </c>
      <c r="AT1693" s="122" t="s">
        <v>135</v>
      </c>
      <c r="AU1693" s="122" t="s">
        <v>77</v>
      </c>
      <c r="AY1693" s="18" t="s">
        <v>133</v>
      </c>
      <c r="BE1693" s="123">
        <f>IF(N1693="základní",J1693,0)</f>
        <v>0</v>
      </c>
      <c r="BF1693" s="123">
        <f>IF(N1693="snížená",J1693,0)</f>
        <v>0</v>
      </c>
      <c r="BG1693" s="123">
        <f>IF(N1693="zákl. přenesená",J1693,0)</f>
        <v>0</v>
      </c>
      <c r="BH1693" s="123">
        <f>IF(N1693="sníž. přenesená",J1693,0)</f>
        <v>0</v>
      </c>
      <c r="BI1693" s="123">
        <f>IF(N1693="nulová",J1693,0)</f>
        <v>0</v>
      </c>
      <c r="BJ1693" s="18" t="s">
        <v>73</v>
      </c>
      <c r="BK1693" s="123">
        <f>ROUND(I1693*H1693,2)</f>
        <v>0</v>
      </c>
      <c r="BL1693" s="18" t="s">
        <v>195</v>
      </c>
      <c r="BM1693" s="122" t="s">
        <v>2099</v>
      </c>
    </row>
    <row r="1694" spans="1:47" s="2" customFormat="1" ht="19.5">
      <c r="A1694" s="164"/>
      <c r="B1694" s="176"/>
      <c r="C1694" s="164"/>
      <c r="D1694" s="254" t="s">
        <v>164</v>
      </c>
      <c r="E1694" s="164"/>
      <c r="F1694" s="267" t="s">
        <v>2100</v>
      </c>
      <c r="G1694" s="164"/>
      <c r="H1694" s="164"/>
      <c r="I1694" s="134"/>
      <c r="J1694" s="164"/>
      <c r="K1694" s="164"/>
      <c r="L1694" s="176"/>
      <c r="M1694" s="268"/>
      <c r="N1694" s="269"/>
      <c r="O1694" s="250"/>
      <c r="P1694" s="250"/>
      <c r="Q1694" s="250"/>
      <c r="R1694" s="250"/>
      <c r="S1694" s="250"/>
      <c r="T1694" s="270"/>
      <c r="U1694" s="164"/>
      <c r="V1694" s="164"/>
      <c r="W1694" s="164"/>
      <c r="X1694" s="164"/>
      <c r="Y1694" s="30"/>
      <c r="Z1694" s="30"/>
      <c r="AA1694" s="30"/>
      <c r="AB1694" s="30"/>
      <c r="AC1694" s="30"/>
      <c r="AD1694" s="30"/>
      <c r="AE1694" s="30"/>
      <c r="AT1694" s="18" t="s">
        <v>164</v>
      </c>
      <c r="AU1694" s="18" t="s">
        <v>77</v>
      </c>
    </row>
    <row r="1695" spans="1:51" s="13" customFormat="1" ht="12">
      <c r="A1695" s="161"/>
      <c r="B1695" s="253"/>
      <c r="C1695" s="161"/>
      <c r="D1695" s="254" t="s">
        <v>142</v>
      </c>
      <c r="E1695" s="255" t="s">
        <v>3</v>
      </c>
      <c r="F1695" s="256" t="s">
        <v>2101</v>
      </c>
      <c r="G1695" s="161"/>
      <c r="H1695" s="255" t="s">
        <v>3</v>
      </c>
      <c r="I1695" s="125"/>
      <c r="J1695" s="161"/>
      <c r="K1695" s="161"/>
      <c r="L1695" s="253"/>
      <c r="M1695" s="257"/>
      <c r="N1695" s="258"/>
      <c r="O1695" s="258"/>
      <c r="P1695" s="258"/>
      <c r="Q1695" s="258"/>
      <c r="R1695" s="258"/>
      <c r="S1695" s="258"/>
      <c r="T1695" s="259"/>
      <c r="U1695" s="161"/>
      <c r="V1695" s="161"/>
      <c r="W1695" s="161"/>
      <c r="X1695" s="161"/>
      <c r="AT1695" s="124" t="s">
        <v>142</v>
      </c>
      <c r="AU1695" s="124" t="s">
        <v>77</v>
      </c>
      <c r="AV1695" s="13" t="s">
        <v>73</v>
      </c>
      <c r="AW1695" s="13" t="s">
        <v>30</v>
      </c>
      <c r="AX1695" s="13" t="s">
        <v>68</v>
      </c>
      <c r="AY1695" s="124" t="s">
        <v>133</v>
      </c>
    </row>
    <row r="1696" spans="1:51" s="14" customFormat="1" ht="12">
      <c r="A1696" s="162"/>
      <c r="B1696" s="260"/>
      <c r="C1696" s="162"/>
      <c r="D1696" s="254" t="s">
        <v>142</v>
      </c>
      <c r="E1696" s="261" t="s">
        <v>3</v>
      </c>
      <c r="F1696" s="262" t="s">
        <v>2102</v>
      </c>
      <c r="G1696" s="162"/>
      <c r="H1696" s="263">
        <v>6</v>
      </c>
      <c r="I1696" s="130"/>
      <c r="J1696" s="162"/>
      <c r="K1696" s="162"/>
      <c r="L1696" s="260"/>
      <c r="M1696" s="264"/>
      <c r="N1696" s="265"/>
      <c r="O1696" s="265"/>
      <c r="P1696" s="265"/>
      <c r="Q1696" s="265"/>
      <c r="R1696" s="265"/>
      <c r="S1696" s="265"/>
      <c r="T1696" s="266"/>
      <c r="U1696" s="162"/>
      <c r="V1696" s="162"/>
      <c r="W1696" s="162"/>
      <c r="X1696" s="162"/>
      <c r="AT1696" s="129" t="s">
        <v>142</v>
      </c>
      <c r="AU1696" s="129" t="s">
        <v>77</v>
      </c>
      <c r="AV1696" s="14" t="s">
        <v>77</v>
      </c>
      <c r="AW1696" s="14" t="s">
        <v>30</v>
      </c>
      <c r="AX1696" s="14" t="s">
        <v>73</v>
      </c>
      <c r="AY1696" s="129" t="s">
        <v>133</v>
      </c>
    </row>
    <row r="1697" spans="1:65" s="2" customFormat="1" ht="14.45" customHeight="1">
      <c r="A1697" s="164"/>
      <c r="B1697" s="176"/>
      <c r="C1697" s="242" t="s">
        <v>2103</v>
      </c>
      <c r="D1697" s="242" t="s">
        <v>135</v>
      </c>
      <c r="E1697" s="243" t="s">
        <v>2104</v>
      </c>
      <c r="F1697" s="244" t="s">
        <v>2105</v>
      </c>
      <c r="G1697" s="245" t="s">
        <v>172</v>
      </c>
      <c r="H1697" s="246">
        <v>2</v>
      </c>
      <c r="I1697" s="117"/>
      <c r="J1697" s="247">
        <f>ROUND(I1697*H1697,2)</f>
        <v>0</v>
      </c>
      <c r="K1697" s="244" t="s">
        <v>139</v>
      </c>
      <c r="L1697" s="176"/>
      <c r="M1697" s="248" t="s">
        <v>3</v>
      </c>
      <c r="N1697" s="249" t="s">
        <v>39</v>
      </c>
      <c r="O1697" s="250"/>
      <c r="P1697" s="251">
        <f>O1697*H1697</f>
        <v>0</v>
      </c>
      <c r="Q1697" s="251">
        <v>0.00163</v>
      </c>
      <c r="R1697" s="251">
        <f>Q1697*H1697</f>
        <v>0.00326</v>
      </c>
      <c r="S1697" s="251">
        <v>0</v>
      </c>
      <c r="T1697" s="252">
        <f>S1697*H1697</f>
        <v>0</v>
      </c>
      <c r="U1697" s="164"/>
      <c r="V1697" s="164"/>
      <c r="W1697" s="164"/>
      <c r="X1697" s="164"/>
      <c r="Y1697" s="30"/>
      <c r="Z1697" s="30"/>
      <c r="AA1697" s="30"/>
      <c r="AB1697" s="30"/>
      <c r="AC1697" s="30"/>
      <c r="AD1697" s="30"/>
      <c r="AE1697" s="30"/>
      <c r="AR1697" s="122" t="s">
        <v>195</v>
      </c>
      <c r="AT1697" s="122" t="s">
        <v>135</v>
      </c>
      <c r="AU1697" s="122" t="s">
        <v>77</v>
      </c>
      <c r="AY1697" s="18" t="s">
        <v>133</v>
      </c>
      <c r="BE1697" s="123">
        <f>IF(N1697="základní",J1697,0)</f>
        <v>0</v>
      </c>
      <c r="BF1697" s="123">
        <f>IF(N1697="snížená",J1697,0)</f>
        <v>0</v>
      </c>
      <c r="BG1697" s="123">
        <f>IF(N1697="zákl. přenesená",J1697,0)</f>
        <v>0</v>
      </c>
      <c r="BH1697" s="123">
        <f>IF(N1697="sníž. přenesená",J1697,0)</f>
        <v>0</v>
      </c>
      <c r="BI1697" s="123">
        <f>IF(N1697="nulová",J1697,0)</f>
        <v>0</v>
      </c>
      <c r="BJ1697" s="18" t="s">
        <v>73</v>
      </c>
      <c r="BK1697" s="123">
        <f>ROUND(I1697*H1697,2)</f>
        <v>0</v>
      </c>
      <c r="BL1697" s="18" t="s">
        <v>195</v>
      </c>
      <c r="BM1697" s="122" t="s">
        <v>2106</v>
      </c>
    </row>
    <row r="1698" spans="1:47" s="2" customFormat="1" ht="19.5">
      <c r="A1698" s="164"/>
      <c r="B1698" s="176"/>
      <c r="C1698" s="164"/>
      <c r="D1698" s="254" t="s">
        <v>164</v>
      </c>
      <c r="E1698" s="164"/>
      <c r="F1698" s="267" t="s">
        <v>2107</v>
      </c>
      <c r="G1698" s="164"/>
      <c r="H1698" s="164"/>
      <c r="I1698" s="134"/>
      <c r="J1698" s="164"/>
      <c r="K1698" s="164"/>
      <c r="L1698" s="176"/>
      <c r="M1698" s="268"/>
      <c r="N1698" s="269"/>
      <c r="O1698" s="250"/>
      <c r="P1698" s="250"/>
      <c r="Q1698" s="250"/>
      <c r="R1698" s="250"/>
      <c r="S1698" s="250"/>
      <c r="T1698" s="270"/>
      <c r="U1698" s="164"/>
      <c r="V1698" s="164"/>
      <c r="W1698" s="164"/>
      <c r="X1698" s="164"/>
      <c r="Y1698" s="30"/>
      <c r="Z1698" s="30"/>
      <c r="AA1698" s="30"/>
      <c r="AB1698" s="30"/>
      <c r="AC1698" s="30"/>
      <c r="AD1698" s="30"/>
      <c r="AE1698" s="30"/>
      <c r="AT1698" s="18" t="s">
        <v>164</v>
      </c>
      <c r="AU1698" s="18" t="s">
        <v>77</v>
      </c>
    </row>
    <row r="1699" spans="1:51" s="13" customFormat="1" ht="12">
      <c r="A1699" s="161"/>
      <c r="B1699" s="253"/>
      <c r="C1699" s="161"/>
      <c r="D1699" s="254" t="s">
        <v>142</v>
      </c>
      <c r="E1699" s="255" t="s">
        <v>3</v>
      </c>
      <c r="F1699" s="256" t="s">
        <v>2108</v>
      </c>
      <c r="G1699" s="161"/>
      <c r="H1699" s="255" t="s">
        <v>3</v>
      </c>
      <c r="I1699" s="125"/>
      <c r="J1699" s="161"/>
      <c r="K1699" s="161"/>
      <c r="L1699" s="253"/>
      <c r="M1699" s="257"/>
      <c r="N1699" s="258"/>
      <c r="O1699" s="258"/>
      <c r="P1699" s="258"/>
      <c r="Q1699" s="258"/>
      <c r="R1699" s="258"/>
      <c r="S1699" s="258"/>
      <c r="T1699" s="259"/>
      <c r="U1699" s="161"/>
      <c r="V1699" s="161"/>
      <c r="W1699" s="161"/>
      <c r="X1699" s="161"/>
      <c r="AT1699" s="124" t="s">
        <v>142</v>
      </c>
      <c r="AU1699" s="124" t="s">
        <v>77</v>
      </c>
      <c r="AV1699" s="13" t="s">
        <v>73</v>
      </c>
      <c r="AW1699" s="13" t="s">
        <v>30</v>
      </c>
      <c r="AX1699" s="13" t="s">
        <v>68</v>
      </c>
      <c r="AY1699" s="124" t="s">
        <v>133</v>
      </c>
    </row>
    <row r="1700" spans="1:51" s="14" customFormat="1" ht="12">
      <c r="A1700" s="162"/>
      <c r="B1700" s="260"/>
      <c r="C1700" s="162"/>
      <c r="D1700" s="254" t="s">
        <v>142</v>
      </c>
      <c r="E1700" s="261" t="s">
        <v>3</v>
      </c>
      <c r="F1700" s="262" t="s">
        <v>77</v>
      </c>
      <c r="G1700" s="162"/>
      <c r="H1700" s="263">
        <v>2</v>
      </c>
      <c r="I1700" s="130"/>
      <c r="J1700" s="162"/>
      <c r="K1700" s="162"/>
      <c r="L1700" s="260"/>
      <c r="M1700" s="264"/>
      <c r="N1700" s="265"/>
      <c r="O1700" s="265"/>
      <c r="P1700" s="265"/>
      <c r="Q1700" s="265"/>
      <c r="R1700" s="265"/>
      <c r="S1700" s="265"/>
      <c r="T1700" s="266"/>
      <c r="U1700" s="162"/>
      <c r="V1700" s="162"/>
      <c r="W1700" s="162"/>
      <c r="X1700" s="162"/>
      <c r="AT1700" s="129" t="s">
        <v>142</v>
      </c>
      <c r="AU1700" s="129" t="s">
        <v>77</v>
      </c>
      <c r="AV1700" s="14" t="s">
        <v>77</v>
      </c>
      <c r="AW1700" s="14" t="s">
        <v>30</v>
      </c>
      <c r="AX1700" s="14" t="s">
        <v>73</v>
      </c>
      <c r="AY1700" s="129" t="s">
        <v>133</v>
      </c>
    </row>
    <row r="1701" spans="1:65" s="2" customFormat="1" ht="14.45" customHeight="1">
      <c r="A1701" s="164"/>
      <c r="B1701" s="176"/>
      <c r="C1701" s="242" t="s">
        <v>2109</v>
      </c>
      <c r="D1701" s="242" t="s">
        <v>135</v>
      </c>
      <c r="E1701" s="243" t="s">
        <v>2110</v>
      </c>
      <c r="F1701" s="244" t="s">
        <v>2111</v>
      </c>
      <c r="G1701" s="245" t="s">
        <v>138</v>
      </c>
      <c r="H1701" s="246">
        <v>1</v>
      </c>
      <c r="I1701" s="117"/>
      <c r="J1701" s="247">
        <f>ROUND(I1701*H1701,2)</f>
        <v>0</v>
      </c>
      <c r="K1701" s="244" t="s">
        <v>3</v>
      </c>
      <c r="L1701" s="176"/>
      <c r="M1701" s="248" t="s">
        <v>3</v>
      </c>
      <c r="N1701" s="249" t="s">
        <v>39</v>
      </c>
      <c r="O1701" s="250"/>
      <c r="P1701" s="251">
        <f>O1701*H1701</f>
        <v>0</v>
      </c>
      <c r="Q1701" s="251">
        <v>0</v>
      </c>
      <c r="R1701" s="251">
        <f>Q1701*H1701</f>
        <v>0</v>
      </c>
      <c r="S1701" s="251">
        <v>0</v>
      </c>
      <c r="T1701" s="252">
        <f>S1701*H1701</f>
        <v>0</v>
      </c>
      <c r="U1701" s="164"/>
      <c r="V1701" s="164"/>
      <c r="W1701" s="164"/>
      <c r="X1701" s="164"/>
      <c r="Y1701" s="30"/>
      <c r="Z1701" s="30"/>
      <c r="AA1701" s="30"/>
      <c r="AB1701" s="30"/>
      <c r="AC1701" s="30"/>
      <c r="AD1701" s="30"/>
      <c r="AE1701" s="30"/>
      <c r="AR1701" s="122" t="s">
        <v>195</v>
      </c>
      <c r="AT1701" s="122" t="s">
        <v>135</v>
      </c>
      <c r="AU1701" s="122" t="s">
        <v>77</v>
      </c>
      <c r="AY1701" s="18" t="s">
        <v>133</v>
      </c>
      <c r="BE1701" s="123">
        <f>IF(N1701="základní",J1701,0)</f>
        <v>0</v>
      </c>
      <c r="BF1701" s="123">
        <f>IF(N1701="snížená",J1701,0)</f>
        <v>0</v>
      </c>
      <c r="BG1701" s="123">
        <f>IF(N1701="zákl. přenesená",J1701,0)</f>
        <v>0</v>
      </c>
      <c r="BH1701" s="123">
        <f>IF(N1701="sníž. přenesená",J1701,0)</f>
        <v>0</v>
      </c>
      <c r="BI1701" s="123">
        <f>IF(N1701="nulová",J1701,0)</f>
        <v>0</v>
      </c>
      <c r="BJ1701" s="18" t="s">
        <v>73</v>
      </c>
      <c r="BK1701" s="123">
        <f>ROUND(I1701*H1701,2)</f>
        <v>0</v>
      </c>
      <c r="BL1701" s="18" t="s">
        <v>195</v>
      </c>
      <c r="BM1701" s="122" t="s">
        <v>2112</v>
      </c>
    </row>
    <row r="1702" spans="1:51" s="14" customFormat="1" ht="12">
      <c r="A1702" s="162"/>
      <c r="B1702" s="260"/>
      <c r="C1702" s="162"/>
      <c r="D1702" s="254" t="s">
        <v>142</v>
      </c>
      <c r="E1702" s="261" t="s">
        <v>3</v>
      </c>
      <c r="F1702" s="262" t="s">
        <v>2113</v>
      </c>
      <c r="G1702" s="162"/>
      <c r="H1702" s="263">
        <v>1</v>
      </c>
      <c r="I1702" s="130"/>
      <c r="J1702" s="162"/>
      <c r="K1702" s="162"/>
      <c r="L1702" s="260"/>
      <c r="M1702" s="264"/>
      <c r="N1702" s="265"/>
      <c r="O1702" s="265"/>
      <c r="P1702" s="265"/>
      <c r="Q1702" s="265"/>
      <c r="R1702" s="265"/>
      <c r="S1702" s="265"/>
      <c r="T1702" s="266"/>
      <c r="U1702" s="162"/>
      <c r="V1702" s="162"/>
      <c r="W1702" s="162"/>
      <c r="X1702" s="162"/>
      <c r="AT1702" s="129" t="s">
        <v>142</v>
      </c>
      <c r="AU1702" s="129" t="s">
        <v>77</v>
      </c>
      <c r="AV1702" s="14" t="s">
        <v>77</v>
      </c>
      <c r="AW1702" s="14" t="s">
        <v>30</v>
      </c>
      <c r="AX1702" s="14" t="s">
        <v>73</v>
      </c>
      <c r="AY1702" s="129" t="s">
        <v>133</v>
      </c>
    </row>
    <row r="1703" spans="1:65" s="2" customFormat="1" ht="24.2" customHeight="1">
      <c r="A1703" s="164"/>
      <c r="B1703" s="176"/>
      <c r="C1703" s="242" t="s">
        <v>2114</v>
      </c>
      <c r="D1703" s="242" t="s">
        <v>135</v>
      </c>
      <c r="E1703" s="243" t="s">
        <v>2115</v>
      </c>
      <c r="F1703" s="244" t="s">
        <v>2116</v>
      </c>
      <c r="G1703" s="245" t="s">
        <v>172</v>
      </c>
      <c r="H1703" s="246">
        <v>3</v>
      </c>
      <c r="I1703" s="117"/>
      <c r="J1703" s="247">
        <f>ROUND(I1703*H1703,2)</f>
        <v>0</v>
      </c>
      <c r="K1703" s="244" t="s">
        <v>139</v>
      </c>
      <c r="L1703" s="176"/>
      <c r="M1703" s="248" t="s">
        <v>3</v>
      </c>
      <c r="N1703" s="249" t="s">
        <v>39</v>
      </c>
      <c r="O1703" s="250"/>
      <c r="P1703" s="251">
        <f>O1703*H1703</f>
        <v>0</v>
      </c>
      <c r="Q1703" s="251">
        <v>0.00278</v>
      </c>
      <c r="R1703" s="251">
        <f>Q1703*H1703</f>
        <v>0.00834</v>
      </c>
      <c r="S1703" s="251">
        <v>0</v>
      </c>
      <c r="T1703" s="252">
        <f>S1703*H1703</f>
        <v>0</v>
      </c>
      <c r="U1703" s="164"/>
      <c r="V1703" s="164"/>
      <c r="W1703" s="164"/>
      <c r="X1703" s="164"/>
      <c r="Y1703" s="30"/>
      <c r="Z1703" s="30"/>
      <c r="AA1703" s="30"/>
      <c r="AB1703" s="30"/>
      <c r="AC1703" s="30"/>
      <c r="AD1703" s="30"/>
      <c r="AE1703" s="30"/>
      <c r="AR1703" s="122" t="s">
        <v>195</v>
      </c>
      <c r="AT1703" s="122" t="s">
        <v>135</v>
      </c>
      <c r="AU1703" s="122" t="s">
        <v>77</v>
      </c>
      <c r="AY1703" s="18" t="s">
        <v>133</v>
      </c>
      <c r="BE1703" s="123">
        <f>IF(N1703="základní",J1703,0)</f>
        <v>0</v>
      </c>
      <c r="BF1703" s="123">
        <f>IF(N1703="snížená",J1703,0)</f>
        <v>0</v>
      </c>
      <c r="BG1703" s="123">
        <f>IF(N1703="zákl. přenesená",J1703,0)</f>
        <v>0</v>
      </c>
      <c r="BH1703" s="123">
        <f>IF(N1703="sníž. přenesená",J1703,0)</f>
        <v>0</v>
      </c>
      <c r="BI1703" s="123">
        <f>IF(N1703="nulová",J1703,0)</f>
        <v>0</v>
      </c>
      <c r="BJ1703" s="18" t="s">
        <v>73</v>
      </c>
      <c r="BK1703" s="123">
        <f>ROUND(I1703*H1703,2)</f>
        <v>0</v>
      </c>
      <c r="BL1703" s="18" t="s">
        <v>195</v>
      </c>
      <c r="BM1703" s="122" t="s">
        <v>2117</v>
      </c>
    </row>
    <row r="1704" spans="1:47" s="2" customFormat="1" ht="29.25">
      <c r="A1704" s="164"/>
      <c r="B1704" s="176"/>
      <c r="C1704" s="164"/>
      <c r="D1704" s="254" t="s">
        <v>164</v>
      </c>
      <c r="E1704" s="164"/>
      <c r="F1704" s="267" t="s">
        <v>2118</v>
      </c>
      <c r="G1704" s="164"/>
      <c r="H1704" s="164"/>
      <c r="I1704" s="134"/>
      <c r="J1704" s="164"/>
      <c r="K1704" s="164"/>
      <c r="L1704" s="176"/>
      <c r="M1704" s="268"/>
      <c r="N1704" s="269"/>
      <c r="O1704" s="250"/>
      <c r="P1704" s="250"/>
      <c r="Q1704" s="250"/>
      <c r="R1704" s="250"/>
      <c r="S1704" s="250"/>
      <c r="T1704" s="270"/>
      <c r="U1704" s="164"/>
      <c r="V1704" s="164"/>
      <c r="W1704" s="164"/>
      <c r="X1704" s="164"/>
      <c r="Y1704" s="30"/>
      <c r="Z1704" s="30"/>
      <c r="AA1704" s="30"/>
      <c r="AB1704" s="30"/>
      <c r="AC1704" s="30"/>
      <c r="AD1704" s="30"/>
      <c r="AE1704" s="30"/>
      <c r="AT1704" s="18" t="s">
        <v>164</v>
      </c>
      <c r="AU1704" s="18" t="s">
        <v>77</v>
      </c>
    </row>
    <row r="1705" spans="1:51" s="13" customFormat="1" ht="12">
      <c r="A1705" s="161"/>
      <c r="B1705" s="253"/>
      <c r="C1705" s="161"/>
      <c r="D1705" s="254" t="s">
        <v>142</v>
      </c>
      <c r="E1705" s="255" t="s">
        <v>3</v>
      </c>
      <c r="F1705" s="256" t="s">
        <v>2119</v>
      </c>
      <c r="G1705" s="161"/>
      <c r="H1705" s="255" t="s">
        <v>3</v>
      </c>
      <c r="I1705" s="125"/>
      <c r="J1705" s="161"/>
      <c r="K1705" s="161"/>
      <c r="L1705" s="253"/>
      <c r="M1705" s="257"/>
      <c r="N1705" s="258"/>
      <c r="O1705" s="258"/>
      <c r="P1705" s="258"/>
      <c r="Q1705" s="258"/>
      <c r="R1705" s="258"/>
      <c r="S1705" s="258"/>
      <c r="T1705" s="259"/>
      <c r="U1705" s="161"/>
      <c r="V1705" s="161"/>
      <c r="W1705" s="161"/>
      <c r="X1705" s="161"/>
      <c r="AT1705" s="124" t="s">
        <v>142</v>
      </c>
      <c r="AU1705" s="124" t="s">
        <v>77</v>
      </c>
      <c r="AV1705" s="13" t="s">
        <v>73</v>
      </c>
      <c r="AW1705" s="13" t="s">
        <v>30</v>
      </c>
      <c r="AX1705" s="13" t="s">
        <v>68</v>
      </c>
      <c r="AY1705" s="124" t="s">
        <v>133</v>
      </c>
    </row>
    <row r="1706" spans="1:51" s="14" customFormat="1" ht="12">
      <c r="A1706" s="162"/>
      <c r="B1706" s="260"/>
      <c r="C1706" s="162"/>
      <c r="D1706" s="254" t="s">
        <v>142</v>
      </c>
      <c r="E1706" s="261" t="s">
        <v>3</v>
      </c>
      <c r="F1706" s="262" t="s">
        <v>152</v>
      </c>
      <c r="G1706" s="162"/>
      <c r="H1706" s="263">
        <v>3</v>
      </c>
      <c r="I1706" s="130"/>
      <c r="J1706" s="162"/>
      <c r="K1706" s="162"/>
      <c r="L1706" s="260"/>
      <c r="M1706" s="264"/>
      <c r="N1706" s="265"/>
      <c r="O1706" s="265"/>
      <c r="P1706" s="265"/>
      <c r="Q1706" s="265"/>
      <c r="R1706" s="265"/>
      <c r="S1706" s="265"/>
      <c r="T1706" s="266"/>
      <c r="U1706" s="162"/>
      <c r="V1706" s="162"/>
      <c r="W1706" s="162"/>
      <c r="X1706" s="162"/>
      <c r="AT1706" s="129" t="s">
        <v>142</v>
      </c>
      <c r="AU1706" s="129" t="s">
        <v>77</v>
      </c>
      <c r="AV1706" s="14" t="s">
        <v>77</v>
      </c>
      <c r="AW1706" s="14" t="s">
        <v>30</v>
      </c>
      <c r="AX1706" s="14" t="s">
        <v>73</v>
      </c>
      <c r="AY1706" s="129" t="s">
        <v>133</v>
      </c>
    </row>
    <row r="1707" spans="1:65" s="2" customFormat="1" ht="14.45" customHeight="1">
      <c r="A1707" s="164"/>
      <c r="B1707" s="176"/>
      <c r="C1707" s="242" t="s">
        <v>2120</v>
      </c>
      <c r="D1707" s="242" t="s">
        <v>135</v>
      </c>
      <c r="E1707" s="243" t="s">
        <v>1916</v>
      </c>
      <c r="F1707" s="244" t="s">
        <v>1917</v>
      </c>
      <c r="G1707" s="245" t="s">
        <v>172</v>
      </c>
      <c r="H1707" s="246">
        <v>20.2</v>
      </c>
      <c r="I1707" s="117"/>
      <c r="J1707" s="247">
        <f>ROUND(I1707*H1707,2)</f>
        <v>0</v>
      </c>
      <c r="K1707" s="244" t="s">
        <v>139</v>
      </c>
      <c r="L1707" s="176"/>
      <c r="M1707" s="248" t="s">
        <v>3</v>
      </c>
      <c r="N1707" s="249" t="s">
        <v>39</v>
      </c>
      <c r="O1707" s="250"/>
      <c r="P1707" s="251">
        <f>O1707*H1707</f>
        <v>0</v>
      </c>
      <c r="Q1707" s="251">
        <v>0.00389</v>
      </c>
      <c r="R1707" s="251">
        <f>Q1707*H1707</f>
        <v>0.078578</v>
      </c>
      <c r="S1707" s="251">
        <v>0</v>
      </c>
      <c r="T1707" s="252">
        <f>S1707*H1707</f>
        <v>0</v>
      </c>
      <c r="U1707" s="164"/>
      <c r="V1707" s="164"/>
      <c r="W1707" s="164"/>
      <c r="X1707" s="164"/>
      <c r="Y1707" s="30"/>
      <c r="Z1707" s="30"/>
      <c r="AA1707" s="30"/>
      <c r="AB1707" s="30"/>
      <c r="AC1707" s="30"/>
      <c r="AD1707" s="30"/>
      <c r="AE1707" s="30"/>
      <c r="AR1707" s="122" t="s">
        <v>195</v>
      </c>
      <c r="AT1707" s="122" t="s">
        <v>135</v>
      </c>
      <c r="AU1707" s="122" t="s">
        <v>77</v>
      </c>
      <c r="AY1707" s="18" t="s">
        <v>133</v>
      </c>
      <c r="BE1707" s="123">
        <f>IF(N1707="základní",J1707,0)</f>
        <v>0</v>
      </c>
      <c r="BF1707" s="123">
        <f>IF(N1707="snížená",J1707,0)</f>
        <v>0</v>
      </c>
      <c r="BG1707" s="123">
        <f>IF(N1707="zákl. přenesená",J1707,0)</f>
        <v>0</v>
      </c>
      <c r="BH1707" s="123">
        <f>IF(N1707="sníž. přenesená",J1707,0)</f>
        <v>0</v>
      </c>
      <c r="BI1707" s="123">
        <f>IF(N1707="nulová",J1707,0)</f>
        <v>0</v>
      </c>
      <c r="BJ1707" s="18" t="s">
        <v>73</v>
      </c>
      <c r="BK1707" s="123">
        <f>ROUND(I1707*H1707,2)</f>
        <v>0</v>
      </c>
      <c r="BL1707" s="18" t="s">
        <v>195</v>
      </c>
      <c r="BM1707" s="122" t="s">
        <v>2121</v>
      </c>
    </row>
    <row r="1708" spans="1:47" s="2" customFormat="1" ht="29.25">
      <c r="A1708" s="164"/>
      <c r="B1708" s="176"/>
      <c r="C1708" s="164"/>
      <c r="D1708" s="254" t="s">
        <v>164</v>
      </c>
      <c r="E1708" s="164"/>
      <c r="F1708" s="267" t="s">
        <v>2122</v>
      </c>
      <c r="G1708" s="164"/>
      <c r="H1708" s="164"/>
      <c r="I1708" s="134"/>
      <c r="J1708" s="164"/>
      <c r="K1708" s="164"/>
      <c r="L1708" s="176"/>
      <c r="M1708" s="268"/>
      <c r="N1708" s="269"/>
      <c r="O1708" s="250"/>
      <c r="P1708" s="250"/>
      <c r="Q1708" s="250"/>
      <c r="R1708" s="250"/>
      <c r="S1708" s="250"/>
      <c r="T1708" s="270"/>
      <c r="U1708" s="164"/>
      <c r="V1708" s="164"/>
      <c r="W1708" s="164"/>
      <c r="X1708" s="164"/>
      <c r="Y1708" s="30"/>
      <c r="Z1708" s="30"/>
      <c r="AA1708" s="30"/>
      <c r="AB1708" s="30"/>
      <c r="AC1708" s="30"/>
      <c r="AD1708" s="30"/>
      <c r="AE1708" s="30"/>
      <c r="AT1708" s="18" t="s">
        <v>164</v>
      </c>
      <c r="AU1708" s="18" t="s">
        <v>77</v>
      </c>
    </row>
    <row r="1709" spans="1:51" s="13" customFormat="1" ht="12">
      <c r="A1709" s="161"/>
      <c r="B1709" s="253"/>
      <c r="C1709" s="161"/>
      <c r="D1709" s="254" t="s">
        <v>142</v>
      </c>
      <c r="E1709" s="255" t="s">
        <v>3</v>
      </c>
      <c r="F1709" s="256" t="s">
        <v>2123</v>
      </c>
      <c r="G1709" s="161"/>
      <c r="H1709" s="255" t="s">
        <v>3</v>
      </c>
      <c r="I1709" s="125"/>
      <c r="J1709" s="161"/>
      <c r="K1709" s="161"/>
      <c r="L1709" s="253"/>
      <c r="M1709" s="257"/>
      <c r="N1709" s="258"/>
      <c r="O1709" s="258"/>
      <c r="P1709" s="258"/>
      <c r="Q1709" s="258"/>
      <c r="R1709" s="258"/>
      <c r="S1709" s="258"/>
      <c r="T1709" s="259"/>
      <c r="U1709" s="161"/>
      <c r="V1709" s="161"/>
      <c r="W1709" s="161"/>
      <c r="X1709" s="161"/>
      <c r="AT1709" s="124" t="s">
        <v>142</v>
      </c>
      <c r="AU1709" s="124" t="s">
        <v>77</v>
      </c>
      <c r="AV1709" s="13" t="s">
        <v>73</v>
      </c>
      <c r="AW1709" s="13" t="s">
        <v>30</v>
      </c>
      <c r="AX1709" s="13" t="s">
        <v>68</v>
      </c>
      <c r="AY1709" s="124" t="s">
        <v>133</v>
      </c>
    </row>
    <row r="1710" spans="1:51" s="14" customFormat="1" ht="12">
      <c r="A1710" s="162"/>
      <c r="B1710" s="260"/>
      <c r="C1710" s="162"/>
      <c r="D1710" s="254" t="s">
        <v>142</v>
      </c>
      <c r="E1710" s="261" t="s">
        <v>3</v>
      </c>
      <c r="F1710" s="262" t="s">
        <v>2124</v>
      </c>
      <c r="G1710" s="162"/>
      <c r="H1710" s="263">
        <v>20.2</v>
      </c>
      <c r="I1710" s="130"/>
      <c r="J1710" s="162"/>
      <c r="K1710" s="162"/>
      <c r="L1710" s="260"/>
      <c r="M1710" s="264"/>
      <c r="N1710" s="265"/>
      <c r="O1710" s="265"/>
      <c r="P1710" s="265"/>
      <c r="Q1710" s="265"/>
      <c r="R1710" s="265"/>
      <c r="S1710" s="265"/>
      <c r="T1710" s="266"/>
      <c r="U1710" s="162"/>
      <c r="V1710" s="162"/>
      <c r="W1710" s="162"/>
      <c r="X1710" s="162"/>
      <c r="AT1710" s="129" t="s">
        <v>142</v>
      </c>
      <c r="AU1710" s="129" t="s">
        <v>77</v>
      </c>
      <c r="AV1710" s="14" t="s">
        <v>77</v>
      </c>
      <c r="AW1710" s="14" t="s">
        <v>30</v>
      </c>
      <c r="AX1710" s="14" t="s">
        <v>73</v>
      </c>
      <c r="AY1710" s="129" t="s">
        <v>133</v>
      </c>
    </row>
    <row r="1711" spans="1:65" s="2" customFormat="1" ht="14.45" customHeight="1">
      <c r="A1711" s="164"/>
      <c r="B1711" s="176"/>
      <c r="C1711" s="242" t="s">
        <v>2125</v>
      </c>
      <c r="D1711" s="242" t="s">
        <v>135</v>
      </c>
      <c r="E1711" s="243" t="s">
        <v>1880</v>
      </c>
      <c r="F1711" s="244" t="s">
        <v>1881</v>
      </c>
      <c r="G1711" s="245" t="s">
        <v>172</v>
      </c>
      <c r="H1711" s="246">
        <v>4.5</v>
      </c>
      <c r="I1711" s="117"/>
      <c r="J1711" s="247">
        <f>ROUND(I1711*H1711,2)</f>
        <v>0</v>
      </c>
      <c r="K1711" s="244" t="s">
        <v>139</v>
      </c>
      <c r="L1711" s="176"/>
      <c r="M1711" s="248" t="s">
        <v>3</v>
      </c>
      <c r="N1711" s="249" t="s">
        <v>39</v>
      </c>
      <c r="O1711" s="250"/>
      <c r="P1711" s="251">
        <f>O1711*H1711</f>
        <v>0</v>
      </c>
      <c r="Q1711" s="251">
        <v>0.00195</v>
      </c>
      <c r="R1711" s="251">
        <f>Q1711*H1711</f>
        <v>0.008775</v>
      </c>
      <c r="S1711" s="251">
        <v>0</v>
      </c>
      <c r="T1711" s="252">
        <f>S1711*H1711</f>
        <v>0</v>
      </c>
      <c r="U1711" s="164"/>
      <c r="V1711" s="164"/>
      <c r="W1711" s="164"/>
      <c r="X1711" s="164"/>
      <c r="Y1711" s="30"/>
      <c r="Z1711" s="30"/>
      <c r="AA1711" s="30"/>
      <c r="AB1711" s="30"/>
      <c r="AC1711" s="30"/>
      <c r="AD1711" s="30"/>
      <c r="AE1711" s="30"/>
      <c r="AR1711" s="122" t="s">
        <v>195</v>
      </c>
      <c r="AT1711" s="122" t="s">
        <v>135</v>
      </c>
      <c r="AU1711" s="122" t="s">
        <v>77</v>
      </c>
      <c r="AY1711" s="18" t="s">
        <v>133</v>
      </c>
      <c r="BE1711" s="123">
        <f>IF(N1711="základní",J1711,0)</f>
        <v>0</v>
      </c>
      <c r="BF1711" s="123">
        <f>IF(N1711="snížená",J1711,0)</f>
        <v>0</v>
      </c>
      <c r="BG1711" s="123">
        <f>IF(N1711="zákl. přenesená",J1711,0)</f>
        <v>0</v>
      </c>
      <c r="BH1711" s="123">
        <f>IF(N1711="sníž. přenesená",J1711,0)</f>
        <v>0</v>
      </c>
      <c r="BI1711" s="123">
        <f>IF(N1711="nulová",J1711,0)</f>
        <v>0</v>
      </c>
      <c r="BJ1711" s="18" t="s">
        <v>73</v>
      </c>
      <c r="BK1711" s="123">
        <f>ROUND(I1711*H1711,2)</f>
        <v>0</v>
      </c>
      <c r="BL1711" s="18" t="s">
        <v>195</v>
      </c>
      <c r="BM1711" s="122" t="s">
        <v>2126</v>
      </c>
    </row>
    <row r="1712" spans="1:47" s="2" customFormat="1" ht="19.5">
      <c r="A1712" s="164"/>
      <c r="B1712" s="176"/>
      <c r="C1712" s="164"/>
      <c r="D1712" s="254" t="s">
        <v>164</v>
      </c>
      <c r="E1712" s="164"/>
      <c r="F1712" s="267" t="s">
        <v>2127</v>
      </c>
      <c r="G1712" s="164"/>
      <c r="H1712" s="164"/>
      <c r="I1712" s="134"/>
      <c r="J1712" s="164"/>
      <c r="K1712" s="164"/>
      <c r="L1712" s="176"/>
      <c r="M1712" s="268"/>
      <c r="N1712" s="269"/>
      <c r="O1712" s="250"/>
      <c r="P1712" s="250"/>
      <c r="Q1712" s="250"/>
      <c r="R1712" s="250"/>
      <c r="S1712" s="250"/>
      <c r="T1712" s="270"/>
      <c r="U1712" s="164"/>
      <c r="V1712" s="164"/>
      <c r="W1712" s="164"/>
      <c r="X1712" s="164"/>
      <c r="Y1712" s="30"/>
      <c r="Z1712" s="30"/>
      <c r="AA1712" s="30"/>
      <c r="AB1712" s="30"/>
      <c r="AC1712" s="30"/>
      <c r="AD1712" s="30"/>
      <c r="AE1712" s="30"/>
      <c r="AT1712" s="18" t="s">
        <v>164</v>
      </c>
      <c r="AU1712" s="18" t="s">
        <v>77</v>
      </c>
    </row>
    <row r="1713" spans="1:51" s="13" customFormat="1" ht="12">
      <c r="A1713" s="161"/>
      <c r="B1713" s="253"/>
      <c r="C1713" s="161"/>
      <c r="D1713" s="254" t="s">
        <v>142</v>
      </c>
      <c r="E1713" s="255" t="s">
        <v>3</v>
      </c>
      <c r="F1713" s="256" t="s">
        <v>2128</v>
      </c>
      <c r="G1713" s="161"/>
      <c r="H1713" s="255" t="s">
        <v>3</v>
      </c>
      <c r="I1713" s="125"/>
      <c r="J1713" s="161"/>
      <c r="K1713" s="161"/>
      <c r="L1713" s="253"/>
      <c r="M1713" s="257"/>
      <c r="N1713" s="258"/>
      <c r="O1713" s="258"/>
      <c r="P1713" s="258"/>
      <c r="Q1713" s="258"/>
      <c r="R1713" s="258"/>
      <c r="S1713" s="258"/>
      <c r="T1713" s="259"/>
      <c r="U1713" s="161"/>
      <c r="V1713" s="161"/>
      <c r="W1713" s="161"/>
      <c r="X1713" s="161"/>
      <c r="AT1713" s="124" t="s">
        <v>142</v>
      </c>
      <c r="AU1713" s="124" t="s">
        <v>77</v>
      </c>
      <c r="AV1713" s="13" t="s">
        <v>73</v>
      </c>
      <c r="AW1713" s="13" t="s">
        <v>30</v>
      </c>
      <c r="AX1713" s="13" t="s">
        <v>68</v>
      </c>
      <c r="AY1713" s="124" t="s">
        <v>133</v>
      </c>
    </row>
    <row r="1714" spans="1:51" s="14" customFormat="1" ht="12">
      <c r="A1714" s="162"/>
      <c r="B1714" s="260"/>
      <c r="C1714" s="162"/>
      <c r="D1714" s="254" t="s">
        <v>142</v>
      </c>
      <c r="E1714" s="261" t="s">
        <v>3</v>
      </c>
      <c r="F1714" s="262" t="s">
        <v>2129</v>
      </c>
      <c r="G1714" s="162"/>
      <c r="H1714" s="263">
        <v>4.5</v>
      </c>
      <c r="I1714" s="130"/>
      <c r="J1714" s="162"/>
      <c r="K1714" s="162"/>
      <c r="L1714" s="260"/>
      <c r="M1714" s="264"/>
      <c r="N1714" s="265"/>
      <c r="O1714" s="265"/>
      <c r="P1714" s="265"/>
      <c r="Q1714" s="265"/>
      <c r="R1714" s="265"/>
      <c r="S1714" s="265"/>
      <c r="T1714" s="266"/>
      <c r="U1714" s="162"/>
      <c r="V1714" s="162"/>
      <c r="W1714" s="162"/>
      <c r="X1714" s="162"/>
      <c r="AT1714" s="129" t="s">
        <v>142</v>
      </c>
      <c r="AU1714" s="129" t="s">
        <v>77</v>
      </c>
      <c r="AV1714" s="14" t="s">
        <v>77</v>
      </c>
      <c r="AW1714" s="14" t="s">
        <v>30</v>
      </c>
      <c r="AX1714" s="14" t="s">
        <v>73</v>
      </c>
      <c r="AY1714" s="129" t="s">
        <v>133</v>
      </c>
    </row>
    <row r="1715" spans="1:65" s="2" customFormat="1" ht="14.45" customHeight="1">
      <c r="A1715" s="164"/>
      <c r="B1715" s="176"/>
      <c r="C1715" s="242" t="s">
        <v>2130</v>
      </c>
      <c r="D1715" s="242" t="s">
        <v>135</v>
      </c>
      <c r="E1715" s="243" t="s">
        <v>1834</v>
      </c>
      <c r="F1715" s="244" t="s">
        <v>1835</v>
      </c>
      <c r="G1715" s="245" t="s">
        <v>172</v>
      </c>
      <c r="H1715" s="246">
        <v>2.9</v>
      </c>
      <c r="I1715" s="117"/>
      <c r="J1715" s="247">
        <f>ROUND(I1715*H1715,2)</f>
        <v>0</v>
      </c>
      <c r="K1715" s="244" t="s">
        <v>139</v>
      </c>
      <c r="L1715" s="176"/>
      <c r="M1715" s="248" t="s">
        <v>3</v>
      </c>
      <c r="N1715" s="249" t="s">
        <v>39</v>
      </c>
      <c r="O1715" s="250"/>
      <c r="P1715" s="251">
        <f>O1715*H1715</f>
        <v>0</v>
      </c>
      <c r="Q1715" s="251">
        <v>0.00171</v>
      </c>
      <c r="R1715" s="251">
        <f>Q1715*H1715</f>
        <v>0.004959</v>
      </c>
      <c r="S1715" s="251">
        <v>0</v>
      </c>
      <c r="T1715" s="252">
        <f>S1715*H1715</f>
        <v>0</v>
      </c>
      <c r="U1715" s="164"/>
      <c r="V1715" s="164"/>
      <c r="W1715" s="164"/>
      <c r="X1715" s="164"/>
      <c r="Y1715" s="30"/>
      <c r="Z1715" s="30"/>
      <c r="AA1715" s="30"/>
      <c r="AB1715" s="30"/>
      <c r="AC1715" s="30"/>
      <c r="AD1715" s="30"/>
      <c r="AE1715" s="30"/>
      <c r="AR1715" s="122" t="s">
        <v>195</v>
      </c>
      <c r="AT1715" s="122" t="s">
        <v>135</v>
      </c>
      <c r="AU1715" s="122" t="s">
        <v>77</v>
      </c>
      <c r="AY1715" s="18" t="s">
        <v>133</v>
      </c>
      <c r="BE1715" s="123">
        <f>IF(N1715="základní",J1715,0)</f>
        <v>0</v>
      </c>
      <c r="BF1715" s="123">
        <f>IF(N1715="snížená",J1715,0)</f>
        <v>0</v>
      </c>
      <c r="BG1715" s="123">
        <f>IF(N1715="zákl. přenesená",J1715,0)</f>
        <v>0</v>
      </c>
      <c r="BH1715" s="123">
        <f>IF(N1715="sníž. přenesená",J1715,0)</f>
        <v>0</v>
      </c>
      <c r="BI1715" s="123">
        <f>IF(N1715="nulová",J1715,0)</f>
        <v>0</v>
      </c>
      <c r="BJ1715" s="18" t="s">
        <v>73</v>
      </c>
      <c r="BK1715" s="123">
        <f>ROUND(I1715*H1715,2)</f>
        <v>0</v>
      </c>
      <c r="BL1715" s="18" t="s">
        <v>195</v>
      </c>
      <c r="BM1715" s="122" t="s">
        <v>2131</v>
      </c>
    </row>
    <row r="1716" spans="1:47" s="2" customFormat="1" ht="19.5">
      <c r="A1716" s="164"/>
      <c r="B1716" s="176"/>
      <c r="C1716" s="164"/>
      <c r="D1716" s="254" t="s">
        <v>164</v>
      </c>
      <c r="E1716" s="164"/>
      <c r="F1716" s="267" t="s">
        <v>2132</v>
      </c>
      <c r="G1716" s="164"/>
      <c r="H1716" s="164"/>
      <c r="I1716" s="134"/>
      <c r="J1716" s="164"/>
      <c r="K1716" s="164"/>
      <c r="L1716" s="176"/>
      <c r="M1716" s="268"/>
      <c r="N1716" s="269"/>
      <c r="O1716" s="250"/>
      <c r="P1716" s="250"/>
      <c r="Q1716" s="250"/>
      <c r="R1716" s="250"/>
      <c r="S1716" s="250"/>
      <c r="T1716" s="270"/>
      <c r="U1716" s="164"/>
      <c r="V1716" s="164"/>
      <c r="W1716" s="164"/>
      <c r="X1716" s="164"/>
      <c r="Y1716" s="30"/>
      <c r="Z1716" s="30"/>
      <c r="AA1716" s="30"/>
      <c r="AB1716" s="30"/>
      <c r="AC1716" s="30"/>
      <c r="AD1716" s="30"/>
      <c r="AE1716" s="30"/>
      <c r="AT1716" s="18" t="s">
        <v>164</v>
      </c>
      <c r="AU1716" s="18" t="s">
        <v>77</v>
      </c>
    </row>
    <row r="1717" spans="1:51" s="13" customFormat="1" ht="12">
      <c r="A1717" s="161"/>
      <c r="B1717" s="253"/>
      <c r="C1717" s="161"/>
      <c r="D1717" s="254" t="s">
        <v>142</v>
      </c>
      <c r="E1717" s="255" t="s">
        <v>3</v>
      </c>
      <c r="F1717" s="256" t="s">
        <v>2133</v>
      </c>
      <c r="G1717" s="161"/>
      <c r="H1717" s="255" t="s">
        <v>3</v>
      </c>
      <c r="I1717" s="125"/>
      <c r="J1717" s="161"/>
      <c r="K1717" s="161"/>
      <c r="L1717" s="253"/>
      <c r="M1717" s="257"/>
      <c r="N1717" s="258"/>
      <c r="O1717" s="258"/>
      <c r="P1717" s="258"/>
      <c r="Q1717" s="258"/>
      <c r="R1717" s="258"/>
      <c r="S1717" s="258"/>
      <c r="T1717" s="259"/>
      <c r="U1717" s="161"/>
      <c r="V1717" s="161"/>
      <c r="W1717" s="161"/>
      <c r="X1717" s="161"/>
      <c r="AT1717" s="124" t="s">
        <v>142</v>
      </c>
      <c r="AU1717" s="124" t="s">
        <v>77</v>
      </c>
      <c r="AV1717" s="13" t="s">
        <v>73</v>
      </c>
      <c r="AW1717" s="13" t="s">
        <v>30</v>
      </c>
      <c r="AX1717" s="13" t="s">
        <v>68</v>
      </c>
      <c r="AY1717" s="124" t="s">
        <v>133</v>
      </c>
    </row>
    <row r="1718" spans="1:51" s="14" customFormat="1" ht="12">
      <c r="A1718" s="162"/>
      <c r="B1718" s="260"/>
      <c r="C1718" s="162"/>
      <c r="D1718" s="254" t="s">
        <v>142</v>
      </c>
      <c r="E1718" s="261" t="s">
        <v>3</v>
      </c>
      <c r="F1718" s="262" t="s">
        <v>2134</v>
      </c>
      <c r="G1718" s="162"/>
      <c r="H1718" s="263">
        <v>2.9</v>
      </c>
      <c r="I1718" s="130"/>
      <c r="J1718" s="162"/>
      <c r="K1718" s="162"/>
      <c r="L1718" s="260"/>
      <c r="M1718" s="264"/>
      <c r="N1718" s="265"/>
      <c r="O1718" s="265"/>
      <c r="P1718" s="265"/>
      <c r="Q1718" s="265"/>
      <c r="R1718" s="265"/>
      <c r="S1718" s="265"/>
      <c r="T1718" s="266"/>
      <c r="U1718" s="162"/>
      <c r="V1718" s="162"/>
      <c r="W1718" s="162"/>
      <c r="X1718" s="162"/>
      <c r="AT1718" s="129" t="s">
        <v>142</v>
      </c>
      <c r="AU1718" s="129" t="s">
        <v>77</v>
      </c>
      <c r="AV1718" s="14" t="s">
        <v>77</v>
      </c>
      <c r="AW1718" s="14" t="s">
        <v>30</v>
      </c>
      <c r="AX1718" s="14" t="s">
        <v>73</v>
      </c>
      <c r="AY1718" s="129" t="s">
        <v>133</v>
      </c>
    </row>
    <row r="1719" spans="1:65" s="2" customFormat="1" ht="14.45" customHeight="1">
      <c r="A1719" s="164"/>
      <c r="B1719" s="176"/>
      <c r="C1719" s="242" t="s">
        <v>2135</v>
      </c>
      <c r="D1719" s="242" t="s">
        <v>135</v>
      </c>
      <c r="E1719" s="243" t="s">
        <v>2136</v>
      </c>
      <c r="F1719" s="244" t="s">
        <v>2137</v>
      </c>
      <c r="G1719" s="245" t="s">
        <v>172</v>
      </c>
      <c r="H1719" s="246">
        <v>18</v>
      </c>
      <c r="I1719" s="117"/>
      <c r="J1719" s="247">
        <f>ROUND(I1719*H1719,2)</f>
        <v>0</v>
      </c>
      <c r="K1719" s="244" t="s">
        <v>3</v>
      </c>
      <c r="L1719" s="176"/>
      <c r="M1719" s="248" t="s">
        <v>3</v>
      </c>
      <c r="N1719" s="249" t="s">
        <v>39</v>
      </c>
      <c r="O1719" s="250"/>
      <c r="P1719" s="251">
        <f>O1719*H1719</f>
        <v>0</v>
      </c>
      <c r="Q1719" s="251">
        <v>0</v>
      </c>
      <c r="R1719" s="251">
        <f>Q1719*H1719</f>
        <v>0</v>
      </c>
      <c r="S1719" s="251">
        <v>0</v>
      </c>
      <c r="T1719" s="252">
        <f>S1719*H1719</f>
        <v>0</v>
      </c>
      <c r="U1719" s="164"/>
      <c r="V1719" s="164"/>
      <c r="W1719" s="164"/>
      <c r="X1719" s="164"/>
      <c r="Y1719" s="30"/>
      <c r="Z1719" s="30"/>
      <c r="AA1719" s="30"/>
      <c r="AB1719" s="30"/>
      <c r="AC1719" s="30"/>
      <c r="AD1719" s="30"/>
      <c r="AE1719" s="30"/>
      <c r="AR1719" s="122" t="s">
        <v>195</v>
      </c>
      <c r="AT1719" s="122" t="s">
        <v>135</v>
      </c>
      <c r="AU1719" s="122" t="s">
        <v>77</v>
      </c>
      <c r="AY1719" s="18" t="s">
        <v>133</v>
      </c>
      <c r="BE1719" s="123">
        <f>IF(N1719="základní",J1719,0)</f>
        <v>0</v>
      </c>
      <c r="BF1719" s="123">
        <f>IF(N1719="snížená",J1719,0)</f>
        <v>0</v>
      </c>
      <c r="BG1719" s="123">
        <f>IF(N1719="zákl. přenesená",J1719,0)</f>
        <v>0</v>
      </c>
      <c r="BH1719" s="123">
        <f>IF(N1719="sníž. přenesená",J1719,0)</f>
        <v>0</v>
      </c>
      <c r="BI1719" s="123">
        <f>IF(N1719="nulová",J1719,0)</f>
        <v>0</v>
      </c>
      <c r="BJ1719" s="18" t="s">
        <v>73</v>
      </c>
      <c r="BK1719" s="123">
        <f>ROUND(I1719*H1719,2)</f>
        <v>0</v>
      </c>
      <c r="BL1719" s="18" t="s">
        <v>195</v>
      </c>
      <c r="BM1719" s="122" t="s">
        <v>2138</v>
      </c>
    </row>
    <row r="1720" spans="1:65" s="2" customFormat="1" ht="24.2" customHeight="1">
      <c r="A1720" s="164"/>
      <c r="B1720" s="176"/>
      <c r="C1720" s="242" t="s">
        <v>2139</v>
      </c>
      <c r="D1720" s="242" t="s">
        <v>135</v>
      </c>
      <c r="E1720" s="243" t="s">
        <v>2140</v>
      </c>
      <c r="F1720" s="244" t="s">
        <v>2141</v>
      </c>
      <c r="G1720" s="245" t="s">
        <v>172</v>
      </c>
      <c r="H1720" s="246">
        <v>16.5</v>
      </c>
      <c r="I1720" s="117"/>
      <c r="J1720" s="247">
        <f>ROUND(I1720*H1720,2)</f>
        <v>0</v>
      </c>
      <c r="K1720" s="244" t="s">
        <v>3</v>
      </c>
      <c r="L1720" s="176"/>
      <c r="M1720" s="248" t="s">
        <v>3</v>
      </c>
      <c r="N1720" s="249" t="s">
        <v>39</v>
      </c>
      <c r="O1720" s="250"/>
      <c r="P1720" s="251">
        <f>O1720*H1720</f>
        <v>0</v>
      </c>
      <c r="Q1720" s="251">
        <v>0</v>
      </c>
      <c r="R1720" s="251">
        <f>Q1720*H1720</f>
        <v>0</v>
      </c>
      <c r="S1720" s="251">
        <v>0</v>
      </c>
      <c r="T1720" s="252">
        <f>S1720*H1720</f>
        <v>0</v>
      </c>
      <c r="U1720" s="164"/>
      <c r="V1720" s="164"/>
      <c r="W1720" s="164"/>
      <c r="X1720" s="164"/>
      <c r="Y1720" s="30"/>
      <c r="Z1720" s="30"/>
      <c r="AA1720" s="30"/>
      <c r="AB1720" s="30"/>
      <c r="AC1720" s="30"/>
      <c r="AD1720" s="30"/>
      <c r="AE1720" s="30"/>
      <c r="AR1720" s="122" t="s">
        <v>195</v>
      </c>
      <c r="AT1720" s="122" t="s">
        <v>135</v>
      </c>
      <c r="AU1720" s="122" t="s">
        <v>77</v>
      </c>
      <c r="AY1720" s="18" t="s">
        <v>133</v>
      </c>
      <c r="BE1720" s="123">
        <f>IF(N1720="základní",J1720,0)</f>
        <v>0</v>
      </c>
      <c r="BF1720" s="123">
        <f>IF(N1720="snížená",J1720,0)</f>
        <v>0</v>
      </c>
      <c r="BG1720" s="123">
        <f>IF(N1720="zákl. přenesená",J1720,0)</f>
        <v>0</v>
      </c>
      <c r="BH1720" s="123">
        <f>IF(N1720="sníž. přenesená",J1720,0)</f>
        <v>0</v>
      </c>
      <c r="BI1720" s="123">
        <f>IF(N1720="nulová",J1720,0)</f>
        <v>0</v>
      </c>
      <c r="BJ1720" s="18" t="s">
        <v>73</v>
      </c>
      <c r="BK1720" s="123">
        <f>ROUND(I1720*H1720,2)</f>
        <v>0</v>
      </c>
      <c r="BL1720" s="18" t="s">
        <v>195</v>
      </c>
      <c r="BM1720" s="122" t="s">
        <v>2142</v>
      </c>
    </row>
    <row r="1721" spans="1:51" s="14" customFormat="1" ht="12">
      <c r="A1721" s="162"/>
      <c r="B1721" s="260"/>
      <c r="C1721" s="162"/>
      <c r="D1721" s="254" t="s">
        <v>142</v>
      </c>
      <c r="E1721" s="261" t="s">
        <v>3</v>
      </c>
      <c r="F1721" s="262" t="s">
        <v>2143</v>
      </c>
      <c r="G1721" s="162"/>
      <c r="H1721" s="263">
        <v>16.5</v>
      </c>
      <c r="I1721" s="130"/>
      <c r="J1721" s="162"/>
      <c r="K1721" s="162"/>
      <c r="L1721" s="260"/>
      <c r="M1721" s="264"/>
      <c r="N1721" s="265"/>
      <c r="O1721" s="265"/>
      <c r="P1721" s="265"/>
      <c r="Q1721" s="265"/>
      <c r="R1721" s="265"/>
      <c r="S1721" s="265"/>
      <c r="T1721" s="266"/>
      <c r="U1721" s="162"/>
      <c r="V1721" s="162"/>
      <c r="W1721" s="162"/>
      <c r="X1721" s="162"/>
      <c r="AT1721" s="129" t="s">
        <v>142</v>
      </c>
      <c r="AU1721" s="129" t="s">
        <v>77</v>
      </c>
      <c r="AV1721" s="14" t="s">
        <v>77</v>
      </c>
      <c r="AW1721" s="14" t="s">
        <v>30</v>
      </c>
      <c r="AX1721" s="14" t="s">
        <v>73</v>
      </c>
      <c r="AY1721" s="129" t="s">
        <v>133</v>
      </c>
    </row>
    <row r="1722" spans="1:65" s="2" customFormat="1" ht="14.45" customHeight="1">
      <c r="A1722" s="164"/>
      <c r="B1722" s="176"/>
      <c r="C1722" s="242" t="s">
        <v>2144</v>
      </c>
      <c r="D1722" s="242" t="s">
        <v>135</v>
      </c>
      <c r="E1722" s="243" t="s">
        <v>2145</v>
      </c>
      <c r="F1722" s="244" t="s">
        <v>2146</v>
      </c>
      <c r="G1722" s="245" t="s">
        <v>172</v>
      </c>
      <c r="H1722" s="246">
        <v>16.5</v>
      </c>
      <c r="I1722" s="117"/>
      <c r="J1722" s="247">
        <f>ROUND(I1722*H1722,2)</f>
        <v>0</v>
      </c>
      <c r="K1722" s="244" t="s">
        <v>3</v>
      </c>
      <c r="L1722" s="176"/>
      <c r="M1722" s="248" t="s">
        <v>3</v>
      </c>
      <c r="N1722" s="249" t="s">
        <v>39</v>
      </c>
      <c r="O1722" s="250"/>
      <c r="P1722" s="251">
        <f>O1722*H1722</f>
        <v>0</v>
      </c>
      <c r="Q1722" s="251">
        <v>0</v>
      </c>
      <c r="R1722" s="251">
        <f>Q1722*H1722</f>
        <v>0</v>
      </c>
      <c r="S1722" s="251">
        <v>0</v>
      </c>
      <c r="T1722" s="252">
        <f>S1722*H1722</f>
        <v>0</v>
      </c>
      <c r="U1722" s="164"/>
      <c r="V1722" s="164"/>
      <c r="W1722" s="164"/>
      <c r="X1722" s="164"/>
      <c r="Y1722" s="30"/>
      <c r="Z1722" s="30"/>
      <c r="AA1722" s="30"/>
      <c r="AB1722" s="30"/>
      <c r="AC1722" s="30"/>
      <c r="AD1722" s="30"/>
      <c r="AE1722" s="30"/>
      <c r="AR1722" s="122" t="s">
        <v>195</v>
      </c>
      <c r="AT1722" s="122" t="s">
        <v>135</v>
      </c>
      <c r="AU1722" s="122" t="s">
        <v>77</v>
      </c>
      <c r="AY1722" s="18" t="s">
        <v>133</v>
      </c>
      <c r="BE1722" s="123">
        <f>IF(N1722="základní",J1722,0)</f>
        <v>0</v>
      </c>
      <c r="BF1722" s="123">
        <f>IF(N1722="snížená",J1722,0)</f>
        <v>0</v>
      </c>
      <c r="BG1722" s="123">
        <f>IF(N1722="zákl. přenesená",J1722,0)</f>
        <v>0</v>
      </c>
      <c r="BH1722" s="123">
        <f>IF(N1722="sníž. přenesená",J1722,0)</f>
        <v>0</v>
      </c>
      <c r="BI1722" s="123">
        <f>IF(N1722="nulová",J1722,0)</f>
        <v>0</v>
      </c>
      <c r="BJ1722" s="18" t="s">
        <v>73</v>
      </c>
      <c r="BK1722" s="123">
        <f>ROUND(I1722*H1722,2)</f>
        <v>0</v>
      </c>
      <c r="BL1722" s="18" t="s">
        <v>195</v>
      </c>
      <c r="BM1722" s="122" t="s">
        <v>2147</v>
      </c>
    </row>
    <row r="1723" spans="1:51" s="14" customFormat="1" ht="12">
      <c r="A1723" s="162"/>
      <c r="B1723" s="260"/>
      <c r="C1723" s="162"/>
      <c r="D1723" s="254" t="s">
        <v>142</v>
      </c>
      <c r="E1723" s="261" t="s">
        <v>3</v>
      </c>
      <c r="F1723" s="262" t="s">
        <v>2148</v>
      </c>
      <c r="G1723" s="162"/>
      <c r="H1723" s="263">
        <v>16.5</v>
      </c>
      <c r="I1723" s="130"/>
      <c r="J1723" s="162"/>
      <c r="K1723" s="162"/>
      <c r="L1723" s="260"/>
      <c r="M1723" s="264"/>
      <c r="N1723" s="265"/>
      <c r="O1723" s="265"/>
      <c r="P1723" s="265"/>
      <c r="Q1723" s="265"/>
      <c r="R1723" s="265"/>
      <c r="S1723" s="265"/>
      <c r="T1723" s="266"/>
      <c r="U1723" s="162"/>
      <c r="V1723" s="162"/>
      <c r="W1723" s="162"/>
      <c r="X1723" s="162"/>
      <c r="AT1723" s="129" t="s">
        <v>142</v>
      </c>
      <c r="AU1723" s="129" t="s">
        <v>77</v>
      </c>
      <c r="AV1723" s="14" t="s">
        <v>77</v>
      </c>
      <c r="AW1723" s="14" t="s">
        <v>30</v>
      </c>
      <c r="AX1723" s="14" t="s">
        <v>73</v>
      </c>
      <c r="AY1723" s="129" t="s">
        <v>133</v>
      </c>
    </row>
    <row r="1724" spans="1:65" s="2" customFormat="1" ht="14.45" customHeight="1">
      <c r="A1724" s="164"/>
      <c r="B1724" s="176"/>
      <c r="C1724" s="242" t="s">
        <v>2149</v>
      </c>
      <c r="D1724" s="242" t="s">
        <v>135</v>
      </c>
      <c r="E1724" s="243" t="s">
        <v>2150</v>
      </c>
      <c r="F1724" s="244" t="s">
        <v>2151</v>
      </c>
      <c r="G1724" s="245" t="s">
        <v>172</v>
      </c>
      <c r="H1724" s="246">
        <v>2.2</v>
      </c>
      <c r="I1724" s="117"/>
      <c r="J1724" s="247">
        <f>ROUND(I1724*H1724,2)</f>
        <v>0</v>
      </c>
      <c r="K1724" s="244" t="s">
        <v>3</v>
      </c>
      <c r="L1724" s="176"/>
      <c r="M1724" s="248" t="s">
        <v>3</v>
      </c>
      <c r="N1724" s="249" t="s">
        <v>39</v>
      </c>
      <c r="O1724" s="250"/>
      <c r="P1724" s="251">
        <f>O1724*H1724</f>
        <v>0</v>
      </c>
      <c r="Q1724" s="251">
        <v>0</v>
      </c>
      <c r="R1724" s="251">
        <f>Q1724*H1724</f>
        <v>0</v>
      </c>
      <c r="S1724" s="251">
        <v>0.00223</v>
      </c>
      <c r="T1724" s="252">
        <f>S1724*H1724</f>
        <v>0.004906000000000001</v>
      </c>
      <c r="U1724" s="164"/>
      <c r="V1724" s="164"/>
      <c r="W1724" s="164"/>
      <c r="X1724" s="164"/>
      <c r="Y1724" s="30"/>
      <c r="Z1724" s="30"/>
      <c r="AA1724" s="30"/>
      <c r="AB1724" s="30"/>
      <c r="AC1724" s="30"/>
      <c r="AD1724" s="30"/>
      <c r="AE1724" s="30"/>
      <c r="AR1724" s="122" t="s">
        <v>195</v>
      </c>
      <c r="AT1724" s="122" t="s">
        <v>135</v>
      </c>
      <c r="AU1724" s="122" t="s">
        <v>77</v>
      </c>
      <c r="AY1724" s="18" t="s">
        <v>133</v>
      </c>
      <c r="BE1724" s="123">
        <f>IF(N1724="základní",J1724,0)</f>
        <v>0</v>
      </c>
      <c r="BF1724" s="123">
        <f>IF(N1724="snížená",J1724,0)</f>
        <v>0</v>
      </c>
      <c r="BG1724" s="123">
        <f>IF(N1724="zákl. přenesená",J1724,0)</f>
        <v>0</v>
      </c>
      <c r="BH1724" s="123">
        <f>IF(N1724="sníž. přenesená",J1724,0)</f>
        <v>0</v>
      </c>
      <c r="BI1724" s="123">
        <f>IF(N1724="nulová",J1724,0)</f>
        <v>0</v>
      </c>
      <c r="BJ1724" s="18" t="s">
        <v>73</v>
      </c>
      <c r="BK1724" s="123">
        <f>ROUND(I1724*H1724,2)</f>
        <v>0</v>
      </c>
      <c r="BL1724" s="18" t="s">
        <v>195</v>
      </c>
      <c r="BM1724" s="122" t="s">
        <v>2152</v>
      </c>
    </row>
    <row r="1725" spans="1:51" s="14" customFormat="1" ht="12">
      <c r="A1725" s="162"/>
      <c r="B1725" s="260"/>
      <c r="C1725" s="162"/>
      <c r="D1725" s="254" t="s">
        <v>142</v>
      </c>
      <c r="E1725" s="261" t="s">
        <v>3</v>
      </c>
      <c r="F1725" s="262" t="s">
        <v>2153</v>
      </c>
      <c r="G1725" s="162"/>
      <c r="H1725" s="263">
        <v>2.2</v>
      </c>
      <c r="I1725" s="130"/>
      <c r="J1725" s="162"/>
      <c r="K1725" s="162"/>
      <c r="L1725" s="260"/>
      <c r="M1725" s="264"/>
      <c r="N1725" s="265"/>
      <c r="O1725" s="265"/>
      <c r="P1725" s="265"/>
      <c r="Q1725" s="265"/>
      <c r="R1725" s="265"/>
      <c r="S1725" s="265"/>
      <c r="T1725" s="266"/>
      <c r="U1725" s="162"/>
      <c r="V1725" s="162"/>
      <c r="W1725" s="162"/>
      <c r="X1725" s="162"/>
      <c r="AT1725" s="129" t="s">
        <v>142</v>
      </c>
      <c r="AU1725" s="129" t="s">
        <v>77</v>
      </c>
      <c r="AV1725" s="14" t="s">
        <v>77</v>
      </c>
      <c r="AW1725" s="14" t="s">
        <v>30</v>
      </c>
      <c r="AX1725" s="14" t="s">
        <v>73</v>
      </c>
      <c r="AY1725" s="129" t="s">
        <v>133</v>
      </c>
    </row>
    <row r="1726" spans="1:65" s="2" customFormat="1" ht="24.2" customHeight="1">
      <c r="A1726" s="164"/>
      <c r="B1726" s="176"/>
      <c r="C1726" s="242" t="s">
        <v>2154</v>
      </c>
      <c r="D1726" s="242" t="s">
        <v>135</v>
      </c>
      <c r="E1726" s="243" t="s">
        <v>2155</v>
      </c>
      <c r="F1726" s="244" t="s">
        <v>2156</v>
      </c>
      <c r="G1726" s="245" t="s">
        <v>138</v>
      </c>
      <c r="H1726" s="246">
        <v>50</v>
      </c>
      <c r="I1726" s="117"/>
      <c r="J1726" s="247">
        <f>ROUND(I1726*H1726,2)</f>
        <v>0</v>
      </c>
      <c r="K1726" s="244" t="s">
        <v>3</v>
      </c>
      <c r="L1726" s="176"/>
      <c r="M1726" s="248" t="s">
        <v>3</v>
      </c>
      <c r="N1726" s="249" t="s">
        <v>39</v>
      </c>
      <c r="O1726" s="250"/>
      <c r="P1726" s="251">
        <f>O1726*H1726</f>
        <v>0</v>
      </c>
      <c r="Q1726" s="251">
        <v>0</v>
      </c>
      <c r="R1726" s="251">
        <f>Q1726*H1726</f>
        <v>0</v>
      </c>
      <c r="S1726" s="251">
        <v>0.00223</v>
      </c>
      <c r="T1726" s="252">
        <f>S1726*H1726</f>
        <v>0.11150000000000002</v>
      </c>
      <c r="U1726" s="164"/>
      <c r="V1726" s="164"/>
      <c r="W1726" s="164"/>
      <c r="X1726" s="164"/>
      <c r="Y1726" s="30"/>
      <c r="Z1726" s="30"/>
      <c r="AA1726" s="30"/>
      <c r="AB1726" s="30"/>
      <c r="AC1726" s="30"/>
      <c r="AD1726" s="30"/>
      <c r="AE1726" s="30"/>
      <c r="AR1726" s="122" t="s">
        <v>195</v>
      </c>
      <c r="AT1726" s="122" t="s">
        <v>135</v>
      </c>
      <c r="AU1726" s="122" t="s">
        <v>77</v>
      </c>
      <c r="AY1726" s="18" t="s">
        <v>133</v>
      </c>
      <c r="BE1726" s="123">
        <f>IF(N1726="základní",J1726,0)</f>
        <v>0</v>
      </c>
      <c r="BF1726" s="123">
        <f>IF(N1726="snížená",J1726,0)</f>
        <v>0</v>
      </c>
      <c r="BG1726" s="123">
        <f>IF(N1726="zákl. přenesená",J1726,0)</f>
        <v>0</v>
      </c>
      <c r="BH1726" s="123">
        <f>IF(N1726="sníž. přenesená",J1726,0)</f>
        <v>0</v>
      </c>
      <c r="BI1726" s="123">
        <f>IF(N1726="nulová",J1726,0)</f>
        <v>0</v>
      </c>
      <c r="BJ1726" s="18" t="s">
        <v>73</v>
      </c>
      <c r="BK1726" s="123">
        <f>ROUND(I1726*H1726,2)</f>
        <v>0</v>
      </c>
      <c r="BL1726" s="18" t="s">
        <v>195</v>
      </c>
      <c r="BM1726" s="122" t="s">
        <v>2157</v>
      </c>
    </row>
    <row r="1727" spans="1:51" s="13" customFormat="1" ht="12">
      <c r="A1727" s="161"/>
      <c r="B1727" s="253"/>
      <c r="C1727" s="161"/>
      <c r="D1727" s="254" t="s">
        <v>142</v>
      </c>
      <c r="E1727" s="255" t="s">
        <v>3</v>
      </c>
      <c r="F1727" s="256" t="s">
        <v>2158</v>
      </c>
      <c r="G1727" s="161"/>
      <c r="H1727" s="255" t="s">
        <v>3</v>
      </c>
      <c r="I1727" s="125"/>
      <c r="J1727" s="161"/>
      <c r="K1727" s="161"/>
      <c r="L1727" s="253"/>
      <c r="M1727" s="257"/>
      <c r="N1727" s="258"/>
      <c r="O1727" s="258"/>
      <c r="P1727" s="258"/>
      <c r="Q1727" s="258"/>
      <c r="R1727" s="258"/>
      <c r="S1727" s="258"/>
      <c r="T1727" s="259"/>
      <c r="U1727" s="161"/>
      <c r="V1727" s="161"/>
      <c r="W1727" s="161"/>
      <c r="X1727" s="161"/>
      <c r="AT1727" s="124" t="s">
        <v>142</v>
      </c>
      <c r="AU1727" s="124" t="s">
        <v>77</v>
      </c>
      <c r="AV1727" s="13" t="s">
        <v>73</v>
      </c>
      <c r="AW1727" s="13" t="s">
        <v>30</v>
      </c>
      <c r="AX1727" s="13" t="s">
        <v>68</v>
      </c>
      <c r="AY1727" s="124" t="s">
        <v>133</v>
      </c>
    </row>
    <row r="1728" spans="1:51" s="14" customFormat="1" ht="12">
      <c r="A1728" s="162"/>
      <c r="B1728" s="260"/>
      <c r="C1728" s="162"/>
      <c r="D1728" s="254" t="s">
        <v>142</v>
      </c>
      <c r="E1728" s="261" t="s">
        <v>3</v>
      </c>
      <c r="F1728" s="262" t="s">
        <v>518</v>
      </c>
      <c r="G1728" s="162"/>
      <c r="H1728" s="263">
        <v>50</v>
      </c>
      <c r="I1728" s="130"/>
      <c r="J1728" s="162"/>
      <c r="K1728" s="162"/>
      <c r="L1728" s="260"/>
      <c r="M1728" s="264"/>
      <c r="N1728" s="265"/>
      <c r="O1728" s="265"/>
      <c r="P1728" s="265"/>
      <c r="Q1728" s="265"/>
      <c r="R1728" s="265"/>
      <c r="S1728" s="265"/>
      <c r="T1728" s="266"/>
      <c r="U1728" s="162"/>
      <c r="V1728" s="162"/>
      <c r="W1728" s="162"/>
      <c r="X1728" s="162"/>
      <c r="AT1728" s="129" t="s">
        <v>142</v>
      </c>
      <c r="AU1728" s="129" t="s">
        <v>77</v>
      </c>
      <c r="AV1728" s="14" t="s">
        <v>77</v>
      </c>
      <c r="AW1728" s="14" t="s">
        <v>30</v>
      </c>
      <c r="AX1728" s="14" t="s">
        <v>73</v>
      </c>
      <c r="AY1728" s="129" t="s">
        <v>133</v>
      </c>
    </row>
    <row r="1729" spans="1:65" s="2" customFormat="1" ht="14.45" customHeight="1">
      <c r="A1729" s="164"/>
      <c r="B1729" s="176"/>
      <c r="C1729" s="242" t="s">
        <v>2159</v>
      </c>
      <c r="D1729" s="242" t="s">
        <v>135</v>
      </c>
      <c r="E1729" s="243" t="s">
        <v>2160</v>
      </c>
      <c r="F1729" s="244" t="s">
        <v>2161</v>
      </c>
      <c r="G1729" s="245" t="s">
        <v>172</v>
      </c>
      <c r="H1729" s="246">
        <v>80</v>
      </c>
      <c r="I1729" s="117"/>
      <c r="J1729" s="247">
        <f>ROUND(I1729*H1729,2)</f>
        <v>0</v>
      </c>
      <c r="K1729" s="244" t="s">
        <v>3</v>
      </c>
      <c r="L1729" s="176"/>
      <c r="M1729" s="248" t="s">
        <v>3</v>
      </c>
      <c r="N1729" s="249" t="s">
        <v>39</v>
      </c>
      <c r="O1729" s="250"/>
      <c r="P1729" s="251">
        <f>O1729*H1729</f>
        <v>0</v>
      </c>
      <c r="Q1729" s="251">
        <v>0</v>
      </c>
      <c r="R1729" s="251">
        <f>Q1729*H1729</f>
        <v>0</v>
      </c>
      <c r="S1729" s="251">
        <v>0.00223</v>
      </c>
      <c r="T1729" s="252">
        <f>S1729*H1729</f>
        <v>0.1784</v>
      </c>
      <c r="U1729" s="164"/>
      <c r="V1729" s="164"/>
      <c r="W1729" s="164"/>
      <c r="X1729" s="164"/>
      <c r="Y1729" s="30"/>
      <c r="Z1729" s="30"/>
      <c r="AA1729" s="30"/>
      <c r="AB1729" s="30"/>
      <c r="AC1729" s="30"/>
      <c r="AD1729" s="30"/>
      <c r="AE1729" s="30"/>
      <c r="AR1729" s="122" t="s">
        <v>195</v>
      </c>
      <c r="AT1729" s="122" t="s">
        <v>135</v>
      </c>
      <c r="AU1729" s="122" t="s">
        <v>77</v>
      </c>
      <c r="AY1729" s="18" t="s">
        <v>133</v>
      </c>
      <c r="BE1729" s="123">
        <f>IF(N1729="základní",J1729,0)</f>
        <v>0</v>
      </c>
      <c r="BF1729" s="123">
        <f>IF(N1729="snížená",J1729,0)</f>
        <v>0</v>
      </c>
      <c r="BG1729" s="123">
        <f>IF(N1729="zákl. přenesená",J1729,0)</f>
        <v>0</v>
      </c>
      <c r="BH1729" s="123">
        <f>IF(N1729="sníž. přenesená",J1729,0)</f>
        <v>0</v>
      </c>
      <c r="BI1729" s="123">
        <f>IF(N1729="nulová",J1729,0)</f>
        <v>0</v>
      </c>
      <c r="BJ1729" s="18" t="s">
        <v>73</v>
      </c>
      <c r="BK1729" s="123">
        <f>ROUND(I1729*H1729,2)</f>
        <v>0</v>
      </c>
      <c r="BL1729" s="18" t="s">
        <v>195</v>
      </c>
      <c r="BM1729" s="122" t="s">
        <v>2162</v>
      </c>
    </row>
    <row r="1730" spans="1:51" s="14" customFormat="1" ht="12">
      <c r="A1730" s="162"/>
      <c r="B1730" s="260"/>
      <c r="C1730" s="162"/>
      <c r="D1730" s="254" t="s">
        <v>142</v>
      </c>
      <c r="E1730" s="261" t="s">
        <v>3</v>
      </c>
      <c r="F1730" s="262" t="s">
        <v>2163</v>
      </c>
      <c r="G1730" s="162"/>
      <c r="H1730" s="263">
        <v>80</v>
      </c>
      <c r="I1730" s="130"/>
      <c r="J1730" s="162"/>
      <c r="K1730" s="162"/>
      <c r="L1730" s="260"/>
      <c r="M1730" s="264"/>
      <c r="N1730" s="265"/>
      <c r="O1730" s="265"/>
      <c r="P1730" s="265"/>
      <c r="Q1730" s="265"/>
      <c r="R1730" s="265"/>
      <c r="S1730" s="265"/>
      <c r="T1730" s="266"/>
      <c r="U1730" s="162"/>
      <c r="V1730" s="162"/>
      <c r="W1730" s="162"/>
      <c r="X1730" s="162"/>
      <c r="AT1730" s="129" t="s">
        <v>142</v>
      </c>
      <c r="AU1730" s="129" t="s">
        <v>77</v>
      </c>
      <c r="AV1730" s="14" t="s">
        <v>77</v>
      </c>
      <c r="AW1730" s="14" t="s">
        <v>30</v>
      </c>
      <c r="AX1730" s="14" t="s">
        <v>73</v>
      </c>
      <c r="AY1730" s="129" t="s">
        <v>133</v>
      </c>
    </row>
    <row r="1731" spans="1:65" s="2" customFormat="1" ht="24.2" customHeight="1">
      <c r="A1731" s="164"/>
      <c r="B1731" s="176"/>
      <c r="C1731" s="242" t="s">
        <v>2164</v>
      </c>
      <c r="D1731" s="242" t="s">
        <v>135</v>
      </c>
      <c r="E1731" s="243" t="s">
        <v>2165</v>
      </c>
      <c r="F1731" s="244" t="s">
        <v>2166</v>
      </c>
      <c r="G1731" s="245" t="s">
        <v>1456</v>
      </c>
      <c r="H1731" s="147"/>
      <c r="I1731" s="117"/>
      <c r="J1731" s="247">
        <f>ROUND(I1731*H1731,2)</f>
        <v>0</v>
      </c>
      <c r="K1731" s="244" t="s">
        <v>139</v>
      </c>
      <c r="L1731" s="176"/>
      <c r="M1731" s="248" t="s">
        <v>3</v>
      </c>
      <c r="N1731" s="249" t="s">
        <v>39</v>
      </c>
      <c r="O1731" s="250"/>
      <c r="P1731" s="251">
        <f>O1731*H1731</f>
        <v>0</v>
      </c>
      <c r="Q1731" s="251">
        <v>0</v>
      </c>
      <c r="R1731" s="251">
        <f>Q1731*H1731</f>
        <v>0</v>
      </c>
      <c r="S1731" s="251">
        <v>0</v>
      </c>
      <c r="T1731" s="252">
        <f>S1731*H1731</f>
        <v>0</v>
      </c>
      <c r="U1731" s="164"/>
      <c r="V1731" s="164"/>
      <c r="W1731" s="164"/>
      <c r="X1731" s="164"/>
      <c r="Y1731" s="30"/>
      <c r="Z1731" s="30"/>
      <c r="AA1731" s="30"/>
      <c r="AB1731" s="30"/>
      <c r="AC1731" s="30"/>
      <c r="AD1731" s="30"/>
      <c r="AE1731" s="30"/>
      <c r="AR1731" s="122" t="s">
        <v>195</v>
      </c>
      <c r="AT1731" s="122" t="s">
        <v>135</v>
      </c>
      <c r="AU1731" s="122" t="s">
        <v>77</v>
      </c>
      <c r="AY1731" s="18" t="s">
        <v>133</v>
      </c>
      <c r="BE1731" s="123">
        <f>IF(N1731="základní",J1731,0)</f>
        <v>0</v>
      </c>
      <c r="BF1731" s="123">
        <f>IF(N1731="snížená",J1731,0)</f>
        <v>0</v>
      </c>
      <c r="BG1731" s="123">
        <f>IF(N1731="zákl. přenesená",J1731,0)</f>
        <v>0</v>
      </c>
      <c r="BH1731" s="123">
        <f>IF(N1731="sníž. přenesená",J1731,0)</f>
        <v>0</v>
      </c>
      <c r="BI1731" s="123">
        <f>IF(N1731="nulová",J1731,0)</f>
        <v>0</v>
      </c>
      <c r="BJ1731" s="18" t="s">
        <v>73</v>
      </c>
      <c r="BK1731" s="123">
        <f>ROUND(I1731*H1731,2)</f>
        <v>0</v>
      </c>
      <c r="BL1731" s="18" t="s">
        <v>195</v>
      </c>
      <c r="BM1731" s="122" t="s">
        <v>2167</v>
      </c>
    </row>
    <row r="1732" spans="1:63" s="12" customFormat="1" ht="22.9" customHeight="1">
      <c r="A1732" s="163"/>
      <c r="B1732" s="232"/>
      <c r="C1732" s="163"/>
      <c r="D1732" s="233" t="s">
        <v>67</v>
      </c>
      <c r="E1732" s="240" t="s">
        <v>2168</v>
      </c>
      <c r="F1732" s="240" t="s">
        <v>2169</v>
      </c>
      <c r="G1732" s="163"/>
      <c r="H1732" s="163"/>
      <c r="I1732" s="110"/>
      <c r="J1732" s="241">
        <f>BK1732</f>
        <v>0</v>
      </c>
      <c r="K1732" s="163"/>
      <c r="L1732" s="232"/>
      <c r="M1732" s="236"/>
      <c r="N1732" s="237"/>
      <c r="O1732" s="237"/>
      <c r="P1732" s="238">
        <f>SUM(P1733:P1755)</f>
        <v>0</v>
      </c>
      <c r="Q1732" s="237"/>
      <c r="R1732" s="238">
        <f>SUM(R1733:R1755)</f>
        <v>0.010639999999999998</v>
      </c>
      <c r="S1732" s="237"/>
      <c r="T1732" s="239">
        <f>SUM(T1733:T1755)</f>
        <v>0.054</v>
      </c>
      <c r="U1732" s="163"/>
      <c r="V1732" s="163"/>
      <c r="W1732" s="163"/>
      <c r="X1732" s="163"/>
      <c r="AR1732" s="109" t="s">
        <v>77</v>
      </c>
      <c r="AT1732" s="115" t="s">
        <v>67</v>
      </c>
      <c r="AU1732" s="115" t="s">
        <v>73</v>
      </c>
      <c r="AY1732" s="109" t="s">
        <v>133</v>
      </c>
      <c r="BK1732" s="116">
        <f>SUM(BK1733:BK1755)</f>
        <v>0</v>
      </c>
    </row>
    <row r="1733" spans="1:65" s="2" customFormat="1" ht="14.45" customHeight="1">
      <c r="A1733" s="164"/>
      <c r="B1733" s="176"/>
      <c r="C1733" s="242" t="s">
        <v>2170</v>
      </c>
      <c r="D1733" s="242" t="s">
        <v>135</v>
      </c>
      <c r="E1733" s="243" t="s">
        <v>2171</v>
      </c>
      <c r="F1733" s="244" t="s">
        <v>2172</v>
      </c>
      <c r="G1733" s="245" t="s">
        <v>235</v>
      </c>
      <c r="H1733" s="246">
        <v>1</v>
      </c>
      <c r="I1733" s="117"/>
      <c r="J1733" s="247">
        <f aca="true" t="shared" si="40" ref="J1733:J1743">ROUND(I1733*H1733,2)</f>
        <v>0</v>
      </c>
      <c r="K1733" s="244" t="s">
        <v>3</v>
      </c>
      <c r="L1733" s="176"/>
      <c r="M1733" s="248" t="s">
        <v>3</v>
      </c>
      <c r="N1733" s="249" t="s">
        <v>39</v>
      </c>
      <c r="O1733" s="250"/>
      <c r="P1733" s="251">
        <f aca="true" t="shared" si="41" ref="P1733:P1743">O1733*H1733</f>
        <v>0</v>
      </c>
      <c r="Q1733" s="251">
        <v>0</v>
      </c>
      <c r="R1733" s="251">
        <f aca="true" t="shared" si="42" ref="R1733:R1743">Q1733*H1733</f>
        <v>0</v>
      </c>
      <c r="S1733" s="251">
        <v>0</v>
      </c>
      <c r="T1733" s="252">
        <f aca="true" t="shared" si="43" ref="T1733:T1743">S1733*H1733</f>
        <v>0</v>
      </c>
      <c r="U1733" s="164"/>
      <c r="V1733" s="164"/>
      <c r="W1733" s="164"/>
      <c r="X1733" s="164"/>
      <c r="Y1733" s="30"/>
      <c r="Z1733" s="30"/>
      <c r="AA1733" s="30"/>
      <c r="AB1733" s="30"/>
      <c r="AC1733" s="30"/>
      <c r="AD1733" s="30"/>
      <c r="AE1733" s="30"/>
      <c r="AR1733" s="122" t="s">
        <v>195</v>
      </c>
      <c r="AT1733" s="122" t="s">
        <v>135</v>
      </c>
      <c r="AU1733" s="122" t="s">
        <v>77</v>
      </c>
      <c r="AY1733" s="18" t="s">
        <v>133</v>
      </c>
      <c r="BE1733" s="123">
        <f aca="true" t="shared" si="44" ref="BE1733:BE1743">IF(N1733="základní",J1733,0)</f>
        <v>0</v>
      </c>
      <c r="BF1733" s="123">
        <f aca="true" t="shared" si="45" ref="BF1733:BF1743">IF(N1733="snížená",J1733,0)</f>
        <v>0</v>
      </c>
      <c r="BG1733" s="123">
        <f aca="true" t="shared" si="46" ref="BG1733:BG1743">IF(N1733="zákl. přenesená",J1733,0)</f>
        <v>0</v>
      </c>
      <c r="BH1733" s="123">
        <f aca="true" t="shared" si="47" ref="BH1733:BH1743">IF(N1733="sníž. přenesená",J1733,0)</f>
        <v>0</v>
      </c>
      <c r="BI1733" s="123">
        <f aca="true" t="shared" si="48" ref="BI1733:BI1743">IF(N1733="nulová",J1733,0)</f>
        <v>0</v>
      </c>
      <c r="BJ1733" s="18" t="s">
        <v>73</v>
      </c>
      <c r="BK1733" s="123">
        <f aca="true" t="shared" si="49" ref="BK1733:BK1743">ROUND(I1733*H1733,2)</f>
        <v>0</v>
      </c>
      <c r="BL1733" s="18" t="s">
        <v>195</v>
      </c>
      <c r="BM1733" s="122" t="s">
        <v>2173</v>
      </c>
    </row>
    <row r="1734" spans="1:65" s="2" customFormat="1" ht="14.45" customHeight="1">
      <c r="A1734" s="164"/>
      <c r="B1734" s="176"/>
      <c r="C1734" s="242" t="s">
        <v>2174</v>
      </c>
      <c r="D1734" s="242" t="s">
        <v>135</v>
      </c>
      <c r="E1734" s="243" t="s">
        <v>2175</v>
      </c>
      <c r="F1734" s="244" t="s">
        <v>2176</v>
      </c>
      <c r="G1734" s="245" t="s">
        <v>527</v>
      </c>
      <c r="H1734" s="246">
        <v>9</v>
      </c>
      <c r="I1734" s="117"/>
      <c r="J1734" s="247">
        <f t="shared" si="40"/>
        <v>0</v>
      </c>
      <c r="K1734" s="244" t="s">
        <v>139</v>
      </c>
      <c r="L1734" s="176"/>
      <c r="M1734" s="248" t="s">
        <v>3</v>
      </c>
      <c r="N1734" s="249" t="s">
        <v>39</v>
      </c>
      <c r="O1734" s="250"/>
      <c r="P1734" s="251">
        <f t="shared" si="41"/>
        <v>0</v>
      </c>
      <c r="Q1734" s="251">
        <v>0</v>
      </c>
      <c r="R1734" s="251">
        <f t="shared" si="42"/>
        <v>0</v>
      </c>
      <c r="S1734" s="251">
        <v>0.006</v>
      </c>
      <c r="T1734" s="252">
        <f t="shared" si="43"/>
        <v>0.054</v>
      </c>
      <c r="U1734" s="164"/>
      <c r="V1734" s="164"/>
      <c r="W1734" s="164"/>
      <c r="X1734" s="164"/>
      <c r="Y1734" s="30"/>
      <c r="Z1734" s="30"/>
      <c r="AA1734" s="30"/>
      <c r="AB1734" s="30"/>
      <c r="AC1734" s="30"/>
      <c r="AD1734" s="30"/>
      <c r="AE1734" s="30"/>
      <c r="AR1734" s="122" t="s">
        <v>195</v>
      </c>
      <c r="AT1734" s="122" t="s">
        <v>135</v>
      </c>
      <c r="AU1734" s="122" t="s">
        <v>77</v>
      </c>
      <c r="AY1734" s="18" t="s">
        <v>133</v>
      </c>
      <c r="BE1734" s="123">
        <f t="shared" si="44"/>
        <v>0</v>
      </c>
      <c r="BF1734" s="123">
        <f t="shared" si="45"/>
        <v>0</v>
      </c>
      <c r="BG1734" s="123">
        <f t="shared" si="46"/>
        <v>0</v>
      </c>
      <c r="BH1734" s="123">
        <f t="shared" si="47"/>
        <v>0</v>
      </c>
      <c r="BI1734" s="123">
        <f t="shared" si="48"/>
        <v>0</v>
      </c>
      <c r="BJ1734" s="18" t="s">
        <v>73</v>
      </c>
      <c r="BK1734" s="123">
        <f t="shared" si="49"/>
        <v>0</v>
      </c>
      <c r="BL1734" s="18" t="s">
        <v>195</v>
      </c>
      <c r="BM1734" s="122" t="s">
        <v>2177</v>
      </c>
    </row>
    <row r="1735" spans="1:65" s="2" customFormat="1" ht="24.2" customHeight="1">
      <c r="A1735" s="164"/>
      <c r="B1735" s="176"/>
      <c r="C1735" s="242" t="s">
        <v>2178</v>
      </c>
      <c r="D1735" s="242" t="s">
        <v>135</v>
      </c>
      <c r="E1735" s="243" t="s">
        <v>2179</v>
      </c>
      <c r="F1735" s="244" t="s">
        <v>2180</v>
      </c>
      <c r="G1735" s="245" t="s">
        <v>527</v>
      </c>
      <c r="H1735" s="246">
        <v>27</v>
      </c>
      <c r="I1735" s="117"/>
      <c r="J1735" s="247">
        <f t="shared" si="40"/>
        <v>0</v>
      </c>
      <c r="K1735" s="244" t="s">
        <v>139</v>
      </c>
      <c r="L1735" s="176"/>
      <c r="M1735" s="248" t="s">
        <v>3</v>
      </c>
      <c r="N1735" s="249" t="s">
        <v>39</v>
      </c>
      <c r="O1735" s="250"/>
      <c r="P1735" s="251">
        <f t="shared" si="41"/>
        <v>0</v>
      </c>
      <c r="Q1735" s="251">
        <v>0</v>
      </c>
      <c r="R1735" s="251">
        <f t="shared" si="42"/>
        <v>0</v>
      </c>
      <c r="S1735" s="251">
        <v>0</v>
      </c>
      <c r="T1735" s="252">
        <f t="shared" si="43"/>
        <v>0</v>
      </c>
      <c r="U1735" s="164"/>
      <c r="V1735" s="164"/>
      <c r="W1735" s="164"/>
      <c r="X1735" s="164"/>
      <c r="Y1735" s="30"/>
      <c r="Z1735" s="30"/>
      <c r="AA1735" s="30"/>
      <c r="AB1735" s="30"/>
      <c r="AC1735" s="30"/>
      <c r="AD1735" s="30"/>
      <c r="AE1735" s="30"/>
      <c r="AR1735" s="122" t="s">
        <v>195</v>
      </c>
      <c r="AT1735" s="122" t="s">
        <v>135</v>
      </c>
      <c r="AU1735" s="122" t="s">
        <v>77</v>
      </c>
      <c r="AY1735" s="18" t="s">
        <v>133</v>
      </c>
      <c r="BE1735" s="123">
        <f t="shared" si="44"/>
        <v>0</v>
      </c>
      <c r="BF1735" s="123">
        <f t="shared" si="45"/>
        <v>0</v>
      </c>
      <c r="BG1735" s="123">
        <f t="shared" si="46"/>
        <v>0</v>
      </c>
      <c r="BH1735" s="123">
        <f t="shared" si="47"/>
        <v>0</v>
      </c>
      <c r="BI1735" s="123">
        <f t="shared" si="48"/>
        <v>0</v>
      </c>
      <c r="BJ1735" s="18" t="s">
        <v>73</v>
      </c>
      <c r="BK1735" s="123">
        <f t="shared" si="49"/>
        <v>0</v>
      </c>
      <c r="BL1735" s="18" t="s">
        <v>195</v>
      </c>
      <c r="BM1735" s="122" t="s">
        <v>2181</v>
      </c>
    </row>
    <row r="1736" spans="1:65" s="2" customFormat="1" ht="14.45" customHeight="1">
      <c r="A1736" s="164"/>
      <c r="B1736" s="176"/>
      <c r="C1736" s="242" t="s">
        <v>2182</v>
      </c>
      <c r="D1736" s="242" t="s">
        <v>135</v>
      </c>
      <c r="E1736" s="243" t="s">
        <v>2183</v>
      </c>
      <c r="F1736" s="244" t="s">
        <v>2184</v>
      </c>
      <c r="G1736" s="245" t="s">
        <v>138</v>
      </c>
      <c r="H1736" s="246">
        <v>38</v>
      </c>
      <c r="I1736" s="117"/>
      <c r="J1736" s="247">
        <f t="shared" si="40"/>
        <v>0</v>
      </c>
      <c r="K1736" s="244" t="s">
        <v>139</v>
      </c>
      <c r="L1736" s="176"/>
      <c r="M1736" s="248" t="s">
        <v>3</v>
      </c>
      <c r="N1736" s="249" t="s">
        <v>39</v>
      </c>
      <c r="O1736" s="250"/>
      <c r="P1736" s="251">
        <f t="shared" si="41"/>
        <v>0</v>
      </c>
      <c r="Q1736" s="251">
        <v>0.00028</v>
      </c>
      <c r="R1736" s="251">
        <f t="shared" si="42"/>
        <v>0.010639999999999998</v>
      </c>
      <c r="S1736" s="251">
        <v>0</v>
      </c>
      <c r="T1736" s="252">
        <f t="shared" si="43"/>
        <v>0</v>
      </c>
      <c r="U1736" s="164"/>
      <c r="V1736" s="164"/>
      <c r="W1736" s="164"/>
      <c r="X1736" s="164"/>
      <c r="Y1736" s="30"/>
      <c r="Z1736" s="30"/>
      <c r="AA1736" s="30"/>
      <c r="AB1736" s="30"/>
      <c r="AC1736" s="30"/>
      <c r="AD1736" s="30"/>
      <c r="AE1736" s="30"/>
      <c r="AR1736" s="122" t="s">
        <v>195</v>
      </c>
      <c r="AT1736" s="122" t="s">
        <v>135</v>
      </c>
      <c r="AU1736" s="122" t="s">
        <v>77</v>
      </c>
      <c r="AY1736" s="18" t="s">
        <v>133</v>
      </c>
      <c r="BE1736" s="123">
        <f t="shared" si="44"/>
        <v>0</v>
      </c>
      <c r="BF1736" s="123">
        <f t="shared" si="45"/>
        <v>0</v>
      </c>
      <c r="BG1736" s="123">
        <f t="shared" si="46"/>
        <v>0</v>
      </c>
      <c r="BH1736" s="123">
        <f t="shared" si="47"/>
        <v>0</v>
      </c>
      <c r="BI1736" s="123">
        <f t="shared" si="48"/>
        <v>0</v>
      </c>
      <c r="BJ1736" s="18" t="s">
        <v>73</v>
      </c>
      <c r="BK1736" s="123">
        <f t="shared" si="49"/>
        <v>0</v>
      </c>
      <c r="BL1736" s="18" t="s">
        <v>195</v>
      </c>
      <c r="BM1736" s="122" t="s">
        <v>2185</v>
      </c>
    </row>
    <row r="1737" spans="1:65" s="2" customFormat="1" ht="24.2" customHeight="1">
      <c r="A1737" s="164"/>
      <c r="B1737" s="176"/>
      <c r="C1737" s="242" t="s">
        <v>2186</v>
      </c>
      <c r="D1737" s="242" t="s">
        <v>135</v>
      </c>
      <c r="E1737" s="243" t="s">
        <v>2187</v>
      </c>
      <c r="F1737" s="244" t="s">
        <v>2188</v>
      </c>
      <c r="G1737" s="245" t="s">
        <v>527</v>
      </c>
      <c r="H1737" s="246">
        <v>9</v>
      </c>
      <c r="I1737" s="117"/>
      <c r="J1737" s="247">
        <f t="shared" si="40"/>
        <v>0</v>
      </c>
      <c r="K1737" s="244" t="s">
        <v>139</v>
      </c>
      <c r="L1737" s="176"/>
      <c r="M1737" s="248" t="s">
        <v>3</v>
      </c>
      <c r="N1737" s="249" t="s">
        <v>39</v>
      </c>
      <c r="O1737" s="250"/>
      <c r="P1737" s="251">
        <f t="shared" si="41"/>
        <v>0</v>
      </c>
      <c r="Q1737" s="251">
        <v>0</v>
      </c>
      <c r="R1737" s="251">
        <f t="shared" si="42"/>
        <v>0</v>
      </c>
      <c r="S1737" s="251">
        <v>0</v>
      </c>
      <c r="T1737" s="252">
        <f t="shared" si="43"/>
        <v>0</v>
      </c>
      <c r="U1737" s="164"/>
      <c r="V1737" s="164"/>
      <c r="W1737" s="164"/>
      <c r="X1737" s="164"/>
      <c r="Y1737" s="30"/>
      <c r="Z1737" s="30"/>
      <c r="AA1737" s="30"/>
      <c r="AB1737" s="30"/>
      <c r="AC1737" s="30"/>
      <c r="AD1737" s="30"/>
      <c r="AE1737" s="30"/>
      <c r="AR1737" s="122" t="s">
        <v>195</v>
      </c>
      <c r="AT1737" s="122" t="s">
        <v>135</v>
      </c>
      <c r="AU1737" s="122" t="s">
        <v>77</v>
      </c>
      <c r="AY1737" s="18" t="s">
        <v>133</v>
      </c>
      <c r="BE1737" s="123">
        <f t="shared" si="44"/>
        <v>0</v>
      </c>
      <c r="BF1737" s="123">
        <f t="shared" si="45"/>
        <v>0</v>
      </c>
      <c r="BG1737" s="123">
        <f t="shared" si="46"/>
        <v>0</v>
      </c>
      <c r="BH1737" s="123">
        <f t="shared" si="47"/>
        <v>0</v>
      </c>
      <c r="BI1737" s="123">
        <f t="shared" si="48"/>
        <v>0</v>
      </c>
      <c r="BJ1737" s="18" t="s">
        <v>73</v>
      </c>
      <c r="BK1737" s="123">
        <f t="shared" si="49"/>
        <v>0</v>
      </c>
      <c r="BL1737" s="18" t="s">
        <v>195</v>
      </c>
      <c r="BM1737" s="122" t="s">
        <v>2189</v>
      </c>
    </row>
    <row r="1738" spans="1:65" s="2" customFormat="1" ht="49.15" customHeight="1">
      <c r="A1738" s="164"/>
      <c r="B1738" s="176"/>
      <c r="C1738" s="285" t="s">
        <v>2190</v>
      </c>
      <c r="D1738" s="285" t="s">
        <v>898</v>
      </c>
      <c r="E1738" s="286" t="s">
        <v>2191</v>
      </c>
      <c r="F1738" s="287" t="s">
        <v>2192</v>
      </c>
      <c r="G1738" s="288" t="s">
        <v>527</v>
      </c>
      <c r="H1738" s="289">
        <v>6</v>
      </c>
      <c r="I1738" s="144"/>
      <c r="J1738" s="290">
        <f t="shared" si="40"/>
        <v>0</v>
      </c>
      <c r="K1738" s="287" t="s">
        <v>3</v>
      </c>
      <c r="L1738" s="291"/>
      <c r="M1738" s="292" t="s">
        <v>3</v>
      </c>
      <c r="N1738" s="293" t="s">
        <v>39</v>
      </c>
      <c r="O1738" s="250"/>
      <c r="P1738" s="251">
        <f t="shared" si="41"/>
        <v>0</v>
      </c>
      <c r="Q1738" s="251">
        <v>0</v>
      </c>
      <c r="R1738" s="251">
        <f t="shared" si="42"/>
        <v>0</v>
      </c>
      <c r="S1738" s="251">
        <v>0</v>
      </c>
      <c r="T1738" s="252">
        <f t="shared" si="43"/>
        <v>0</v>
      </c>
      <c r="U1738" s="164"/>
      <c r="V1738" s="164"/>
      <c r="W1738" s="164"/>
      <c r="X1738" s="164"/>
      <c r="Y1738" s="30"/>
      <c r="Z1738" s="30"/>
      <c r="AA1738" s="30"/>
      <c r="AB1738" s="30"/>
      <c r="AC1738" s="30"/>
      <c r="AD1738" s="30"/>
      <c r="AE1738" s="30"/>
      <c r="AR1738" s="122" t="s">
        <v>367</v>
      </c>
      <c r="AT1738" s="122" t="s">
        <v>898</v>
      </c>
      <c r="AU1738" s="122" t="s">
        <v>77</v>
      </c>
      <c r="AY1738" s="18" t="s">
        <v>133</v>
      </c>
      <c r="BE1738" s="123">
        <f t="shared" si="44"/>
        <v>0</v>
      </c>
      <c r="BF1738" s="123">
        <f t="shared" si="45"/>
        <v>0</v>
      </c>
      <c r="BG1738" s="123">
        <f t="shared" si="46"/>
        <v>0</v>
      </c>
      <c r="BH1738" s="123">
        <f t="shared" si="47"/>
        <v>0</v>
      </c>
      <c r="BI1738" s="123">
        <f t="shared" si="48"/>
        <v>0</v>
      </c>
      <c r="BJ1738" s="18" t="s">
        <v>73</v>
      </c>
      <c r="BK1738" s="123">
        <f t="shared" si="49"/>
        <v>0</v>
      </c>
      <c r="BL1738" s="18" t="s">
        <v>195</v>
      </c>
      <c r="BM1738" s="122" t="s">
        <v>2193</v>
      </c>
    </row>
    <row r="1739" spans="1:65" s="2" customFormat="1" ht="49.15" customHeight="1">
      <c r="A1739" s="164"/>
      <c r="B1739" s="176"/>
      <c r="C1739" s="285" t="s">
        <v>2194</v>
      </c>
      <c r="D1739" s="285" t="s">
        <v>898</v>
      </c>
      <c r="E1739" s="286" t="s">
        <v>2195</v>
      </c>
      <c r="F1739" s="287" t="s">
        <v>2196</v>
      </c>
      <c r="G1739" s="288" t="s">
        <v>527</v>
      </c>
      <c r="H1739" s="289">
        <v>3</v>
      </c>
      <c r="I1739" s="144"/>
      <c r="J1739" s="290">
        <f t="shared" si="40"/>
        <v>0</v>
      </c>
      <c r="K1739" s="287" t="s">
        <v>3</v>
      </c>
      <c r="L1739" s="291"/>
      <c r="M1739" s="292" t="s">
        <v>3</v>
      </c>
      <c r="N1739" s="293" t="s">
        <v>39</v>
      </c>
      <c r="O1739" s="250"/>
      <c r="P1739" s="251">
        <f t="shared" si="41"/>
        <v>0</v>
      </c>
      <c r="Q1739" s="251">
        <v>0</v>
      </c>
      <c r="R1739" s="251">
        <f t="shared" si="42"/>
        <v>0</v>
      </c>
      <c r="S1739" s="251">
        <v>0</v>
      </c>
      <c r="T1739" s="252">
        <f t="shared" si="43"/>
        <v>0</v>
      </c>
      <c r="U1739" s="164"/>
      <c r="V1739" s="164"/>
      <c r="W1739" s="164"/>
      <c r="X1739" s="164"/>
      <c r="Y1739" s="30"/>
      <c r="Z1739" s="30"/>
      <c r="AA1739" s="30"/>
      <c r="AB1739" s="30"/>
      <c r="AC1739" s="30"/>
      <c r="AD1739" s="30"/>
      <c r="AE1739" s="30"/>
      <c r="AR1739" s="122" t="s">
        <v>367</v>
      </c>
      <c r="AT1739" s="122" t="s">
        <v>898</v>
      </c>
      <c r="AU1739" s="122" t="s">
        <v>77</v>
      </c>
      <c r="AY1739" s="18" t="s">
        <v>133</v>
      </c>
      <c r="BE1739" s="123">
        <f t="shared" si="44"/>
        <v>0</v>
      </c>
      <c r="BF1739" s="123">
        <f t="shared" si="45"/>
        <v>0</v>
      </c>
      <c r="BG1739" s="123">
        <f t="shared" si="46"/>
        <v>0</v>
      </c>
      <c r="BH1739" s="123">
        <f t="shared" si="47"/>
        <v>0</v>
      </c>
      <c r="BI1739" s="123">
        <f t="shared" si="48"/>
        <v>0</v>
      </c>
      <c r="BJ1739" s="18" t="s">
        <v>73</v>
      </c>
      <c r="BK1739" s="123">
        <f t="shared" si="49"/>
        <v>0</v>
      </c>
      <c r="BL1739" s="18" t="s">
        <v>195</v>
      </c>
      <c r="BM1739" s="122" t="s">
        <v>2197</v>
      </c>
    </row>
    <row r="1740" spans="1:65" s="2" customFormat="1" ht="24.2" customHeight="1">
      <c r="A1740" s="164"/>
      <c r="B1740" s="176"/>
      <c r="C1740" s="242" t="s">
        <v>2198</v>
      </c>
      <c r="D1740" s="242" t="s">
        <v>135</v>
      </c>
      <c r="E1740" s="243" t="s">
        <v>2199</v>
      </c>
      <c r="F1740" s="244" t="s">
        <v>2200</v>
      </c>
      <c r="G1740" s="245" t="s">
        <v>1348</v>
      </c>
      <c r="H1740" s="246">
        <v>6</v>
      </c>
      <c r="I1740" s="117"/>
      <c r="J1740" s="247">
        <f t="shared" si="40"/>
        <v>0</v>
      </c>
      <c r="K1740" s="244" t="s">
        <v>3</v>
      </c>
      <c r="L1740" s="176"/>
      <c r="M1740" s="248" t="s">
        <v>3</v>
      </c>
      <c r="N1740" s="249" t="s">
        <v>39</v>
      </c>
      <c r="O1740" s="250"/>
      <c r="P1740" s="251">
        <f t="shared" si="41"/>
        <v>0</v>
      </c>
      <c r="Q1740" s="251">
        <v>0</v>
      </c>
      <c r="R1740" s="251">
        <f t="shared" si="42"/>
        <v>0</v>
      </c>
      <c r="S1740" s="251">
        <v>0</v>
      </c>
      <c r="T1740" s="252">
        <f t="shared" si="43"/>
        <v>0</v>
      </c>
      <c r="U1740" s="164"/>
      <c r="V1740" s="164"/>
      <c r="W1740" s="164"/>
      <c r="X1740" s="164"/>
      <c r="Y1740" s="30"/>
      <c r="Z1740" s="30"/>
      <c r="AA1740" s="30"/>
      <c r="AB1740" s="30"/>
      <c r="AC1740" s="30"/>
      <c r="AD1740" s="30"/>
      <c r="AE1740" s="30"/>
      <c r="AR1740" s="122" t="s">
        <v>195</v>
      </c>
      <c r="AT1740" s="122" t="s">
        <v>135</v>
      </c>
      <c r="AU1740" s="122" t="s">
        <v>77</v>
      </c>
      <c r="AY1740" s="18" t="s">
        <v>133</v>
      </c>
      <c r="BE1740" s="123">
        <f t="shared" si="44"/>
        <v>0</v>
      </c>
      <c r="BF1740" s="123">
        <f t="shared" si="45"/>
        <v>0</v>
      </c>
      <c r="BG1740" s="123">
        <f t="shared" si="46"/>
        <v>0</v>
      </c>
      <c r="BH1740" s="123">
        <f t="shared" si="47"/>
        <v>0</v>
      </c>
      <c r="BI1740" s="123">
        <f t="shared" si="48"/>
        <v>0</v>
      </c>
      <c r="BJ1740" s="18" t="s">
        <v>73</v>
      </c>
      <c r="BK1740" s="123">
        <f t="shared" si="49"/>
        <v>0</v>
      </c>
      <c r="BL1740" s="18" t="s">
        <v>195</v>
      </c>
      <c r="BM1740" s="122" t="s">
        <v>2201</v>
      </c>
    </row>
    <row r="1741" spans="1:65" s="2" customFormat="1" ht="37.9" customHeight="1">
      <c r="A1741" s="164"/>
      <c r="B1741" s="176"/>
      <c r="C1741" s="242" t="s">
        <v>2202</v>
      </c>
      <c r="D1741" s="242" t="s">
        <v>135</v>
      </c>
      <c r="E1741" s="243" t="s">
        <v>2203</v>
      </c>
      <c r="F1741" s="244" t="s">
        <v>2204</v>
      </c>
      <c r="G1741" s="245" t="s">
        <v>1348</v>
      </c>
      <c r="H1741" s="246">
        <v>1</v>
      </c>
      <c r="I1741" s="117"/>
      <c r="J1741" s="247">
        <f t="shared" si="40"/>
        <v>0</v>
      </c>
      <c r="K1741" s="244" t="s">
        <v>3</v>
      </c>
      <c r="L1741" s="176"/>
      <c r="M1741" s="248" t="s">
        <v>3</v>
      </c>
      <c r="N1741" s="249" t="s">
        <v>39</v>
      </c>
      <c r="O1741" s="250"/>
      <c r="P1741" s="251">
        <f t="shared" si="41"/>
        <v>0</v>
      </c>
      <c r="Q1741" s="251">
        <v>0</v>
      </c>
      <c r="R1741" s="251">
        <f t="shared" si="42"/>
        <v>0</v>
      </c>
      <c r="S1741" s="251">
        <v>0</v>
      </c>
      <c r="T1741" s="252">
        <f t="shared" si="43"/>
        <v>0</v>
      </c>
      <c r="U1741" s="164"/>
      <c r="V1741" s="164"/>
      <c r="W1741" s="164"/>
      <c r="X1741" s="164"/>
      <c r="Y1741" s="30"/>
      <c r="Z1741" s="30"/>
      <c r="AA1741" s="30"/>
      <c r="AB1741" s="30"/>
      <c r="AC1741" s="30"/>
      <c r="AD1741" s="30"/>
      <c r="AE1741" s="30"/>
      <c r="AR1741" s="122" t="s">
        <v>195</v>
      </c>
      <c r="AT1741" s="122" t="s">
        <v>135</v>
      </c>
      <c r="AU1741" s="122" t="s">
        <v>77</v>
      </c>
      <c r="AY1741" s="18" t="s">
        <v>133</v>
      </c>
      <c r="BE1741" s="123">
        <f t="shared" si="44"/>
        <v>0</v>
      </c>
      <c r="BF1741" s="123">
        <f t="shared" si="45"/>
        <v>0</v>
      </c>
      <c r="BG1741" s="123">
        <f t="shared" si="46"/>
        <v>0</v>
      </c>
      <c r="BH1741" s="123">
        <f t="shared" si="47"/>
        <v>0</v>
      </c>
      <c r="BI1741" s="123">
        <f t="shared" si="48"/>
        <v>0</v>
      </c>
      <c r="BJ1741" s="18" t="s">
        <v>73</v>
      </c>
      <c r="BK1741" s="123">
        <f t="shared" si="49"/>
        <v>0</v>
      </c>
      <c r="BL1741" s="18" t="s">
        <v>195</v>
      </c>
      <c r="BM1741" s="122" t="s">
        <v>2205</v>
      </c>
    </row>
    <row r="1742" spans="1:65" s="2" customFormat="1" ht="24.2" customHeight="1">
      <c r="A1742" s="164"/>
      <c r="B1742" s="176"/>
      <c r="C1742" s="242" t="s">
        <v>2206</v>
      </c>
      <c r="D1742" s="242" t="s">
        <v>135</v>
      </c>
      <c r="E1742" s="243" t="s">
        <v>2207</v>
      </c>
      <c r="F1742" s="244" t="s">
        <v>2208</v>
      </c>
      <c r="G1742" s="245" t="s">
        <v>1348</v>
      </c>
      <c r="H1742" s="246">
        <v>1</v>
      </c>
      <c r="I1742" s="117"/>
      <c r="J1742" s="247">
        <f t="shared" si="40"/>
        <v>0</v>
      </c>
      <c r="K1742" s="244" t="s">
        <v>3</v>
      </c>
      <c r="L1742" s="176"/>
      <c r="M1742" s="248" t="s">
        <v>3</v>
      </c>
      <c r="N1742" s="249" t="s">
        <v>39</v>
      </c>
      <c r="O1742" s="250"/>
      <c r="P1742" s="251">
        <f t="shared" si="41"/>
        <v>0</v>
      </c>
      <c r="Q1742" s="251">
        <v>0</v>
      </c>
      <c r="R1742" s="251">
        <f t="shared" si="42"/>
        <v>0</v>
      </c>
      <c r="S1742" s="251">
        <v>0</v>
      </c>
      <c r="T1742" s="252">
        <f t="shared" si="43"/>
        <v>0</v>
      </c>
      <c r="U1742" s="164"/>
      <c r="V1742" s="164"/>
      <c r="W1742" s="164"/>
      <c r="X1742" s="164"/>
      <c r="Y1742" s="30"/>
      <c r="Z1742" s="30"/>
      <c r="AA1742" s="30"/>
      <c r="AB1742" s="30"/>
      <c r="AC1742" s="30"/>
      <c r="AD1742" s="30"/>
      <c r="AE1742" s="30"/>
      <c r="AR1742" s="122" t="s">
        <v>195</v>
      </c>
      <c r="AT1742" s="122" t="s">
        <v>135</v>
      </c>
      <c r="AU1742" s="122" t="s">
        <v>77</v>
      </c>
      <c r="AY1742" s="18" t="s">
        <v>133</v>
      </c>
      <c r="BE1742" s="123">
        <f t="shared" si="44"/>
        <v>0</v>
      </c>
      <c r="BF1742" s="123">
        <f t="shared" si="45"/>
        <v>0</v>
      </c>
      <c r="BG1742" s="123">
        <f t="shared" si="46"/>
        <v>0</v>
      </c>
      <c r="BH1742" s="123">
        <f t="shared" si="47"/>
        <v>0</v>
      </c>
      <c r="BI1742" s="123">
        <f t="shared" si="48"/>
        <v>0</v>
      </c>
      <c r="BJ1742" s="18" t="s">
        <v>73</v>
      </c>
      <c r="BK1742" s="123">
        <f t="shared" si="49"/>
        <v>0</v>
      </c>
      <c r="BL1742" s="18" t="s">
        <v>195</v>
      </c>
      <c r="BM1742" s="122" t="s">
        <v>2209</v>
      </c>
    </row>
    <row r="1743" spans="1:65" s="2" customFormat="1" ht="24.2" customHeight="1">
      <c r="A1743" s="164"/>
      <c r="B1743" s="176"/>
      <c r="C1743" s="242" t="s">
        <v>2210</v>
      </c>
      <c r="D1743" s="242" t="s">
        <v>135</v>
      </c>
      <c r="E1743" s="243" t="s">
        <v>2211</v>
      </c>
      <c r="F1743" s="244" t="s">
        <v>2212</v>
      </c>
      <c r="G1743" s="245" t="s">
        <v>1348</v>
      </c>
      <c r="H1743" s="246">
        <v>6</v>
      </c>
      <c r="I1743" s="117"/>
      <c r="J1743" s="247">
        <f t="shared" si="40"/>
        <v>0</v>
      </c>
      <c r="K1743" s="244" t="s">
        <v>3</v>
      </c>
      <c r="L1743" s="176"/>
      <c r="M1743" s="248" t="s">
        <v>3</v>
      </c>
      <c r="N1743" s="249" t="s">
        <v>39</v>
      </c>
      <c r="O1743" s="250"/>
      <c r="P1743" s="251">
        <f t="shared" si="41"/>
        <v>0</v>
      </c>
      <c r="Q1743" s="251">
        <v>0</v>
      </c>
      <c r="R1743" s="251">
        <f t="shared" si="42"/>
        <v>0</v>
      </c>
      <c r="S1743" s="251">
        <v>0</v>
      </c>
      <c r="T1743" s="252">
        <f t="shared" si="43"/>
        <v>0</v>
      </c>
      <c r="U1743" s="164"/>
      <c r="V1743" s="164"/>
      <c r="W1743" s="164"/>
      <c r="X1743" s="164"/>
      <c r="Y1743" s="30"/>
      <c r="Z1743" s="30"/>
      <c r="AA1743" s="30"/>
      <c r="AB1743" s="30"/>
      <c r="AC1743" s="30"/>
      <c r="AD1743" s="30"/>
      <c r="AE1743" s="30"/>
      <c r="AR1743" s="122" t="s">
        <v>195</v>
      </c>
      <c r="AT1743" s="122" t="s">
        <v>135</v>
      </c>
      <c r="AU1743" s="122" t="s">
        <v>77</v>
      </c>
      <c r="AY1743" s="18" t="s">
        <v>133</v>
      </c>
      <c r="BE1743" s="123">
        <f t="shared" si="44"/>
        <v>0</v>
      </c>
      <c r="BF1743" s="123">
        <f t="shared" si="45"/>
        <v>0</v>
      </c>
      <c r="BG1743" s="123">
        <f t="shared" si="46"/>
        <v>0</v>
      </c>
      <c r="BH1743" s="123">
        <f t="shared" si="47"/>
        <v>0</v>
      </c>
      <c r="BI1743" s="123">
        <f t="shared" si="48"/>
        <v>0</v>
      </c>
      <c r="BJ1743" s="18" t="s">
        <v>73</v>
      </c>
      <c r="BK1743" s="123">
        <f t="shared" si="49"/>
        <v>0</v>
      </c>
      <c r="BL1743" s="18" t="s">
        <v>195</v>
      </c>
      <c r="BM1743" s="122" t="s">
        <v>2213</v>
      </c>
    </row>
    <row r="1744" spans="1:47" s="2" customFormat="1" ht="78">
      <c r="A1744" s="164"/>
      <c r="B1744" s="176"/>
      <c r="C1744" s="164"/>
      <c r="D1744" s="254" t="s">
        <v>164</v>
      </c>
      <c r="E1744" s="164"/>
      <c r="F1744" s="267" t="s">
        <v>2214</v>
      </c>
      <c r="G1744" s="164"/>
      <c r="H1744" s="164"/>
      <c r="I1744" s="134"/>
      <c r="J1744" s="164"/>
      <c r="K1744" s="164"/>
      <c r="L1744" s="176"/>
      <c r="M1744" s="268"/>
      <c r="N1744" s="269"/>
      <c r="O1744" s="250"/>
      <c r="P1744" s="250"/>
      <c r="Q1744" s="250"/>
      <c r="R1744" s="250"/>
      <c r="S1744" s="250"/>
      <c r="T1744" s="270"/>
      <c r="U1744" s="164"/>
      <c r="V1744" s="164"/>
      <c r="W1744" s="164"/>
      <c r="X1744" s="164"/>
      <c r="Y1744" s="30"/>
      <c r="Z1744" s="30"/>
      <c r="AA1744" s="30"/>
      <c r="AB1744" s="30"/>
      <c r="AC1744" s="30"/>
      <c r="AD1744" s="30"/>
      <c r="AE1744" s="30"/>
      <c r="AT1744" s="18" t="s">
        <v>164</v>
      </c>
      <c r="AU1744" s="18" t="s">
        <v>77</v>
      </c>
    </row>
    <row r="1745" spans="1:51" s="13" customFormat="1" ht="12">
      <c r="A1745" s="161"/>
      <c r="B1745" s="253"/>
      <c r="C1745" s="161"/>
      <c r="D1745" s="254" t="s">
        <v>142</v>
      </c>
      <c r="E1745" s="255" t="s">
        <v>3</v>
      </c>
      <c r="F1745" s="256" t="s">
        <v>2215</v>
      </c>
      <c r="G1745" s="161"/>
      <c r="H1745" s="255" t="s">
        <v>3</v>
      </c>
      <c r="I1745" s="125"/>
      <c r="J1745" s="161"/>
      <c r="K1745" s="161"/>
      <c r="L1745" s="253"/>
      <c r="M1745" s="257"/>
      <c r="N1745" s="258"/>
      <c r="O1745" s="258"/>
      <c r="P1745" s="258"/>
      <c r="Q1745" s="258"/>
      <c r="R1745" s="258"/>
      <c r="S1745" s="258"/>
      <c r="T1745" s="259"/>
      <c r="U1745" s="161"/>
      <c r="V1745" s="161"/>
      <c r="W1745" s="161"/>
      <c r="X1745" s="161"/>
      <c r="AT1745" s="124" t="s">
        <v>142</v>
      </c>
      <c r="AU1745" s="124" t="s">
        <v>77</v>
      </c>
      <c r="AV1745" s="13" t="s">
        <v>73</v>
      </c>
      <c r="AW1745" s="13" t="s">
        <v>30</v>
      </c>
      <c r="AX1745" s="13" t="s">
        <v>68</v>
      </c>
      <c r="AY1745" s="124" t="s">
        <v>133</v>
      </c>
    </row>
    <row r="1746" spans="1:51" s="13" customFormat="1" ht="12">
      <c r="A1746" s="161"/>
      <c r="B1746" s="253"/>
      <c r="C1746" s="161"/>
      <c r="D1746" s="254" t="s">
        <v>142</v>
      </c>
      <c r="E1746" s="255" t="s">
        <v>3</v>
      </c>
      <c r="F1746" s="256" t="s">
        <v>2216</v>
      </c>
      <c r="G1746" s="161"/>
      <c r="H1746" s="255" t="s">
        <v>3</v>
      </c>
      <c r="I1746" s="125"/>
      <c r="J1746" s="161"/>
      <c r="K1746" s="161"/>
      <c r="L1746" s="253"/>
      <c r="M1746" s="257"/>
      <c r="N1746" s="258"/>
      <c r="O1746" s="258"/>
      <c r="P1746" s="258"/>
      <c r="Q1746" s="258"/>
      <c r="R1746" s="258"/>
      <c r="S1746" s="258"/>
      <c r="T1746" s="259"/>
      <c r="U1746" s="161"/>
      <c r="V1746" s="161"/>
      <c r="W1746" s="161"/>
      <c r="X1746" s="161"/>
      <c r="AT1746" s="124" t="s">
        <v>142</v>
      </c>
      <c r="AU1746" s="124" t="s">
        <v>77</v>
      </c>
      <c r="AV1746" s="13" t="s">
        <v>73</v>
      </c>
      <c r="AW1746" s="13" t="s">
        <v>30</v>
      </c>
      <c r="AX1746" s="13" t="s">
        <v>68</v>
      </c>
      <c r="AY1746" s="124" t="s">
        <v>133</v>
      </c>
    </row>
    <row r="1747" spans="1:51" s="13" customFormat="1" ht="12">
      <c r="A1747" s="161"/>
      <c r="B1747" s="253"/>
      <c r="C1747" s="161"/>
      <c r="D1747" s="254" t="s">
        <v>142</v>
      </c>
      <c r="E1747" s="255" t="s">
        <v>3</v>
      </c>
      <c r="F1747" s="256" t="s">
        <v>2217</v>
      </c>
      <c r="G1747" s="161"/>
      <c r="H1747" s="255" t="s">
        <v>3</v>
      </c>
      <c r="I1747" s="125"/>
      <c r="J1747" s="161"/>
      <c r="K1747" s="161"/>
      <c r="L1747" s="253"/>
      <c r="M1747" s="257"/>
      <c r="N1747" s="258"/>
      <c r="O1747" s="258"/>
      <c r="P1747" s="258"/>
      <c r="Q1747" s="258"/>
      <c r="R1747" s="258"/>
      <c r="S1747" s="258"/>
      <c r="T1747" s="259"/>
      <c r="U1747" s="161"/>
      <c r="V1747" s="161"/>
      <c r="W1747" s="161"/>
      <c r="X1747" s="161"/>
      <c r="AT1747" s="124" t="s">
        <v>142</v>
      </c>
      <c r="AU1747" s="124" t="s">
        <v>77</v>
      </c>
      <c r="AV1747" s="13" t="s">
        <v>73</v>
      </c>
      <c r="AW1747" s="13" t="s">
        <v>30</v>
      </c>
      <c r="AX1747" s="13" t="s">
        <v>68</v>
      </c>
      <c r="AY1747" s="124" t="s">
        <v>133</v>
      </c>
    </row>
    <row r="1748" spans="1:51" s="14" customFormat="1" ht="12">
      <c r="A1748" s="162"/>
      <c r="B1748" s="260"/>
      <c r="C1748" s="162"/>
      <c r="D1748" s="254" t="s">
        <v>142</v>
      </c>
      <c r="E1748" s="261" t="s">
        <v>3</v>
      </c>
      <c r="F1748" s="262" t="s">
        <v>169</v>
      </c>
      <c r="G1748" s="162"/>
      <c r="H1748" s="263">
        <v>6</v>
      </c>
      <c r="I1748" s="130"/>
      <c r="J1748" s="162"/>
      <c r="K1748" s="162"/>
      <c r="L1748" s="260"/>
      <c r="M1748" s="264"/>
      <c r="N1748" s="265"/>
      <c r="O1748" s="265"/>
      <c r="P1748" s="265"/>
      <c r="Q1748" s="265"/>
      <c r="R1748" s="265"/>
      <c r="S1748" s="265"/>
      <c r="T1748" s="266"/>
      <c r="U1748" s="162"/>
      <c r="V1748" s="162"/>
      <c r="W1748" s="162"/>
      <c r="X1748" s="162"/>
      <c r="AT1748" s="129" t="s">
        <v>142</v>
      </c>
      <c r="AU1748" s="129" t="s">
        <v>77</v>
      </c>
      <c r="AV1748" s="14" t="s">
        <v>77</v>
      </c>
      <c r="AW1748" s="14" t="s">
        <v>30</v>
      </c>
      <c r="AX1748" s="14" t="s">
        <v>73</v>
      </c>
      <c r="AY1748" s="129" t="s">
        <v>133</v>
      </c>
    </row>
    <row r="1749" spans="1:65" s="2" customFormat="1" ht="24.2" customHeight="1">
      <c r="A1749" s="164"/>
      <c r="B1749" s="176"/>
      <c r="C1749" s="242" t="s">
        <v>2218</v>
      </c>
      <c r="D1749" s="242" t="s">
        <v>135</v>
      </c>
      <c r="E1749" s="243" t="s">
        <v>2219</v>
      </c>
      <c r="F1749" s="244" t="s">
        <v>2220</v>
      </c>
      <c r="G1749" s="245" t="s">
        <v>1348</v>
      </c>
      <c r="H1749" s="246">
        <v>3</v>
      </c>
      <c r="I1749" s="117"/>
      <c r="J1749" s="247">
        <f>ROUND(I1749*H1749,2)</f>
        <v>0</v>
      </c>
      <c r="K1749" s="244" t="s">
        <v>3</v>
      </c>
      <c r="L1749" s="176"/>
      <c r="M1749" s="248" t="s">
        <v>3</v>
      </c>
      <c r="N1749" s="249" t="s">
        <v>39</v>
      </c>
      <c r="O1749" s="250"/>
      <c r="P1749" s="251">
        <f>O1749*H1749</f>
        <v>0</v>
      </c>
      <c r="Q1749" s="251">
        <v>0</v>
      </c>
      <c r="R1749" s="251">
        <f>Q1749*H1749</f>
        <v>0</v>
      </c>
      <c r="S1749" s="251">
        <v>0</v>
      </c>
      <c r="T1749" s="252">
        <f>S1749*H1749</f>
        <v>0</v>
      </c>
      <c r="U1749" s="164"/>
      <c r="V1749" s="164"/>
      <c r="W1749" s="164"/>
      <c r="X1749" s="164"/>
      <c r="Y1749" s="30"/>
      <c r="Z1749" s="30"/>
      <c r="AA1749" s="30"/>
      <c r="AB1749" s="30"/>
      <c r="AC1749" s="30"/>
      <c r="AD1749" s="30"/>
      <c r="AE1749" s="30"/>
      <c r="AR1749" s="122" t="s">
        <v>195</v>
      </c>
      <c r="AT1749" s="122" t="s">
        <v>135</v>
      </c>
      <c r="AU1749" s="122" t="s">
        <v>77</v>
      </c>
      <c r="AY1749" s="18" t="s">
        <v>133</v>
      </c>
      <c r="BE1749" s="123">
        <f>IF(N1749="základní",J1749,0)</f>
        <v>0</v>
      </c>
      <c r="BF1749" s="123">
        <f>IF(N1749="snížená",J1749,0)</f>
        <v>0</v>
      </c>
      <c r="BG1749" s="123">
        <f>IF(N1749="zákl. přenesená",J1749,0)</f>
        <v>0</v>
      </c>
      <c r="BH1749" s="123">
        <f>IF(N1749="sníž. přenesená",J1749,0)</f>
        <v>0</v>
      </c>
      <c r="BI1749" s="123">
        <f>IF(N1749="nulová",J1749,0)</f>
        <v>0</v>
      </c>
      <c r="BJ1749" s="18" t="s">
        <v>73</v>
      </c>
      <c r="BK1749" s="123">
        <f>ROUND(I1749*H1749,2)</f>
        <v>0</v>
      </c>
      <c r="BL1749" s="18" t="s">
        <v>195</v>
      </c>
      <c r="BM1749" s="122" t="s">
        <v>2221</v>
      </c>
    </row>
    <row r="1750" spans="1:47" s="2" customFormat="1" ht="78">
      <c r="A1750" s="164"/>
      <c r="B1750" s="176"/>
      <c r="C1750" s="164"/>
      <c r="D1750" s="254" t="s">
        <v>164</v>
      </c>
      <c r="E1750" s="164"/>
      <c r="F1750" s="267" t="s">
        <v>2214</v>
      </c>
      <c r="G1750" s="164"/>
      <c r="H1750" s="164"/>
      <c r="I1750" s="134"/>
      <c r="J1750" s="164"/>
      <c r="K1750" s="164"/>
      <c r="L1750" s="176"/>
      <c r="M1750" s="268"/>
      <c r="N1750" s="269"/>
      <c r="O1750" s="250"/>
      <c r="P1750" s="250"/>
      <c r="Q1750" s="250"/>
      <c r="R1750" s="250"/>
      <c r="S1750" s="250"/>
      <c r="T1750" s="270"/>
      <c r="U1750" s="164"/>
      <c r="V1750" s="164"/>
      <c r="W1750" s="164"/>
      <c r="X1750" s="164"/>
      <c r="Y1750" s="30"/>
      <c r="Z1750" s="30"/>
      <c r="AA1750" s="30"/>
      <c r="AB1750" s="30"/>
      <c r="AC1750" s="30"/>
      <c r="AD1750" s="30"/>
      <c r="AE1750" s="30"/>
      <c r="AT1750" s="18" t="s">
        <v>164</v>
      </c>
      <c r="AU1750" s="18" t="s">
        <v>77</v>
      </c>
    </row>
    <row r="1751" spans="1:51" s="13" customFormat="1" ht="12">
      <c r="A1751" s="161"/>
      <c r="B1751" s="253"/>
      <c r="C1751" s="161"/>
      <c r="D1751" s="254" t="s">
        <v>142</v>
      </c>
      <c r="E1751" s="255" t="s">
        <v>3</v>
      </c>
      <c r="F1751" s="256" t="s">
        <v>2222</v>
      </c>
      <c r="G1751" s="161"/>
      <c r="H1751" s="255" t="s">
        <v>3</v>
      </c>
      <c r="I1751" s="125"/>
      <c r="J1751" s="161"/>
      <c r="K1751" s="161"/>
      <c r="L1751" s="253"/>
      <c r="M1751" s="257"/>
      <c r="N1751" s="258"/>
      <c r="O1751" s="258"/>
      <c r="P1751" s="258"/>
      <c r="Q1751" s="258"/>
      <c r="R1751" s="258"/>
      <c r="S1751" s="258"/>
      <c r="T1751" s="259"/>
      <c r="U1751" s="161"/>
      <c r="V1751" s="161"/>
      <c r="W1751" s="161"/>
      <c r="X1751" s="161"/>
      <c r="AT1751" s="124" t="s">
        <v>142</v>
      </c>
      <c r="AU1751" s="124" t="s">
        <v>77</v>
      </c>
      <c r="AV1751" s="13" t="s">
        <v>73</v>
      </c>
      <c r="AW1751" s="13" t="s">
        <v>30</v>
      </c>
      <c r="AX1751" s="13" t="s">
        <v>68</v>
      </c>
      <c r="AY1751" s="124" t="s">
        <v>133</v>
      </c>
    </row>
    <row r="1752" spans="1:51" s="13" customFormat="1" ht="12">
      <c r="A1752" s="161"/>
      <c r="B1752" s="253"/>
      <c r="C1752" s="161"/>
      <c r="D1752" s="254" t="s">
        <v>142</v>
      </c>
      <c r="E1752" s="255" t="s">
        <v>3</v>
      </c>
      <c r="F1752" s="256" t="s">
        <v>2223</v>
      </c>
      <c r="G1752" s="161"/>
      <c r="H1752" s="255" t="s">
        <v>3</v>
      </c>
      <c r="I1752" s="125"/>
      <c r="J1752" s="161"/>
      <c r="K1752" s="161"/>
      <c r="L1752" s="253"/>
      <c r="M1752" s="257"/>
      <c r="N1752" s="258"/>
      <c r="O1752" s="258"/>
      <c r="P1752" s="258"/>
      <c r="Q1752" s="258"/>
      <c r="R1752" s="258"/>
      <c r="S1752" s="258"/>
      <c r="T1752" s="259"/>
      <c r="U1752" s="161"/>
      <c r="V1752" s="161"/>
      <c r="W1752" s="161"/>
      <c r="X1752" s="161"/>
      <c r="AT1752" s="124" t="s">
        <v>142</v>
      </c>
      <c r="AU1752" s="124" t="s">
        <v>77</v>
      </c>
      <c r="AV1752" s="13" t="s">
        <v>73</v>
      </c>
      <c r="AW1752" s="13" t="s">
        <v>30</v>
      </c>
      <c r="AX1752" s="13" t="s">
        <v>68</v>
      </c>
      <c r="AY1752" s="124" t="s">
        <v>133</v>
      </c>
    </row>
    <row r="1753" spans="1:51" s="13" customFormat="1" ht="12">
      <c r="A1753" s="161"/>
      <c r="B1753" s="253"/>
      <c r="C1753" s="161"/>
      <c r="D1753" s="254" t="s">
        <v>142</v>
      </c>
      <c r="E1753" s="255" t="s">
        <v>3</v>
      </c>
      <c r="F1753" s="256" t="s">
        <v>2224</v>
      </c>
      <c r="G1753" s="161"/>
      <c r="H1753" s="255" t="s">
        <v>3</v>
      </c>
      <c r="I1753" s="125"/>
      <c r="J1753" s="161"/>
      <c r="K1753" s="161"/>
      <c r="L1753" s="253"/>
      <c r="M1753" s="257"/>
      <c r="N1753" s="258"/>
      <c r="O1753" s="258"/>
      <c r="P1753" s="258"/>
      <c r="Q1753" s="258"/>
      <c r="R1753" s="258"/>
      <c r="S1753" s="258"/>
      <c r="T1753" s="259"/>
      <c r="U1753" s="161"/>
      <c r="V1753" s="161"/>
      <c r="W1753" s="161"/>
      <c r="X1753" s="161"/>
      <c r="AT1753" s="124" t="s">
        <v>142</v>
      </c>
      <c r="AU1753" s="124" t="s">
        <v>77</v>
      </c>
      <c r="AV1753" s="13" t="s">
        <v>73</v>
      </c>
      <c r="AW1753" s="13" t="s">
        <v>30</v>
      </c>
      <c r="AX1753" s="13" t="s">
        <v>68</v>
      </c>
      <c r="AY1753" s="124" t="s">
        <v>133</v>
      </c>
    </row>
    <row r="1754" spans="1:51" s="14" customFormat="1" ht="12">
      <c r="A1754" s="162"/>
      <c r="B1754" s="260"/>
      <c r="C1754" s="162"/>
      <c r="D1754" s="254" t="s">
        <v>142</v>
      </c>
      <c r="E1754" s="261" t="s">
        <v>3</v>
      </c>
      <c r="F1754" s="262" t="s">
        <v>152</v>
      </c>
      <c r="G1754" s="162"/>
      <c r="H1754" s="263">
        <v>3</v>
      </c>
      <c r="I1754" s="130"/>
      <c r="J1754" s="162"/>
      <c r="K1754" s="162"/>
      <c r="L1754" s="260"/>
      <c r="M1754" s="264"/>
      <c r="N1754" s="265"/>
      <c r="O1754" s="265"/>
      <c r="P1754" s="265"/>
      <c r="Q1754" s="265"/>
      <c r="R1754" s="265"/>
      <c r="S1754" s="265"/>
      <c r="T1754" s="266"/>
      <c r="U1754" s="162"/>
      <c r="V1754" s="162"/>
      <c r="W1754" s="162"/>
      <c r="X1754" s="162"/>
      <c r="AT1754" s="129" t="s">
        <v>142</v>
      </c>
      <c r="AU1754" s="129" t="s">
        <v>77</v>
      </c>
      <c r="AV1754" s="14" t="s">
        <v>77</v>
      </c>
      <c r="AW1754" s="14" t="s">
        <v>30</v>
      </c>
      <c r="AX1754" s="14" t="s">
        <v>73</v>
      </c>
      <c r="AY1754" s="129" t="s">
        <v>133</v>
      </c>
    </row>
    <row r="1755" spans="1:65" s="2" customFormat="1" ht="24.2" customHeight="1">
      <c r="A1755" s="164"/>
      <c r="B1755" s="176"/>
      <c r="C1755" s="242" t="s">
        <v>2225</v>
      </c>
      <c r="D1755" s="242" t="s">
        <v>135</v>
      </c>
      <c r="E1755" s="243" t="s">
        <v>2226</v>
      </c>
      <c r="F1755" s="244" t="s">
        <v>2227</v>
      </c>
      <c r="G1755" s="245" t="s">
        <v>1456</v>
      </c>
      <c r="H1755" s="147"/>
      <c r="I1755" s="117"/>
      <c r="J1755" s="247">
        <f>ROUND(I1755*H1755,2)</f>
        <v>0</v>
      </c>
      <c r="K1755" s="244" t="s">
        <v>139</v>
      </c>
      <c r="L1755" s="176"/>
      <c r="M1755" s="248" t="s">
        <v>3</v>
      </c>
      <c r="N1755" s="249" t="s">
        <v>39</v>
      </c>
      <c r="O1755" s="250"/>
      <c r="P1755" s="251">
        <f>O1755*H1755</f>
        <v>0</v>
      </c>
      <c r="Q1755" s="251">
        <v>0</v>
      </c>
      <c r="R1755" s="251">
        <f>Q1755*H1755</f>
        <v>0</v>
      </c>
      <c r="S1755" s="251">
        <v>0</v>
      </c>
      <c r="T1755" s="252">
        <f>S1755*H1755</f>
        <v>0</v>
      </c>
      <c r="U1755" s="164"/>
      <c r="V1755" s="164"/>
      <c r="W1755" s="164"/>
      <c r="X1755" s="164"/>
      <c r="Y1755" s="30"/>
      <c r="Z1755" s="30"/>
      <c r="AA1755" s="30"/>
      <c r="AB1755" s="30"/>
      <c r="AC1755" s="30"/>
      <c r="AD1755" s="30"/>
      <c r="AE1755" s="30"/>
      <c r="AR1755" s="122" t="s">
        <v>195</v>
      </c>
      <c r="AT1755" s="122" t="s">
        <v>135</v>
      </c>
      <c r="AU1755" s="122" t="s">
        <v>77</v>
      </c>
      <c r="AY1755" s="18" t="s">
        <v>133</v>
      </c>
      <c r="BE1755" s="123">
        <f>IF(N1755="základní",J1755,0)</f>
        <v>0</v>
      </c>
      <c r="BF1755" s="123">
        <f>IF(N1755="snížená",J1755,0)</f>
        <v>0</v>
      </c>
      <c r="BG1755" s="123">
        <f>IF(N1755="zákl. přenesená",J1755,0)</f>
        <v>0</v>
      </c>
      <c r="BH1755" s="123">
        <f>IF(N1755="sníž. přenesená",J1755,0)</f>
        <v>0</v>
      </c>
      <c r="BI1755" s="123">
        <f>IF(N1755="nulová",J1755,0)</f>
        <v>0</v>
      </c>
      <c r="BJ1755" s="18" t="s">
        <v>73</v>
      </c>
      <c r="BK1755" s="123">
        <f>ROUND(I1755*H1755,2)</f>
        <v>0</v>
      </c>
      <c r="BL1755" s="18" t="s">
        <v>195</v>
      </c>
      <c r="BM1755" s="122" t="s">
        <v>2228</v>
      </c>
    </row>
    <row r="1756" spans="1:63" s="12" customFormat="1" ht="22.9" customHeight="1">
      <c r="A1756" s="163"/>
      <c r="B1756" s="232"/>
      <c r="C1756" s="163"/>
      <c r="D1756" s="233" t="s">
        <v>67</v>
      </c>
      <c r="E1756" s="240" t="s">
        <v>2229</v>
      </c>
      <c r="F1756" s="240" t="s">
        <v>2230</v>
      </c>
      <c r="G1756" s="163"/>
      <c r="H1756" s="163"/>
      <c r="I1756" s="110"/>
      <c r="J1756" s="241">
        <f>BK1756</f>
        <v>0</v>
      </c>
      <c r="K1756" s="163"/>
      <c r="L1756" s="232"/>
      <c r="M1756" s="236"/>
      <c r="N1756" s="237"/>
      <c r="O1756" s="237"/>
      <c r="P1756" s="238">
        <f>SUM(P1757:P1818)</f>
        <v>0</v>
      </c>
      <c r="Q1756" s="237"/>
      <c r="R1756" s="238">
        <f>SUM(R1757:R1818)</f>
        <v>0.00144</v>
      </c>
      <c r="S1756" s="237"/>
      <c r="T1756" s="239">
        <f>SUM(T1757:T1818)</f>
        <v>0.113</v>
      </c>
      <c r="U1756" s="163"/>
      <c r="V1756" s="163"/>
      <c r="W1756" s="163"/>
      <c r="X1756" s="163"/>
      <c r="AR1756" s="109" t="s">
        <v>77</v>
      </c>
      <c r="AT1756" s="115" t="s">
        <v>67</v>
      </c>
      <c r="AU1756" s="115" t="s">
        <v>73</v>
      </c>
      <c r="AY1756" s="109" t="s">
        <v>133</v>
      </c>
      <c r="BK1756" s="116">
        <f>SUM(BK1757:BK1818)</f>
        <v>0</v>
      </c>
    </row>
    <row r="1757" spans="1:65" s="2" customFormat="1" ht="14.45" customHeight="1">
      <c r="A1757" s="164"/>
      <c r="B1757" s="176"/>
      <c r="C1757" s="242" t="s">
        <v>2231</v>
      </c>
      <c r="D1757" s="242" t="s">
        <v>135</v>
      </c>
      <c r="E1757" s="243" t="s">
        <v>2232</v>
      </c>
      <c r="F1757" s="244" t="s">
        <v>2233</v>
      </c>
      <c r="G1757" s="245" t="s">
        <v>138</v>
      </c>
      <c r="H1757" s="246">
        <v>3.2</v>
      </c>
      <c r="I1757" s="117"/>
      <c r="J1757" s="247">
        <f>ROUND(I1757*H1757,2)</f>
        <v>0</v>
      </c>
      <c r="K1757" s="244" t="s">
        <v>139</v>
      </c>
      <c r="L1757" s="176"/>
      <c r="M1757" s="248" t="s">
        <v>3</v>
      </c>
      <c r="N1757" s="249" t="s">
        <v>39</v>
      </c>
      <c r="O1757" s="250"/>
      <c r="P1757" s="251">
        <f>O1757*H1757</f>
        <v>0</v>
      </c>
      <c r="Q1757" s="251">
        <v>0</v>
      </c>
      <c r="R1757" s="251">
        <f>Q1757*H1757</f>
        <v>0</v>
      </c>
      <c r="S1757" s="251">
        <v>0</v>
      </c>
      <c r="T1757" s="252">
        <f>S1757*H1757</f>
        <v>0</v>
      </c>
      <c r="U1757" s="164"/>
      <c r="V1757" s="164"/>
      <c r="W1757" s="164"/>
      <c r="X1757" s="164"/>
      <c r="Y1757" s="30"/>
      <c r="Z1757" s="30"/>
      <c r="AA1757" s="30"/>
      <c r="AB1757" s="30"/>
      <c r="AC1757" s="30"/>
      <c r="AD1757" s="30"/>
      <c r="AE1757" s="30"/>
      <c r="AR1757" s="122" t="s">
        <v>195</v>
      </c>
      <c r="AT1757" s="122" t="s">
        <v>135</v>
      </c>
      <c r="AU1757" s="122" t="s">
        <v>77</v>
      </c>
      <c r="AY1757" s="18" t="s">
        <v>133</v>
      </c>
      <c r="BE1757" s="123">
        <f>IF(N1757="základní",J1757,0)</f>
        <v>0</v>
      </c>
      <c r="BF1757" s="123">
        <f>IF(N1757="snížená",J1757,0)</f>
        <v>0</v>
      </c>
      <c r="BG1757" s="123">
        <f>IF(N1757="zákl. přenesená",J1757,0)</f>
        <v>0</v>
      </c>
      <c r="BH1757" s="123">
        <f>IF(N1757="sníž. přenesená",J1757,0)</f>
        <v>0</v>
      </c>
      <c r="BI1757" s="123">
        <f>IF(N1757="nulová",J1757,0)</f>
        <v>0</v>
      </c>
      <c r="BJ1757" s="18" t="s">
        <v>73</v>
      </c>
      <c r="BK1757" s="123">
        <f>ROUND(I1757*H1757,2)</f>
        <v>0</v>
      </c>
      <c r="BL1757" s="18" t="s">
        <v>195</v>
      </c>
      <c r="BM1757" s="122" t="s">
        <v>2234</v>
      </c>
    </row>
    <row r="1758" spans="1:51" s="13" customFormat="1" ht="12">
      <c r="A1758" s="161"/>
      <c r="B1758" s="253"/>
      <c r="C1758" s="161"/>
      <c r="D1758" s="254" t="s">
        <v>142</v>
      </c>
      <c r="E1758" s="255" t="s">
        <v>3</v>
      </c>
      <c r="F1758" s="256" t="s">
        <v>2235</v>
      </c>
      <c r="G1758" s="161"/>
      <c r="H1758" s="255" t="s">
        <v>3</v>
      </c>
      <c r="I1758" s="125"/>
      <c r="J1758" s="161"/>
      <c r="K1758" s="161"/>
      <c r="L1758" s="253"/>
      <c r="M1758" s="257"/>
      <c r="N1758" s="258"/>
      <c r="O1758" s="258"/>
      <c r="P1758" s="258"/>
      <c r="Q1758" s="258"/>
      <c r="R1758" s="258"/>
      <c r="S1758" s="258"/>
      <c r="T1758" s="259"/>
      <c r="U1758" s="161"/>
      <c r="V1758" s="161"/>
      <c r="W1758" s="161"/>
      <c r="X1758" s="161"/>
      <c r="AT1758" s="124" t="s">
        <v>142</v>
      </c>
      <c r="AU1758" s="124" t="s">
        <v>77</v>
      </c>
      <c r="AV1758" s="13" t="s">
        <v>73</v>
      </c>
      <c r="AW1758" s="13" t="s">
        <v>30</v>
      </c>
      <c r="AX1758" s="13" t="s">
        <v>68</v>
      </c>
      <c r="AY1758" s="124" t="s">
        <v>133</v>
      </c>
    </row>
    <row r="1759" spans="1:51" s="14" customFormat="1" ht="12">
      <c r="A1759" s="162"/>
      <c r="B1759" s="260"/>
      <c r="C1759" s="162"/>
      <c r="D1759" s="254" t="s">
        <v>142</v>
      </c>
      <c r="E1759" s="261" t="s">
        <v>3</v>
      </c>
      <c r="F1759" s="262" t="s">
        <v>2236</v>
      </c>
      <c r="G1759" s="162"/>
      <c r="H1759" s="263">
        <v>3.2</v>
      </c>
      <c r="I1759" s="130"/>
      <c r="J1759" s="162"/>
      <c r="K1759" s="162"/>
      <c r="L1759" s="260"/>
      <c r="M1759" s="264"/>
      <c r="N1759" s="265"/>
      <c r="O1759" s="265"/>
      <c r="P1759" s="265"/>
      <c r="Q1759" s="265"/>
      <c r="R1759" s="265"/>
      <c r="S1759" s="265"/>
      <c r="T1759" s="266"/>
      <c r="U1759" s="162"/>
      <c r="V1759" s="162"/>
      <c r="W1759" s="162"/>
      <c r="X1759" s="162"/>
      <c r="AT1759" s="129" t="s">
        <v>142</v>
      </c>
      <c r="AU1759" s="129" t="s">
        <v>77</v>
      </c>
      <c r="AV1759" s="14" t="s">
        <v>77</v>
      </c>
      <c r="AW1759" s="14" t="s">
        <v>30</v>
      </c>
      <c r="AX1759" s="14" t="s">
        <v>73</v>
      </c>
      <c r="AY1759" s="129" t="s">
        <v>133</v>
      </c>
    </row>
    <row r="1760" spans="1:65" s="2" customFormat="1" ht="24.2" customHeight="1">
      <c r="A1760" s="164"/>
      <c r="B1760" s="176"/>
      <c r="C1760" s="285" t="s">
        <v>2237</v>
      </c>
      <c r="D1760" s="285" t="s">
        <v>898</v>
      </c>
      <c r="E1760" s="286" t="s">
        <v>2238</v>
      </c>
      <c r="F1760" s="287" t="s">
        <v>2239</v>
      </c>
      <c r="G1760" s="288" t="s">
        <v>138</v>
      </c>
      <c r="H1760" s="289">
        <v>3.2</v>
      </c>
      <c r="I1760" s="144"/>
      <c r="J1760" s="290">
        <f>ROUND(I1760*H1760,2)</f>
        <v>0</v>
      </c>
      <c r="K1760" s="287" t="s">
        <v>3</v>
      </c>
      <c r="L1760" s="291"/>
      <c r="M1760" s="292" t="s">
        <v>3</v>
      </c>
      <c r="N1760" s="293" t="s">
        <v>39</v>
      </c>
      <c r="O1760" s="250"/>
      <c r="P1760" s="251">
        <f>O1760*H1760</f>
        <v>0</v>
      </c>
      <c r="Q1760" s="251">
        <v>0</v>
      </c>
      <c r="R1760" s="251">
        <f>Q1760*H1760</f>
        <v>0</v>
      </c>
      <c r="S1760" s="251">
        <v>0</v>
      </c>
      <c r="T1760" s="252">
        <f>S1760*H1760</f>
        <v>0</v>
      </c>
      <c r="U1760" s="164"/>
      <c r="V1760" s="164"/>
      <c r="W1760" s="164"/>
      <c r="X1760" s="164"/>
      <c r="Y1760" s="30"/>
      <c r="Z1760" s="30"/>
      <c r="AA1760" s="30"/>
      <c r="AB1760" s="30"/>
      <c r="AC1760" s="30"/>
      <c r="AD1760" s="30"/>
      <c r="AE1760" s="30"/>
      <c r="AR1760" s="122" t="s">
        <v>367</v>
      </c>
      <c r="AT1760" s="122" t="s">
        <v>898</v>
      </c>
      <c r="AU1760" s="122" t="s">
        <v>77</v>
      </c>
      <c r="AY1760" s="18" t="s">
        <v>133</v>
      </c>
      <c r="BE1760" s="123">
        <f>IF(N1760="základní",J1760,0)</f>
        <v>0</v>
      </c>
      <c r="BF1760" s="123">
        <f>IF(N1760="snížená",J1760,0)</f>
        <v>0</v>
      </c>
      <c r="BG1760" s="123">
        <f>IF(N1760="zákl. přenesená",J1760,0)</f>
        <v>0</v>
      </c>
      <c r="BH1760" s="123">
        <f>IF(N1760="sníž. přenesená",J1760,0)</f>
        <v>0</v>
      </c>
      <c r="BI1760" s="123">
        <f>IF(N1760="nulová",J1760,0)</f>
        <v>0</v>
      </c>
      <c r="BJ1760" s="18" t="s">
        <v>73</v>
      </c>
      <c r="BK1760" s="123">
        <f>ROUND(I1760*H1760,2)</f>
        <v>0</v>
      </c>
      <c r="BL1760" s="18" t="s">
        <v>195</v>
      </c>
      <c r="BM1760" s="122" t="s">
        <v>2240</v>
      </c>
    </row>
    <row r="1761" spans="1:47" s="2" customFormat="1" ht="19.5">
      <c r="A1761" s="164"/>
      <c r="B1761" s="176"/>
      <c r="C1761" s="164"/>
      <c r="D1761" s="254" t="s">
        <v>164</v>
      </c>
      <c r="E1761" s="164"/>
      <c r="F1761" s="267" t="s">
        <v>2241</v>
      </c>
      <c r="G1761" s="164"/>
      <c r="H1761" s="164"/>
      <c r="I1761" s="134"/>
      <c r="J1761" s="164"/>
      <c r="K1761" s="164"/>
      <c r="L1761" s="176"/>
      <c r="M1761" s="268"/>
      <c r="N1761" s="269"/>
      <c r="O1761" s="250"/>
      <c r="P1761" s="250"/>
      <c r="Q1761" s="250"/>
      <c r="R1761" s="250"/>
      <c r="S1761" s="250"/>
      <c r="T1761" s="270"/>
      <c r="U1761" s="164"/>
      <c r="V1761" s="164"/>
      <c r="W1761" s="164"/>
      <c r="X1761" s="164"/>
      <c r="Y1761" s="30"/>
      <c r="Z1761" s="30"/>
      <c r="AA1761" s="30"/>
      <c r="AB1761" s="30"/>
      <c r="AC1761" s="30"/>
      <c r="AD1761" s="30"/>
      <c r="AE1761" s="30"/>
      <c r="AT1761" s="18" t="s">
        <v>164</v>
      </c>
      <c r="AU1761" s="18" t="s">
        <v>77</v>
      </c>
    </row>
    <row r="1762" spans="1:51" s="13" customFormat="1" ht="12">
      <c r="A1762" s="161"/>
      <c r="B1762" s="253"/>
      <c r="C1762" s="161"/>
      <c r="D1762" s="254" t="s">
        <v>142</v>
      </c>
      <c r="E1762" s="255" t="s">
        <v>3</v>
      </c>
      <c r="F1762" s="256" t="s">
        <v>2235</v>
      </c>
      <c r="G1762" s="161"/>
      <c r="H1762" s="255" t="s">
        <v>3</v>
      </c>
      <c r="I1762" s="125"/>
      <c r="J1762" s="161"/>
      <c r="K1762" s="161"/>
      <c r="L1762" s="253"/>
      <c r="M1762" s="257"/>
      <c r="N1762" s="258"/>
      <c r="O1762" s="258"/>
      <c r="P1762" s="258"/>
      <c r="Q1762" s="258"/>
      <c r="R1762" s="258"/>
      <c r="S1762" s="258"/>
      <c r="T1762" s="259"/>
      <c r="U1762" s="161"/>
      <c r="V1762" s="161"/>
      <c r="W1762" s="161"/>
      <c r="X1762" s="161"/>
      <c r="AT1762" s="124" t="s">
        <v>142</v>
      </c>
      <c r="AU1762" s="124" t="s">
        <v>77</v>
      </c>
      <c r="AV1762" s="13" t="s">
        <v>73</v>
      </c>
      <c r="AW1762" s="13" t="s">
        <v>30</v>
      </c>
      <c r="AX1762" s="13" t="s">
        <v>68</v>
      </c>
      <c r="AY1762" s="124" t="s">
        <v>133</v>
      </c>
    </row>
    <row r="1763" spans="1:51" s="14" customFormat="1" ht="12">
      <c r="A1763" s="162"/>
      <c r="B1763" s="260"/>
      <c r="C1763" s="162"/>
      <c r="D1763" s="254" t="s">
        <v>142</v>
      </c>
      <c r="E1763" s="261" t="s">
        <v>3</v>
      </c>
      <c r="F1763" s="262" t="s">
        <v>2236</v>
      </c>
      <c r="G1763" s="162"/>
      <c r="H1763" s="263">
        <v>3.2</v>
      </c>
      <c r="I1763" s="130"/>
      <c r="J1763" s="162"/>
      <c r="K1763" s="162"/>
      <c r="L1763" s="260"/>
      <c r="M1763" s="264"/>
      <c r="N1763" s="265"/>
      <c r="O1763" s="265"/>
      <c r="P1763" s="265"/>
      <c r="Q1763" s="265"/>
      <c r="R1763" s="265"/>
      <c r="S1763" s="265"/>
      <c r="T1763" s="266"/>
      <c r="U1763" s="162"/>
      <c r="V1763" s="162"/>
      <c r="W1763" s="162"/>
      <c r="X1763" s="162"/>
      <c r="AT1763" s="129" t="s">
        <v>142</v>
      </c>
      <c r="AU1763" s="129" t="s">
        <v>77</v>
      </c>
      <c r="AV1763" s="14" t="s">
        <v>77</v>
      </c>
      <c r="AW1763" s="14" t="s">
        <v>30</v>
      </c>
      <c r="AX1763" s="14" t="s">
        <v>73</v>
      </c>
      <c r="AY1763" s="129" t="s">
        <v>133</v>
      </c>
    </row>
    <row r="1764" spans="1:65" s="2" customFormat="1" ht="14.45" customHeight="1">
      <c r="A1764" s="164"/>
      <c r="B1764" s="176"/>
      <c r="C1764" s="242" t="s">
        <v>2242</v>
      </c>
      <c r="D1764" s="242" t="s">
        <v>135</v>
      </c>
      <c r="E1764" s="243" t="s">
        <v>2243</v>
      </c>
      <c r="F1764" s="244" t="s">
        <v>2244</v>
      </c>
      <c r="G1764" s="245" t="s">
        <v>172</v>
      </c>
      <c r="H1764" s="246">
        <v>7.2</v>
      </c>
      <c r="I1764" s="117"/>
      <c r="J1764" s="247">
        <f>ROUND(I1764*H1764,2)</f>
        <v>0</v>
      </c>
      <c r="K1764" s="244" t="s">
        <v>139</v>
      </c>
      <c r="L1764" s="176"/>
      <c r="M1764" s="248" t="s">
        <v>3</v>
      </c>
      <c r="N1764" s="249" t="s">
        <v>39</v>
      </c>
      <c r="O1764" s="250"/>
      <c r="P1764" s="251">
        <f>O1764*H1764</f>
        <v>0</v>
      </c>
      <c r="Q1764" s="251">
        <v>0</v>
      </c>
      <c r="R1764" s="251">
        <f>Q1764*H1764</f>
        <v>0</v>
      </c>
      <c r="S1764" s="251">
        <v>0</v>
      </c>
      <c r="T1764" s="252">
        <f>S1764*H1764</f>
        <v>0</v>
      </c>
      <c r="U1764" s="164"/>
      <c r="V1764" s="164"/>
      <c r="W1764" s="164"/>
      <c r="X1764" s="164"/>
      <c r="Y1764" s="30"/>
      <c r="Z1764" s="30"/>
      <c r="AA1764" s="30"/>
      <c r="AB1764" s="30"/>
      <c r="AC1764" s="30"/>
      <c r="AD1764" s="30"/>
      <c r="AE1764" s="30"/>
      <c r="AR1764" s="122" t="s">
        <v>195</v>
      </c>
      <c r="AT1764" s="122" t="s">
        <v>135</v>
      </c>
      <c r="AU1764" s="122" t="s">
        <v>77</v>
      </c>
      <c r="AY1764" s="18" t="s">
        <v>133</v>
      </c>
      <c r="BE1764" s="123">
        <f>IF(N1764="základní",J1764,0)</f>
        <v>0</v>
      </c>
      <c r="BF1764" s="123">
        <f>IF(N1764="snížená",J1764,0)</f>
        <v>0</v>
      </c>
      <c r="BG1764" s="123">
        <f>IF(N1764="zákl. přenesená",J1764,0)</f>
        <v>0</v>
      </c>
      <c r="BH1764" s="123">
        <f>IF(N1764="sníž. přenesená",J1764,0)</f>
        <v>0</v>
      </c>
      <c r="BI1764" s="123">
        <f>IF(N1764="nulová",J1764,0)</f>
        <v>0</v>
      </c>
      <c r="BJ1764" s="18" t="s">
        <v>73</v>
      </c>
      <c r="BK1764" s="123">
        <f>ROUND(I1764*H1764,2)</f>
        <v>0</v>
      </c>
      <c r="BL1764" s="18" t="s">
        <v>195</v>
      </c>
      <c r="BM1764" s="122" t="s">
        <v>2245</v>
      </c>
    </row>
    <row r="1765" spans="1:51" s="13" customFormat="1" ht="12">
      <c r="A1765" s="161"/>
      <c r="B1765" s="253"/>
      <c r="C1765" s="161"/>
      <c r="D1765" s="254" t="s">
        <v>142</v>
      </c>
      <c r="E1765" s="255" t="s">
        <v>3</v>
      </c>
      <c r="F1765" s="256" t="s">
        <v>2235</v>
      </c>
      <c r="G1765" s="161"/>
      <c r="H1765" s="255" t="s">
        <v>3</v>
      </c>
      <c r="I1765" s="125"/>
      <c r="J1765" s="161"/>
      <c r="K1765" s="161"/>
      <c r="L1765" s="253"/>
      <c r="M1765" s="257"/>
      <c r="N1765" s="258"/>
      <c r="O1765" s="258"/>
      <c r="P1765" s="258"/>
      <c r="Q1765" s="258"/>
      <c r="R1765" s="258"/>
      <c r="S1765" s="258"/>
      <c r="T1765" s="259"/>
      <c r="U1765" s="161"/>
      <c r="V1765" s="161"/>
      <c r="W1765" s="161"/>
      <c r="X1765" s="161"/>
      <c r="AT1765" s="124" t="s">
        <v>142</v>
      </c>
      <c r="AU1765" s="124" t="s">
        <v>77</v>
      </c>
      <c r="AV1765" s="13" t="s">
        <v>73</v>
      </c>
      <c r="AW1765" s="13" t="s">
        <v>30</v>
      </c>
      <c r="AX1765" s="13" t="s">
        <v>68</v>
      </c>
      <c r="AY1765" s="124" t="s">
        <v>133</v>
      </c>
    </row>
    <row r="1766" spans="1:51" s="14" customFormat="1" ht="12">
      <c r="A1766" s="162"/>
      <c r="B1766" s="260"/>
      <c r="C1766" s="162"/>
      <c r="D1766" s="254" t="s">
        <v>142</v>
      </c>
      <c r="E1766" s="261" t="s">
        <v>3</v>
      </c>
      <c r="F1766" s="262" t="s">
        <v>2246</v>
      </c>
      <c r="G1766" s="162"/>
      <c r="H1766" s="263">
        <v>7.2</v>
      </c>
      <c r="I1766" s="130"/>
      <c r="J1766" s="162"/>
      <c r="K1766" s="162"/>
      <c r="L1766" s="260"/>
      <c r="M1766" s="264"/>
      <c r="N1766" s="265"/>
      <c r="O1766" s="265"/>
      <c r="P1766" s="265"/>
      <c r="Q1766" s="265"/>
      <c r="R1766" s="265"/>
      <c r="S1766" s="265"/>
      <c r="T1766" s="266"/>
      <c r="U1766" s="162"/>
      <c r="V1766" s="162"/>
      <c r="W1766" s="162"/>
      <c r="X1766" s="162"/>
      <c r="AT1766" s="129" t="s">
        <v>142</v>
      </c>
      <c r="AU1766" s="129" t="s">
        <v>77</v>
      </c>
      <c r="AV1766" s="14" t="s">
        <v>77</v>
      </c>
      <c r="AW1766" s="14" t="s">
        <v>30</v>
      </c>
      <c r="AX1766" s="14" t="s">
        <v>73</v>
      </c>
      <c r="AY1766" s="129" t="s">
        <v>133</v>
      </c>
    </row>
    <row r="1767" spans="1:65" s="2" customFormat="1" ht="14.45" customHeight="1">
      <c r="A1767" s="164"/>
      <c r="B1767" s="176"/>
      <c r="C1767" s="285" t="s">
        <v>2247</v>
      </c>
      <c r="D1767" s="285" t="s">
        <v>898</v>
      </c>
      <c r="E1767" s="286" t="s">
        <v>2248</v>
      </c>
      <c r="F1767" s="287" t="s">
        <v>2249</v>
      </c>
      <c r="G1767" s="288" t="s">
        <v>172</v>
      </c>
      <c r="H1767" s="289">
        <v>7.2</v>
      </c>
      <c r="I1767" s="144"/>
      <c r="J1767" s="290">
        <f>ROUND(I1767*H1767,2)</f>
        <v>0</v>
      </c>
      <c r="K1767" s="287" t="s">
        <v>139</v>
      </c>
      <c r="L1767" s="291"/>
      <c r="M1767" s="292" t="s">
        <v>3</v>
      </c>
      <c r="N1767" s="293" t="s">
        <v>39</v>
      </c>
      <c r="O1767" s="250"/>
      <c r="P1767" s="251">
        <f>O1767*H1767</f>
        <v>0</v>
      </c>
      <c r="Q1767" s="251">
        <v>0.0002</v>
      </c>
      <c r="R1767" s="251">
        <f>Q1767*H1767</f>
        <v>0.00144</v>
      </c>
      <c r="S1767" s="251">
        <v>0</v>
      </c>
      <c r="T1767" s="252">
        <f>S1767*H1767</f>
        <v>0</v>
      </c>
      <c r="U1767" s="164"/>
      <c r="V1767" s="164"/>
      <c r="W1767" s="164"/>
      <c r="X1767" s="164"/>
      <c r="Y1767" s="30"/>
      <c r="Z1767" s="30"/>
      <c r="AA1767" s="30"/>
      <c r="AB1767" s="30"/>
      <c r="AC1767" s="30"/>
      <c r="AD1767" s="30"/>
      <c r="AE1767" s="30"/>
      <c r="AR1767" s="122" t="s">
        <v>367</v>
      </c>
      <c r="AT1767" s="122" t="s">
        <v>898</v>
      </c>
      <c r="AU1767" s="122" t="s">
        <v>77</v>
      </c>
      <c r="AY1767" s="18" t="s">
        <v>133</v>
      </c>
      <c r="BE1767" s="123">
        <f>IF(N1767="základní",J1767,0)</f>
        <v>0</v>
      </c>
      <c r="BF1767" s="123">
        <f>IF(N1767="snížená",J1767,0)</f>
        <v>0</v>
      </c>
      <c r="BG1767" s="123">
        <f>IF(N1767="zákl. přenesená",J1767,0)</f>
        <v>0</v>
      </c>
      <c r="BH1767" s="123">
        <f>IF(N1767="sníž. přenesená",J1767,0)</f>
        <v>0</v>
      </c>
      <c r="BI1767" s="123">
        <f>IF(N1767="nulová",J1767,0)</f>
        <v>0</v>
      </c>
      <c r="BJ1767" s="18" t="s">
        <v>73</v>
      </c>
      <c r="BK1767" s="123">
        <f>ROUND(I1767*H1767,2)</f>
        <v>0</v>
      </c>
      <c r="BL1767" s="18" t="s">
        <v>195</v>
      </c>
      <c r="BM1767" s="122" t="s">
        <v>2250</v>
      </c>
    </row>
    <row r="1768" spans="1:65" s="2" customFormat="1" ht="14.45" customHeight="1">
      <c r="A1768" s="164"/>
      <c r="B1768" s="176"/>
      <c r="C1768" s="242" t="s">
        <v>2251</v>
      </c>
      <c r="D1768" s="242" t="s">
        <v>135</v>
      </c>
      <c r="E1768" s="243" t="s">
        <v>2252</v>
      </c>
      <c r="F1768" s="244" t="s">
        <v>2253</v>
      </c>
      <c r="G1768" s="245" t="s">
        <v>527</v>
      </c>
      <c r="H1768" s="246">
        <v>1</v>
      </c>
      <c r="I1768" s="117"/>
      <c r="J1768" s="247">
        <f>ROUND(I1768*H1768,2)</f>
        <v>0</v>
      </c>
      <c r="K1768" s="244" t="s">
        <v>3</v>
      </c>
      <c r="L1768" s="176"/>
      <c r="M1768" s="248" t="s">
        <v>3</v>
      </c>
      <c r="N1768" s="249" t="s">
        <v>39</v>
      </c>
      <c r="O1768" s="250"/>
      <c r="P1768" s="251">
        <f>O1768*H1768</f>
        <v>0</v>
      </c>
      <c r="Q1768" s="251">
        <v>0</v>
      </c>
      <c r="R1768" s="251">
        <f>Q1768*H1768</f>
        <v>0</v>
      </c>
      <c r="S1768" s="251">
        <v>0.05</v>
      </c>
      <c r="T1768" s="252">
        <f>S1768*H1768</f>
        <v>0.05</v>
      </c>
      <c r="U1768" s="164"/>
      <c r="V1768" s="164"/>
      <c r="W1768" s="164"/>
      <c r="X1768" s="164"/>
      <c r="Y1768" s="30"/>
      <c r="Z1768" s="30"/>
      <c r="AA1768" s="30"/>
      <c r="AB1768" s="30"/>
      <c r="AC1768" s="30"/>
      <c r="AD1768" s="30"/>
      <c r="AE1768" s="30"/>
      <c r="AR1768" s="122" t="s">
        <v>195</v>
      </c>
      <c r="AT1768" s="122" t="s">
        <v>135</v>
      </c>
      <c r="AU1768" s="122" t="s">
        <v>77</v>
      </c>
      <c r="AY1768" s="18" t="s">
        <v>133</v>
      </c>
      <c r="BE1768" s="123">
        <f>IF(N1768="základní",J1768,0)</f>
        <v>0</v>
      </c>
      <c r="BF1768" s="123">
        <f>IF(N1768="snížená",J1768,0)</f>
        <v>0</v>
      </c>
      <c r="BG1768" s="123">
        <f>IF(N1768="zákl. přenesená",J1768,0)</f>
        <v>0</v>
      </c>
      <c r="BH1768" s="123">
        <f>IF(N1768="sníž. přenesená",J1768,0)</f>
        <v>0</v>
      </c>
      <c r="BI1768" s="123">
        <f>IF(N1768="nulová",J1768,0)</f>
        <v>0</v>
      </c>
      <c r="BJ1768" s="18" t="s">
        <v>73</v>
      </c>
      <c r="BK1768" s="123">
        <f>ROUND(I1768*H1768,2)</f>
        <v>0</v>
      </c>
      <c r="BL1768" s="18" t="s">
        <v>195</v>
      </c>
      <c r="BM1768" s="122" t="s">
        <v>2254</v>
      </c>
    </row>
    <row r="1769" spans="1:65" s="2" customFormat="1" ht="24.2" customHeight="1">
      <c r="A1769" s="164"/>
      <c r="B1769" s="176"/>
      <c r="C1769" s="242" t="s">
        <v>2255</v>
      </c>
      <c r="D1769" s="242" t="s">
        <v>135</v>
      </c>
      <c r="E1769" s="243" t="s">
        <v>2256</v>
      </c>
      <c r="F1769" s="244" t="s">
        <v>2257</v>
      </c>
      <c r="G1769" s="245" t="s">
        <v>235</v>
      </c>
      <c r="H1769" s="246">
        <v>1</v>
      </c>
      <c r="I1769" s="117"/>
      <c r="J1769" s="247">
        <f>ROUND(I1769*H1769,2)</f>
        <v>0</v>
      </c>
      <c r="K1769" s="244" t="s">
        <v>3</v>
      </c>
      <c r="L1769" s="176"/>
      <c r="M1769" s="248" t="s">
        <v>3</v>
      </c>
      <c r="N1769" s="249" t="s">
        <v>39</v>
      </c>
      <c r="O1769" s="250"/>
      <c r="P1769" s="251">
        <f>O1769*H1769</f>
        <v>0</v>
      </c>
      <c r="Q1769" s="251">
        <v>0</v>
      </c>
      <c r="R1769" s="251">
        <f>Q1769*H1769</f>
        <v>0</v>
      </c>
      <c r="S1769" s="251">
        <v>0</v>
      </c>
      <c r="T1769" s="252">
        <f>S1769*H1769</f>
        <v>0</v>
      </c>
      <c r="U1769" s="164"/>
      <c r="V1769" s="164"/>
      <c r="W1769" s="164"/>
      <c r="X1769" s="164"/>
      <c r="Y1769" s="30"/>
      <c r="Z1769" s="30"/>
      <c r="AA1769" s="30"/>
      <c r="AB1769" s="30"/>
      <c r="AC1769" s="30"/>
      <c r="AD1769" s="30"/>
      <c r="AE1769" s="30"/>
      <c r="AR1769" s="122" t="s">
        <v>195</v>
      </c>
      <c r="AT1769" s="122" t="s">
        <v>135</v>
      </c>
      <c r="AU1769" s="122" t="s">
        <v>77</v>
      </c>
      <c r="AY1769" s="18" t="s">
        <v>133</v>
      </c>
      <c r="BE1769" s="123">
        <f>IF(N1769="základní",J1769,0)</f>
        <v>0</v>
      </c>
      <c r="BF1769" s="123">
        <f>IF(N1769="snížená",J1769,0)</f>
        <v>0</v>
      </c>
      <c r="BG1769" s="123">
        <f>IF(N1769="zákl. přenesená",J1769,0)</f>
        <v>0</v>
      </c>
      <c r="BH1769" s="123">
        <f>IF(N1769="sníž. přenesená",J1769,0)</f>
        <v>0</v>
      </c>
      <c r="BI1769" s="123">
        <f>IF(N1769="nulová",J1769,0)</f>
        <v>0</v>
      </c>
      <c r="BJ1769" s="18" t="s">
        <v>73</v>
      </c>
      <c r="BK1769" s="123">
        <f>ROUND(I1769*H1769,2)</f>
        <v>0</v>
      </c>
      <c r="BL1769" s="18" t="s">
        <v>195</v>
      </c>
      <c r="BM1769" s="122" t="s">
        <v>2258</v>
      </c>
    </row>
    <row r="1770" spans="1:47" s="2" customFormat="1" ht="29.25">
      <c r="A1770" s="164"/>
      <c r="B1770" s="176"/>
      <c r="C1770" s="164"/>
      <c r="D1770" s="254" t="s">
        <v>164</v>
      </c>
      <c r="E1770" s="164"/>
      <c r="F1770" s="267" t="s">
        <v>2259</v>
      </c>
      <c r="G1770" s="164"/>
      <c r="H1770" s="164"/>
      <c r="I1770" s="134"/>
      <c r="J1770" s="164"/>
      <c r="K1770" s="164"/>
      <c r="L1770" s="176"/>
      <c r="M1770" s="268"/>
      <c r="N1770" s="269"/>
      <c r="O1770" s="250"/>
      <c r="P1770" s="250"/>
      <c r="Q1770" s="250"/>
      <c r="R1770" s="250"/>
      <c r="S1770" s="250"/>
      <c r="T1770" s="270"/>
      <c r="U1770" s="164"/>
      <c r="V1770" s="164"/>
      <c r="W1770" s="164"/>
      <c r="X1770" s="164"/>
      <c r="Y1770" s="30"/>
      <c r="Z1770" s="30"/>
      <c r="AA1770" s="30"/>
      <c r="AB1770" s="30"/>
      <c r="AC1770" s="30"/>
      <c r="AD1770" s="30"/>
      <c r="AE1770" s="30"/>
      <c r="AT1770" s="18" t="s">
        <v>164</v>
      </c>
      <c r="AU1770" s="18" t="s">
        <v>77</v>
      </c>
    </row>
    <row r="1771" spans="1:65" s="2" customFormat="1" ht="14.45" customHeight="1">
      <c r="A1771" s="164"/>
      <c r="B1771" s="176"/>
      <c r="C1771" s="242" t="s">
        <v>2260</v>
      </c>
      <c r="D1771" s="242" t="s">
        <v>135</v>
      </c>
      <c r="E1771" s="243" t="s">
        <v>2261</v>
      </c>
      <c r="F1771" s="244" t="s">
        <v>2262</v>
      </c>
      <c r="G1771" s="245" t="s">
        <v>235</v>
      </c>
      <c r="H1771" s="246">
        <v>1</v>
      </c>
      <c r="I1771" s="117"/>
      <c r="J1771" s="247">
        <f>ROUND(I1771*H1771,2)</f>
        <v>0</v>
      </c>
      <c r="K1771" s="244" t="s">
        <v>3</v>
      </c>
      <c r="L1771" s="176"/>
      <c r="M1771" s="248" t="s">
        <v>3</v>
      </c>
      <c r="N1771" s="249" t="s">
        <v>39</v>
      </c>
      <c r="O1771" s="250"/>
      <c r="P1771" s="251">
        <f>O1771*H1771</f>
        <v>0</v>
      </c>
      <c r="Q1771" s="251">
        <v>0</v>
      </c>
      <c r="R1771" s="251">
        <f>Q1771*H1771</f>
        <v>0</v>
      </c>
      <c r="S1771" s="251">
        <v>0</v>
      </c>
      <c r="T1771" s="252">
        <f>S1771*H1771</f>
        <v>0</v>
      </c>
      <c r="U1771" s="164"/>
      <c r="V1771" s="164"/>
      <c r="W1771" s="164"/>
      <c r="X1771" s="164"/>
      <c r="Y1771" s="30"/>
      <c r="Z1771" s="30"/>
      <c r="AA1771" s="30"/>
      <c r="AB1771" s="30"/>
      <c r="AC1771" s="30"/>
      <c r="AD1771" s="30"/>
      <c r="AE1771" s="30"/>
      <c r="AR1771" s="122" t="s">
        <v>195</v>
      </c>
      <c r="AT1771" s="122" t="s">
        <v>135</v>
      </c>
      <c r="AU1771" s="122" t="s">
        <v>77</v>
      </c>
      <c r="AY1771" s="18" t="s">
        <v>133</v>
      </c>
      <c r="BE1771" s="123">
        <f>IF(N1771="základní",J1771,0)</f>
        <v>0</v>
      </c>
      <c r="BF1771" s="123">
        <f>IF(N1771="snížená",J1771,0)</f>
        <v>0</v>
      </c>
      <c r="BG1771" s="123">
        <f>IF(N1771="zákl. přenesená",J1771,0)</f>
        <v>0</v>
      </c>
      <c r="BH1771" s="123">
        <f>IF(N1771="sníž. přenesená",J1771,0)</f>
        <v>0</v>
      </c>
      <c r="BI1771" s="123">
        <f>IF(N1771="nulová",J1771,0)</f>
        <v>0</v>
      </c>
      <c r="BJ1771" s="18" t="s">
        <v>73</v>
      </c>
      <c r="BK1771" s="123">
        <f>ROUND(I1771*H1771,2)</f>
        <v>0</v>
      </c>
      <c r="BL1771" s="18" t="s">
        <v>195</v>
      </c>
      <c r="BM1771" s="122" t="s">
        <v>2263</v>
      </c>
    </row>
    <row r="1772" spans="1:65" s="2" customFormat="1" ht="14.45" customHeight="1">
      <c r="A1772" s="164"/>
      <c r="B1772" s="176"/>
      <c r="C1772" s="242" t="s">
        <v>2264</v>
      </c>
      <c r="D1772" s="242" t="s">
        <v>135</v>
      </c>
      <c r="E1772" s="243" t="s">
        <v>2265</v>
      </c>
      <c r="F1772" s="244" t="s">
        <v>2266</v>
      </c>
      <c r="G1772" s="245" t="s">
        <v>235</v>
      </c>
      <c r="H1772" s="246">
        <v>1</v>
      </c>
      <c r="I1772" s="117"/>
      <c r="J1772" s="247">
        <f>ROUND(I1772*H1772,2)</f>
        <v>0</v>
      </c>
      <c r="K1772" s="244" t="s">
        <v>3</v>
      </c>
      <c r="L1772" s="176"/>
      <c r="M1772" s="248" t="s">
        <v>3</v>
      </c>
      <c r="N1772" s="249" t="s">
        <v>39</v>
      </c>
      <c r="O1772" s="250"/>
      <c r="P1772" s="251">
        <f>O1772*H1772</f>
        <v>0</v>
      </c>
      <c r="Q1772" s="251">
        <v>0</v>
      </c>
      <c r="R1772" s="251">
        <f>Q1772*H1772</f>
        <v>0</v>
      </c>
      <c r="S1772" s="251">
        <v>0</v>
      </c>
      <c r="T1772" s="252">
        <f>S1772*H1772</f>
        <v>0</v>
      </c>
      <c r="U1772" s="164"/>
      <c r="V1772" s="164"/>
      <c r="W1772" s="164"/>
      <c r="X1772" s="164"/>
      <c r="Y1772" s="30"/>
      <c r="Z1772" s="30"/>
      <c r="AA1772" s="30"/>
      <c r="AB1772" s="30"/>
      <c r="AC1772" s="30"/>
      <c r="AD1772" s="30"/>
      <c r="AE1772" s="30"/>
      <c r="AR1772" s="122" t="s">
        <v>195</v>
      </c>
      <c r="AT1772" s="122" t="s">
        <v>135</v>
      </c>
      <c r="AU1772" s="122" t="s">
        <v>77</v>
      </c>
      <c r="AY1772" s="18" t="s">
        <v>133</v>
      </c>
      <c r="BE1772" s="123">
        <f>IF(N1772="základní",J1772,0)</f>
        <v>0</v>
      </c>
      <c r="BF1772" s="123">
        <f>IF(N1772="snížená",J1772,0)</f>
        <v>0</v>
      </c>
      <c r="BG1772" s="123">
        <f>IF(N1772="zákl. přenesená",J1772,0)</f>
        <v>0</v>
      </c>
      <c r="BH1772" s="123">
        <f>IF(N1772="sníž. přenesená",J1772,0)</f>
        <v>0</v>
      </c>
      <c r="BI1772" s="123">
        <f>IF(N1772="nulová",J1772,0)</f>
        <v>0</v>
      </c>
      <c r="BJ1772" s="18" t="s">
        <v>73</v>
      </c>
      <c r="BK1772" s="123">
        <f>ROUND(I1772*H1772,2)</f>
        <v>0</v>
      </c>
      <c r="BL1772" s="18" t="s">
        <v>195</v>
      </c>
      <c r="BM1772" s="122" t="s">
        <v>2267</v>
      </c>
    </row>
    <row r="1773" spans="1:65" s="2" customFormat="1" ht="14.45" customHeight="1">
      <c r="A1773" s="164"/>
      <c r="B1773" s="176"/>
      <c r="C1773" s="242" t="s">
        <v>2268</v>
      </c>
      <c r="D1773" s="242" t="s">
        <v>135</v>
      </c>
      <c r="E1773" s="243" t="s">
        <v>2269</v>
      </c>
      <c r="F1773" s="244" t="s">
        <v>2270</v>
      </c>
      <c r="G1773" s="245" t="s">
        <v>235</v>
      </c>
      <c r="H1773" s="246">
        <v>1</v>
      </c>
      <c r="I1773" s="117"/>
      <c r="J1773" s="247">
        <f>ROUND(I1773*H1773,2)</f>
        <v>0</v>
      </c>
      <c r="K1773" s="244" t="s">
        <v>3</v>
      </c>
      <c r="L1773" s="176"/>
      <c r="M1773" s="248" t="s">
        <v>3</v>
      </c>
      <c r="N1773" s="249" t="s">
        <v>39</v>
      </c>
      <c r="O1773" s="250"/>
      <c r="P1773" s="251">
        <f>O1773*H1773</f>
        <v>0</v>
      </c>
      <c r="Q1773" s="251">
        <v>0</v>
      </c>
      <c r="R1773" s="251">
        <f>Q1773*H1773</f>
        <v>0</v>
      </c>
      <c r="S1773" s="251">
        <v>0.06</v>
      </c>
      <c r="T1773" s="252">
        <f>S1773*H1773</f>
        <v>0.06</v>
      </c>
      <c r="U1773" s="164"/>
      <c r="V1773" s="164"/>
      <c r="W1773" s="164"/>
      <c r="X1773" s="164"/>
      <c r="Y1773" s="30"/>
      <c r="Z1773" s="30"/>
      <c r="AA1773" s="30"/>
      <c r="AB1773" s="30"/>
      <c r="AC1773" s="30"/>
      <c r="AD1773" s="30"/>
      <c r="AE1773" s="30"/>
      <c r="AR1773" s="122" t="s">
        <v>195</v>
      </c>
      <c r="AT1773" s="122" t="s">
        <v>135</v>
      </c>
      <c r="AU1773" s="122" t="s">
        <v>77</v>
      </c>
      <c r="AY1773" s="18" t="s">
        <v>133</v>
      </c>
      <c r="BE1773" s="123">
        <f>IF(N1773="základní",J1773,0)</f>
        <v>0</v>
      </c>
      <c r="BF1773" s="123">
        <f>IF(N1773="snížená",J1773,0)</f>
        <v>0</v>
      </c>
      <c r="BG1773" s="123">
        <f>IF(N1773="zákl. přenesená",J1773,0)</f>
        <v>0</v>
      </c>
      <c r="BH1773" s="123">
        <f>IF(N1773="sníž. přenesená",J1773,0)</f>
        <v>0</v>
      </c>
      <c r="BI1773" s="123">
        <f>IF(N1773="nulová",J1773,0)</f>
        <v>0</v>
      </c>
      <c r="BJ1773" s="18" t="s">
        <v>73</v>
      </c>
      <c r="BK1773" s="123">
        <f>ROUND(I1773*H1773,2)</f>
        <v>0</v>
      </c>
      <c r="BL1773" s="18" t="s">
        <v>195</v>
      </c>
      <c r="BM1773" s="122" t="s">
        <v>2271</v>
      </c>
    </row>
    <row r="1774" spans="1:65" s="2" customFormat="1" ht="14.45" customHeight="1">
      <c r="A1774" s="164"/>
      <c r="B1774" s="176"/>
      <c r="C1774" s="242" t="s">
        <v>2272</v>
      </c>
      <c r="D1774" s="242" t="s">
        <v>135</v>
      </c>
      <c r="E1774" s="243" t="s">
        <v>2273</v>
      </c>
      <c r="F1774" s="244" t="s">
        <v>2274</v>
      </c>
      <c r="G1774" s="245" t="s">
        <v>235</v>
      </c>
      <c r="H1774" s="246">
        <v>1</v>
      </c>
      <c r="I1774" s="117"/>
      <c r="J1774" s="247">
        <f>ROUND(I1774*H1774,2)</f>
        <v>0</v>
      </c>
      <c r="K1774" s="244" t="s">
        <v>3</v>
      </c>
      <c r="L1774" s="176"/>
      <c r="M1774" s="248" t="s">
        <v>3</v>
      </c>
      <c r="N1774" s="249" t="s">
        <v>39</v>
      </c>
      <c r="O1774" s="250"/>
      <c r="P1774" s="251">
        <f>O1774*H1774</f>
        <v>0</v>
      </c>
      <c r="Q1774" s="251">
        <v>0</v>
      </c>
      <c r="R1774" s="251">
        <f>Q1774*H1774</f>
        <v>0</v>
      </c>
      <c r="S1774" s="251">
        <v>0</v>
      </c>
      <c r="T1774" s="252">
        <f>S1774*H1774</f>
        <v>0</v>
      </c>
      <c r="U1774" s="164"/>
      <c r="V1774" s="164"/>
      <c r="W1774" s="164"/>
      <c r="X1774" s="164"/>
      <c r="Y1774" s="30"/>
      <c r="Z1774" s="30"/>
      <c r="AA1774" s="30"/>
      <c r="AB1774" s="30"/>
      <c r="AC1774" s="30"/>
      <c r="AD1774" s="30"/>
      <c r="AE1774" s="30"/>
      <c r="AR1774" s="122" t="s">
        <v>195</v>
      </c>
      <c r="AT1774" s="122" t="s">
        <v>135</v>
      </c>
      <c r="AU1774" s="122" t="s">
        <v>77</v>
      </c>
      <c r="AY1774" s="18" t="s">
        <v>133</v>
      </c>
      <c r="BE1774" s="123">
        <f>IF(N1774="základní",J1774,0)</f>
        <v>0</v>
      </c>
      <c r="BF1774" s="123">
        <f>IF(N1774="snížená",J1774,0)</f>
        <v>0</v>
      </c>
      <c r="BG1774" s="123">
        <f>IF(N1774="zákl. přenesená",J1774,0)</f>
        <v>0</v>
      </c>
      <c r="BH1774" s="123">
        <f>IF(N1774="sníž. přenesená",J1774,0)</f>
        <v>0</v>
      </c>
      <c r="BI1774" s="123">
        <f>IF(N1774="nulová",J1774,0)</f>
        <v>0</v>
      </c>
      <c r="BJ1774" s="18" t="s">
        <v>73</v>
      </c>
      <c r="BK1774" s="123">
        <f>ROUND(I1774*H1774,2)</f>
        <v>0</v>
      </c>
      <c r="BL1774" s="18" t="s">
        <v>195</v>
      </c>
      <c r="BM1774" s="122" t="s">
        <v>2275</v>
      </c>
    </row>
    <row r="1775" spans="1:47" s="2" customFormat="1" ht="48.75">
      <c r="A1775" s="164"/>
      <c r="B1775" s="176"/>
      <c r="C1775" s="164"/>
      <c r="D1775" s="254" t="s">
        <v>164</v>
      </c>
      <c r="E1775" s="164"/>
      <c r="F1775" s="267" t="s">
        <v>2276</v>
      </c>
      <c r="G1775" s="164"/>
      <c r="H1775" s="164"/>
      <c r="I1775" s="134"/>
      <c r="J1775" s="164"/>
      <c r="K1775" s="164"/>
      <c r="L1775" s="176"/>
      <c r="M1775" s="268"/>
      <c r="N1775" s="269"/>
      <c r="O1775" s="250"/>
      <c r="P1775" s="250"/>
      <c r="Q1775" s="250"/>
      <c r="R1775" s="250"/>
      <c r="S1775" s="250"/>
      <c r="T1775" s="270"/>
      <c r="U1775" s="164"/>
      <c r="V1775" s="164"/>
      <c r="W1775" s="164"/>
      <c r="X1775" s="164"/>
      <c r="Y1775" s="30"/>
      <c r="Z1775" s="30"/>
      <c r="AA1775" s="30"/>
      <c r="AB1775" s="30"/>
      <c r="AC1775" s="30"/>
      <c r="AD1775" s="30"/>
      <c r="AE1775" s="30"/>
      <c r="AT1775" s="18" t="s">
        <v>164</v>
      </c>
      <c r="AU1775" s="18" t="s">
        <v>77</v>
      </c>
    </row>
    <row r="1776" spans="1:51" s="13" customFormat="1" ht="12">
      <c r="A1776" s="161"/>
      <c r="B1776" s="253"/>
      <c r="C1776" s="161"/>
      <c r="D1776" s="254" t="s">
        <v>142</v>
      </c>
      <c r="E1776" s="255" t="s">
        <v>3</v>
      </c>
      <c r="F1776" s="256" t="s">
        <v>2277</v>
      </c>
      <c r="G1776" s="161"/>
      <c r="H1776" s="255" t="s">
        <v>3</v>
      </c>
      <c r="I1776" s="125"/>
      <c r="J1776" s="161"/>
      <c r="K1776" s="161"/>
      <c r="L1776" s="253"/>
      <c r="M1776" s="257"/>
      <c r="N1776" s="258"/>
      <c r="O1776" s="258"/>
      <c r="P1776" s="258"/>
      <c r="Q1776" s="258"/>
      <c r="R1776" s="258"/>
      <c r="S1776" s="258"/>
      <c r="T1776" s="259"/>
      <c r="U1776" s="161"/>
      <c r="V1776" s="161"/>
      <c r="W1776" s="161"/>
      <c r="X1776" s="161"/>
      <c r="AT1776" s="124" t="s">
        <v>142</v>
      </c>
      <c r="AU1776" s="124" t="s">
        <v>77</v>
      </c>
      <c r="AV1776" s="13" t="s">
        <v>73</v>
      </c>
      <c r="AW1776" s="13" t="s">
        <v>30</v>
      </c>
      <c r="AX1776" s="13" t="s">
        <v>68</v>
      </c>
      <c r="AY1776" s="124" t="s">
        <v>133</v>
      </c>
    </row>
    <row r="1777" spans="1:51" s="13" customFormat="1" ht="12">
      <c r="A1777" s="161"/>
      <c r="B1777" s="253"/>
      <c r="C1777" s="161"/>
      <c r="D1777" s="254" t="s">
        <v>142</v>
      </c>
      <c r="E1777" s="255" t="s">
        <v>3</v>
      </c>
      <c r="F1777" s="256" t="s">
        <v>2278</v>
      </c>
      <c r="G1777" s="161"/>
      <c r="H1777" s="255" t="s">
        <v>3</v>
      </c>
      <c r="I1777" s="125"/>
      <c r="J1777" s="161"/>
      <c r="K1777" s="161"/>
      <c r="L1777" s="253"/>
      <c r="M1777" s="257"/>
      <c r="N1777" s="258"/>
      <c r="O1777" s="258"/>
      <c r="P1777" s="258"/>
      <c r="Q1777" s="258"/>
      <c r="R1777" s="258"/>
      <c r="S1777" s="258"/>
      <c r="T1777" s="259"/>
      <c r="U1777" s="161"/>
      <c r="V1777" s="161"/>
      <c r="W1777" s="161"/>
      <c r="X1777" s="161"/>
      <c r="AT1777" s="124" t="s">
        <v>142</v>
      </c>
      <c r="AU1777" s="124" t="s">
        <v>77</v>
      </c>
      <c r="AV1777" s="13" t="s">
        <v>73</v>
      </c>
      <c r="AW1777" s="13" t="s">
        <v>30</v>
      </c>
      <c r="AX1777" s="13" t="s">
        <v>68</v>
      </c>
      <c r="AY1777" s="124" t="s">
        <v>133</v>
      </c>
    </row>
    <row r="1778" spans="1:51" s="14" customFormat="1" ht="12">
      <c r="A1778" s="162"/>
      <c r="B1778" s="260"/>
      <c r="C1778" s="162"/>
      <c r="D1778" s="254" t="s">
        <v>142</v>
      </c>
      <c r="E1778" s="261" t="s">
        <v>3</v>
      </c>
      <c r="F1778" s="262" t="s">
        <v>73</v>
      </c>
      <c r="G1778" s="162"/>
      <c r="H1778" s="263">
        <v>1</v>
      </c>
      <c r="I1778" s="130"/>
      <c r="J1778" s="162"/>
      <c r="K1778" s="162"/>
      <c r="L1778" s="260"/>
      <c r="M1778" s="264"/>
      <c r="N1778" s="265"/>
      <c r="O1778" s="265"/>
      <c r="P1778" s="265"/>
      <c r="Q1778" s="265"/>
      <c r="R1778" s="265"/>
      <c r="S1778" s="265"/>
      <c r="T1778" s="266"/>
      <c r="U1778" s="162"/>
      <c r="V1778" s="162"/>
      <c r="W1778" s="162"/>
      <c r="X1778" s="162"/>
      <c r="AT1778" s="129" t="s">
        <v>142</v>
      </c>
      <c r="AU1778" s="129" t="s">
        <v>77</v>
      </c>
      <c r="AV1778" s="14" t="s">
        <v>77</v>
      </c>
      <c r="AW1778" s="14" t="s">
        <v>30</v>
      </c>
      <c r="AX1778" s="14" t="s">
        <v>73</v>
      </c>
      <c r="AY1778" s="129" t="s">
        <v>133</v>
      </c>
    </row>
    <row r="1779" spans="1:65" s="2" customFormat="1" ht="24.2" customHeight="1">
      <c r="A1779" s="164"/>
      <c r="B1779" s="176"/>
      <c r="C1779" s="242" t="s">
        <v>2279</v>
      </c>
      <c r="D1779" s="242" t="s">
        <v>135</v>
      </c>
      <c r="E1779" s="243" t="s">
        <v>2280</v>
      </c>
      <c r="F1779" s="244" t="s">
        <v>2281</v>
      </c>
      <c r="G1779" s="245" t="s">
        <v>1348</v>
      </c>
      <c r="H1779" s="246">
        <v>11</v>
      </c>
      <c r="I1779" s="117"/>
      <c r="J1779" s="247">
        <f>ROUND(I1779*H1779,2)</f>
        <v>0</v>
      </c>
      <c r="K1779" s="244" t="s">
        <v>3</v>
      </c>
      <c r="L1779" s="176"/>
      <c r="M1779" s="248" t="s">
        <v>3</v>
      </c>
      <c r="N1779" s="249" t="s">
        <v>39</v>
      </c>
      <c r="O1779" s="250"/>
      <c r="P1779" s="251">
        <f>O1779*H1779</f>
        <v>0</v>
      </c>
      <c r="Q1779" s="251">
        <v>0</v>
      </c>
      <c r="R1779" s="251">
        <f>Q1779*H1779</f>
        <v>0</v>
      </c>
      <c r="S1779" s="251">
        <v>0</v>
      </c>
      <c r="T1779" s="252">
        <f>S1779*H1779</f>
        <v>0</v>
      </c>
      <c r="U1779" s="164"/>
      <c r="V1779" s="164"/>
      <c r="W1779" s="164"/>
      <c r="X1779" s="164"/>
      <c r="Y1779" s="30"/>
      <c r="Z1779" s="30"/>
      <c r="AA1779" s="30"/>
      <c r="AB1779" s="30"/>
      <c r="AC1779" s="30"/>
      <c r="AD1779" s="30"/>
      <c r="AE1779" s="30"/>
      <c r="AR1779" s="122" t="s">
        <v>195</v>
      </c>
      <c r="AT1779" s="122" t="s">
        <v>135</v>
      </c>
      <c r="AU1779" s="122" t="s">
        <v>77</v>
      </c>
      <c r="AY1779" s="18" t="s">
        <v>133</v>
      </c>
      <c r="BE1779" s="123">
        <f>IF(N1779="základní",J1779,0)</f>
        <v>0</v>
      </c>
      <c r="BF1779" s="123">
        <f>IF(N1779="snížená",J1779,0)</f>
        <v>0</v>
      </c>
      <c r="BG1779" s="123">
        <f>IF(N1779="zákl. přenesená",J1779,0)</f>
        <v>0</v>
      </c>
      <c r="BH1779" s="123">
        <f>IF(N1779="sníž. přenesená",J1779,0)</f>
        <v>0</v>
      </c>
      <c r="BI1779" s="123">
        <f>IF(N1779="nulová",J1779,0)</f>
        <v>0</v>
      </c>
      <c r="BJ1779" s="18" t="s">
        <v>73</v>
      </c>
      <c r="BK1779" s="123">
        <f>ROUND(I1779*H1779,2)</f>
        <v>0</v>
      </c>
      <c r="BL1779" s="18" t="s">
        <v>195</v>
      </c>
      <c r="BM1779" s="122" t="s">
        <v>2282</v>
      </c>
    </row>
    <row r="1780" spans="1:51" s="13" customFormat="1" ht="12">
      <c r="A1780" s="161"/>
      <c r="B1780" s="253"/>
      <c r="C1780" s="161"/>
      <c r="D1780" s="254" t="s">
        <v>142</v>
      </c>
      <c r="E1780" s="255" t="s">
        <v>3</v>
      </c>
      <c r="F1780" s="256" t="s">
        <v>2283</v>
      </c>
      <c r="G1780" s="161"/>
      <c r="H1780" s="255" t="s">
        <v>3</v>
      </c>
      <c r="I1780" s="125"/>
      <c r="J1780" s="161"/>
      <c r="K1780" s="161"/>
      <c r="L1780" s="253"/>
      <c r="M1780" s="257"/>
      <c r="N1780" s="258"/>
      <c r="O1780" s="258"/>
      <c r="P1780" s="258"/>
      <c r="Q1780" s="258"/>
      <c r="R1780" s="258"/>
      <c r="S1780" s="258"/>
      <c r="T1780" s="259"/>
      <c r="U1780" s="161"/>
      <c r="V1780" s="161"/>
      <c r="W1780" s="161"/>
      <c r="X1780" s="161"/>
      <c r="AT1780" s="124" t="s">
        <v>142</v>
      </c>
      <c r="AU1780" s="124" t="s">
        <v>77</v>
      </c>
      <c r="AV1780" s="13" t="s">
        <v>73</v>
      </c>
      <c r="AW1780" s="13" t="s">
        <v>30</v>
      </c>
      <c r="AX1780" s="13" t="s">
        <v>68</v>
      </c>
      <c r="AY1780" s="124" t="s">
        <v>133</v>
      </c>
    </row>
    <row r="1781" spans="1:51" s="14" customFormat="1" ht="12">
      <c r="A1781" s="162"/>
      <c r="B1781" s="260"/>
      <c r="C1781" s="162"/>
      <c r="D1781" s="254" t="s">
        <v>142</v>
      </c>
      <c r="E1781" s="261" t="s">
        <v>3</v>
      </c>
      <c r="F1781" s="262" t="s">
        <v>200</v>
      </c>
      <c r="G1781" s="162"/>
      <c r="H1781" s="263">
        <v>11</v>
      </c>
      <c r="I1781" s="130"/>
      <c r="J1781" s="162"/>
      <c r="K1781" s="162"/>
      <c r="L1781" s="260"/>
      <c r="M1781" s="264"/>
      <c r="N1781" s="265"/>
      <c r="O1781" s="265"/>
      <c r="P1781" s="265"/>
      <c r="Q1781" s="265"/>
      <c r="R1781" s="265"/>
      <c r="S1781" s="265"/>
      <c r="T1781" s="266"/>
      <c r="U1781" s="162"/>
      <c r="V1781" s="162"/>
      <c r="W1781" s="162"/>
      <c r="X1781" s="162"/>
      <c r="AT1781" s="129" t="s">
        <v>142</v>
      </c>
      <c r="AU1781" s="129" t="s">
        <v>77</v>
      </c>
      <c r="AV1781" s="14" t="s">
        <v>77</v>
      </c>
      <c r="AW1781" s="14" t="s">
        <v>30</v>
      </c>
      <c r="AX1781" s="14" t="s">
        <v>73</v>
      </c>
      <c r="AY1781" s="129" t="s">
        <v>133</v>
      </c>
    </row>
    <row r="1782" spans="1:65" s="2" customFormat="1" ht="24.2" customHeight="1">
      <c r="A1782" s="164"/>
      <c r="B1782" s="176"/>
      <c r="C1782" s="242" t="s">
        <v>2284</v>
      </c>
      <c r="D1782" s="242" t="s">
        <v>135</v>
      </c>
      <c r="E1782" s="243" t="s">
        <v>2285</v>
      </c>
      <c r="F1782" s="244" t="s">
        <v>2286</v>
      </c>
      <c r="G1782" s="245" t="s">
        <v>235</v>
      </c>
      <c r="H1782" s="246">
        <v>1</v>
      </c>
      <c r="I1782" s="117"/>
      <c r="J1782" s="247">
        <f>ROUND(I1782*H1782,2)</f>
        <v>0</v>
      </c>
      <c r="K1782" s="244" t="s">
        <v>3</v>
      </c>
      <c r="L1782" s="176"/>
      <c r="M1782" s="248" t="s">
        <v>3</v>
      </c>
      <c r="N1782" s="249" t="s">
        <v>39</v>
      </c>
      <c r="O1782" s="250"/>
      <c r="P1782" s="251">
        <f>O1782*H1782</f>
        <v>0</v>
      </c>
      <c r="Q1782" s="251">
        <v>0</v>
      </c>
      <c r="R1782" s="251">
        <f>Q1782*H1782</f>
        <v>0</v>
      </c>
      <c r="S1782" s="251">
        <v>0</v>
      </c>
      <c r="T1782" s="252">
        <f>S1782*H1782</f>
        <v>0</v>
      </c>
      <c r="U1782" s="164"/>
      <c r="V1782" s="164"/>
      <c r="W1782" s="164"/>
      <c r="X1782" s="164"/>
      <c r="Y1782" s="30"/>
      <c r="Z1782" s="30"/>
      <c r="AA1782" s="30"/>
      <c r="AB1782" s="30"/>
      <c r="AC1782" s="30"/>
      <c r="AD1782" s="30"/>
      <c r="AE1782" s="30"/>
      <c r="AR1782" s="122" t="s">
        <v>195</v>
      </c>
      <c r="AT1782" s="122" t="s">
        <v>135</v>
      </c>
      <c r="AU1782" s="122" t="s">
        <v>77</v>
      </c>
      <c r="AY1782" s="18" t="s">
        <v>133</v>
      </c>
      <c r="BE1782" s="123">
        <f>IF(N1782="základní",J1782,0)</f>
        <v>0</v>
      </c>
      <c r="BF1782" s="123">
        <f>IF(N1782="snížená",J1782,0)</f>
        <v>0</v>
      </c>
      <c r="BG1782" s="123">
        <f>IF(N1782="zákl. přenesená",J1782,0)</f>
        <v>0</v>
      </c>
      <c r="BH1782" s="123">
        <f>IF(N1782="sníž. přenesená",J1782,0)</f>
        <v>0</v>
      </c>
      <c r="BI1782" s="123">
        <f>IF(N1782="nulová",J1782,0)</f>
        <v>0</v>
      </c>
      <c r="BJ1782" s="18" t="s">
        <v>73</v>
      </c>
      <c r="BK1782" s="123">
        <f>ROUND(I1782*H1782,2)</f>
        <v>0</v>
      </c>
      <c r="BL1782" s="18" t="s">
        <v>195</v>
      </c>
      <c r="BM1782" s="122" t="s">
        <v>2287</v>
      </c>
    </row>
    <row r="1783" spans="1:65" s="2" customFormat="1" ht="14.45" customHeight="1">
      <c r="A1783" s="164"/>
      <c r="B1783" s="176"/>
      <c r="C1783" s="242" t="s">
        <v>2288</v>
      </c>
      <c r="D1783" s="242" t="s">
        <v>135</v>
      </c>
      <c r="E1783" s="243" t="s">
        <v>2289</v>
      </c>
      <c r="F1783" s="244" t="s">
        <v>2290</v>
      </c>
      <c r="G1783" s="245" t="s">
        <v>235</v>
      </c>
      <c r="H1783" s="246">
        <v>1</v>
      </c>
      <c r="I1783" s="117"/>
      <c r="J1783" s="247">
        <f>ROUND(I1783*H1783,2)</f>
        <v>0</v>
      </c>
      <c r="K1783" s="244" t="s">
        <v>3</v>
      </c>
      <c r="L1783" s="176"/>
      <c r="M1783" s="248" t="s">
        <v>3</v>
      </c>
      <c r="N1783" s="249" t="s">
        <v>39</v>
      </c>
      <c r="O1783" s="250"/>
      <c r="P1783" s="251">
        <f>O1783*H1783</f>
        <v>0</v>
      </c>
      <c r="Q1783" s="251">
        <v>0</v>
      </c>
      <c r="R1783" s="251">
        <f>Q1783*H1783</f>
        <v>0</v>
      </c>
      <c r="S1783" s="251">
        <v>0</v>
      </c>
      <c r="T1783" s="252">
        <f>S1783*H1783</f>
        <v>0</v>
      </c>
      <c r="U1783" s="164"/>
      <c r="V1783" s="164"/>
      <c r="W1783" s="164"/>
      <c r="X1783" s="164"/>
      <c r="Y1783" s="30"/>
      <c r="Z1783" s="30"/>
      <c r="AA1783" s="30"/>
      <c r="AB1783" s="30"/>
      <c r="AC1783" s="30"/>
      <c r="AD1783" s="30"/>
      <c r="AE1783" s="30"/>
      <c r="AR1783" s="122" t="s">
        <v>195</v>
      </c>
      <c r="AT1783" s="122" t="s">
        <v>135</v>
      </c>
      <c r="AU1783" s="122" t="s">
        <v>77</v>
      </c>
      <c r="AY1783" s="18" t="s">
        <v>133</v>
      </c>
      <c r="BE1783" s="123">
        <f>IF(N1783="základní",J1783,0)</f>
        <v>0</v>
      </c>
      <c r="BF1783" s="123">
        <f>IF(N1783="snížená",J1783,0)</f>
        <v>0</v>
      </c>
      <c r="BG1783" s="123">
        <f>IF(N1783="zákl. přenesená",J1783,0)</f>
        <v>0</v>
      </c>
      <c r="BH1783" s="123">
        <f>IF(N1783="sníž. přenesená",J1783,0)</f>
        <v>0</v>
      </c>
      <c r="BI1783" s="123">
        <f>IF(N1783="nulová",J1783,0)</f>
        <v>0</v>
      </c>
      <c r="BJ1783" s="18" t="s">
        <v>73</v>
      </c>
      <c r="BK1783" s="123">
        <f>ROUND(I1783*H1783,2)</f>
        <v>0</v>
      </c>
      <c r="BL1783" s="18" t="s">
        <v>195</v>
      </c>
      <c r="BM1783" s="122" t="s">
        <v>2291</v>
      </c>
    </row>
    <row r="1784" spans="1:65" s="2" customFormat="1" ht="14.45" customHeight="1">
      <c r="A1784" s="164"/>
      <c r="B1784" s="176"/>
      <c r="C1784" s="242" t="s">
        <v>2292</v>
      </c>
      <c r="D1784" s="242" t="s">
        <v>135</v>
      </c>
      <c r="E1784" s="243" t="s">
        <v>2293</v>
      </c>
      <c r="F1784" s="244" t="s">
        <v>2294</v>
      </c>
      <c r="G1784" s="245" t="s">
        <v>2295</v>
      </c>
      <c r="H1784" s="246">
        <v>50</v>
      </c>
      <c r="I1784" s="117"/>
      <c r="J1784" s="247">
        <f>ROUND(I1784*H1784,2)</f>
        <v>0</v>
      </c>
      <c r="K1784" s="244" t="s">
        <v>3</v>
      </c>
      <c r="L1784" s="176"/>
      <c r="M1784" s="248" t="s">
        <v>3</v>
      </c>
      <c r="N1784" s="249" t="s">
        <v>39</v>
      </c>
      <c r="O1784" s="250"/>
      <c r="P1784" s="251">
        <f>O1784*H1784</f>
        <v>0</v>
      </c>
      <c r="Q1784" s="251">
        <v>0</v>
      </c>
      <c r="R1784" s="251">
        <f>Q1784*H1784</f>
        <v>0</v>
      </c>
      <c r="S1784" s="251">
        <v>0</v>
      </c>
      <c r="T1784" s="252">
        <f>S1784*H1784</f>
        <v>0</v>
      </c>
      <c r="U1784" s="164"/>
      <c r="V1784" s="164"/>
      <c r="W1784" s="164"/>
      <c r="X1784" s="164"/>
      <c r="Y1784" s="30"/>
      <c r="Z1784" s="30"/>
      <c r="AA1784" s="30"/>
      <c r="AB1784" s="30"/>
      <c r="AC1784" s="30"/>
      <c r="AD1784" s="30"/>
      <c r="AE1784" s="30"/>
      <c r="AR1784" s="122" t="s">
        <v>195</v>
      </c>
      <c r="AT1784" s="122" t="s">
        <v>135</v>
      </c>
      <c r="AU1784" s="122" t="s">
        <v>77</v>
      </c>
      <c r="AY1784" s="18" t="s">
        <v>133</v>
      </c>
      <c r="BE1784" s="123">
        <f>IF(N1784="základní",J1784,0)</f>
        <v>0</v>
      </c>
      <c r="BF1784" s="123">
        <f>IF(N1784="snížená",J1784,0)</f>
        <v>0</v>
      </c>
      <c r="BG1784" s="123">
        <f>IF(N1784="zákl. přenesená",J1784,0)</f>
        <v>0</v>
      </c>
      <c r="BH1784" s="123">
        <f>IF(N1784="sníž. přenesená",J1784,0)</f>
        <v>0</v>
      </c>
      <c r="BI1784" s="123">
        <f>IF(N1784="nulová",J1784,0)</f>
        <v>0</v>
      </c>
      <c r="BJ1784" s="18" t="s">
        <v>73</v>
      </c>
      <c r="BK1784" s="123">
        <f>ROUND(I1784*H1784,2)</f>
        <v>0</v>
      </c>
      <c r="BL1784" s="18" t="s">
        <v>195</v>
      </c>
      <c r="BM1784" s="122" t="s">
        <v>2296</v>
      </c>
    </row>
    <row r="1785" spans="1:65" s="2" customFormat="1" ht="24.2" customHeight="1">
      <c r="A1785" s="164"/>
      <c r="B1785" s="176"/>
      <c r="C1785" s="242" t="s">
        <v>2297</v>
      </c>
      <c r="D1785" s="242" t="s">
        <v>135</v>
      </c>
      <c r="E1785" s="243" t="s">
        <v>2298</v>
      </c>
      <c r="F1785" s="244" t="s">
        <v>2299</v>
      </c>
      <c r="G1785" s="245" t="s">
        <v>1348</v>
      </c>
      <c r="H1785" s="246">
        <v>10</v>
      </c>
      <c r="I1785" s="117"/>
      <c r="J1785" s="247">
        <f>ROUND(I1785*H1785,2)</f>
        <v>0</v>
      </c>
      <c r="K1785" s="244" t="s">
        <v>3</v>
      </c>
      <c r="L1785" s="176"/>
      <c r="M1785" s="248" t="s">
        <v>3</v>
      </c>
      <c r="N1785" s="249" t="s">
        <v>39</v>
      </c>
      <c r="O1785" s="250"/>
      <c r="P1785" s="251">
        <f>O1785*H1785</f>
        <v>0</v>
      </c>
      <c r="Q1785" s="251">
        <v>0</v>
      </c>
      <c r="R1785" s="251">
        <f>Q1785*H1785</f>
        <v>0</v>
      </c>
      <c r="S1785" s="251">
        <v>0</v>
      </c>
      <c r="T1785" s="252">
        <f>S1785*H1785</f>
        <v>0</v>
      </c>
      <c r="U1785" s="164"/>
      <c r="V1785" s="164"/>
      <c r="W1785" s="164"/>
      <c r="X1785" s="164"/>
      <c r="Y1785" s="30"/>
      <c r="Z1785" s="30"/>
      <c r="AA1785" s="30"/>
      <c r="AB1785" s="30"/>
      <c r="AC1785" s="30"/>
      <c r="AD1785" s="30"/>
      <c r="AE1785" s="30"/>
      <c r="AR1785" s="122" t="s">
        <v>195</v>
      </c>
      <c r="AT1785" s="122" t="s">
        <v>135</v>
      </c>
      <c r="AU1785" s="122" t="s">
        <v>77</v>
      </c>
      <c r="AY1785" s="18" t="s">
        <v>133</v>
      </c>
      <c r="BE1785" s="123">
        <f>IF(N1785="základní",J1785,0)</f>
        <v>0</v>
      </c>
      <c r="BF1785" s="123">
        <f>IF(N1785="snížená",J1785,0)</f>
        <v>0</v>
      </c>
      <c r="BG1785" s="123">
        <f>IF(N1785="zákl. přenesená",J1785,0)</f>
        <v>0</v>
      </c>
      <c r="BH1785" s="123">
        <f>IF(N1785="sníž. přenesená",J1785,0)</f>
        <v>0</v>
      </c>
      <c r="BI1785" s="123">
        <f>IF(N1785="nulová",J1785,0)</f>
        <v>0</v>
      </c>
      <c r="BJ1785" s="18" t="s">
        <v>73</v>
      </c>
      <c r="BK1785" s="123">
        <f>ROUND(I1785*H1785,2)</f>
        <v>0</v>
      </c>
      <c r="BL1785" s="18" t="s">
        <v>195</v>
      </c>
      <c r="BM1785" s="122" t="s">
        <v>2300</v>
      </c>
    </row>
    <row r="1786" spans="1:47" s="2" customFormat="1" ht="29.25">
      <c r="A1786" s="164"/>
      <c r="B1786" s="176"/>
      <c r="C1786" s="164"/>
      <c r="D1786" s="254" t="s">
        <v>164</v>
      </c>
      <c r="E1786" s="164"/>
      <c r="F1786" s="267" t="s">
        <v>2301</v>
      </c>
      <c r="G1786" s="164"/>
      <c r="H1786" s="164"/>
      <c r="I1786" s="134"/>
      <c r="J1786" s="164"/>
      <c r="K1786" s="164"/>
      <c r="L1786" s="176"/>
      <c r="M1786" s="268"/>
      <c r="N1786" s="269"/>
      <c r="O1786" s="250"/>
      <c r="P1786" s="250"/>
      <c r="Q1786" s="250"/>
      <c r="R1786" s="250"/>
      <c r="S1786" s="250"/>
      <c r="T1786" s="270"/>
      <c r="U1786" s="164"/>
      <c r="V1786" s="164"/>
      <c r="W1786" s="164"/>
      <c r="X1786" s="164"/>
      <c r="Y1786" s="30"/>
      <c r="Z1786" s="30"/>
      <c r="AA1786" s="30"/>
      <c r="AB1786" s="30"/>
      <c r="AC1786" s="30"/>
      <c r="AD1786" s="30"/>
      <c r="AE1786" s="30"/>
      <c r="AT1786" s="18" t="s">
        <v>164</v>
      </c>
      <c r="AU1786" s="18" t="s">
        <v>77</v>
      </c>
    </row>
    <row r="1787" spans="1:51" s="13" customFormat="1" ht="12">
      <c r="A1787" s="161"/>
      <c r="B1787" s="253"/>
      <c r="C1787" s="161"/>
      <c r="D1787" s="254" t="s">
        <v>142</v>
      </c>
      <c r="E1787" s="255" t="s">
        <v>3</v>
      </c>
      <c r="F1787" s="256" t="s">
        <v>2302</v>
      </c>
      <c r="G1787" s="161"/>
      <c r="H1787" s="255" t="s">
        <v>3</v>
      </c>
      <c r="I1787" s="125"/>
      <c r="J1787" s="161"/>
      <c r="K1787" s="161"/>
      <c r="L1787" s="253"/>
      <c r="M1787" s="257"/>
      <c r="N1787" s="258"/>
      <c r="O1787" s="258"/>
      <c r="P1787" s="258"/>
      <c r="Q1787" s="258"/>
      <c r="R1787" s="258"/>
      <c r="S1787" s="258"/>
      <c r="T1787" s="259"/>
      <c r="U1787" s="161"/>
      <c r="V1787" s="161"/>
      <c r="W1787" s="161"/>
      <c r="X1787" s="161"/>
      <c r="AT1787" s="124" t="s">
        <v>142</v>
      </c>
      <c r="AU1787" s="124" t="s">
        <v>77</v>
      </c>
      <c r="AV1787" s="13" t="s">
        <v>73</v>
      </c>
      <c r="AW1787" s="13" t="s">
        <v>30</v>
      </c>
      <c r="AX1787" s="13" t="s">
        <v>68</v>
      </c>
      <c r="AY1787" s="124" t="s">
        <v>133</v>
      </c>
    </row>
    <row r="1788" spans="1:51" s="14" customFormat="1" ht="12">
      <c r="A1788" s="162"/>
      <c r="B1788" s="260"/>
      <c r="C1788" s="162"/>
      <c r="D1788" s="254" t="s">
        <v>142</v>
      </c>
      <c r="E1788" s="261" t="s">
        <v>3</v>
      </c>
      <c r="F1788" s="262" t="s">
        <v>192</v>
      </c>
      <c r="G1788" s="162"/>
      <c r="H1788" s="263">
        <v>10</v>
      </c>
      <c r="I1788" s="130"/>
      <c r="J1788" s="162"/>
      <c r="K1788" s="162"/>
      <c r="L1788" s="260"/>
      <c r="M1788" s="264"/>
      <c r="N1788" s="265"/>
      <c r="O1788" s="265"/>
      <c r="P1788" s="265"/>
      <c r="Q1788" s="265"/>
      <c r="R1788" s="265"/>
      <c r="S1788" s="265"/>
      <c r="T1788" s="266"/>
      <c r="U1788" s="162"/>
      <c r="V1788" s="162"/>
      <c r="W1788" s="162"/>
      <c r="X1788" s="162"/>
      <c r="AT1788" s="129" t="s">
        <v>142</v>
      </c>
      <c r="AU1788" s="129" t="s">
        <v>77</v>
      </c>
      <c r="AV1788" s="14" t="s">
        <v>77</v>
      </c>
      <c r="AW1788" s="14" t="s">
        <v>30</v>
      </c>
      <c r="AX1788" s="14" t="s">
        <v>73</v>
      </c>
      <c r="AY1788" s="129" t="s">
        <v>133</v>
      </c>
    </row>
    <row r="1789" spans="1:65" s="2" customFormat="1" ht="14.45" customHeight="1">
      <c r="A1789" s="164"/>
      <c r="B1789" s="176"/>
      <c r="C1789" s="242" t="s">
        <v>2303</v>
      </c>
      <c r="D1789" s="242" t="s">
        <v>135</v>
      </c>
      <c r="E1789" s="243" t="s">
        <v>2304</v>
      </c>
      <c r="F1789" s="244" t="s">
        <v>2305</v>
      </c>
      <c r="G1789" s="245" t="s">
        <v>1348</v>
      </c>
      <c r="H1789" s="246">
        <v>1</v>
      </c>
      <c r="I1789" s="117"/>
      <c r="J1789" s="247">
        <f>ROUND(I1789*H1789,2)</f>
        <v>0</v>
      </c>
      <c r="K1789" s="244" t="s">
        <v>3</v>
      </c>
      <c r="L1789" s="176"/>
      <c r="M1789" s="248" t="s">
        <v>3</v>
      </c>
      <c r="N1789" s="249" t="s">
        <v>39</v>
      </c>
      <c r="O1789" s="250"/>
      <c r="P1789" s="251">
        <f>O1789*H1789</f>
        <v>0</v>
      </c>
      <c r="Q1789" s="251">
        <v>0</v>
      </c>
      <c r="R1789" s="251">
        <f>Q1789*H1789</f>
        <v>0</v>
      </c>
      <c r="S1789" s="251">
        <v>0.003</v>
      </c>
      <c r="T1789" s="252">
        <f>S1789*H1789</f>
        <v>0.003</v>
      </c>
      <c r="U1789" s="164"/>
      <c r="V1789" s="164"/>
      <c r="W1789" s="164"/>
      <c r="X1789" s="164"/>
      <c r="Y1789" s="30"/>
      <c r="Z1789" s="30"/>
      <c r="AA1789" s="30"/>
      <c r="AB1789" s="30"/>
      <c r="AC1789" s="30"/>
      <c r="AD1789" s="30"/>
      <c r="AE1789" s="30"/>
      <c r="AR1789" s="122" t="s">
        <v>195</v>
      </c>
      <c r="AT1789" s="122" t="s">
        <v>135</v>
      </c>
      <c r="AU1789" s="122" t="s">
        <v>77</v>
      </c>
      <c r="AY1789" s="18" t="s">
        <v>133</v>
      </c>
      <c r="BE1789" s="123">
        <f>IF(N1789="základní",J1789,0)</f>
        <v>0</v>
      </c>
      <c r="BF1789" s="123">
        <f>IF(N1789="snížená",J1789,0)</f>
        <v>0</v>
      </c>
      <c r="BG1789" s="123">
        <f>IF(N1789="zákl. přenesená",J1789,0)</f>
        <v>0</v>
      </c>
      <c r="BH1789" s="123">
        <f>IF(N1789="sníž. přenesená",J1789,0)</f>
        <v>0</v>
      </c>
      <c r="BI1789" s="123">
        <f>IF(N1789="nulová",J1789,0)</f>
        <v>0</v>
      </c>
      <c r="BJ1789" s="18" t="s">
        <v>73</v>
      </c>
      <c r="BK1789" s="123">
        <f>ROUND(I1789*H1789,2)</f>
        <v>0</v>
      </c>
      <c r="BL1789" s="18" t="s">
        <v>195</v>
      </c>
      <c r="BM1789" s="122" t="s">
        <v>2306</v>
      </c>
    </row>
    <row r="1790" spans="1:65" s="2" customFormat="1" ht="37.9" customHeight="1">
      <c r="A1790" s="164"/>
      <c r="B1790" s="176"/>
      <c r="C1790" s="242" t="s">
        <v>2307</v>
      </c>
      <c r="D1790" s="242" t="s">
        <v>135</v>
      </c>
      <c r="E1790" s="243" t="s">
        <v>2308</v>
      </c>
      <c r="F1790" s="244" t="s">
        <v>2309</v>
      </c>
      <c r="G1790" s="245" t="s">
        <v>235</v>
      </c>
      <c r="H1790" s="246">
        <v>1</v>
      </c>
      <c r="I1790" s="117"/>
      <c r="J1790" s="247">
        <f>ROUND(I1790*H1790,2)</f>
        <v>0</v>
      </c>
      <c r="K1790" s="244" t="s">
        <v>3</v>
      </c>
      <c r="L1790" s="176"/>
      <c r="M1790" s="248" t="s">
        <v>3</v>
      </c>
      <c r="N1790" s="249" t="s">
        <v>39</v>
      </c>
      <c r="O1790" s="250"/>
      <c r="P1790" s="251">
        <f>O1790*H1790</f>
        <v>0</v>
      </c>
      <c r="Q1790" s="251">
        <v>0</v>
      </c>
      <c r="R1790" s="251">
        <f>Q1790*H1790</f>
        <v>0</v>
      </c>
      <c r="S1790" s="251">
        <v>0</v>
      </c>
      <c r="T1790" s="252">
        <f>S1790*H1790</f>
        <v>0</v>
      </c>
      <c r="U1790" s="164"/>
      <c r="V1790" s="164"/>
      <c r="W1790" s="164"/>
      <c r="X1790" s="164"/>
      <c r="Y1790" s="30"/>
      <c r="Z1790" s="30"/>
      <c r="AA1790" s="30"/>
      <c r="AB1790" s="30"/>
      <c r="AC1790" s="30"/>
      <c r="AD1790" s="30"/>
      <c r="AE1790" s="30"/>
      <c r="AR1790" s="122" t="s">
        <v>195</v>
      </c>
      <c r="AT1790" s="122" t="s">
        <v>135</v>
      </c>
      <c r="AU1790" s="122" t="s">
        <v>77</v>
      </c>
      <c r="AY1790" s="18" t="s">
        <v>133</v>
      </c>
      <c r="BE1790" s="123">
        <f>IF(N1790="základní",J1790,0)</f>
        <v>0</v>
      </c>
      <c r="BF1790" s="123">
        <f>IF(N1790="snížená",J1790,0)</f>
        <v>0</v>
      </c>
      <c r="BG1790" s="123">
        <f>IF(N1790="zákl. přenesená",J1790,0)</f>
        <v>0</v>
      </c>
      <c r="BH1790" s="123">
        <f>IF(N1790="sníž. přenesená",J1790,0)</f>
        <v>0</v>
      </c>
      <c r="BI1790" s="123">
        <f>IF(N1790="nulová",J1790,0)</f>
        <v>0</v>
      </c>
      <c r="BJ1790" s="18" t="s">
        <v>73</v>
      </c>
      <c r="BK1790" s="123">
        <f>ROUND(I1790*H1790,2)</f>
        <v>0</v>
      </c>
      <c r="BL1790" s="18" t="s">
        <v>195</v>
      </c>
      <c r="BM1790" s="122" t="s">
        <v>2310</v>
      </c>
    </row>
    <row r="1791" spans="1:65" s="2" customFormat="1" ht="14.45" customHeight="1">
      <c r="A1791" s="164"/>
      <c r="B1791" s="176"/>
      <c r="C1791" s="242" t="s">
        <v>2311</v>
      </c>
      <c r="D1791" s="242" t="s">
        <v>135</v>
      </c>
      <c r="E1791" s="243" t="s">
        <v>2312</v>
      </c>
      <c r="F1791" s="244" t="s">
        <v>2313</v>
      </c>
      <c r="G1791" s="245" t="s">
        <v>235</v>
      </c>
      <c r="H1791" s="246">
        <v>1</v>
      </c>
      <c r="I1791" s="117"/>
      <c r="J1791" s="247">
        <f>ROUND(I1791*H1791,2)</f>
        <v>0</v>
      </c>
      <c r="K1791" s="244" t="s">
        <v>3</v>
      </c>
      <c r="L1791" s="176"/>
      <c r="M1791" s="248" t="s">
        <v>3</v>
      </c>
      <c r="N1791" s="249" t="s">
        <v>39</v>
      </c>
      <c r="O1791" s="250"/>
      <c r="P1791" s="251">
        <f>O1791*H1791</f>
        <v>0</v>
      </c>
      <c r="Q1791" s="251">
        <v>0</v>
      </c>
      <c r="R1791" s="251">
        <f>Q1791*H1791</f>
        <v>0</v>
      </c>
      <c r="S1791" s="251">
        <v>0</v>
      </c>
      <c r="T1791" s="252">
        <f>S1791*H1791</f>
        <v>0</v>
      </c>
      <c r="U1791" s="164"/>
      <c r="V1791" s="164"/>
      <c r="W1791" s="164"/>
      <c r="X1791" s="164"/>
      <c r="Y1791" s="30"/>
      <c r="Z1791" s="30"/>
      <c r="AA1791" s="30"/>
      <c r="AB1791" s="30"/>
      <c r="AC1791" s="30"/>
      <c r="AD1791" s="30"/>
      <c r="AE1791" s="30"/>
      <c r="AR1791" s="122" t="s">
        <v>195</v>
      </c>
      <c r="AT1791" s="122" t="s">
        <v>135</v>
      </c>
      <c r="AU1791" s="122" t="s">
        <v>77</v>
      </c>
      <c r="AY1791" s="18" t="s">
        <v>133</v>
      </c>
      <c r="BE1791" s="123">
        <f>IF(N1791="základní",J1791,0)</f>
        <v>0</v>
      </c>
      <c r="BF1791" s="123">
        <f>IF(N1791="snížená",J1791,0)</f>
        <v>0</v>
      </c>
      <c r="BG1791" s="123">
        <f>IF(N1791="zákl. přenesená",J1791,0)</f>
        <v>0</v>
      </c>
      <c r="BH1791" s="123">
        <f>IF(N1791="sníž. přenesená",J1791,0)</f>
        <v>0</v>
      </c>
      <c r="BI1791" s="123">
        <f>IF(N1791="nulová",J1791,0)</f>
        <v>0</v>
      </c>
      <c r="BJ1791" s="18" t="s">
        <v>73</v>
      </c>
      <c r="BK1791" s="123">
        <f>ROUND(I1791*H1791,2)</f>
        <v>0</v>
      </c>
      <c r="BL1791" s="18" t="s">
        <v>195</v>
      </c>
      <c r="BM1791" s="122" t="s">
        <v>2314</v>
      </c>
    </row>
    <row r="1792" spans="1:47" s="2" customFormat="1" ht="68.25">
      <c r="A1792" s="164"/>
      <c r="B1792" s="176"/>
      <c r="C1792" s="164"/>
      <c r="D1792" s="254" t="s">
        <v>164</v>
      </c>
      <c r="E1792" s="164"/>
      <c r="F1792" s="267" t="s">
        <v>2315</v>
      </c>
      <c r="G1792" s="164"/>
      <c r="H1792" s="164"/>
      <c r="I1792" s="134"/>
      <c r="J1792" s="164"/>
      <c r="K1792" s="164"/>
      <c r="L1792" s="176"/>
      <c r="M1792" s="268"/>
      <c r="N1792" s="269"/>
      <c r="O1792" s="250"/>
      <c r="P1792" s="250"/>
      <c r="Q1792" s="250"/>
      <c r="R1792" s="250"/>
      <c r="S1792" s="250"/>
      <c r="T1792" s="270"/>
      <c r="U1792" s="164"/>
      <c r="V1792" s="164"/>
      <c r="W1792" s="164"/>
      <c r="X1792" s="164"/>
      <c r="Y1792" s="30"/>
      <c r="Z1792" s="30"/>
      <c r="AA1792" s="30"/>
      <c r="AB1792" s="30"/>
      <c r="AC1792" s="30"/>
      <c r="AD1792" s="30"/>
      <c r="AE1792" s="30"/>
      <c r="AT1792" s="18" t="s">
        <v>164</v>
      </c>
      <c r="AU1792" s="18" t="s">
        <v>77</v>
      </c>
    </row>
    <row r="1793" spans="1:65" s="2" customFormat="1" ht="37.9" customHeight="1">
      <c r="A1793" s="164"/>
      <c r="B1793" s="176"/>
      <c r="C1793" s="242" t="s">
        <v>2316</v>
      </c>
      <c r="D1793" s="242" t="s">
        <v>135</v>
      </c>
      <c r="E1793" s="243" t="s">
        <v>2317</v>
      </c>
      <c r="F1793" s="244" t="s">
        <v>2318</v>
      </c>
      <c r="G1793" s="245" t="s">
        <v>235</v>
      </c>
      <c r="H1793" s="246">
        <v>1</v>
      </c>
      <c r="I1793" s="117"/>
      <c r="J1793" s="247">
        <f>ROUND(I1793*H1793,2)</f>
        <v>0</v>
      </c>
      <c r="K1793" s="244" t="s">
        <v>3</v>
      </c>
      <c r="L1793" s="176"/>
      <c r="M1793" s="248" t="s">
        <v>3</v>
      </c>
      <c r="N1793" s="249" t="s">
        <v>39</v>
      </c>
      <c r="O1793" s="250"/>
      <c r="P1793" s="251">
        <f>O1793*H1793</f>
        <v>0</v>
      </c>
      <c r="Q1793" s="251">
        <v>0</v>
      </c>
      <c r="R1793" s="251">
        <f>Q1793*H1793</f>
        <v>0</v>
      </c>
      <c r="S1793" s="251">
        <v>0</v>
      </c>
      <c r="T1793" s="252">
        <f>S1793*H1793</f>
        <v>0</v>
      </c>
      <c r="U1793" s="164"/>
      <c r="V1793" s="164"/>
      <c r="W1793" s="164"/>
      <c r="X1793" s="164"/>
      <c r="Y1793" s="30"/>
      <c r="Z1793" s="30"/>
      <c r="AA1793" s="30"/>
      <c r="AB1793" s="30"/>
      <c r="AC1793" s="30"/>
      <c r="AD1793" s="30"/>
      <c r="AE1793" s="30"/>
      <c r="AR1793" s="122" t="s">
        <v>195</v>
      </c>
      <c r="AT1793" s="122" t="s">
        <v>135</v>
      </c>
      <c r="AU1793" s="122" t="s">
        <v>77</v>
      </c>
      <c r="AY1793" s="18" t="s">
        <v>133</v>
      </c>
      <c r="BE1793" s="123">
        <f>IF(N1793="základní",J1793,0)</f>
        <v>0</v>
      </c>
      <c r="BF1793" s="123">
        <f>IF(N1793="snížená",J1793,0)</f>
        <v>0</v>
      </c>
      <c r="BG1793" s="123">
        <f>IF(N1793="zákl. přenesená",J1793,0)</f>
        <v>0</v>
      </c>
      <c r="BH1793" s="123">
        <f>IF(N1793="sníž. přenesená",J1793,0)</f>
        <v>0</v>
      </c>
      <c r="BI1793" s="123">
        <f>IF(N1793="nulová",J1793,0)</f>
        <v>0</v>
      </c>
      <c r="BJ1793" s="18" t="s">
        <v>73</v>
      </c>
      <c r="BK1793" s="123">
        <f>ROUND(I1793*H1793,2)</f>
        <v>0</v>
      </c>
      <c r="BL1793" s="18" t="s">
        <v>195</v>
      </c>
      <c r="BM1793" s="122" t="s">
        <v>2319</v>
      </c>
    </row>
    <row r="1794" spans="1:65" s="2" customFormat="1" ht="37.9" customHeight="1">
      <c r="A1794" s="164"/>
      <c r="B1794" s="176"/>
      <c r="C1794" s="242" t="s">
        <v>2320</v>
      </c>
      <c r="D1794" s="242" t="s">
        <v>135</v>
      </c>
      <c r="E1794" s="243" t="s">
        <v>2321</v>
      </c>
      <c r="F1794" s="244" t="s">
        <v>2322</v>
      </c>
      <c r="G1794" s="245" t="s">
        <v>235</v>
      </c>
      <c r="H1794" s="246">
        <v>1</v>
      </c>
      <c r="I1794" s="117"/>
      <c r="J1794" s="247">
        <f>ROUND(I1794*H1794,2)</f>
        <v>0</v>
      </c>
      <c r="K1794" s="244" t="s">
        <v>3</v>
      </c>
      <c r="L1794" s="176"/>
      <c r="M1794" s="248" t="s">
        <v>3</v>
      </c>
      <c r="N1794" s="249" t="s">
        <v>39</v>
      </c>
      <c r="O1794" s="250"/>
      <c r="P1794" s="251">
        <f>O1794*H1794</f>
        <v>0</v>
      </c>
      <c r="Q1794" s="251">
        <v>0</v>
      </c>
      <c r="R1794" s="251">
        <f>Q1794*H1794</f>
        <v>0</v>
      </c>
      <c r="S1794" s="251">
        <v>0</v>
      </c>
      <c r="T1794" s="252">
        <f>S1794*H1794</f>
        <v>0</v>
      </c>
      <c r="U1794" s="164"/>
      <c r="V1794" s="164"/>
      <c r="W1794" s="164"/>
      <c r="X1794" s="164"/>
      <c r="Y1794" s="30"/>
      <c r="Z1794" s="30"/>
      <c r="AA1794" s="30"/>
      <c r="AB1794" s="30"/>
      <c r="AC1794" s="30"/>
      <c r="AD1794" s="30"/>
      <c r="AE1794" s="30"/>
      <c r="AR1794" s="122" t="s">
        <v>195</v>
      </c>
      <c r="AT1794" s="122" t="s">
        <v>135</v>
      </c>
      <c r="AU1794" s="122" t="s">
        <v>77</v>
      </c>
      <c r="AY1794" s="18" t="s">
        <v>133</v>
      </c>
      <c r="BE1794" s="123">
        <f>IF(N1794="základní",J1794,0)</f>
        <v>0</v>
      </c>
      <c r="BF1794" s="123">
        <f>IF(N1794="snížená",J1794,0)</f>
        <v>0</v>
      </c>
      <c r="BG1794" s="123">
        <f>IF(N1794="zákl. přenesená",J1794,0)</f>
        <v>0</v>
      </c>
      <c r="BH1794" s="123">
        <f>IF(N1794="sníž. přenesená",J1794,0)</f>
        <v>0</v>
      </c>
      <c r="BI1794" s="123">
        <f>IF(N1794="nulová",J1794,0)</f>
        <v>0</v>
      </c>
      <c r="BJ1794" s="18" t="s">
        <v>73</v>
      </c>
      <c r="BK1794" s="123">
        <f>ROUND(I1794*H1794,2)</f>
        <v>0</v>
      </c>
      <c r="BL1794" s="18" t="s">
        <v>195</v>
      </c>
      <c r="BM1794" s="122" t="s">
        <v>2323</v>
      </c>
    </row>
    <row r="1795" spans="1:47" s="2" customFormat="1" ht="19.5">
      <c r="A1795" s="164"/>
      <c r="B1795" s="176"/>
      <c r="C1795" s="164"/>
      <c r="D1795" s="254" t="s">
        <v>164</v>
      </c>
      <c r="E1795" s="164"/>
      <c r="F1795" s="267" t="s">
        <v>2324</v>
      </c>
      <c r="G1795" s="164"/>
      <c r="H1795" s="164"/>
      <c r="I1795" s="134"/>
      <c r="J1795" s="164"/>
      <c r="K1795" s="164"/>
      <c r="L1795" s="176"/>
      <c r="M1795" s="268"/>
      <c r="N1795" s="269"/>
      <c r="O1795" s="250"/>
      <c r="P1795" s="250"/>
      <c r="Q1795" s="250"/>
      <c r="R1795" s="250"/>
      <c r="S1795" s="250"/>
      <c r="T1795" s="270"/>
      <c r="U1795" s="164"/>
      <c r="V1795" s="164"/>
      <c r="W1795" s="164"/>
      <c r="X1795" s="164"/>
      <c r="Y1795" s="30"/>
      <c r="Z1795" s="30"/>
      <c r="AA1795" s="30"/>
      <c r="AB1795" s="30"/>
      <c r="AC1795" s="30"/>
      <c r="AD1795" s="30"/>
      <c r="AE1795" s="30"/>
      <c r="AT1795" s="18" t="s">
        <v>164</v>
      </c>
      <c r="AU1795" s="18" t="s">
        <v>77</v>
      </c>
    </row>
    <row r="1796" spans="1:65" s="2" customFormat="1" ht="14.45" customHeight="1">
      <c r="A1796" s="164"/>
      <c r="B1796" s="176"/>
      <c r="C1796" s="242" t="s">
        <v>2325</v>
      </c>
      <c r="D1796" s="242" t="s">
        <v>135</v>
      </c>
      <c r="E1796" s="243" t="s">
        <v>2326</v>
      </c>
      <c r="F1796" s="244" t="s">
        <v>2327</v>
      </c>
      <c r="G1796" s="245" t="s">
        <v>235</v>
      </c>
      <c r="H1796" s="246">
        <v>1</v>
      </c>
      <c r="I1796" s="117"/>
      <c r="J1796" s="247">
        <f>ROUND(I1796*H1796,2)</f>
        <v>0</v>
      </c>
      <c r="K1796" s="244" t="s">
        <v>3</v>
      </c>
      <c r="L1796" s="176"/>
      <c r="M1796" s="248" t="s">
        <v>3</v>
      </c>
      <c r="N1796" s="249" t="s">
        <v>39</v>
      </c>
      <c r="O1796" s="250"/>
      <c r="P1796" s="251">
        <f>O1796*H1796</f>
        <v>0</v>
      </c>
      <c r="Q1796" s="251">
        <v>0</v>
      </c>
      <c r="R1796" s="251">
        <f>Q1796*H1796</f>
        <v>0</v>
      </c>
      <c r="S1796" s="251">
        <v>0</v>
      </c>
      <c r="T1796" s="252">
        <f>S1796*H1796</f>
        <v>0</v>
      </c>
      <c r="U1796" s="164"/>
      <c r="V1796" s="164"/>
      <c r="W1796" s="164"/>
      <c r="X1796" s="164"/>
      <c r="Y1796" s="30"/>
      <c r="Z1796" s="30"/>
      <c r="AA1796" s="30"/>
      <c r="AB1796" s="30"/>
      <c r="AC1796" s="30"/>
      <c r="AD1796" s="30"/>
      <c r="AE1796" s="30"/>
      <c r="AR1796" s="122" t="s">
        <v>195</v>
      </c>
      <c r="AT1796" s="122" t="s">
        <v>135</v>
      </c>
      <c r="AU1796" s="122" t="s">
        <v>77</v>
      </c>
      <c r="AY1796" s="18" t="s">
        <v>133</v>
      </c>
      <c r="BE1796" s="123">
        <f>IF(N1796="základní",J1796,0)</f>
        <v>0</v>
      </c>
      <c r="BF1796" s="123">
        <f>IF(N1796="snížená",J1796,0)</f>
        <v>0</v>
      </c>
      <c r="BG1796" s="123">
        <f>IF(N1796="zákl. přenesená",J1796,0)</f>
        <v>0</v>
      </c>
      <c r="BH1796" s="123">
        <f>IF(N1796="sníž. přenesená",J1796,0)</f>
        <v>0</v>
      </c>
      <c r="BI1796" s="123">
        <f>IF(N1796="nulová",J1796,0)</f>
        <v>0</v>
      </c>
      <c r="BJ1796" s="18" t="s">
        <v>73</v>
      </c>
      <c r="BK1796" s="123">
        <f>ROUND(I1796*H1796,2)</f>
        <v>0</v>
      </c>
      <c r="BL1796" s="18" t="s">
        <v>195</v>
      </c>
      <c r="BM1796" s="122" t="s">
        <v>2328</v>
      </c>
    </row>
    <row r="1797" spans="1:65" s="2" customFormat="1" ht="24.2" customHeight="1">
      <c r="A1797" s="164"/>
      <c r="B1797" s="176"/>
      <c r="C1797" s="242" t="s">
        <v>2329</v>
      </c>
      <c r="D1797" s="242" t="s">
        <v>135</v>
      </c>
      <c r="E1797" s="243" t="s">
        <v>2330</v>
      </c>
      <c r="F1797" s="244" t="s">
        <v>2331</v>
      </c>
      <c r="G1797" s="245" t="s">
        <v>235</v>
      </c>
      <c r="H1797" s="246">
        <v>1</v>
      </c>
      <c r="I1797" s="117"/>
      <c r="J1797" s="247">
        <f>ROUND(I1797*H1797,2)</f>
        <v>0</v>
      </c>
      <c r="K1797" s="244" t="s">
        <v>3</v>
      </c>
      <c r="L1797" s="176"/>
      <c r="M1797" s="248" t="s">
        <v>3</v>
      </c>
      <c r="N1797" s="249" t="s">
        <v>39</v>
      </c>
      <c r="O1797" s="250"/>
      <c r="P1797" s="251">
        <f>O1797*H1797</f>
        <v>0</v>
      </c>
      <c r="Q1797" s="251">
        <v>0</v>
      </c>
      <c r="R1797" s="251">
        <f>Q1797*H1797</f>
        <v>0</v>
      </c>
      <c r="S1797" s="251">
        <v>0</v>
      </c>
      <c r="T1797" s="252">
        <f>S1797*H1797</f>
        <v>0</v>
      </c>
      <c r="U1797" s="164"/>
      <c r="V1797" s="164"/>
      <c r="W1797" s="164"/>
      <c r="X1797" s="164"/>
      <c r="Y1797" s="30"/>
      <c r="Z1797" s="30"/>
      <c r="AA1797" s="30"/>
      <c r="AB1797" s="30"/>
      <c r="AC1797" s="30"/>
      <c r="AD1797" s="30"/>
      <c r="AE1797" s="30"/>
      <c r="AR1797" s="122" t="s">
        <v>195</v>
      </c>
      <c r="AT1797" s="122" t="s">
        <v>135</v>
      </c>
      <c r="AU1797" s="122" t="s">
        <v>77</v>
      </c>
      <c r="AY1797" s="18" t="s">
        <v>133</v>
      </c>
      <c r="BE1797" s="123">
        <f>IF(N1797="základní",J1797,0)</f>
        <v>0</v>
      </c>
      <c r="BF1797" s="123">
        <f>IF(N1797="snížená",J1797,0)</f>
        <v>0</v>
      </c>
      <c r="BG1797" s="123">
        <f>IF(N1797="zákl. přenesená",J1797,0)</f>
        <v>0</v>
      </c>
      <c r="BH1797" s="123">
        <f>IF(N1797="sníž. přenesená",J1797,0)</f>
        <v>0</v>
      </c>
      <c r="BI1797" s="123">
        <f>IF(N1797="nulová",J1797,0)</f>
        <v>0</v>
      </c>
      <c r="BJ1797" s="18" t="s">
        <v>73</v>
      </c>
      <c r="BK1797" s="123">
        <f>ROUND(I1797*H1797,2)</f>
        <v>0</v>
      </c>
      <c r="BL1797" s="18" t="s">
        <v>195</v>
      </c>
      <c r="BM1797" s="122" t="s">
        <v>2332</v>
      </c>
    </row>
    <row r="1798" spans="1:65" s="2" customFormat="1" ht="14.45" customHeight="1">
      <c r="A1798" s="164"/>
      <c r="B1798" s="176"/>
      <c r="C1798" s="242" t="s">
        <v>2333</v>
      </c>
      <c r="D1798" s="242" t="s">
        <v>135</v>
      </c>
      <c r="E1798" s="243" t="s">
        <v>2334</v>
      </c>
      <c r="F1798" s="244" t="s">
        <v>2335</v>
      </c>
      <c r="G1798" s="245" t="s">
        <v>527</v>
      </c>
      <c r="H1798" s="246">
        <v>2</v>
      </c>
      <c r="I1798" s="117"/>
      <c r="J1798" s="247">
        <f>ROUND(I1798*H1798,2)</f>
        <v>0</v>
      </c>
      <c r="K1798" s="244" t="s">
        <v>139</v>
      </c>
      <c r="L1798" s="176"/>
      <c r="M1798" s="248" t="s">
        <v>3</v>
      </c>
      <c r="N1798" s="249" t="s">
        <v>39</v>
      </c>
      <c r="O1798" s="250"/>
      <c r="P1798" s="251">
        <f>O1798*H1798</f>
        <v>0</v>
      </c>
      <c r="Q1798" s="251">
        <v>0</v>
      </c>
      <c r="R1798" s="251">
        <f>Q1798*H1798</f>
        <v>0</v>
      </c>
      <c r="S1798" s="251">
        <v>0</v>
      </c>
      <c r="T1798" s="252">
        <f>S1798*H1798</f>
        <v>0</v>
      </c>
      <c r="U1798" s="164"/>
      <c r="V1798" s="164"/>
      <c r="W1798" s="164"/>
      <c r="X1798" s="164"/>
      <c r="Y1798" s="30"/>
      <c r="Z1798" s="30"/>
      <c r="AA1798" s="30"/>
      <c r="AB1798" s="30"/>
      <c r="AC1798" s="30"/>
      <c r="AD1798" s="30"/>
      <c r="AE1798" s="30"/>
      <c r="AR1798" s="122" t="s">
        <v>195</v>
      </c>
      <c r="AT1798" s="122" t="s">
        <v>135</v>
      </c>
      <c r="AU1798" s="122" t="s">
        <v>77</v>
      </c>
      <c r="AY1798" s="18" t="s">
        <v>133</v>
      </c>
      <c r="BE1798" s="123">
        <f>IF(N1798="základní",J1798,0)</f>
        <v>0</v>
      </c>
      <c r="BF1798" s="123">
        <f>IF(N1798="snížená",J1798,0)</f>
        <v>0</v>
      </c>
      <c r="BG1798" s="123">
        <f>IF(N1798="zákl. přenesená",J1798,0)</f>
        <v>0</v>
      </c>
      <c r="BH1798" s="123">
        <f>IF(N1798="sníž. přenesená",J1798,0)</f>
        <v>0</v>
      </c>
      <c r="BI1798" s="123">
        <f>IF(N1798="nulová",J1798,0)</f>
        <v>0</v>
      </c>
      <c r="BJ1798" s="18" t="s">
        <v>73</v>
      </c>
      <c r="BK1798" s="123">
        <f>ROUND(I1798*H1798,2)</f>
        <v>0</v>
      </c>
      <c r="BL1798" s="18" t="s">
        <v>195</v>
      </c>
      <c r="BM1798" s="122" t="s">
        <v>2336</v>
      </c>
    </row>
    <row r="1799" spans="1:47" s="2" customFormat="1" ht="19.5">
      <c r="A1799" s="164"/>
      <c r="B1799" s="176"/>
      <c r="C1799" s="164"/>
      <c r="D1799" s="254" t="s">
        <v>164</v>
      </c>
      <c r="E1799" s="164"/>
      <c r="F1799" s="267" t="s">
        <v>2337</v>
      </c>
      <c r="G1799" s="164"/>
      <c r="H1799" s="164"/>
      <c r="I1799" s="134"/>
      <c r="J1799" s="164"/>
      <c r="K1799" s="164"/>
      <c r="L1799" s="176"/>
      <c r="M1799" s="268"/>
      <c r="N1799" s="269"/>
      <c r="O1799" s="250"/>
      <c r="P1799" s="250"/>
      <c r="Q1799" s="250"/>
      <c r="R1799" s="250"/>
      <c r="S1799" s="250"/>
      <c r="T1799" s="270"/>
      <c r="U1799" s="164"/>
      <c r="V1799" s="164"/>
      <c r="W1799" s="164"/>
      <c r="X1799" s="164"/>
      <c r="Y1799" s="30"/>
      <c r="Z1799" s="30"/>
      <c r="AA1799" s="30"/>
      <c r="AB1799" s="30"/>
      <c r="AC1799" s="30"/>
      <c r="AD1799" s="30"/>
      <c r="AE1799" s="30"/>
      <c r="AT1799" s="18" t="s">
        <v>164</v>
      </c>
      <c r="AU1799" s="18" t="s">
        <v>77</v>
      </c>
    </row>
    <row r="1800" spans="1:65" s="2" customFormat="1" ht="24.2" customHeight="1">
      <c r="A1800" s="164"/>
      <c r="B1800" s="176"/>
      <c r="C1800" s="285" t="s">
        <v>2338</v>
      </c>
      <c r="D1800" s="285" t="s">
        <v>898</v>
      </c>
      <c r="E1800" s="286" t="s">
        <v>2339</v>
      </c>
      <c r="F1800" s="287" t="s">
        <v>2340</v>
      </c>
      <c r="G1800" s="288" t="s">
        <v>527</v>
      </c>
      <c r="H1800" s="289">
        <v>2</v>
      </c>
      <c r="I1800" s="144"/>
      <c r="J1800" s="290">
        <f>ROUND(I1800*H1800,2)</f>
        <v>0</v>
      </c>
      <c r="K1800" s="287" t="s">
        <v>3</v>
      </c>
      <c r="L1800" s="291"/>
      <c r="M1800" s="292" t="s">
        <v>3</v>
      </c>
      <c r="N1800" s="293" t="s">
        <v>39</v>
      </c>
      <c r="O1800" s="250"/>
      <c r="P1800" s="251">
        <f>O1800*H1800</f>
        <v>0</v>
      </c>
      <c r="Q1800" s="251">
        <v>0</v>
      </c>
      <c r="R1800" s="251">
        <f>Q1800*H1800</f>
        <v>0</v>
      </c>
      <c r="S1800" s="251">
        <v>0</v>
      </c>
      <c r="T1800" s="252">
        <f>S1800*H1800</f>
        <v>0</v>
      </c>
      <c r="U1800" s="164"/>
      <c r="V1800" s="164"/>
      <c r="W1800" s="164"/>
      <c r="X1800" s="164"/>
      <c r="Y1800" s="30"/>
      <c r="Z1800" s="30"/>
      <c r="AA1800" s="30"/>
      <c r="AB1800" s="30"/>
      <c r="AC1800" s="30"/>
      <c r="AD1800" s="30"/>
      <c r="AE1800" s="30"/>
      <c r="AR1800" s="122" t="s">
        <v>367</v>
      </c>
      <c r="AT1800" s="122" t="s">
        <v>898</v>
      </c>
      <c r="AU1800" s="122" t="s">
        <v>77</v>
      </c>
      <c r="AY1800" s="18" t="s">
        <v>133</v>
      </c>
      <c r="BE1800" s="123">
        <f>IF(N1800="základní",J1800,0)</f>
        <v>0</v>
      </c>
      <c r="BF1800" s="123">
        <f>IF(N1800="snížená",J1800,0)</f>
        <v>0</v>
      </c>
      <c r="BG1800" s="123">
        <f>IF(N1800="zákl. přenesená",J1800,0)</f>
        <v>0</v>
      </c>
      <c r="BH1800" s="123">
        <f>IF(N1800="sníž. přenesená",J1800,0)</f>
        <v>0</v>
      </c>
      <c r="BI1800" s="123">
        <f>IF(N1800="nulová",J1800,0)</f>
        <v>0</v>
      </c>
      <c r="BJ1800" s="18" t="s">
        <v>73</v>
      </c>
      <c r="BK1800" s="123">
        <f>ROUND(I1800*H1800,2)</f>
        <v>0</v>
      </c>
      <c r="BL1800" s="18" t="s">
        <v>195</v>
      </c>
      <c r="BM1800" s="122" t="s">
        <v>2341</v>
      </c>
    </row>
    <row r="1801" spans="1:47" s="2" customFormat="1" ht="19.5">
      <c r="A1801" s="164"/>
      <c r="B1801" s="176"/>
      <c r="C1801" s="164"/>
      <c r="D1801" s="254" t="s">
        <v>164</v>
      </c>
      <c r="E1801" s="164"/>
      <c r="F1801" s="267" t="s">
        <v>2337</v>
      </c>
      <c r="G1801" s="164"/>
      <c r="H1801" s="164"/>
      <c r="I1801" s="134"/>
      <c r="J1801" s="164"/>
      <c r="K1801" s="164"/>
      <c r="L1801" s="176"/>
      <c r="M1801" s="268"/>
      <c r="N1801" s="269"/>
      <c r="O1801" s="250"/>
      <c r="P1801" s="250"/>
      <c r="Q1801" s="250"/>
      <c r="R1801" s="250"/>
      <c r="S1801" s="250"/>
      <c r="T1801" s="270"/>
      <c r="U1801" s="164"/>
      <c r="V1801" s="164"/>
      <c r="W1801" s="164"/>
      <c r="X1801" s="164"/>
      <c r="Y1801" s="30"/>
      <c r="Z1801" s="30"/>
      <c r="AA1801" s="30"/>
      <c r="AB1801" s="30"/>
      <c r="AC1801" s="30"/>
      <c r="AD1801" s="30"/>
      <c r="AE1801" s="30"/>
      <c r="AT1801" s="18" t="s">
        <v>164</v>
      </c>
      <c r="AU1801" s="18" t="s">
        <v>77</v>
      </c>
    </row>
    <row r="1802" spans="1:65" s="2" customFormat="1" ht="14.45" customHeight="1">
      <c r="A1802" s="164"/>
      <c r="B1802" s="176"/>
      <c r="C1802" s="242" t="s">
        <v>2342</v>
      </c>
      <c r="D1802" s="242" t="s">
        <v>135</v>
      </c>
      <c r="E1802" s="243" t="s">
        <v>2343</v>
      </c>
      <c r="F1802" s="244" t="s">
        <v>2344</v>
      </c>
      <c r="G1802" s="245" t="s">
        <v>527</v>
      </c>
      <c r="H1802" s="246">
        <v>2</v>
      </c>
      <c r="I1802" s="117"/>
      <c r="J1802" s="247">
        <f>ROUND(I1802*H1802,2)</f>
        <v>0</v>
      </c>
      <c r="K1802" s="244" t="s">
        <v>139</v>
      </c>
      <c r="L1802" s="176"/>
      <c r="M1802" s="248" t="s">
        <v>3</v>
      </c>
      <c r="N1802" s="249" t="s">
        <v>39</v>
      </c>
      <c r="O1802" s="250"/>
      <c r="P1802" s="251">
        <f>O1802*H1802</f>
        <v>0</v>
      </c>
      <c r="Q1802" s="251">
        <v>0</v>
      </c>
      <c r="R1802" s="251">
        <f>Q1802*H1802</f>
        <v>0</v>
      </c>
      <c r="S1802" s="251">
        <v>0</v>
      </c>
      <c r="T1802" s="252">
        <f>S1802*H1802</f>
        <v>0</v>
      </c>
      <c r="U1802" s="164"/>
      <c r="V1802" s="164"/>
      <c r="W1802" s="164"/>
      <c r="X1802" s="164"/>
      <c r="Y1802" s="30"/>
      <c r="Z1802" s="30"/>
      <c r="AA1802" s="30"/>
      <c r="AB1802" s="30"/>
      <c r="AC1802" s="30"/>
      <c r="AD1802" s="30"/>
      <c r="AE1802" s="30"/>
      <c r="AR1802" s="122" t="s">
        <v>195</v>
      </c>
      <c r="AT1802" s="122" t="s">
        <v>135</v>
      </c>
      <c r="AU1802" s="122" t="s">
        <v>77</v>
      </c>
      <c r="AY1802" s="18" t="s">
        <v>133</v>
      </c>
      <c r="BE1802" s="123">
        <f>IF(N1802="základní",J1802,0)</f>
        <v>0</v>
      </c>
      <c r="BF1802" s="123">
        <f>IF(N1802="snížená",J1802,0)</f>
        <v>0</v>
      </c>
      <c r="BG1802" s="123">
        <f>IF(N1802="zákl. přenesená",J1802,0)</f>
        <v>0</v>
      </c>
      <c r="BH1802" s="123">
        <f>IF(N1802="sníž. přenesená",J1802,0)</f>
        <v>0</v>
      </c>
      <c r="BI1802" s="123">
        <f>IF(N1802="nulová",J1802,0)</f>
        <v>0</v>
      </c>
      <c r="BJ1802" s="18" t="s">
        <v>73</v>
      </c>
      <c r="BK1802" s="123">
        <f>ROUND(I1802*H1802,2)</f>
        <v>0</v>
      </c>
      <c r="BL1802" s="18" t="s">
        <v>195</v>
      </c>
      <c r="BM1802" s="122" t="s">
        <v>2345</v>
      </c>
    </row>
    <row r="1803" spans="1:47" s="2" customFormat="1" ht="19.5">
      <c r="A1803" s="164"/>
      <c r="B1803" s="176"/>
      <c r="C1803" s="164"/>
      <c r="D1803" s="254" t="s">
        <v>164</v>
      </c>
      <c r="E1803" s="164"/>
      <c r="F1803" s="267" t="s">
        <v>2346</v>
      </c>
      <c r="G1803" s="164"/>
      <c r="H1803" s="164"/>
      <c r="I1803" s="134"/>
      <c r="J1803" s="164"/>
      <c r="K1803" s="164"/>
      <c r="L1803" s="176"/>
      <c r="M1803" s="268"/>
      <c r="N1803" s="269"/>
      <c r="O1803" s="250"/>
      <c r="P1803" s="250"/>
      <c r="Q1803" s="250"/>
      <c r="R1803" s="250"/>
      <c r="S1803" s="250"/>
      <c r="T1803" s="270"/>
      <c r="U1803" s="164"/>
      <c r="V1803" s="164"/>
      <c r="W1803" s="164"/>
      <c r="X1803" s="164"/>
      <c r="Y1803" s="30"/>
      <c r="Z1803" s="30"/>
      <c r="AA1803" s="30"/>
      <c r="AB1803" s="30"/>
      <c r="AC1803" s="30"/>
      <c r="AD1803" s="30"/>
      <c r="AE1803" s="30"/>
      <c r="AT1803" s="18" t="s">
        <v>164</v>
      </c>
      <c r="AU1803" s="18" t="s">
        <v>77</v>
      </c>
    </row>
    <row r="1804" spans="1:65" s="2" customFormat="1" ht="24.2" customHeight="1">
      <c r="A1804" s="164"/>
      <c r="B1804" s="176"/>
      <c r="C1804" s="285" t="s">
        <v>2347</v>
      </c>
      <c r="D1804" s="285" t="s">
        <v>898</v>
      </c>
      <c r="E1804" s="286" t="s">
        <v>2348</v>
      </c>
      <c r="F1804" s="287" t="s">
        <v>2349</v>
      </c>
      <c r="G1804" s="288" t="s">
        <v>527</v>
      </c>
      <c r="H1804" s="289">
        <v>2</v>
      </c>
      <c r="I1804" s="144"/>
      <c r="J1804" s="290">
        <f>ROUND(I1804*H1804,2)</f>
        <v>0</v>
      </c>
      <c r="K1804" s="287" t="s">
        <v>3</v>
      </c>
      <c r="L1804" s="291"/>
      <c r="M1804" s="292" t="s">
        <v>3</v>
      </c>
      <c r="N1804" s="293" t="s">
        <v>39</v>
      </c>
      <c r="O1804" s="250"/>
      <c r="P1804" s="251">
        <f>O1804*H1804</f>
        <v>0</v>
      </c>
      <c r="Q1804" s="251">
        <v>0</v>
      </c>
      <c r="R1804" s="251">
        <f>Q1804*H1804</f>
        <v>0</v>
      </c>
      <c r="S1804" s="251">
        <v>0</v>
      </c>
      <c r="T1804" s="252">
        <f>S1804*H1804</f>
        <v>0</v>
      </c>
      <c r="U1804" s="164"/>
      <c r="V1804" s="164"/>
      <c r="W1804" s="164"/>
      <c r="X1804" s="164"/>
      <c r="Y1804" s="30"/>
      <c r="Z1804" s="30"/>
      <c r="AA1804" s="30"/>
      <c r="AB1804" s="30"/>
      <c r="AC1804" s="30"/>
      <c r="AD1804" s="30"/>
      <c r="AE1804" s="30"/>
      <c r="AR1804" s="122" t="s">
        <v>367</v>
      </c>
      <c r="AT1804" s="122" t="s">
        <v>898</v>
      </c>
      <c r="AU1804" s="122" t="s">
        <v>77</v>
      </c>
      <c r="AY1804" s="18" t="s">
        <v>133</v>
      </c>
      <c r="BE1804" s="123">
        <f>IF(N1804="základní",J1804,0)</f>
        <v>0</v>
      </c>
      <c r="BF1804" s="123">
        <f>IF(N1804="snížená",J1804,0)</f>
        <v>0</v>
      </c>
      <c r="BG1804" s="123">
        <f>IF(N1804="zákl. přenesená",J1804,0)</f>
        <v>0</v>
      </c>
      <c r="BH1804" s="123">
        <f>IF(N1804="sníž. přenesená",J1804,0)</f>
        <v>0</v>
      </c>
      <c r="BI1804" s="123">
        <f>IF(N1804="nulová",J1804,0)</f>
        <v>0</v>
      </c>
      <c r="BJ1804" s="18" t="s">
        <v>73</v>
      </c>
      <c r="BK1804" s="123">
        <f>ROUND(I1804*H1804,2)</f>
        <v>0</v>
      </c>
      <c r="BL1804" s="18" t="s">
        <v>195</v>
      </c>
      <c r="BM1804" s="122" t="s">
        <v>2350</v>
      </c>
    </row>
    <row r="1805" spans="1:65" s="2" customFormat="1" ht="14.45" customHeight="1">
      <c r="A1805" s="164"/>
      <c r="B1805" s="176"/>
      <c r="C1805" s="242" t="s">
        <v>2351</v>
      </c>
      <c r="D1805" s="242" t="s">
        <v>135</v>
      </c>
      <c r="E1805" s="243" t="s">
        <v>2352</v>
      </c>
      <c r="F1805" s="244" t="s">
        <v>2353</v>
      </c>
      <c r="G1805" s="245" t="s">
        <v>527</v>
      </c>
      <c r="H1805" s="246">
        <v>1</v>
      </c>
      <c r="I1805" s="117"/>
      <c r="J1805" s="247">
        <f>ROUND(I1805*H1805,2)</f>
        <v>0</v>
      </c>
      <c r="K1805" s="244" t="s">
        <v>139</v>
      </c>
      <c r="L1805" s="176"/>
      <c r="M1805" s="248" t="s">
        <v>3</v>
      </c>
      <c r="N1805" s="249" t="s">
        <v>39</v>
      </c>
      <c r="O1805" s="250"/>
      <c r="P1805" s="251">
        <f>O1805*H1805</f>
        <v>0</v>
      </c>
      <c r="Q1805" s="251">
        <v>0</v>
      </c>
      <c r="R1805" s="251">
        <f>Q1805*H1805</f>
        <v>0</v>
      </c>
      <c r="S1805" s="251">
        <v>0</v>
      </c>
      <c r="T1805" s="252">
        <f>S1805*H1805</f>
        <v>0</v>
      </c>
      <c r="U1805" s="164"/>
      <c r="V1805" s="164"/>
      <c r="W1805" s="164"/>
      <c r="X1805" s="164"/>
      <c r="Y1805" s="30"/>
      <c r="Z1805" s="30"/>
      <c r="AA1805" s="30"/>
      <c r="AB1805" s="30"/>
      <c r="AC1805" s="30"/>
      <c r="AD1805" s="30"/>
      <c r="AE1805" s="30"/>
      <c r="AR1805" s="122" t="s">
        <v>195</v>
      </c>
      <c r="AT1805" s="122" t="s">
        <v>135</v>
      </c>
      <c r="AU1805" s="122" t="s">
        <v>77</v>
      </c>
      <c r="AY1805" s="18" t="s">
        <v>133</v>
      </c>
      <c r="BE1805" s="123">
        <f>IF(N1805="základní",J1805,0)</f>
        <v>0</v>
      </c>
      <c r="BF1805" s="123">
        <f>IF(N1805="snížená",J1805,0)</f>
        <v>0</v>
      </c>
      <c r="BG1805" s="123">
        <f>IF(N1805="zákl. přenesená",J1805,0)</f>
        <v>0</v>
      </c>
      <c r="BH1805" s="123">
        <f>IF(N1805="sníž. přenesená",J1805,0)</f>
        <v>0</v>
      </c>
      <c r="BI1805" s="123">
        <f>IF(N1805="nulová",J1805,0)</f>
        <v>0</v>
      </c>
      <c r="BJ1805" s="18" t="s">
        <v>73</v>
      </c>
      <c r="BK1805" s="123">
        <f>ROUND(I1805*H1805,2)</f>
        <v>0</v>
      </c>
      <c r="BL1805" s="18" t="s">
        <v>195</v>
      </c>
      <c r="BM1805" s="122" t="s">
        <v>2354</v>
      </c>
    </row>
    <row r="1806" spans="1:47" s="2" customFormat="1" ht="19.5">
      <c r="A1806" s="164"/>
      <c r="B1806" s="176"/>
      <c r="C1806" s="164"/>
      <c r="D1806" s="254" t="s">
        <v>164</v>
      </c>
      <c r="E1806" s="164"/>
      <c r="F1806" s="267" t="s">
        <v>2355</v>
      </c>
      <c r="G1806" s="164"/>
      <c r="H1806" s="164"/>
      <c r="I1806" s="134"/>
      <c r="J1806" s="164"/>
      <c r="K1806" s="164"/>
      <c r="L1806" s="176"/>
      <c r="M1806" s="268"/>
      <c r="N1806" s="269"/>
      <c r="O1806" s="250"/>
      <c r="P1806" s="250"/>
      <c r="Q1806" s="250"/>
      <c r="R1806" s="250"/>
      <c r="S1806" s="250"/>
      <c r="T1806" s="270"/>
      <c r="U1806" s="164"/>
      <c r="V1806" s="164"/>
      <c r="W1806" s="164"/>
      <c r="X1806" s="164"/>
      <c r="Y1806" s="30"/>
      <c r="Z1806" s="30"/>
      <c r="AA1806" s="30"/>
      <c r="AB1806" s="30"/>
      <c r="AC1806" s="30"/>
      <c r="AD1806" s="30"/>
      <c r="AE1806" s="30"/>
      <c r="AT1806" s="18" t="s">
        <v>164</v>
      </c>
      <c r="AU1806" s="18" t="s">
        <v>77</v>
      </c>
    </row>
    <row r="1807" spans="1:65" s="2" customFormat="1" ht="14.45" customHeight="1">
      <c r="A1807" s="164"/>
      <c r="B1807" s="176"/>
      <c r="C1807" s="285" t="s">
        <v>2356</v>
      </c>
      <c r="D1807" s="285" t="s">
        <v>898</v>
      </c>
      <c r="E1807" s="286" t="s">
        <v>2357</v>
      </c>
      <c r="F1807" s="287" t="s">
        <v>2358</v>
      </c>
      <c r="G1807" s="288" t="s">
        <v>527</v>
      </c>
      <c r="H1807" s="289">
        <v>1</v>
      </c>
      <c r="I1807" s="144"/>
      <c r="J1807" s="290">
        <f>ROUND(I1807*H1807,2)</f>
        <v>0</v>
      </c>
      <c r="K1807" s="287" t="s">
        <v>3</v>
      </c>
      <c r="L1807" s="291"/>
      <c r="M1807" s="292" t="s">
        <v>3</v>
      </c>
      <c r="N1807" s="293" t="s">
        <v>39</v>
      </c>
      <c r="O1807" s="250"/>
      <c r="P1807" s="251">
        <f>O1807*H1807</f>
        <v>0</v>
      </c>
      <c r="Q1807" s="251">
        <v>0</v>
      </c>
      <c r="R1807" s="251">
        <f>Q1807*H1807</f>
        <v>0</v>
      </c>
      <c r="S1807" s="251">
        <v>0</v>
      </c>
      <c r="T1807" s="252">
        <f>S1807*H1807</f>
        <v>0</v>
      </c>
      <c r="U1807" s="164"/>
      <c r="V1807" s="164"/>
      <c r="W1807" s="164"/>
      <c r="X1807" s="164"/>
      <c r="Y1807" s="30"/>
      <c r="Z1807" s="30"/>
      <c r="AA1807" s="30"/>
      <c r="AB1807" s="30"/>
      <c r="AC1807" s="30"/>
      <c r="AD1807" s="30"/>
      <c r="AE1807" s="30"/>
      <c r="AR1807" s="122" t="s">
        <v>367</v>
      </c>
      <c r="AT1807" s="122" t="s">
        <v>898</v>
      </c>
      <c r="AU1807" s="122" t="s">
        <v>77</v>
      </c>
      <c r="AY1807" s="18" t="s">
        <v>133</v>
      </c>
      <c r="BE1807" s="123">
        <f>IF(N1807="základní",J1807,0)</f>
        <v>0</v>
      </c>
      <c r="BF1807" s="123">
        <f>IF(N1807="snížená",J1807,0)</f>
        <v>0</v>
      </c>
      <c r="BG1807" s="123">
        <f>IF(N1807="zákl. přenesená",J1807,0)</f>
        <v>0</v>
      </c>
      <c r="BH1807" s="123">
        <f>IF(N1807="sníž. přenesená",J1807,0)</f>
        <v>0</v>
      </c>
      <c r="BI1807" s="123">
        <f>IF(N1807="nulová",J1807,0)</f>
        <v>0</v>
      </c>
      <c r="BJ1807" s="18" t="s">
        <v>73</v>
      </c>
      <c r="BK1807" s="123">
        <f>ROUND(I1807*H1807,2)</f>
        <v>0</v>
      </c>
      <c r="BL1807" s="18" t="s">
        <v>195</v>
      </c>
      <c r="BM1807" s="122" t="s">
        <v>2359</v>
      </c>
    </row>
    <row r="1808" spans="1:65" s="2" customFormat="1" ht="14.45" customHeight="1">
      <c r="A1808" s="164"/>
      <c r="B1808" s="176"/>
      <c r="C1808" s="242" t="s">
        <v>2360</v>
      </c>
      <c r="D1808" s="242" t="s">
        <v>135</v>
      </c>
      <c r="E1808" s="243" t="s">
        <v>2361</v>
      </c>
      <c r="F1808" s="244" t="s">
        <v>2362</v>
      </c>
      <c r="G1808" s="245" t="s">
        <v>527</v>
      </c>
      <c r="H1808" s="246">
        <v>9</v>
      </c>
      <c r="I1808" s="117"/>
      <c r="J1808" s="247">
        <f>ROUND(I1808*H1808,2)</f>
        <v>0</v>
      </c>
      <c r="K1808" s="244" t="s">
        <v>139</v>
      </c>
      <c r="L1808" s="176"/>
      <c r="M1808" s="248" t="s">
        <v>3</v>
      </c>
      <c r="N1808" s="249" t="s">
        <v>39</v>
      </c>
      <c r="O1808" s="250"/>
      <c r="P1808" s="251">
        <f>O1808*H1808</f>
        <v>0</v>
      </c>
      <c r="Q1808" s="251">
        <v>0</v>
      </c>
      <c r="R1808" s="251">
        <f>Q1808*H1808</f>
        <v>0</v>
      </c>
      <c r="S1808" s="251">
        <v>0</v>
      </c>
      <c r="T1808" s="252">
        <f>S1808*H1808</f>
        <v>0</v>
      </c>
      <c r="U1808" s="164"/>
      <c r="V1808" s="164"/>
      <c r="W1808" s="164"/>
      <c r="X1808" s="164"/>
      <c r="Y1808" s="30"/>
      <c r="Z1808" s="30"/>
      <c r="AA1808" s="30"/>
      <c r="AB1808" s="30"/>
      <c r="AC1808" s="30"/>
      <c r="AD1808" s="30"/>
      <c r="AE1808" s="30"/>
      <c r="AR1808" s="122" t="s">
        <v>195</v>
      </c>
      <c r="AT1808" s="122" t="s">
        <v>135</v>
      </c>
      <c r="AU1808" s="122" t="s">
        <v>77</v>
      </c>
      <c r="AY1808" s="18" t="s">
        <v>133</v>
      </c>
      <c r="BE1808" s="123">
        <f>IF(N1808="základní",J1808,0)</f>
        <v>0</v>
      </c>
      <c r="BF1808" s="123">
        <f>IF(N1808="snížená",J1808,0)</f>
        <v>0</v>
      </c>
      <c r="BG1808" s="123">
        <f>IF(N1808="zákl. přenesená",J1808,0)</f>
        <v>0</v>
      </c>
      <c r="BH1808" s="123">
        <f>IF(N1808="sníž. přenesená",J1808,0)</f>
        <v>0</v>
      </c>
      <c r="BI1808" s="123">
        <f>IF(N1808="nulová",J1808,0)</f>
        <v>0</v>
      </c>
      <c r="BJ1808" s="18" t="s">
        <v>73</v>
      </c>
      <c r="BK1808" s="123">
        <f>ROUND(I1808*H1808,2)</f>
        <v>0</v>
      </c>
      <c r="BL1808" s="18" t="s">
        <v>195</v>
      </c>
      <c r="BM1808" s="122" t="s">
        <v>2363</v>
      </c>
    </row>
    <row r="1809" spans="1:47" s="2" customFormat="1" ht="19.5">
      <c r="A1809" s="164"/>
      <c r="B1809" s="176"/>
      <c r="C1809" s="164"/>
      <c r="D1809" s="254" t="s">
        <v>164</v>
      </c>
      <c r="E1809" s="164"/>
      <c r="F1809" s="267" t="s">
        <v>2364</v>
      </c>
      <c r="G1809" s="164"/>
      <c r="H1809" s="164"/>
      <c r="I1809" s="134"/>
      <c r="J1809" s="164"/>
      <c r="K1809" s="164"/>
      <c r="L1809" s="176"/>
      <c r="M1809" s="268"/>
      <c r="N1809" s="269"/>
      <c r="O1809" s="250"/>
      <c r="P1809" s="250"/>
      <c r="Q1809" s="250"/>
      <c r="R1809" s="250"/>
      <c r="S1809" s="250"/>
      <c r="T1809" s="270"/>
      <c r="U1809" s="164"/>
      <c r="V1809" s="164"/>
      <c r="W1809" s="164"/>
      <c r="X1809" s="164"/>
      <c r="Y1809" s="30"/>
      <c r="Z1809" s="30"/>
      <c r="AA1809" s="30"/>
      <c r="AB1809" s="30"/>
      <c r="AC1809" s="30"/>
      <c r="AD1809" s="30"/>
      <c r="AE1809" s="30"/>
      <c r="AT1809" s="18" t="s">
        <v>164</v>
      </c>
      <c r="AU1809" s="18" t="s">
        <v>77</v>
      </c>
    </row>
    <row r="1810" spans="1:65" s="2" customFormat="1" ht="24.2" customHeight="1">
      <c r="A1810" s="164"/>
      <c r="B1810" s="176"/>
      <c r="C1810" s="285" t="s">
        <v>2365</v>
      </c>
      <c r="D1810" s="285" t="s">
        <v>898</v>
      </c>
      <c r="E1810" s="286" t="s">
        <v>2366</v>
      </c>
      <c r="F1810" s="287" t="s">
        <v>2367</v>
      </c>
      <c r="G1810" s="288" t="s">
        <v>527</v>
      </c>
      <c r="H1810" s="289">
        <v>9</v>
      </c>
      <c r="I1810" s="144"/>
      <c r="J1810" s="290">
        <f>ROUND(I1810*H1810,2)</f>
        <v>0</v>
      </c>
      <c r="K1810" s="287" t="s">
        <v>3</v>
      </c>
      <c r="L1810" s="291"/>
      <c r="M1810" s="292" t="s">
        <v>3</v>
      </c>
      <c r="N1810" s="293" t="s">
        <v>39</v>
      </c>
      <c r="O1810" s="250"/>
      <c r="P1810" s="251">
        <f>O1810*H1810</f>
        <v>0</v>
      </c>
      <c r="Q1810" s="251">
        <v>0</v>
      </c>
      <c r="R1810" s="251">
        <f>Q1810*H1810</f>
        <v>0</v>
      </c>
      <c r="S1810" s="251">
        <v>0</v>
      </c>
      <c r="T1810" s="252">
        <f>S1810*H1810</f>
        <v>0</v>
      </c>
      <c r="U1810" s="164"/>
      <c r="V1810" s="164"/>
      <c r="W1810" s="164"/>
      <c r="X1810" s="164"/>
      <c r="Y1810" s="30"/>
      <c r="Z1810" s="30"/>
      <c r="AA1810" s="30"/>
      <c r="AB1810" s="30"/>
      <c r="AC1810" s="30"/>
      <c r="AD1810" s="30"/>
      <c r="AE1810" s="30"/>
      <c r="AR1810" s="122" t="s">
        <v>367</v>
      </c>
      <c r="AT1810" s="122" t="s">
        <v>898</v>
      </c>
      <c r="AU1810" s="122" t="s">
        <v>77</v>
      </c>
      <c r="AY1810" s="18" t="s">
        <v>133</v>
      </c>
      <c r="BE1810" s="123">
        <f>IF(N1810="základní",J1810,0)</f>
        <v>0</v>
      </c>
      <c r="BF1810" s="123">
        <f>IF(N1810="snížená",J1810,0)</f>
        <v>0</v>
      </c>
      <c r="BG1810" s="123">
        <f>IF(N1810="zákl. přenesená",J1810,0)</f>
        <v>0</v>
      </c>
      <c r="BH1810" s="123">
        <f>IF(N1810="sníž. přenesená",J1810,0)</f>
        <v>0</v>
      </c>
      <c r="BI1810" s="123">
        <f>IF(N1810="nulová",J1810,0)</f>
        <v>0</v>
      </c>
      <c r="BJ1810" s="18" t="s">
        <v>73</v>
      </c>
      <c r="BK1810" s="123">
        <f>ROUND(I1810*H1810,2)</f>
        <v>0</v>
      </c>
      <c r="BL1810" s="18" t="s">
        <v>195</v>
      </c>
      <c r="BM1810" s="122" t="s">
        <v>2368</v>
      </c>
    </row>
    <row r="1811" spans="1:51" s="14" customFormat="1" ht="12">
      <c r="A1811" s="162"/>
      <c r="B1811" s="260"/>
      <c r="C1811" s="162"/>
      <c r="D1811" s="254" t="s">
        <v>142</v>
      </c>
      <c r="E1811" s="261" t="s">
        <v>3</v>
      </c>
      <c r="F1811" s="262" t="s">
        <v>2369</v>
      </c>
      <c r="G1811" s="162"/>
      <c r="H1811" s="263">
        <v>3</v>
      </c>
      <c r="I1811" s="130"/>
      <c r="J1811" s="162"/>
      <c r="K1811" s="162"/>
      <c r="L1811" s="260"/>
      <c r="M1811" s="264"/>
      <c r="N1811" s="265"/>
      <c r="O1811" s="265"/>
      <c r="P1811" s="265"/>
      <c r="Q1811" s="265"/>
      <c r="R1811" s="265"/>
      <c r="S1811" s="265"/>
      <c r="T1811" s="266"/>
      <c r="U1811" s="162"/>
      <c r="V1811" s="162"/>
      <c r="W1811" s="162"/>
      <c r="X1811" s="162"/>
      <c r="AT1811" s="129" t="s">
        <v>142</v>
      </c>
      <c r="AU1811" s="129" t="s">
        <v>77</v>
      </c>
      <c r="AV1811" s="14" t="s">
        <v>77</v>
      </c>
      <c r="AW1811" s="14" t="s">
        <v>30</v>
      </c>
      <c r="AX1811" s="14" t="s">
        <v>68</v>
      </c>
      <c r="AY1811" s="129" t="s">
        <v>133</v>
      </c>
    </row>
    <row r="1812" spans="1:51" s="14" customFormat="1" ht="12">
      <c r="A1812" s="162"/>
      <c r="B1812" s="260"/>
      <c r="C1812" s="162"/>
      <c r="D1812" s="254" t="s">
        <v>142</v>
      </c>
      <c r="E1812" s="261" t="s">
        <v>3</v>
      </c>
      <c r="F1812" s="262" t="s">
        <v>2370</v>
      </c>
      <c r="G1812" s="162"/>
      <c r="H1812" s="263">
        <v>3</v>
      </c>
      <c r="I1812" s="130"/>
      <c r="J1812" s="162"/>
      <c r="K1812" s="162"/>
      <c r="L1812" s="260"/>
      <c r="M1812" s="264"/>
      <c r="N1812" s="265"/>
      <c r="O1812" s="265"/>
      <c r="P1812" s="265"/>
      <c r="Q1812" s="265"/>
      <c r="R1812" s="265"/>
      <c r="S1812" s="265"/>
      <c r="T1812" s="266"/>
      <c r="U1812" s="162"/>
      <c r="V1812" s="162"/>
      <c r="W1812" s="162"/>
      <c r="X1812" s="162"/>
      <c r="AT1812" s="129" t="s">
        <v>142</v>
      </c>
      <c r="AU1812" s="129" t="s">
        <v>77</v>
      </c>
      <c r="AV1812" s="14" t="s">
        <v>77</v>
      </c>
      <c r="AW1812" s="14" t="s">
        <v>30</v>
      </c>
      <c r="AX1812" s="14" t="s">
        <v>68</v>
      </c>
      <c r="AY1812" s="129" t="s">
        <v>133</v>
      </c>
    </row>
    <row r="1813" spans="1:51" s="14" customFormat="1" ht="12">
      <c r="A1813" s="162"/>
      <c r="B1813" s="260"/>
      <c r="C1813" s="162"/>
      <c r="D1813" s="254" t="s">
        <v>142</v>
      </c>
      <c r="E1813" s="261" t="s">
        <v>3</v>
      </c>
      <c r="F1813" s="262" t="s">
        <v>2371</v>
      </c>
      <c r="G1813" s="162"/>
      <c r="H1813" s="263">
        <v>3</v>
      </c>
      <c r="I1813" s="130"/>
      <c r="J1813" s="162"/>
      <c r="K1813" s="162"/>
      <c r="L1813" s="260"/>
      <c r="M1813" s="264"/>
      <c r="N1813" s="265"/>
      <c r="O1813" s="265"/>
      <c r="P1813" s="265"/>
      <c r="Q1813" s="265"/>
      <c r="R1813" s="265"/>
      <c r="S1813" s="265"/>
      <c r="T1813" s="266"/>
      <c r="U1813" s="162"/>
      <c r="V1813" s="162"/>
      <c r="W1813" s="162"/>
      <c r="X1813" s="162"/>
      <c r="AT1813" s="129" t="s">
        <v>142</v>
      </c>
      <c r="AU1813" s="129" t="s">
        <v>77</v>
      </c>
      <c r="AV1813" s="14" t="s">
        <v>77</v>
      </c>
      <c r="AW1813" s="14" t="s">
        <v>30</v>
      </c>
      <c r="AX1813" s="14" t="s">
        <v>68</v>
      </c>
      <c r="AY1813" s="129" t="s">
        <v>133</v>
      </c>
    </row>
    <row r="1814" spans="1:51" s="15" customFormat="1" ht="12">
      <c r="A1814" s="165"/>
      <c r="B1814" s="271"/>
      <c r="C1814" s="165"/>
      <c r="D1814" s="254" t="s">
        <v>142</v>
      </c>
      <c r="E1814" s="272" t="s">
        <v>3</v>
      </c>
      <c r="F1814" s="273" t="s">
        <v>207</v>
      </c>
      <c r="G1814" s="165"/>
      <c r="H1814" s="274">
        <v>9</v>
      </c>
      <c r="I1814" s="138"/>
      <c r="J1814" s="165"/>
      <c r="K1814" s="165"/>
      <c r="L1814" s="271"/>
      <c r="M1814" s="275"/>
      <c r="N1814" s="276"/>
      <c r="O1814" s="276"/>
      <c r="P1814" s="276"/>
      <c r="Q1814" s="276"/>
      <c r="R1814" s="276"/>
      <c r="S1814" s="276"/>
      <c r="T1814" s="277"/>
      <c r="U1814" s="165"/>
      <c r="V1814" s="165"/>
      <c r="W1814" s="165"/>
      <c r="X1814" s="165"/>
      <c r="AT1814" s="137" t="s">
        <v>142</v>
      </c>
      <c r="AU1814" s="137" t="s">
        <v>77</v>
      </c>
      <c r="AV1814" s="15" t="s">
        <v>140</v>
      </c>
      <c r="AW1814" s="15" t="s">
        <v>30</v>
      </c>
      <c r="AX1814" s="15" t="s">
        <v>73</v>
      </c>
      <c r="AY1814" s="137" t="s">
        <v>133</v>
      </c>
    </row>
    <row r="1815" spans="1:65" s="2" customFormat="1" ht="24.2" customHeight="1">
      <c r="A1815" s="164"/>
      <c r="B1815" s="176"/>
      <c r="C1815" s="242" t="s">
        <v>2372</v>
      </c>
      <c r="D1815" s="242" t="s">
        <v>135</v>
      </c>
      <c r="E1815" s="243" t="s">
        <v>2373</v>
      </c>
      <c r="F1815" s="244" t="s">
        <v>2374</v>
      </c>
      <c r="G1815" s="245" t="s">
        <v>527</v>
      </c>
      <c r="H1815" s="246">
        <v>2</v>
      </c>
      <c r="I1815" s="117"/>
      <c r="J1815" s="247">
        <f>ROUND(I1815*H1815,2)</f>
        <v>0</v>
      </c>
      <c r="K1815" s="244" t="s">
        <v>3</v>
      </c>
      <c r="L1815" s="176"/>
      <c r="M1815" s="248" t="s">
        <v>3</v>
      </c>
      <c r="N1815" s="249" t="s">
        <v>39</v>
      </c>
      <c r="O1815" s="250"/>
      <c r="P1815" s="251">
        <f>O1815*H1815</f>
        <v>0</v>
      </c>
      <c r="Q1815" s="251">
        <v>0</v>
      </c>
      <c r="R1815" s="251">
        <f>Q1815*H1815</f>
        <v>0</v>
      </c>
      <c r="S1815" s="251">
        <v>0</v>
      </c>
      <c r="T1815" s="252">
        <f>S1815*H1815</f>
        <v>0</v>
      </c>
      <c r="U1815" s="164"/>
      <c r="V1815" s="164"/>
      <c r="W1815" s="164"/>
      <c r="X1815" s="164"/>
      <c r="Y1815" s="30"/>
      <c r="Z1815" s="30"/>
      <c r="AA1815" s="30"/>
      <c r="AB1815" s="30"/>
      <c r="AC1815" s="30"/>
      <c r="AD1815" s="30"/>
      <c r="AE1815" s="30"/>
      <c r="AR1815" s="122" t="s">
        <v>195</v>
      </c>
      <c r="AT1815" s="122" t="s">
        <v>135</v>
      </c>
      <c r="AU1815" s="122" t="s">
        <v>77</v>
      </c>
      <c r="AY1815" s="18" t="s">
        <v>133</v>
      </c>
      <c r="BE1815" s="123">
        <f>IF(N1815="základní",J1815,0)</f>
        <v>0</v>
      </c>
      <c r="BF1815" s="123">
        <f>IF(N1815="snížená",J1815,0)</f>
        <v>0</v>
      </c>
      <c r="BG1815" s="123">
        <f>IF(N1815="zákl. přenesená",J1815,0)</f>
        <v>0</v>
      </c>
      <c r="BH1815" s="123">
        <f>IF(N1815="sníž. přenesená",J1815,0)</f>
        <v>0</v>
      </c>
      <c r="BI1815" s="123">
        <f>IF(N1815="nulová",J1815,0)</f>
        <v>0</v>
      </c>
      <c r="BJ1815" s="18" t="s">
        <v>73</v>
      </c>
      <c r="BK1815" s="123">
        <f>ROUND(I1815*H1815,2)</f>
        <v>0</v>
      </c>
      <c r="BL1815" s="18" t="s">
        <v>195</v>
      </c>
      <c r="BM1815" s="122" t="s">
        <v>2375</v>
      </c>
    </row>
    <row r="1816" spans="1:65" s="2" customFormat="1" ht="37.9" customHeight="1">
      <c r="A1816" s="164"/>
      <c r="B1816" s="176"/>
      <c r="C1816" s="242" t="s">
        <v>2376</v>
      </c>
      <c r="D1816" s="242" t="s">
        <v>135</v>
      </c>
      <c r="E1816" s="243" t="s">
        <v>2377</v>
      </c>
      <c r="F1816" s="244" t="s">
        <v>2378</v>
      </c>
      <c r="G1816" s="245" t="s">
        <v>235</v>
      </c>
      <c r="H1816" s="246">
        <v>1</v>
      </c>
      <c r="I1816" s="117"/>
      <c r="J1816" s="247">
        <f>ROUND(I1816*H1816,2)</f>
        <v>0</v>
      </c>
      <c r="K1816" s="244" t="s">
        <v>3</v>
      </c>
      <c r="L1816" s="176"/>
      <c r="M1816" s="248" t="s">
        <v>3</v>
      </c>
      <c r="N1816" s="249" t="s">
        <v>39</v>
      </c>
      <c r="O1816" s="250"/>
      <c r="P1816" s="251">
        <f>O1816*H1816</f>
        <v>0</v>
      </c>
      <c r="Q1816" s="251">
        <v>0</v>
      </c>
      <c r="R1816" s="251">
        <f>Q1816*H1816</f>
        <v>0</v>
      </c>
      <c r="S1816" s="251">
        <v>0</v>
      </c>
      <c r="T1816" s="252">
        <f>S1816*H1816</f>
        <v>0</v>
      </c>
      <c r="U1816" s="164"/>
      <c r="V1816" s="164"/>
      <c r="W1816" s="164"/>
      <c r="X1816" s="164"/>
      <c r="Y1816" s="30"/>
      <c r="Z1816" s="30"/>
      <c r="AA1816" s="30"/>
      <c r="AB1816" s="30"/>
      <c r="AC1816" s="30"/>
      <c r="AD1816" s="30"/>
      <c r="AE1816" s="30"/>
      <c r="AR1816" s="122" t="s">
        <v>195</v>
      </c>
      <c r="AT1816" s="122" t="s">
        <v>135</v>
      </c>
      <c r="AU1816" s="122" t="s">
        <v>77</v>
      </c>
      <c r="AY1816" s="18" t="s">
        <v>133</v>
      </c>
      <c r="BE1816" s="123">
        <f>IF(N1816="základní",J1816,0)</f>
        <v>0</v>
      </c>
      <c r="BF1816" s="123">
        <f>IF(N1816="snížená",J1816,0)</f>
        <v>0</v>
      </c>
      <c r="BG1816" s="123">
        <f>IF(N1816="zákl. přenesená",J1816,0)</f>
        <v>0</v>
      </c>
      <c r="BH1816" s="123">
        <f>IF(N1816="sníž. přenesená",J1816,0)</f>
        <v>0</v>
      </c>
      <c r="BI1816" s="123">
        <f>IF(N1816="nulová",J1816,0)</f>
        <v>0</v>
      </c>
      <c r="BJ1816" s="18" t="s">
        <v>73</v>
      </c>
      <c r="BK1816" s="123">
        <f>ROUND(I1816*H1816,2)</f>
        <v>0</v>
      </c>
      <c r="BL1816" s="18" t="s">
        <v>195</v>
      </c>
      <c r="BM1816" s="122" t="s">
        <v>2379</v>
      </c>
    </row>
    <row r="1817" spans="1:65" s="2" customFormat="1" ht="14.45" customHeight="1">
      <c r="A1817" s="164"/>
      <c r="B1817" s="176"/>
      <c r="C1817" s="242" t="s">
        <v>2380</v>
      </c>
      <c r="D1817" s="242" t="s">
        <v>135</v>
      </c>
      <c r="E1817" s="243" t="s">
        <v>2238</v>
      </c>
      <c r="F1817" s="244" t="s">
        <v>2381</v>
      </c>
      <c r="G1817" s="245" t="s">
        <v>527</v>
      </c>
      <c r="H1817" s="246">
        <v>9</v>
      </c>
      <c r="I1817" s="117"/>
      <c r="J1817" s="247">
        <f>ROUND(I1817*H1817,2)</f>
        <v>0</v>
      </c>
      <c r="K1817" s="244" t="s">
        <v>3</v>
      </c>
      <c r="L1817" s="176"/>
      <c r="M1817" s="248" t="s">
        <v>3</v>
      </c>
      <c r="N1817" s="249" t="s">
        <v>39</v>
      </c>
      <c r="O1817" s="250"/>
      <c r="P1817" s="251">
        <f>O1817*H1817</f>
        <v>0</v>
      </c>
      <c r="Q1817" s="251">
        <v>0</v>
      </c>
      <c r="R1817" s="251">
        <f>Q1817*H1817</f>
        <v>0</v>
      </c>
      <c r="S1817" s="251">
        <v>0</v>
      </c>
      <c r="T1817" s="252">
        <f>S1817*H1817</f>
        <v>0</v>
      </c>
      <c r="U1817" s="164"/>
      <c r="V1817" s="164"/>
      <c r="W1817" s="164"/>
      <c r="X1817" s="164"/>
      <c r="Y1817" s="30"/>
      <c r="Z1817" s="30"/>
      <c r="AA1817" s="30"/>
      <c r="AB1817" s="30"/>
      <c r="AC1817" s="30"/>
      <c r="AD1817" s="30"/>
      <c r="AE1817" s="30"/>
      <c r="AR1817" s="122" t="s">
        <v>195</v>
      </c>
      <c r="AT1817" s="122" t="s">
        <v>135</v>
      </c>
      <c r="AU1817" s="122" t="s">
        <v>77</v>
      </c>
      <c r="AY1817" s="18" t="s">
        <v>133</v>
      </c>
      <c r="BE1817" s="123">
        <f>IF(N1817="základní",J1817,0)</f>
        <v>0</v>
      </c>
      <c r="BF1817" s="123">
        <f>IF(N1817="snížená",J1817,0)</f>
        <v>0</v>
      </c>
      <c r="BG1817" s="123">
        <f>IF(N1817="zákl. přenesená",J1817,0)</f>
        <v>0</v>
      </c>
      <c r="BH1817" s="123">
        <f>IF(N1817="sníž. přenesená",J1817,0)</f>
        <v>0</v>
      </c>
      <c r="BI1817" s="123">
        <f>IF(N1817="nulová",J1817,0)</f>
        <v>0</v>
      </c>
      <c r="BJ1817" s="18" t="s">
        <v>73</v>
      </c>
      <c r="BK1817" s="123">
        <f>ROUND(I1817*H1817,2)</f>
        <v>0</v>
      </c>
      <c r="BL1817" s="18" t="s">
        <v>195</v>
      </c>
      <c r="BM1817" s="122" t="s">
        <v>2382</v>
      </c>
    </row>
    <row r="1818" spans="1:65" s="2" customFormat="1" ht="24.2" customHeight="1">
      <c r="A1818" s="164"/>
      <c r="B1818" s="176"/>
      <c r="C1818" s="242" t="s">
        <v>2383</v>
      </c>
      <c r="D1818" s="242" t="s">
        <v>135</v>
      </c>
      <c r="E1818" s="243" t="s">
        <v>2384</v>
      </c>
      <c r="F1818" s="244" t="s">
        <v>2385</v>
      </c>
      <c r="G1818" s="245" t="s">
        <v>1456</v>
      </c>
      <c r="H1818" s="147"/>
      <c r="I1818" s="117"/>
      <c r="J1818" s="247">
        <f>ROUND(I1818*H1818,2)</f>
        <v>0</v>
      </c>
      <c r="K1818" s="244" t="s">
        <v>139</v>
      </c>
      <c r="L1818" s="176"/>
      <c r="M1818" s="248" t="s">
        <v>3</v>
      </c>
      <c r="N1818" s="249" t="s">
        <v>39</v>
      </c>
      <c r="O1818" s="250"/>
      <c r="P1818" s="251">
        <f>O1818*H1818</f>
        <v>0</v>
      </c>
      <c r="Q1818" s="251">
        <v>0</v>
      </c>
      <c r="R1818" s="251">
        <f>Q1818*H1818</f>
        <v>0</v>
      </c>
      <c r="S1818" s="251">
        <v>0</v>
      </c>
      <c r="T1818" s="252">
        <f>S1818*H1818</f>
        <v>0</v>
      </c>
      <c r="U1818" s="164"/>
      <c r="V1818" s="164"/>
      <c r="W1818" s="164"/>
      <c r="X1818" s="164"/>
      <c r="Y1818" s="30"/>
      <c r="Z1818" s="30"/>
      <c r="AA1818" s="30"/>
      <c r="AB1818" s="30"/>
      <c r="AC1818" s="30"/>
      <c r="AD1818" s="30"/>
      <c r="AE1818" s="30"/>
      <c r="AR1818" s="122" t="s">
        <v>195</v>
      </c>
      <c r="AT1818" s="122" t="s">
        <v>135</v>
      </c>
      <c r="AU1818" s="122" t="s">
        <v>77</v>
      </c>
      <c r="AY1818" s="18" t="s">
        <v>133</v>
      </c>
      <c r="BE1818" s="123">
        <f>IF(N1818="základní",J1818,0)</f>
        <v>0</v>
      </c>
      <c r="BF1818" s="123">
        <f>IF(N1818="snížená",J1818,0)</f>
        <v>0</v>
      </c>
      <c r="BG1818" s="123">
        <f>IF(N1818="zákl. přenesená",J1818,0)</f>
        <v>0</v>
      </c>
      <c r="BH1818" s="123">
        <f>IF(N1818="sníž. přenesená",J1818,0)</f>
        <v>0</v>
      </c>
      <c r="BI1818" s="123">
        <f>IF(N1818="nulová",J1818,0)</f>
        <v>0</v>
      </c>
      <c r="BJ1818" s="18" t="s">
        <v>73</v>
      </c>
      <c r="BK1818" s="123">
        <f>ROUND(I1818*H1818,2)</f>
        <v>0</v>
      </c>
      <c r="BL1818" s="18" t="s">
        <v>195</v>
      </c>
      <c r="BM1818" s="122" t="s">
        <v>2386</v>
      </c>
    </row>
    <row r="1819" spans="1:63" s="12" customFormat="1" ht="22.9" customHeight="1">
      <c r="A1819" s="163"/>
      <c r="B1819" s="232"/>
      <c r="C1819" s="163"/>
      <c r="D1819" s="233" t="s">
        <v>67</v>
      </c>
      <c r="E1819" s="240" t="s">
        <v>2387</v>
      </c>
      <c r="F1819" s="240" t="s">
        <v>2388</v>
      </c>
      <c r="G1819" s="163"/>
      <c r="H1819" s="163"/>
      <c r="I1819" s="110"/>
      <c r="J1819" s="241">
        <f>BK1819</f>
        <v>0</v>
      </c>
      <c r="K1819" s="163"/>
      <c r="L1819" s="232"/>
      <c r="M1819" s="236"/>
      <c r="N1819" s="237"/>
      <c r="O1819" s="237"/>
      <c r="P1819" s="238">
        <f>SUM(P1820:P1826)</f>
        <v>0</v>
      </c>
      <c r="Q1819" s="237"/>
      <c r="R1819" s="238">
        <f>SUM(R1820:R1826)</f>
        <v>0.2014</v>
      </c>
      <c r="S1819" s="237"/>
      <c r="T1819" s="239">
        <f>SUM(T1820:T1826)</f>
        <v>0</v>
      </c>
      <c r="U1819" s="163"/>
      <c r="V1819" s="163"/>
      <c r="W1819" s="163"/>
      <c r="X1819" s="163"/>
      <c r="AR1819" s="109" t="s">
        <v>77</v>
      </c>
      <c r="AT1819" s="115" t="s">
        <v>67</v>
      </c>
      <c r="AU1819" s="115" t="s">
        <v>73</v>
      </c>
      <c r="AY1819" s="109" t="s">
        <v>133</v>
      </c>
      <c r="BK1819" s="116">
        <f>SUM(BK1820:BK1826)</f>
        <v>0</v>
      </c>
    </row>
    <row r="1820" spans="1:65" s="2" customFormat="1" ht="24.2" customHeight="1">
      <c r="A1820" s="164"/>
      <c r="B1820" s="176"/>
      <c r="C1820" s="242" t="s">
        <v>2389</v>
      </c>
      <c r="D1820" s="242" t="s">
        <v>135</v>
      </c>
      <c r="E1820" s="243" t="s">
        <v>2390</v>
      </c>
      <c r="F1820" s="244" t="s">
        <v>2391</v>
      </c>
      <c r="G1820" s="245" t="s">
        <v>138</v>
      </c>
      <c r="H1820" s="246">
        <v>21.2</v>
      </c>
      <c r="I1820" s="117"/>
      <c r="J1820" s="247">
        <f>ROUND(I1820*H1820,2)</f>
        <v>0</v>
      </c>
      <c r="K1820" s="244" t="s">
        <v>139</v>
      </c>
      <c r="L1820" s="176"/>
      <c r="M1820" s="248" t="s">
        <v>3</v>
      </c>
      <c r="N1820" s="249" t="s">
        <v>39</v>
      </c>
      <c r="O1820" s="250"/>
      <c r="P1820" s="251">
        <f>O1820*H1820</f>
        <v>0</v>
      </c>
      <c r="Q1820" s="251">
        <v>0.0095</v>
      </c>
      <c r="R1820" s="251">
        <f>Q1820*H1820</f>
        <v>0.2014</v>
      </c>
      <c r="S1820" s="251">
        <v>0</v>
      </c>
      <c r="T1820" s="252">
        <f>S1820*H1820</f>
        <v>0</v>
      </c>
      <c r="U1820" s="164"/>
      <c r="V1820" s="164"/>
      <c r="W1820" s="164"/>
      <c r="X1820" s="164"/>
      <c r="Y1820" s="30"/>
      <c r="Z1820" s="30"/>
      <c r="AA1820" s="30"/>
      <c r="AB1820" s="30"/>
      <c r="AC1820" s="30"/>
      <c r="AD1820" s="30"/>
      <c r="AE1820" s="30"/>
      <c r="AR1820" s="122" t="s">
        <v>195</v>
      </c>
      <c r="AT1820" s="122" t="s">
        <v>135</v>
      </c>
      <c r="AU1820" s="122" t="s">
        <v>77</v>
      </c>
      <c r="AY1820" s="18" t="s">
        <v>133</v>
      </c>
      <c r="BE1820" s="123">
        <f>IF(N1820="základní",J1820,0)</f>
        <v>0</v>
      </c>
      <c r="BF1820" s="123">
        <f>IF(N1820="snížená",J1820,0)</f>
        <v>0</v>
      </c>
      <c r="BG1820" s="123">
        <f>IF(N1820="zákl. přenesená",J1820,0)</f>
        <v>0</v>
      </c>
      <c r="BH1820" s="123">
        <f>IF(N1820="sníž. přenesená",J1820,0)</f>
        <v>0</v>
      </c>
      <c r="BI1820" s="123">
        <f>IF(N1820="nulová",J1820,0)</f>
        <v>0</v>
      </c>
      <c r="BJ1820" s="18" t="s">
        <v>73</v>
      </c>
      <c r="BK1820" s="123">
        <f>ROUND(I1820*H1820,2)</f>
        <v>0</v>
      </c>
      <c r="BL1820" s="18" t="s">
        <v>195</v>
      </c>
      <c r="BM1820" s="122" t="s">
        <v>2392</v>
      </c>
    </row>
    <row r="1821" spans="1:47" s="2" customFormat="1" ht="19.5">
      <c r="A1821" s="164"/>
      <c r="B1821" s="176"/>
      <c r="C1821" s="164"/>
      <c r="D1821" s="254" t="s">
        <v>164</v>
      </c>
      <c r="E1821" s="164"/>
      <c r="F1821" s="267" t="s">
        <v>2393</v>
      </c>
      <c r="G1821" s="164"/>
      <c r="H1821" s="164"/>
      <c r="I1821" s="134"/>
      <c r="J1821" s="164"/>
      <c r="K1821" s="164"/>
      <c r="L1821" s="176"/>
      <c r="M1821" s="268"/>
      <c r="N1821" s="269"/>
      <c r="O1821" s="250"/>
      <c r="P1821" s="250"/>
      <c r="Q1821" s="250"/>
      <c r="R1821" s="250"/>
      <c r="S1821" s="250"/>
      <c r="T1821" s="270"/>
      <c r="U1821" s="164"/>
      <c r="V1821" s="164"/>
      <c r="W1821" s="164"/>
      <c r="X1821" s="164"/>
      <c r="Y1821" s="30"/>
      <c r="Z1821" s="30"/>
      <c r="AA1821" s="30"/>
      <c r="AB1821" s="30"/>
      <c r="AC1821" s="30"/>
      <c r="AD1821" s="30"/>
      <c r="AE1821" s="30"/>
      <c r="AT1821" s="18" t="s">
        <v>164</v>
      </c>
      <c r="AU1821" s="18" t="s">
        <v>77</v>
      </c>
    </row>
    <row r="1822" spans="1:65" s="2" customFormat="1" ht="14.45" customHeight="1">
      <c r="A1822" s="164"/>
      <c r="B1822" s="176"/>
      <c r="C1822" s="285" t="s">
        <v>2394</v>
      </c>
      <c r="D1822" s="285" t="s">
        <v>898</v>
      </c>
      <c r="E1822" s="286" t="s">
        <v>2395</v>
      </c>
      <c r="F1822" s="287" t="s">
        <v>2396</v>
      </c>
      <c r="G1822" s="288" t="s">
        <v>138</v>
      </c>
      <c r="H1822" s="289">
        <v>23.32</v>
      </c>
      <c r="I1822" s="144"/>
      <c r="J1822" s="290">
        <f>ROUND(I1822*H1822,2)</f>
        <v>0</v>
      </c>
      <c r="K1822" s="287" t="s">
        <v>3</v>
      </c>
      <c r="L1822" s="291"/>
      <c r="M1822" s="292" t="s">
        <v>3</v>
      </c>
      <c r="N1822" s="293" t="s">
        <v>39</v>
      </c>
      <c r="O1822" s="250"/>
      <c r="P1822" s="251">
        <f>O1822*H1822</f>
        <v>0</v>
      </c>
      <c r="Q1822" s="251">
        <v>0</v>
      </c>
      <c r="R1822" s="251">
        <f>Q1822*H1822</f>
        <v>0</v>
      </c>
      <c r="S1822" s="251">
        <v>0</v>
      </c>
      <c r="T1822" s="252">
        <f>S1822*H1822</f>
        <v>0</v>
      </c>
      <c r="U1822" s="164"/>
      <c r="V1822" s="164"/>
      <c r="W1822" s="164"/>
      <c r="X1822" s="164"/>
      <c r="Y1822" s="30"/>
      <c r="Z1822" s="30"/>
      <c r="AA1822" s="30"/>
      <c r="AB1822" s="30"/>
      <c r="AC1822" s="30"/>
      <c r="AD1822" s="30"/>
      <c r="AE1822" s="30"/>
      <c r="AR1822" s="122" t="s">
        <v>367</v>
      </c>
      <c r="AT1822" s="122" t="s">
        <v>898</v>
      </c>
      <c r="AU1822" s="122" t="s">
        <v>77</v>
      </c>
      <c r="AY1822" s="18" t="s">
        <v>133</v>
      </c>
      <c r="BE1822" s="123">
        <f>IF(N1822="základní",J1822,0)</f>
        <v>0</v>
      </c>
      <c r="BF1822" s="123">
        <f>IF(N1822="snížená",J1822,0)</f>
        <v>0</v>
      </c>
      <c r="BG1822" s="123">
        <f>IF(N1822="zákl. přenesená",J1822,0)</f>
        <v>0</v>
      </c>
      <c r="BH1822" s="123">
        <f>IF(N1822="sníž. přenesená",J1822,0)</f>
        <v>0</v>
      </c>
      <c r="BI1822" s="123">
        <f>IF(N1822="nulová",J1822,0)</f>
        <v>0</v>
      </c>
      <c r="BJ1822" s="18" t="s">
        <v>73</v>
      </c>
      <c r="BK1822" s="123">
        <f>ROUND(I1822*H1822,2)</f>
        <v>0</v>
      </c>
      <c r="BL1822" s="18" t="s">
        <v>195</v>
      </c>
      <c r="BM1822" s="122" t="s">
        <v>2397</v>
      </c>
    </row>
    <row r="1823" spans="1:47" s="2" customFormat="1" ht="19.5">
      <c r="A1823" s="164"/>
      <c r="B1823" s="176"/>
      <c r="C1823" s="164"/>
      <c r="D1823" s="254" t="s">
        <v>164</v>
      </c>
      <c r="E1823" s="164"/>
      <c r="F1823" s="267" t="s">
        <v>2398</v>
      </c>
      <c r="G1823" s="164"/>
      <c r="H1823" s="164"/>
      <c r="I1823" s="134"/>
      <c r="J1823" s="164"/>
      <c r="K1823" s="164"/>
      <c r="L1823" s="176"/>
      <c r="M1823" s="268"/>
      <c r="N1823" s="269"/>
      <c r="O1823" s="250"/>
      <c r="P1823" s="250"/>
      <c r="Q1823" s="250"/>
      <c r="R1823" s="250"/>
      <c r="S1823" s="250"/>
      <c r="T1823" s="270"/>
      <c r="U1823" s="164"/>
      <c r="V1823" s="164"/>
      <c r="W1823" s="164"/>
      <c r="X1823" s="164"/>
      <c r="Y1823" s="30"/>
      <c r="Z1823" s="30"/>
      <c r="AA1823" s="30"/>
      <c r="AB1823" s="30"/>
      <c r="AC1823" s="30"/>
      <c r="AD1823" s="30"/>
      <c r="AE1823" s="30"/>
      <c r="AT1823" s="18" t="s">
        <v>164</v>
      </c>
      <c r="AU1823" s="18" t="s">
        <v>77</v>
      </c>
    </row>
    <row r="1824" spans="1:51" s="13" customFormat="1" ht="12">
      <c r="A1824" s="161"/>
      <c r="B1824" s="253"/>
      <c r="C1824" s="161"/>
      <c r="D1824" s="254" t="s">
        <v>142</v>
      </c>
      <c r="E1824" s="255" t="s">
        <v>3</v>
      </c>
      <c r="F1824" s="256" t="s">
        <v>1192</v>
      </c>
      <c r="G1824" s="161"/>
      <c r="H1824" s="255" t="s">
        <v>3</v>
      </c>
      <c r="I1824" s="125"/>
      <c r="J1824" s="161"/>
      <c r="K1824" s="161"/>
      <c r="L1824" s="253"/>
      <c r="M1824" s="257"/>
      <c r="N1824" s="258"/>
      <c r="O1824" s="258"/>
      <c r="P1824" s="258"/>
      <c r="Q1824" s="258"/>
      <c r="R1824" s="258"/>
      <c r="S1824" s="258"/>
      <c r="T1824" s="259"/>
      <c r="U1824" s="161"/>
      <c r="V1824" s="161"/>
      <c r="W1824" s="161"/>
      <c r="X1824" s="161"/>
      <c r="AT1824" s="124" t="s">
        <v>142</v>
      </c>
      <c r="AU1824" s="124" t="s">
        <v>77</v>
      </c>
      <c r="AV1824" s="13" t="s">
        <v>73</v>
      </c>
      <c r="AW1824" s="13" t="s">
        <v>30</v>
      </c>
      <c r="AX1824" s="13" t="s">
        <v>68</v>
      </c>
      <c r="AY1824" s="124" t="s">
        <v>133</v>
      </c>
    </row>
    <row r="1825" spans="1:51" s="14" customFormat="1" ht="12">
      <c r="A1825" s="162"/>
      <c r="B1825" s="260"/>
      <c r="C1825" s="162"/>
      <c r="D1825" s="254" t="s">
        <v>142</v>
      </c>
      <c r="E1825" s="261" t="s">
        <v>3</v>
      </c>
      <c r="F1825" s="262" t="s">
        <v>2399</v>
      </c>
      <c r="G1825" s="162"/>
      <c r="H1825" s="263">
        <v>23.32</v>
      </c>
      <c r="I1825" s="130"/>
      <c r="J1825" s="162"/>
      <c r="K1825" s="162"/>
      <c r="L1825" s="260"/>
      <c r="M1825" s="264"/>
      <c r="N1825" s="265"/>
      <c r="O1825" s="265"/>
      <c r="P1825" s="265"/>
      <c r="Q1825" s="265"/>
      <c r="R1825" s="265"/>
      <c r="S1825" s="265"/>
      <c r="T1825" s="266"/>
      <c r="U1825" s="162"/>
      <c r="V1825" s="162"/>
      <c r="W1825" s="162"/>
      <c r="X1825" s="162"/>
      <c r="AT1825" s="129" t="s">
        <v>142</v>
      </c>
      <c r="AU1825" s="129" t="s">
        <v>77</v>
      </c>
      <c r="AV1825" s="14" t="s">
        <v>77</v>
      </c>
      <c r="AW1825" s="14" t="s">
        <v>30</v>
      </c>
      <c r="AX1825" s="14" t="s">
        <v>73</v>
      </c>
      <c r="AY1825" s="129" t="s">
        <v>133</v>
      </c>
    </row>
    <row r="1826" spans="1:65" s="2" customFormat="1" ht="24.2" customHeight="1">
      <c r="A1826" s="164"/>
      <c r="B1826" s="176"/>
      <c r="C1826" s="242" t="s">
        <v>2400</v>
      </c>
      <c r="D1826" s="242" t="s">
        <v>135</v>
      </c>
      <c r="E1826" s="243" t="s">
        <v>2401</v>
      </c>
      <c r="F1826" s="244" t="s">
        <v>2402</v>
      </c>
      <c r="G1826" s="245" t="s">
        <v>1456</v>
      </c>
      <c r="H1826" s="147"/>
      <c r="I1826" s="117"/>
      <c r="J1826" s="247">
        <f>ROUND(I1826*H1826,2)</f>
        <v>0</v>
      </c>
      <c r="K1826" s="244" t="s">
        <v>139</v>
      </c>
      <c r="L1826" s="176"/>
      <c r="M1826" s="248" t="s">
        <v>3</v>
      </c>
      <c r="N1826" s="249" t="s">
        <v>39</v>
      </c>
      <c r="O1826" s="250"/>
      <c r="P1826" s="251">
        <f>O1826*H1826</f>
        <v>0</v>
      </c>
      <c r="Q1826" s="251">
        <v>0</v>
      </c>
      <c r="R1826" s="251">
        <f>Q1826*H1826</f>
        <v>0</v>
      </c>
      <c r="S1826" s="251">
        <v>0</v>
      </c>
      <c r="T1826" s="252">
        <f>S1826*H1826</f>
        <v>0</v>
      </c>
      <c r="U1826" s="164"/>
      <c r="V1826" s="164"/>
      <c r="W1826" s="164"/>
      <c r="X1826" s="164"/>
      <c r="Y1826" s="30"/>
      <c r="Z1826" s="30"/>
      <c r="AA1826" s="30"/>
      <c r="AB1826" s="30"/>
      <c r="AC1826" s="30"/>
      <c r="AD1826" s="30"/>
      <c r="AE1826" s="30"/>
      <c r="AR1826" s="122" t="s">
        <v>195</v>
      </c>
      <c r="AT1826" s="122" t="s">
        <v>135</v>
      </c>
      <c r="AU1826" s="122" t="s">
        <v>77</v>
      </c>
      <c r="AY1826" s="18" t="s">
        <v>133</v>
      </c>
      <c r="BE1826" s="123">
        <f>IF(N1826="základní",J1826,0)</f>
        <v>0</v>
      </c>
      <c r="BF1826" s="123">
        <f>IF(N1826="snížená",J1826,0)</f>
        <v>0</v>
      </c>
      <c r="BG1826" s="123">
        <f>IF(N1826="zákl. přenesená",J1826,0)</f>
        <v>0</v>
      </c>
      <c r="BH1826" s="123">
        <f>IF(N1826="sníž. přenesená",J1826,0)</f>
        <v>0</v>
      </c>
      <c r="BI1826" s="123">
        <f>IF(N1826="nulová",J1826,0)</f>
        <v>0</v>
      </c>
      <c r="BJ1826" s="18" t="s">
        <v>73</v>
      </c>
      <c r="BK1826" s="123">
        <f>ROUND(I1826*H1826,2)</f>
        <v>0</v>
      </c>
      <c r="BL1826" s="18" t="s">
        <v>195</v>
      </c>
      <c r="BM1826" s="122" t="s">
        <v>2403</v>
      </c>
    </row>
    <row r="1827" spans="1:63" s="12" customFormat="1" ht="22.9" customHeight="1">
      <c r="A1827" s="163"/>
      <c r="B1827" s="232"/>
      <c r="C1827" s="163"/>
      <c r="D1827" s="233" t="s">
        <v>67</v>
      </c>
      <c r="E1827" s="240" t="s">
        <v>2404</v>
      </c>
      <c r="F1827" s="240" t="s">
        <v>2405</v>
      </c>
      <c r="G1827" s="163"/>
      <c r="H1827" s="163"/>
      <c r="I1827" s="110"/>
      <c r="J1827" s="241">
        <f>BK1827</f>
        <v>0</v>
      </c>
      <c r="K1827" s="163"/>
      <c r="L1827" s="232"/>
      <c r="M1827" s="236"/>
      <c r="N1827" s="237"/>
      <c r="O1827" s="237"/>
      <c r="P1827" s="238">
        <f>SUM(P1828:P1834)</f>
        <v>0</v>
      </c>
      <c r="Q1827" s="237"/>
      <c r="R1827" s="238">
        <f>SUM(R1828:R1834)</f>
        <v>0.004137</v>
      </c>
      <c r="S1827" s="237"/>
      <c r="T1827" s="239">
        <f>SUM(T1828:T1834)</f>
        <v>0</v>
      </c>
      <c r="U1827" s="163"/>
      <c r="V1827" s="163"/>
      <c r="W1827" s="163"/>
      <c r="X1827" s="163"/>
      <c r="AR1827" s="109" t="s">
        <v>77</v>
      </c>
      <c r="AT1827" s="115" t="s">
        <v>67</v>
      </c>
      <c r="AU1827" s="115" t="s">
        <v>73</v>
      </c>
      <c r="AY1827" s="109" t="s">
        <v>133</v>
      </c>
      <c r="BK1827" s="116">
        <f>SUM(BK1828:BK1834)</f>
        <v>0</v>
      </c>
    </row>
    <row r="1828" spans="1:65" s="2" customFormat="1" ht="14.45" customHeight="1">
      <c r="A1828" s="164"/>
      <c r="B1828" s="176"/>
      <c r="C1828" s="242" t="s">
        <v>2406</v>
      </c>
      <c r="D1828" s="242" t="s">
        <v>135</v>
      </c>
      <c r="E1828" s="243" t="s">
        <v>2407</v>
      </c>
      <c r="F1828" s="244" t="s">
        <v>2408</v>
      </c>
      <c r="G1828" s="245" t="s">
        <v>172</v>
      </c>
      <c r="H1828" s="246">
        <v>13.1</v>
      </c>
      <c r="I1828" s="117"/>
      <c r="J1828" s="247">
        <f>ROUND(I1828*H1828,2)</f>
        <v>0</v>
      </c>
      <c r="K1828" s="244" t="s">
        <v>139</v>
      </c>
      <c r="L1828" s="176"/>
      <c r="M1828" s="248" t="s">
        <v>3</v>
      </c>
      <c r="N1828" s="249" t="s">
        <v>39</v>
      </c>
      <c r="O1828" s="250"/>
      <c r="P1828" s="251">
        <f>O1828*H1828</f>
        <v>0</v>
      </c>
      <c r="Q1828" s="251">
        <v>0.00021</v>
      </c>
      <c r="R1828" s="251">
        <f>Q1828*H1828</f>
        <v>0.002751</v>
      </c>
      <c r="S1828" s="251">
        <v>0</v>
      </c>
      <c r="T1828" s="252">
        <f>S1828*H1828</f>
        <v>0</v>
      </c>
      <c r="U1828" s="164"/>
      <c r="V1828" s="164"/>
      <c r="W1828" s="164"/>
      <c r="X1828" s="164"/>
      <c r="Y1828" s="30"/>
      <c r="Z1828" s="30"/>
      <c r="AA1828" s="30"/>
      <c r="AB1828" s="30"/>
      <c r="AC1828" s="30"/>
      <c r="AD1828" s="30"/>
      <c r="AE1828" s="30"/>
      <c r="AR1828" s="122" t="s">
        <v>195</v>
      </c>
      <c r="AT1828" s="122" t="s">
        <v>135</v>
      </c>
      <c r="AU1828" s="122" t="s">
        <v>77</v>
      </c>
      <c r="AY1828" s="18" t="s">
        <v>133</v>
      </c>
      <c r="BE1828" s="123">
        <f>IF(N1828="základní",J1828,0)</f>
        <v>0</v>
      </c>
      <c r="BF1828" s="123">
        <f>IF(N1828="snížená",J1828,0)</f>
        <v>0</v>
      </c>
      <c r="BG1828" s="123">
        <f>IF(N1828="zákl. přenesená",J1828,0)</f>
        <v>0</v>
      </c>
      <c r="BH1828" s="123">
        <f>IF(N1828="sníž. přenesená",J1828,0)</f>
        <v>0</v>
      </c>
      <c r="BI1828" s="123">
        <f>IF(N1828="nulová",J1828,0)</f>
        <v>0</v>
      </c>
      <c r="BJ1828" s="18" t="s">
        <v>73</v>
      </c>
      <c r="BK1828" s="123">
        <f>ROUND(I1828*H1828,2)</f>
        <v>0</v>
      </c>
      <c r="BL1828" s="18" t="s">
        <v>195</v>
      </c>
      <c r="BM1828" s="122" t="s">
        <v>2409</v>
      </c>
    </row>
    <row r="1829" spans="1:47" s="2" customFormat="1" ht="19.5">
      <c r="A1829" s="164"/>
      <c r="B1829" s="176"/>
      <c r="C1829" s="164"/>
      <c r="D1829" s="254" t="s">
        <v>164</v>
      </c>
      <c r="E1829" s="164"/>
      <c r="F1829" s="267" t="s">
        <v>2410</v>
      </c>
      <c r="G1829" s="164"/>
      <c r="H1829" s="164"/>
      <c r="I1829" s="134"/>
      <c r="J1829" s="164"/>
      <c r="K1829" s="164"/>
      <c r="L1829" s="176"/>
      <c r="M1829" s="268"/>
      <c r="N1829" s="269"/>
      <c r="O1829" s="250"/>
      <c r="P1829" s="250"/>
      <c r="Q1829" s="250"/>
      <c r="R1829" s="250"/>
      <c r="S1829" s="250"/>
      <c r="T1829" s="270"/>
      <c r="U1829" s="164"/>
      <c r="V1829" s="164"/>
      <c r="W1829" s="164"/>
      <c r="X1829" s="164"/>
      <c r="Y1829" s="30"/>
      <c r="Z1829" s="30"/>
      <c r="AA1829" s="30"/>
      <c r="AB1829" s="30"/>
      <c r="AC1829" s="30"/>
      <c r="AD1829" s="30"/>
      <c r="AE1829" s="30"/>
      <c r="AT1829" s="18" t="s">
        <v>164</v>
      </c>
      <c r="AU1829" s="18" t="s">
        <v>77</v>
      </c>
    </row>
    <row r="1830" spans="1:65" s="2" customFormat="1" ht="14.45" customHeight="1">
      <c r="A1830" s="164"/>
      <c r="B1830" s="176"/>
      <c r="C1830" s="242" t="s">
        <v>2411</v>
      </c>
      <c r="D1830" s="242" t="s">
        <v>135</v>
      </c>
      <c r="E1830" s="243" t="s">
        <v>2412</v>
      </c>
      <c r="F1830" s="244" t="s">
        <v>2413</v>
      </c>
      <c r="G1830" s="245" t="s">
        <v>138</v>
      </c>
      <c r="H1830" s="246">
        <v>13.1</v>
      </c>
      <c r="I1830" s="117"/>
      <c r="J1830" s="247">
        <f>ROUND(I1830*H1830,2)</f>
        <v>0</v>
      </c>
      <c r="K1830" s="244" t="s">
        <v>139</v>
      </c>
      <c r="L1830" s="176"/>
      <c r="M1830" s="248" t="s">
        <v>3</v>
      </c>
      <c r="N1830" s="249" t="s">
        <v>39</v>
      </c>
      <c r="O1830" s="250"/>
      <c r="P1830" s="251">
        <f>O1830*H1830</f>
        <v>0</v>
      </c>
      <c r="Q1830" s="251">
        <v>6E-05</v>
      </c>
      <c r="R1830" s="251">
        <f>Q1830*H1830</f>
        <v>0.000786</v>
      </c>
      <c r="S1830" s="251">
        <v>0</v>
      </c>
      <c r="T1830" s="252">
        <f>S1830*H1830</f>
        <v>0</v>
      </c>
      <c r="U1830" s="164"/>
      <c r="V1830" s="164"/>
      <c r="W1830" s="164"/>
      <c r="X1830" s="164"/>
      <c r="Y1830" s="30"/>
      <c r="Z1830" s="30"/>
      <c r="AA1830" s="30"/>
      <c r="AB1830" s="30"/>
      <c r="AC1830" s="30"/>
      <c r="AD1830" s="30"/>
      <c r="AE1830" s="30"/>
      <c r="AR1830" s="122" t="s">
        <v>195</v>
      </c>
      <c r="AT1830" s="122" t="s">
        <v>135</v>
      </c>
      <c r="AU1830" s="122" t="s">
        <v>77</v>
      </c>
      <c r="AY1830" s="18" t="s">
        <v>133</v>
      </c>
      <c r="BE1830" s="123">
        <f>IF(N1830="základní",J1830,0)</f>
        <v>0</v>
      </c>
      <c r="BF1830" s="123">
        <f>IF(N1830="snížená",J1830,0)</f>
        <v>0</v>
      </c>
      <c r="BG1830" s="123">
        <f>IF(N1830="zákl. přenesená",J1830,0)</f>
        <v>0</v>
      </c>
      <c r="BH1830" s="123">
        <f>IF(N1830="sníž. přenesená",J1830,0)</f>
        <v>0</v>
      </c>
      <c r="BI1830" s="123">
        <f>IF(N1830="nulová",J1830,0)</f>
        <v>0</v>
      </c>
      <c r="BJ1830" s="18" t="s">
        <v>73</v>
      </c>
      <c r="BK1830" s="123">
        <f>ROUND(I1830*H1830,2)</f>
        <v>0</v>
      </c>
      <c r="BL1830" s="18" t="s">
        <v>195</v>
      </c>
      <c r="BM1830" s="122" t="s">
        <v>2414</v>
      </c>
    </row>
    <row r="1831" spans="1:47" s="2" customFormat="1" ht="19.5">
      <c r="A1831" s="164"/>
      <c r="B1831" s="176"/>
      <c r="C1831" s="164"/>
      <c r="D1831" s="254" t="s">
        <v>164</v>
      </c>
      <c r="E1831" s="164"/>
      <c r="F1831" s="267" t="s">
        <v>2415</v>
      </c>
      <c r="G1831" s="164"/>
      <c r="H1831" s="164"/>
      <c r="I1831" s="134"/>
      <c r="J1831" s="164"/>
      <c r="K1831" s="164"/>
      <c r="L1831" s="176"/>
      <c r="M1831" s="268"/>
      <c r="N1831" s="269"/>
      <c r="O1831" s="250"/>
      <c r="P1831" s="250"/>
      <c r="Q1831" s="250"/>
      <c r="R1831" s="250"/>
      <c r="S1831" s="250"/>
      <c r="T1831" s="270"/>
      <c r="U1831" s="164"/>
      <c r="V1831" s="164"/>
      <c r="W1831" s="164"/>
      <c r="X1831" s="164"/>
      <c r="Y1831" s="30"/>
      <c r="Z1831" s="30"/>
      <c r="AA1831" s="30"/>
      <c r="AB1831" s="30"/>
      <c r="AC1831" s="30"/>
      <c r="AD1831" s="30"/>
      <c r="AE1831" s="30"/>
      <c r="AT1831" s="18" t="s">
        <v>164</v>
      </c>
      <c r="AU1831" s="18" t="s">
        <v>77</v>
      </c>
    </row>
    <row r="1832" spans="1:65" s="2" customFormat="1" ht="14.45" customHeight="1">
      <c r="A1832" s="164"/>
      <c r="B1832" s="176"/>
      <c r="C1832" s="242" t="s">
        <v>2416</v>
      </c>
      <c r="D1832" s="242" t="s">
        <v>135</v>
      </c>
      <c r="E1832" s="243" t="s">
        <v>2417</v>
      </c>
      <c r="F1832" s="244" t="s">
        <v>2418</v>
      </c>
      <c r="G1832" s="245" t="s">
        <v>138</v>
      </c>
      <c r="H1832" s="246">
        <v>5</v>
      </c>
      <c r="I1832" s="117"/>
      <c r="J1832" s="247">
        <f>ROUND(I1832*H1832,2)</f>
        <v>0</v>
      </c>
      <c r="K1832" s="244" t="s">
        <v>139</v>
      </c>
      <c r="L1832" s="176"/>
      <c r="M1832" s="248" t="s">
        <v>3</v>
      </c>
      <c r="N1832" s="249" t="s">
        <v>39</v>
      </c>
      <c r="O1832" s="250"/>
      <c r="P1832" s="251">
        <f>O1832*H1832</f>
        <v>0</v>
      </c>
      <c r="Q1832" s="251">
        <v>0.00012</v>
      </c>
      <c r="R1832" s="251">
        <f>Q1832*H1832</f>
        <v>0.0006000000000000001</v>
      </c>
      <c r="S1832" s="251">
        <v>0</v>
      </c>
      <c r="T1832" s="252">
        <f>S1832*H1832</f>
        <v>0</v>
      </c>
      <c r="U1832" s="164"/>
      <c r="V1832" s="164"/>
      <c r="W1832" s="164"/>
      <c r="X1832" s="164"/>
      <c r="Y1832" s="30"/>
      <c r="Z1832" s="30"/>
      <c r="AA1832" s="30"/>
      <c r="AB1832" s="30"/>
      <c r="AC1832" s="30"/>
      <c r="AD1832" s="30"/>
      <c r="AE1832" s="30"/>
      <c r="AR1832" s="122" t="s">
        <v>195</v>
      </c>
      <c r="AT1832" s="122" t="s">
        <v>135</v>
      </c>
      <c r="AU1832" s="122" t="s">
        <v>77</v>
      </c>
      <c r="AY1832" s="18" t="s">
        <v>133</v>
      </c>
      <c r="BE1832" s="123">
        <f>IF(N1832="základní",J1832,0)</f>
        <v>0</v>
      </c>
      <c r="BF1832" s="123">
        <f>IF(N1832="snížená",J1832,0)</f>
        <v>0</v>
      </c>
      <c r="BG1832" s="123">
        <f>IF(N1832="zákl. přenesená",J1832,0)</f>
        <v>0</v>
      </c>
      <c r="BH1832" s="123">
        <f>IF(N1832="sníž. přenesená",J1832,0)</f>
        <v>0</v>
      </c>
      <c r="BI1832" s="123">
        <f>IF(N1832="nulová",J1832,0)</f>
        <v>0</v>
      </c>
      <c r="BJ1832" s="18" t="s">
        <v>73</v>
      </c>
      <c r="BK1832" s="123">
        <f>ROUND(I1832*H1832,2)</f>
        <v>0</v>
      </c>
      <c r="BL1832" s="18" t="s">
        <v>195</v>
      </c>
      <c r="BM1832" s="122" t="s">
        <v>2419</v>
      </c>
    </row>
    <row r="1833" spans="1:65" s="2" customFormat="1" ht="14.45" customHeight="1">
      <c r="A1833" s="164"/>
      <c r="B1833" s="176"/>
      <c r="C1833" s="242" t="s">
        <v>2420</v>
      </c>
      <c r="D1833" s="242" t="s">
        <v>135</v>
      </c>
      <c r="E1833" s="243" t="s">
        <v>2421</v>
      </c>
      <c r="F1833" s="244" t="s">
        <v>2422</v>
      </c>
      <c r="G1833" s="245" t="s">
        <v>138</v>
      </c>
      <c r="H1833" s="246">
        <v>100</v>
      </c>
      <c r="I1833" s="117"/>
      <c r="J1833" s="247">
        <f>ROUND(I1833*H1833,2)</f>
        <v>0</v>
      </c>
      <c r="K1833" s="244" t="s">
        <v>3</v>
      </c>
      <c r="L1833" s="176"/>
      <c r="M1833" s="248" t="s">
        <v>3</v>
      </c>
      <c r="N1833" s="249" t="s">
        <v>39</v>
      </c>
      <c r="O1833" s="250"/>
      <c r="P1833" s="251">
        <f>O1833*H1833</f>
        <v>0</v>
      </c>
      <c r="Q1833" s="251">
        <v>0</v>
      </c>
      <c r="R1833" s="251">
        <f>Q1833*H1833</f>
        <v>0</v>
      </c>
      <c r="S1833" s="251">
        <v>0</v>
      </c>
      <c r="T1833" s="252">
        <f>S1833*H1833</f>
        <v>0</v>
      </c>
      <c r="U1833" s="164"/>
      <c r="V1833" s="164"/>
      <c r="W1833" s="164"/>
      <c r="X1833" s="164"/>
      <c r="Y1833" s="30"/>
      <c r="Z1833" s="30"/>
      <c r="AA1833" s="30"/>
      <c r="AB1833" s="30"/>
      <c r="AC1833" s="30"/>
      <c r="AD1833" s="30"/>
      <c r="AE1833" s="30"/>
      <c r="AR1833" s="122" t="s">
        <v>195</v>
      </c>
      <c r="AT1833" s="122" t="s">
        <v>135</v>
      </c>
      <c r="AU1833" s="122" t="s">
        <v>77</v>
      </c>
      <c r="AY1833" s="18" t="s">
        <v>133</v>
      </c>
      <c r="BE1833" s="123">
        <f>IF(N1833="základní",J1833,0)</f>
        <v>0</v>
      </c>
      <c r="BF1833" s="123">
        <f>IF(N1833="snížená",J1833,0)</f>
        <v>0</v>
      </c>
      <c r="BG1833" s="123">
        <f>IF(N1833="zákl. přenesená",J1833,0)</f>
        <v>0</v>
      </c>
      <c r="BH1833" s="123">
        <f>IF(N1833="sníž. přenesená",J1833,0)</f>
        <v>0</v>
      </c>
      <c r="BI1833" s="123">
        <f>IF(N1833="nulová",J1833,0)</f>
        <v>0</v>
      </c>
      <c r="BJ1833" s="18" t="s">
        <v>73</v>
      </c>
      <c r="BK1833" s="123">
        <f>ROUND(I1833*H1833,2)</f>
        <v>0</v>
      </c>
      <c r="BL1833" s="18" t="s">
        <v>195</v>
      </c>
      <c r="BM1833" s="122" t="s">
        <v>2423</v>
      </c>
    </row>
    <row r="1834" spans="1:47" s="2" customFormat="1" ht="19.5">
      <c r="A1834" s="164"/>
      <c r="B1834" s="176"/>
      <c r="C1834" s="164"/>
      <c r="D1834" s="254" t="s">
        <v>164</v>
      </c>
      <c r="E1834" s="164"/>
      <c r="F1834" s="267" t="s">
        <v>2424</v>
      </c>
      <c r="G1834" s="164"/>
      <c r="H1834" s="164"/>
      <c r="I1834" s="134"/>
      <c r="J1834" s="164"/>
      <c r="K1834" s="164"/>
      <c r="L1834" s="176"/>
      <c r="M1834" s="268"/>
      <c r="N1834" s="269"/>
      <c r="O1834" s="250"/>
      <c r="P1834" s="250"/>
      <c r="Q1834" s="250"/>
      <c r="R1834" s="250"/>
      <c r="S1834" s="250"/>
      <c r="T1834" s="270"/>
      <c r="U1834" s="164"/>
      <c r="V1834" s="164"/>
      <c r="W1834" s="164"/>
      <c r="X1834" s="164"/>
      <c r="Y1834" s="30"/>
      <c r="Z1834" s="30"/>
      <c r="AA1834" s="30"/>
      <c r="AB1834" s="30"/>
      <c r="AC1834" s="30"/>
      <c r="AD1834" s="30"/>
      <c r="AE1834" s="30"/>
      <c r="AT1834" s="18" t="s">
        <v>164</v>
      </c>
      <c r="AU1834" s="18" t="s">
        <v>77</v>
      </c>
    </row>
    <row r="1835" spans="1:63" s="12" customFormat="1" ht="22.9" customHeight="1">
      <c r="A1835" s="163"/>
      <c r="B1835" s="232"/>
      <c r="C1835" s="163"/>
      <c r="D1835" s="233" t="s">
        <v>67</v>
      </c>
      <c r="E1835" s="240" t="s">
        <v>2425</v>
      </c>
      <c r="F1835" s="240" t="s">
        <v>2426</v>
      </c>
      <c r="G1835" s="163"/>
      <c r="H1835" s="163"/>
      <c r="I1835" s="110"/>
      <c r="J1835" s="241">
        <f>BK1835</f>
        <v>0</v>
      </c>
      <c r="K1835" s="163"/>
      <c r="L1835" s="232"/>
      <c r="M1835" s="236"/>
      <c r="N1835" s="237"/>
      <c r="O1835" s="237"/>
      <c r="P1835" s="238">
        <f>SUM(P1836:P1843)</f>
        <v>0</v>
      </c>
      <c r="Q1835" s="237"/>
      <c r="R1835" s="238">
        <f>SUM(R1836:R1843)</f>
        <v>0.19332</v>
      </c>
      <c r="S1835" s="237"/>
      <c r="T1835" s="239">
        <f>SUM(T1836:T1843)</f>
        <v>0.03348</v>
      </c>
      <c r="U1835" s="163"/>
      <c r="V1835" s="163"/>
      <c r="W1835" s="163"/>
      <c r="X1835" s="163"/>
      <c r="AR1835" s="109" t="s">
        <v>77</v>
      </c>
      <c r="AT1835" s="115" t="s">
        <v>67</v>
      </c>
      <c r="AU1835" s="115" t="s">
        <v>73</v>
      </c>
      <c r="AY1835" s="109" t="s">
        <v>133</v>
      </c>
      <c r="BK1835" s="116">
        <f>SUM(BK1836:BK1843)</f>
        <v>0</v>
      </c>
    </row>
    <row r="1836" spans="1:65" s="2" customFormat="1" ht="14.45" customHeight="1">
      <c r="A1836" s="164"/>
      <c r="B1836" s="176"/>
      <c r="C1836" s="242" t="s">
        <v>2427</v>
      </c>
      <c r="D1836" s="242" t="s">
        <v>135</v>
      </c>
      <c r="E1836" s="243" t="s">
        <v>2428</v>
      </c>
      <c r="F1836" s="244" t="s">
        <v>2429</v>
      </c>
      <c r="G1836" s="245" t="s">
        <v>138</v>
      </c>
      <c r="H1836" s="246">
        <v>108</v>
      </c>
      <c r="I1836" s="117"/>
      <c r="J1836" s="247">
        <f>ROUND(I1836*H1836,2)</f>
        <v>0</v>
      </c>
      <c r="K1836" s="244" t="s">
        <v>139</v>
      </c>
      <c r="L1836" s="176"/>
      <c r="M1836" s="248" t="s">
        <v>3</v>
      </c>
      <c r="N1836" s="249" t="s">
        <v>39</v>
      </c>
      <c r="O1836" s="250"/>
      <c r="P1836" s="251">
        <f>O1836*H1836</f>
        <v>0</v>
      </c>
      <c r="Q1836" s="251">
        <v>0.001</v>
      </c>
      <c r="R1836" s="251">
        <f>Q1836*H1836</f>
        <v>0.108</v>
      </c>
      <c r="S1836" s="251">
        <v>0.00031</v>
      </c>
      <c r="T1836" s="252">
        <f>S1836*H1836</f>
        <v>0.03348</v>
      </c>
      <c r="U1836" s="164"/>
      <c r="V1836" s="164"/>
      <c r="W1836" s="164"/>
      <c r="X1836" s="164"/>
      <c r="Y1836" s="30"/>
      <c r="Z1836" s="30"/>
      <c r="AA1836" s="30"/>
      <c r="AB1836" s="30"/>
      <c r="AC1836" s="30"/>
      <c r="AD1836" s="30"/>
      <c r="AE1836" s="30"/>
      <c r="AR1836" s="122" t="s">
        <v>195</v>
      </c>
      <c r="AT1836" s="122" t="s">
        <v>135</v>
      </c>
      <c r="AU1836" s="122" t="s">
        <v>77</v>
      </c>
      <c r="AY1836" s="18" t="s">
        <v>133</v>
      </c>
      <c r="BE1836" s="123">
        <f>IF(N1836="základní",J1836,0)</f>
        <v>0</v>
      </c>
      <c r="BF1836" s="123">
        <f>IF(N1836="snížená",J1836,0)</f>
        <v>0</v>
      </c>
      <c r="BG1836" s="123">
        <f>IF(N1836="zákl. přenesená",J1836,0)</f>
        <v>0</v>
      </c>
      <c r="BH1836" s="123">
        <f>IF(N1836="sníž. přenesená",J1836,0)</f>
        <v>0</v>
      </c>
      <c r="BI1836" s="123">
        <f>IF(N1836="nulová",J1836,0)</f>
        <v>0</v>
      </c>
      <c r="BJ1836" s="18" t="s">
        <v>73</v>
      </c>
      <c r="BK1836" s="123">
        <f>ROUND(I1836*H1836,2)</f>
        <v>0</v>
      </c>
      <c r="BL1836" s="18" t="s">
        <v>195</v>
      </c>
      <c r="BM1836" s="122" t="s">
        <v>2430</v>
      </c>
    </row>
    <row r="1837" spans="1:47" s="2" customFormat="1" ht="19.5">
      <c r="A1837" s="164"/>
      <c r="B1837" s="176"/>
      <c r="C1837" s="164"/>
      <c r="D1837" s="254" t="s">
        <v>164</v>
      </c>
      <c r="E1837" s="164"/>
      <c r="F1837" s="267" t="s">
        <v>2431</v>
      </c>
      <c r="G1837" s="164"/>
      <c r="H1837" s="164"/>
      <c r="I1837" s="134"/>
      <c r="J1837" s="164"/>
      <c r="K1837" s="164"/>
      <c r="L1837" s="176"/>
      <c r="M1837" s="268"/>
      <c r="N1837" s="269"/>
      <c r="O1837" s="250"/>
      <c r="P1837" s="250"/>
      <c r="Q1837" s="250"/>
      <c r="R1837" s="250"/>
      <c r="S1837" s="250"/>
      <c r="T1837" s="270"/>
      <c r="U1837" s="164"/>
      <c r="V1837" s="164"/>
      <c r="W1837" s="164"/>
      <c r="X1837" s="164"/>
      <c r="Y1837" s="30"/>
      <c r="Z1837" s="30"/>
      <c r="AA1837" s="30"/>
      <c r="AB1837" s="30"/>
      <c r="AC1837" s="30"/>
      <c r="AD1837" s="30"/>
      <c r="AE1837" s="30"/>
      <c r="AT1837" s="18" t="s">
        <v>164</v>
      </c>
      <c r="AU1837" s="18" t="s">
        <v>77</v>
      </c>
    </row>
    <row r="1838" spans="1:65" s="2" customFormat="1" ht="14.45" customHeight="1">
      <c r="A1838" s="164"/>
      <c r="B1838" s="176"/>
      <c r="C1838" s="242" t="s">
        <v>2432</v>
      </c>
      <c r="D1838" s="242" t="s">
        <v>135</v>
      </c>
      <c r="E1838" s="243" t="s">
        <v>2433</v>
      </c>
      <c r="F1838" s="244" t="s">
        <v>2434</v>
      </c>
      <c r="G1838" s="245" t="s">
        <v>138</v>
      </c>
      <c r="H1838" s="246">
        <v>108</v>
      </c>
      <c r="I1838" s="117"/>
      <c r="J1838" s="247">
        <f>ROUND(I1838*H1838,2)</f>
        <v>0</v>
      </c>
      <c r="K1838" s="244" t="s">
        <v>139</v>
      </c>
      <c r="L1838" s="176"/>
      <c r="M1838" s="248" t="s">
        <v>3</v>
      </c>
      <c r="N1838" s="249" t="s">
        <v>39</v>
      </c>
      <c r="O1838" s="250"/>
      <c r="P1838" s="251">
        <f>O1838*H1838</f>
        <v>0</v>
      </c>
      <c r="Q1838" s="251">
        <v>0.00044</v>
      </c>
      <c r="R1838" s="251">
        <f>Q1838*H1838</f>
        <v>0.04752</v>
      </c>
      <c r="S1838" s="251">
        <v>0</v>
      </c>
      <c r="T1838" s="252">
        <f>S1838*H1838</f>
        <v>0</v>
      </c>
      <c r="U1838" s="164"/>
      <c r="V1838" s="164"/>
      <c r="W1838" s="164"/>
      <c r="X1838" s="164"/>
      <c r="Y1838" s="30"/>
      <c r="Z1838" s="30"/>
      <c r="AA1838" s="30"/>
      <c r="AB1838" s="30"/>
      <c r="AC1838" s="30"/>
      <c r="AD1838" s="30"/>
      <c r="AE1838" s="30"/>
      <c r="AR1838" s="122" t="s">
        <v>195</v>
      </c>
      <c r="AT1838" s="122" t="s">
        <v>135</v>
      </c>
      <c r="AU1838" s="122" t="s">
        <v>77</v>
      </c>
      <c r="AY1838" s="18" t="s">
        <v>133</v>
      </c>
      <c r="BE1838" s="123">
        <f>IF(N1838="základní",J1838,0)</f>
        <v>0</v>
      </c>
      <c r="BF1838" s="123">
        <f>IF(N1838="snížená",J1838,0)</f>
        <v>0</v>
      </c>
      <c r="BG1838" s="123">
        <f>IF(N1838="zákl. přenesená",J1838,0)</f>
        <v>0</v>
      </c>
      <c r="BH1838" s="123">
        <f>IF(N1838="sníž. přenesená",J1838,0)</f>
        <v>0</v>
      </c>
      <c r="BI1838" s="123">
        <f>IF(N1838="nulová",J1838,0)</f>
        <v>0</v>
      </c>
      <c r="BJ1838" s="18" t="s">
        <v>73</v>
      </c>
      <c r="BK1838" s="123">
        <f>ROUND(I1838*H1838,2)</f>
        <v>0</v>
      </c>
      <c r="BL1838" s="18" t="s">
        <v>195</v>
      </c>
      <c r="BM1838" s="122" t="s">
        <v>2435</v>
      </c>
    </row>
    <row r="1839" spans="1:47" s="2" customFormat="1" ht="19.5">
      <c r="A1839" s="164"/>
      <c r="B1839" s="176"/>
      <c r="C1839" s="164"/>
      <c r="D1839" s="254" t="s">
        <v>164</v>
      </c>
      <c r="E1839" s="164"/>
      <c r="F1839" s="267" t="s">
        <v>2431</v>
      </c>
      <c r="G1839" s="164"/>
      <c r="H1839" s="164"/>
      <c r="I1839" s="134"/>
      <c r="J1839" s="164"/>
      <c r="K1839" s="164"/>
      <c r="L1839" s="176"/>
      <c r="M1839" s="268"/>
      <c r="N1839" s="269"/>
      <c r="O1839" s="250"/>
      <c r="P1839" s="250"/>
      <c r="Q1839" s="250"/>
      <c r="R1839" s="250"/>
      <c r="S1839" s="250"/>
      <c r="T1839" s="270"/>
      <c r="U1839" s="164"/>
      <c r="V1839" s="164"/>
      <c r="W1839" s="164"/>
      <c r="X1839" s="164"/>
      <c r="Y1839" s="30"/>
      <c r="Z1839" s="30"/>
      <c r="AA1839" s="30"/>
      <c r="AB1839" s="30"/>
      <c r="AC1839" s="30"/>
      <c r="AD1839" s="30"/>
      <c r="AE1839" s="30"/>
      <c r="AT1839" s="18" t="s">
        <v>164</v>
      </c>
      <c r="AU1839" s="18" t="s">
        <v>77</v>
      </c>
    </row>
    <row r="1840" spans="1:65" s="2" customFormat="1" ht="14.45" customHeight="1">
      <c r="A1840" s="164"/>
      <c r="B1840" s="176"/>
      <c r="C1840" s="242" t="s">
        <v>2436</v>
      </c>
      <c r="D1840" s="242" t="s">
        <v>135</v>
      </c>
      <c r="E1840" s="243" t="s">
        <v>2437</v>
      </c>
      <c r="F1840" s="244" t="s">
        <v>2438</v>
      </c>
      <c r="G1840" s="245" t="s">
        <v>138</v>
      </c>
      <c r="H1840" s="246">
        <v>108</v>
      </c>
      <c r="I1840" s="117"/>
      <c r="J1840" s="247">
        <f>ROUND(I1840*H1840,2)</f>
        <v>0</v>
      </c>
      <c r="K1840" s="244" t="s">
        <v>139</v>
      </c>
      <c r="L1840" s="176"/>
      <c r="M1840" s="248" t="s">
        <v>3</v>
      </c>
      <c r="N1840" s="249" t="s">
        <v>39</v>
      </c>
      <c r="O1840" s="250"/>
      <c r="P1840" s="251">
        <f>O1840*H1840</f>
        <v>0</v>
      </c>
      <c r="Q1840" s="251">
        <v>0.00021</v>
      </c>
      <c r="R1840" s="251">
        <f>Q1840*H1840</f>
        <v>0.022680000000000002</v>
      </c>
      <c r="S1840" s="251">
        <v>0</v>
      </c>
      <c r="T1840" s="252">
        <f>S1840*H1840</f>
        <v>0</v>
      </c>
      <c r="U1840" s="164"/>
      <c r="V1840" s="164"/>
      <c r="W1840" s="164"/>
      <c r="X1840" s="164"/>
      <c r="Y1840" s="30"/>
      <c r="Z1840" s="30"/>
      <c r="AA1840" s="30"/>
      <c r="AB1840" s="30"/>
      <c r="AC1840" s="30"/>
      <c r="AD1840" s="30"/>
      <c r="AE1840" s="30"/>
      <c r="AR1840" s="122" t="s">
        <v>195</v>
      </c>
      <c r="AT1840" s="122" t="s">
        <v>135</v>
      </c>
      <c r="AU1840" s="122" t="s">
        <v>77</v>
      </c>
      <c r="AY1840" s="18" t="s">
        <v>133</v>
      </c>
      <c r="BE1840" s="123">
        <f>IF(N1840="základní",J1840,0)</f>
        <v>0</v>
      </c>
      <c r="BF1840" s="123">
        <f>IF(N1840="snížená",J1840,0)</f>
        <v>0</v>
      </c>
      <c r="BG1840" s="123">
        <f>IF(N1840="zákl. přenesená",J1840,0)</f>
        <v>0</v>
      </c>
      <c r="BH1840" s="123">
        <f>IF(N1840="sníž. přenesená",J1840,0)</f>
        <v>0</v>
      </c>
      <c r="BI1840" s="123">
        <f>IF(N1840="nulová",J1840,0)</f>
        <v>0</v>
      </c>
      <c r="BJ1840" s="18" t="s">
        <v>73</v>
      </c>
      <c r="BK1840" s="123">
        <f>ROUND(I1840*H1840,2)</f>
        <v>0</v>
      </c>
      <c r="BL1840" s="18" t="s">
        <v>195</v>
      </c>
      <c r="BM1840" s="122" t="s">
        <v>2439</v>
      </c>
    </row>
    <row r="1841" spans="1:47" s="2" customFormat="1" ht="19.5">
      <c r="A1841" s="164"/>
      <c r="B1841" s="176"/>
      <c r="C1841" s="164"/>
      <c r="D1841" s="254" t="s">
        <v>164</v>
      </c>
      <c r="E1841" s="164"/>
      <c r="F1841" s="267" t="s">
        <v>2431</v>
      </c>
      <c r="G1841" s="164"/>
      <c r="H1841" s="164"/>
      <c r="I1841" s="134"/>
      <c r="J1841" s="164"/>
      <c r="K1841" s="164"/>
      <c r="L1841" s="176"/>
      <c r="M1841" s="268"/>
      <c r="N1841" s="269"/>
      <c r="O1841" s="250"/>
      <c r="P1841" s="250"/>
      <c r="Q1841" s="250"/>
      <c r="R1841" s="250"/>
      <c r="S1841" s="250"/>
      <c r="T1841" s="270"/>
      <c r="U1841" s="164"/>
      <c r="V1841" s="164"/>
      <c r="W1841" s="164"/>
      <c r="X1841" s="164"/>
      <c r="Y1841" s="30"/>
      <c r="Z1841" s="30"/>
      <c r="AA1841" s="30"/>
      <c r="AB1841" s="30"/>
      <c r="AC1841" s="30"/>
      <c r="AD1841" s="30"/>
      <c r="AE1841" s="30"/>
      <c r="AT1841" s="18" t="s">
        <v>164</v>
      </c>
      <c r="AU1841" s="18" t="s">
        <v>77</v>
      </c>
    </row>
    <row r="1842" spans="1:65" s="2" customFormat="1" ht="24.2" customHeight="1">
      <c r="A1842" s="164"/>
      <c r="B1842" s="176"/>
      <c r="C1842" s="242" t="s">
        <v>2440</v>
      </c>
      <c r="D1842" s="242" t="s">
        <v>135</v>
      </c>
      <c r="E1842" s="243" t="s">
        <v>2441</v>
      </c>
      <c r="F1842" s="244" t="s">
        <v>2442</v>
      </c>
      <c r="G1842" s="245" t="s">
        <v>138</v>
      </c>
      <c r="H1842" s="246">
        <v>108</v>
      </c>
      <c r="I1842" s="117"/>
      <c r="J1842" s="247">
        <f>ROUND(I1842*H1842,2)</f>
        <v>0</v>
      </c>
      <c r="K1842" s="244" t="s">
        <v>139</v>
      </c>
      <c r="L1842" s="176"/>
      <c r="M1842" s="248" t="s">
        <v>3</v>
      </c>
      <c r="N1842" s="249" t="s">
        <v>39</v>
      </c>
      <c r="O1842" s="250"/>
      <c r="P1842" s="251">
        <f>O1842*H1842</f>
        <v>0</v>
      </c>
      <c r="Q1842" s="251">
        <v>0.00014</v>
      </c>
      <c r="R1842" s="251">
        <f>Q1842*H1842</f>
        <v>0.015119999999999998</v>
      </c>
      <c r="S1842" s="251">
        <v>0</v>
      </c>
      <c r="T1842" s="252">
        <f>S1842*H1842</f>
        <v>0</v>
      </c>
      <c r="U1842" s="164"/>
      <c r="V1842" s="164"/>
      <c r="W1842" s="164"/>
      <c r="X1842" s="164"/>
      <c r="Y1842" s="30"/>
      <c r="Z1842" s="30"/>
      <c r="AA1842" s="30"/>
      <c r="AB1842" s="30"/>
      <c r="AC1842" s="30"/>
      <c r="AD1842" s="30"/>
      <c r="AE1842" s="30"/>
      <c r="AR1842" s="122" t="s">
        <v>195</v>
      </c>
      <c r="AT1842" s="122" t="s">
        <v>135</v>
      </c>
      <c r="AU1842" s="122" t="s">
        <v>77</v>
      </c>
      <c r="AY1842" s="18" t="s">
        <v>133</v>
      </c>
      <c r="BE1842" s="123">
        <f>IF(N1842="základní",J1842,0)</f>
        <v>0</v>
      </c>
      <c r="BF1842" s="123">
        <f>IF(N1842="snížená",J1842,0)</f>
        <v>0</v>
      </c>
      <c r="BG1842" s="123">
        <f>IF(N1842="zákl. přenesená",J1842,0)</f>
        <v>0</v>
      </c>
      <c r="BH1842" s="123">
        <f>IF(N1842="sníž. přenesená",J1842,0)</f>
        <v>0</v>
      </c>
      <c r="BI1842" s="123">
        <f>IF(N1842="nulová",J1842,0)</f>
        <v>0</v>
      </c>
      <c r="BJ1842" s="18" t="s">
        <v>73</v>
      </c>
      <c r="BK1842" s="123">
        <f>ROUND(I1842*H1842,2)</f>
        <v>0</v>
      </c>
      <c r="BL1842" s="18" t="s">
        <v>195</v>
      </c>
      <c r="BM1842" s="122" t="s">
        <v>2443</v>
      </c>
    </row>
    <row r="1843" spans="1:47" s="2" customFormat="1" ht="19.5">
      <c r="A1843" s="164"/>
      <c r="B1843" s="176"/>
      <c r="C1843" s="164"/>
      <c r="D1843" s="254" t="s">
        <v>164</v>
      </c>
      <c r="E1843" s="164"/>
      <c r="F1843" s="267" t="s">
        <v>2431</v>
      </c>
      <c r="G1843" s="164"/>
      <c r="H1843" s="164"/>
      <c r="I1843" s="134"/>
      <c r="J1843" s="164"/>
      <c r="K1843" s="164"/>
      <c r="L1843" s="176"/>
      <c r="M1843" s="268"/>
      <c r="N1843" s="269"/>
      <c r="O1843" s="250"/>
      <c r="P1843" s="250"/>
      <c r="Q1843" s="250"/>
      <c r="R1843" s="250"/>
      <c r="S1843" s="250"/>
      <c r="T1843" s="270"/>
      <c r="U1843" s="164"/>
      <c r="V1843" s="164"/>
      <c r="W1843" s="164"/>
      <c r="X1843" s="164"/>
      <c r="Y1843" s="30"/>
      <c r="Z1843" s="30"/>
      <c r="AA1843" s="30"/>
      <c r="AB1843" s="30"/>
      <c r="AC1843" s="30"/>
      <c r="AD1843" s="30"/>
      <c r="AE1843" s="30"/>
      <c r="AT1843" s="18" t="s">
        <v>164</v>
      </c>
      <c r="AU1843" s="18" t="s">
        <v>77</v>
      </c>
    </row>
    <row r="1844" spans="1:63" s="12" customFormat="1" ht="25.9" customHeight="1">
      <c r="A1844" s="163"/>
      <c r="B1844" s="232"/>
      <c r="C1844" s="163"/>
      <c r="D1844" s="233" t="s">
        <v>67</v>
      </c>
      <c r="E1844" s="234" t="s">
        <v>2444</v>
      </c>
      <c r="F1844" s="234" t="s">
        <v>2445</v>
      </c>
      <c r="G1844" s="163"/>
      <c r="H1844" s="163"/>
      <c r="I1844" s="110"/>
      <c r="J1844" s="235">
        <f>BK1844</f>
        <v>0</v>
      </c>
      <c r="K1844" s="163"/>
      <c r="L1844" s="232"/>
      <c r="M1844" s="236"/>
      <c r="N1844" s="237"/>
      <c r="O1844" s="237"/>
      <c r="P1844" s="238">
        <f>P1845+P1853+P1867+P1881</f>
        <v>0</v>
      </c>
      <c r="Q1844" s="237"/>
      <c r="R1844" s="238">
        <f>R1845+R1853+R1867+R1881</f>
        <v>0</v>
      </c>
      <c r="S1844" s="237"/>
      <c r="T1844" s="239">
        <f>T1845+T1853+T1867+T1881</f>
        <v>0</v>
      </c>
      <c r="U1844" s="163"/>
      <c r="V1844" s="163"/>
      <c r="W1844" s="163"/>
      <c r="X1844" s="163"/>
      <c r="AR1844" s="109" t="s">
        <v>160</v>
      </c>
      <c r="AT1844" s="115" t="s">
        <v>67</v>
      </c>
      <c r="AU1844" s="115" t="s">
        <v>68</v>
      </c>
      <c r="AY1844" s="109" t="s">
        <v>133</v>
      </c>
      <c r="BK1844" s="116">
        <f>BK1845+BK1853+BK1867+BK1881</f>
        <v>0</v>
      </c>
    </row>
    <row r="1845" spans="1:63" s="12" customFormat="1" ht="22.9" customHeight="1">
      <c r="A1845" s="163"/>
      <c r="B1845" s="232"/>
      <c r="C1845" s="163"/>
      <c r="D1845" s="233" t="s">
        <v>67</v>
      </c>
      <c r="E1845" s="240" t="s">
        <v>2446</v>
      </c>
      <c r="F1845" s="240" t="s">
        <v>2447</v>
      </c>
      <c r="G1845" s="163"/>
      <c r="H1845" s="163"/>
      <c r="I1845" s="110"/>
      <c r="J1845" s="241">
        <f>BK1845</f>
        <v>0</v>
      </c>
      <c r="K1845" s="163"/>
      <c r="L1845" s="232"/>
      <c r="M1845" s="236"/>
      <c r="N1845" s="237"/>
      <c r="O1845" s="237"/>
      <c r="P1845" s="238">
        <f>SUM(P1846:P1852)</f>
        <v>0</v>
      </c>
      <c r="Q1845" s="237"/>
      <c r="R1845" s="238">
        <f>SUM(R1846:R1852)</f>
        <v>0</v>
      </c>
      <c r="S1845" s="237"/>
      <c r="T1845" s="239">
        <f>SUM(T1846:T1852)</f>
        <v>0</v>
      </c>
      <c r="U1845" s="163"/>
      <c r="V1845" s="163"/>
      <c r="W1845" s="163"/>
      <c r="X1845" s="163"/>
      <c r="AR1845" s="109" t="s">
        <v>160</v>
      </c>
      <c r="AT1845" s="115" t="s">
        <v>67</v>
      </c>
      <c r="AU1845" s="115" t="s">
        <v>73</v>
      </c>
      <c r="AY1845" s="109" t="s">
        <v>133</v>
      </c>
      <c r="BK1845" s="116">
        <f>SUM(BK1846:BK1852)</f>
        <v>0</v>
      </c>
    </row>
    <row r="1846" spans="1:65" s="2" customFormat="1" ht="14.45" customHeight="1">
      <c r="A1846" s="164"/>
      <c r="B1846" s="176"/>
      <c r="C1846" s="242" t="s">
        <v>2448</v>
      </c>
      <c r="D1846" s="242" t="s">
        <v>135</v>
      </c>
      <c r="E1846" s="243" t="s">
        <v>2449</v>
      </c>
      <c r="F1846" s="244" t="s">
        <v>2450</v>
      </c>
      <c r="G1846" s="245" t="s">
        <v>2451</v>
      </c>
      <c r="H1846" s="246">
        <v>1</v>
      </c>
      <c r="I1846" s="117"/>
      <c r="J1846" s="247">
        <f>ROUND(I1846*H1846,2)</f>
        <v>0</v>
      </c>
      <c r="K1846" s="244" t="s">
        <v>139</v>
      </c>
      <c r="L1846" s="176"/>
      <c r="M1846" s="248" t="s">
        <v>3</v>
      </c>
      <c r="N1846" s="249" t="s">
        <v>39</v>
      </c>
      <c r="O1846" s="250"/>
      <c r="P1846" s="251">
        <f>O1846*H1846</f>
        <v>0</v>
      </c>
      <c r="Q1846" s="251">
        <v>0</v>
      </c>
      <c r="R1846" s="251">
        <f>Q1846*H1846</f>
        <v>0</v>
      </c>
      <c r="S1846" s="251">
        <v>0</v>
      </c>
      <c r="T1846" s="252">
        <f>S1846*H1846</f>
        <v>0</v>
      </c>
      <c r="U1846" s="164"/>
      <c r="V1846" s="164"/>
      <c r="W1846" s="164"/>
      <c r="X1846" s="164"/>
      <c r="Y1846" s="30"/>
      <c r="Z1846" s="30"/>
      <c r="AA1846" s="30"/>
      <c r="AB1846" s="30"/>
      <c r="AC1846" s="30"/>
      <c r="AD1846" s="30"/>
      <c r="AE1846" s="30"/>
      <c r="AR1846" s="122" t="s">
        <v>2452</v>
      </c>
      <c r="AT1846" s="122" t="s">
        <v>135</v>
      </c>
      <c r="AU1846" s="122" t="s">
        <v>77</v>
      </c>
      <c r="AY1846" s="18" t="s">
        <v>133</v>
      </c>
      <c r="BE1846" s="123">
        <f>IF(N1846="základní",J1846,0)</f>
        <v>0</v>
      </c>
      <c r="BF1846" s="123">
        <f>IF(N1846="snížená",J1846,0)</f>
        <v>0</v>
      </c>
      <c r="BG1846" s="123">
        <f>IF(N1846="zákl. přenesená",J1846,0)</f>
        <v>0</v>
      </c>
      <c r="BH1846" s="123">
        <f>IF(N1846="sníž. přenesená",J1846,0)</f>
        <v>0</v>
      </c>
      <c r="BI1846" s="123">
        <f>IF(N1846="nulová",J1846,0)</f>
        <v>0</v>
      </c>
      <c r="BJ1846" s="18" t="s">
        <v>73</v>
      </c>
      <c r="BK1846" s="123">
        <f>ROUND(I1846*H1846,2)</f>
        <v>0</v>
      </c>
      <c r="BL1846" s="18" t="s">
        <v>2452</v>
      </c>
      <c r="BM1846" s="122" t="s">
        <v>2453</v>
      </c>
    </row>
    <row r="1847" spans="1:51" s="14" customFormat="1" ht="12">
      <c r="A1847" s="162"/>
      <c r="B1847" s="260"/>
      <c r="C1847" s="162"/>
      <c r="D1847" s="254" t="s">
        <v>142</v>
      </c>
      <c r="E1847" s="261" t="s">
        <v>3</v>
      </c>
      <c r="F1847" s="262" t="s">
        <v>2454</v>
      </c>
      <c r="G1847" s="162"/>
      <c r="H1847" s="263">
        <v>1</v>
      </c>
      <c r="I1847" s="130"/>
      <c r="J1847" s="162"/>
      <c r="K1847" s="162"/>
      <c r="L1847" s="260"/>
      <c r="M1847" s="264"/>
      <c r="N1847" s="265"/>
      <c r="O1847" s="265"/>
      <c r="P1847" s="265"/>
      <c r="Q1847" s="265"/>
      <c r="R1847" s="265"/>
      <c r="S1847" s="265"/>
      <c r="T1847" s="266"/>
      <c r="U1847" s="162"/>
      <c r="V1847" s="162"/>
      <c r="W1847" s="162"/>
      <c r="X1847" s="162"/>
      <c r="AT1847" s="129" t="s">
        <v>142</v>
      </c>
      <c r="AU1847" s="129" t="s">
        <v>77</v>
      </c>
      <c r="AV1847" s="14" t="s">
        <v>77</v>
      </c>
      <c r="AW1847" s="14" t="s">
        <v>30</v>
      </c>
      <c r="AX1847" s="14" t="s">
        <v>73</v>
      </c>
      <c r="AY1847" s="129" t="s">
        <v>133</v>
      </c>
    </row>
    <row r="1848" spans="1:51" s="13" customFormat="1" ht="12">
      <c r="A1848" s="161"/>
      <c r="B1848" s="253"/>
      <c r="C1848" s="161"/>
      <c r="D1848" s="254" t="s">
        <v>142</v>
      </c>
      <c r="E1848" s="255" t="s">
        <v>3</v>
      </c>
      <c r="F1848" s="256" t="s">
        <v>2455</v>
      </c>
      <c r="G1848" s="161"/>
      <c r="H1848" s="255" t="s">
        <v>3</v>
      </c>
      <c r="I1848" s="125"/>
      <c r="J1848" s="161"/>
      <c r="K1848" s="161"/>
      <c r="L1848" s="253"/>
      <c r="M1848" s="257"/>
      <c r="N1848" s="258"/>
      <c r="O1848" s="258"/>
      <c r="P1848" s="258"/>
      <c r="Q1848" s="258"/>
      <c r="R1848" s="258"/>
      <c r="S1848" s="258"/>
      <c r="T1848" s="259"/>
      <c r="U1848" s="161"/>
      <c r="V1848" s="161"/>
      <c r="W1848" s="161"/>
      <c r="X1848" s="161"/>
      <c r="AT1848" s="124" t="s">
        <v>142</v>
      </c>
      <c r="AU1848" s="124" t="s">
        <v>77</v>
      </c>
      <c r="AV1848" s="13" t="s">
        <v>73</v>
      </c>
      <c r="AW1848" s="13" t="s">
        <v>30</v>
      </c>
      <c r="AX1848" s="13" t="s">
        <v>68</v>
      </c>
      <c r="AY1848" s="124" t="s">
        <v>133</v>
      </c>
    </row>
    <row r="1849" spans="1:51" s="13" customFormat="1" ht="12">
      <c r="A1849" s="161"/>
      <c r="B1849" s="253"/>
      <c r="C1849" s="161"/>
      <c r="D1849" s="254" t="s">
        <v>142</v>
      </c>
      <c r="E1849" s="255" t="s">
        <v>3</v>
      </c>
      <c r="F1849" s="256" t="s">
        <v>2456</v>
      </c>
      <c r="G1849" s="161"/>
      <c r="H1849" s="255" t="s">
        <v>3</v>
      </c>
      <c r="I1849" s="125"/>
      <c r="J1849" s="161"/>
      <c r="K1849" s="161"/>
      <c r="L1849" s="253"/>
      <c r="M1849" s="257"/>
      <c r="N1849" s="258"/>
      <c r="O1849" s="258"/>
      <c r="P1849" s="258"/>
      <c r="Q1849" s="258"/>
      <c r="R1849" s="258"/>
      <c r="S1849" s="258"/>
      <c r="T1849" s="259"/>
      <c r="U1849" s="161"/>
      <c r="V1849" s="161"/>
      <c r="W1849" s="161"/>
      <c r="X1849" s="161"/>
      <c r="AT1849" s="124" t="s">
        <v>142</v>
      </c>
      <c r="AU1849" s="124" t="s">
        <v>77</v>
      </c>
      <c r="AV1849" s="13" t="s">
        <v>73</v>
      </c>
      <c r="AW1849" s="13" t="s">
        <v>30</v>
      </c>
      <c r="AX1849" s="13" t="s">
        <v>68</v>
      </c>
      <c r="AY1849" s="124" t="s">
        <v>133</v>
      </c>
    </row>
    <row r="1850" spans="1:51" s="13" customFormat="1" ht="12">
      <c r="A1850" s="161"/>
      <c r="B1850" s="253"/>
      <c r="C1850" s="161"/>
      <c r="D1850" s="254" t="s">
        <v>142</v>
      </c>
      <c r="E1850" s="255" t="s">
        <v>3</v>
      </c>
      <c r="F1850" s="256" t="s">
        <v>2457</v>
      </c>
      <c r="G1850" s="161"/>
      <c r="H1850" s="255" t="s">
        <v>3</v>
      </c>
      <c r="I1850" s="125"/>
      <c r="J1850" s="161"/>
      <c r="K1850" s="161"/>
      <c r="L1850" s="253"/>
      <c r="M1850" s="257"/>
      <c r="N1850" s="258"/>
      <c r="O1850" s="258"/>
      <c r="P1850" s="258"/>
      <c r="Q1850" s="258"/>
      <c r="R1850" s="258"/>
      <c r="S1850" s="258"/>
      <c r="T1850" s="259"/>
      <c r="U1850" s="161"/>
      <c r="V1850" s="161"/>
      <c r="W1850" s="161"/>
      <c r="X1850" s="161"/>
      <c r="AT1850" s="124" t="s">
        <v>142</v>
      </c>
      <c r="AU1850" s="124" t="s">
        <v>77</v>
      </c>
      <c r="AV1850" s="13" t="s">
        <v>73</v>
      </c>
      <c r="AW1850" s="13" t="s">
        <v>30</v>
      </c>
      <c r="AX1850" s="13" t="s">
        <v>68</v>
      </c>
      <c r="AY1850" s="124" t="s">
        <v>133</v>
      </c>
    </row>
    <row r="1851" spans="1:65" s="2" customFormat="1" ht="14.45" customHeight="1">
      <c r="A1851" s="164"/>
      <c r="B1851" s="176"/>
      <c r="C1851" s="242" t="s">
        <v>2458</v>
      </c>
      <c r="D1851" s="242" t="s">
        <v>135</v>
      </c>
      <c r="E1851" s="243" t="s">
        <v>2459</v>
      </c>
      <c r="F1851" s="244" t="s">
        <v>2460</v>
      </c>
      <c r="G1851" s="245" t="s">
        <v>2451</v>
      </c>
      <c r="H1851" s="246">
        <v>1</v>
      </c>
      <c r="I1851" s="117"/>
      <c r="J1851" s="247">
        <f>ROUND(I1851*H1851,2)</f>
        <v>0</v>
      </c>
      <c r="K1851" s="244" t="s">
        <v>139</v>
      </c>
      <c r="L1851" s="176"/>
      <c r="M1851" s="248" t="s">
        <v>3</v>
      </c>
      <c r="N1851" s="249" t="s">
        <v>39</v>
      </c>
      <c r="O1851" s="250"/>
      <c r="P1851" s="251">
        <f>O1851*H1851</f>
        <v>0</v>
      </c>
      <c r="Q1851" s="251">
        <v>0</v>
      </c>
      <c r="R1851" s="251">
        <f>Q1851*H1851</f>
        <v>0</v>
      </c>
      <c r="S1851" s="251">
        <v>0</v>
      </c>
      <c r="T1851" s="252">
        <f>S1851*H1851</f>
        <v>0</v>
      </c>
      <c r="U1851" s="164"/>
      <c r="V1851" s="164"/>
      <c r="W1851" s="164"/>
      <c r="X1851" s="164"/>
      <c r="Y1851" s="30"/>
      <c r="Z1851" s="30"/>
      <c r="AA1851" s="30"/>
      <c r="AB1851" s="30"/>
      <c r="AC1851" s="30"/>
      <c r="AD1851" s="30"/>
      <c r="AE1851" s="30"/>
      <c r="AR1851" s="122" t="s">
        <v>2452</v>
      </c>
      <c r="AT1851" s="122" t="s">
        <v>135</v>
      </c>
      <c r="AU1851" s="122" t="s">
        <v>77</v>
      </c>
      <c r="AY1851" s="18" t="s">
        <v>133</v>
      </c>
      <c r="BE1851" s="123">
        <f>IF(N1851="základní",J1851,0)</f>
        <v>0</v>
      </c>
      <c r="BF1851" s="123">
        <f>IF(N1851="snížená",J1851,0)</f>
        <v>0</v>
      </c>
      <c r="BG1851" s="123">
        <f>IF(N1851="zákl. přenesená",J1851,0)</f>
        <v>0</v>
      </c>
      <c r="BH1851" s="123">
        <f>IF(N1851="sníž. přenesená",J1851,0)</f>
        <v>0</v>
      </c>
      <c r="BI1851" s="123">
        <f>IF(N1851="nulová",J1851,0)</f>
        <v>0</v>
      </c>
      <c r="BJ1851" s="18" t="s">
        <v>73</v>
      </c>
      <c r="BK1851" s="123">
        <f>ROUND(I1851*H1851,2)</f>
        <v>0</v>
      </c>
      <c r="BL1851" s="18" t="s">
        <v>2452</v>
      </c>
      <c r="BM1851" s="122" t="s">
        <v>2461</v>
      </c>
    </row>
    <row r="1852" spans="1:47" s="2" customFormat="1" ht="19.5">
      <c r="A1852" s="164"/>
      <c r="B1852" s="176"/>
      <c r="C1852" s="164"/>
      <c r="D1852" s="254" t="s">
        <v>164</v>
      </c>
      <c r="E1852" s="164"/>
      <c r="F1852" s="267" t="s">
        <v>2462</v>
      </c>
      <c r="G1852" s="164"/>
      <c r="H1852" s="164"/>
      <c r="I1852" s="134"/>
      <c r="J1852" s="164"/>
      <c r="K1852" s="164"/>
      <c r="L1852" s="176"/>
      <c r="M1852" s="268"/>
      <c r="N1852" s="269"/>
      <c r="O1852" s="250"/>
      <c r="P1852" s="250"/>
      <c r="Q1852" s="250"/>
      <c r="R1852" s="250"/>
      <c r="S1852" s="250"/>
      <c r="T1852" s="270"/>
      <c r="U1852" s="164"/>
      <c r="V1852" s="164"/>
      <c r="W1852" s="164"/>
      <c r="X1852" s="164"/>
      <c r="Y1852" s="30"/>
      <c r="Z1852" s="30"/>
      <c r="AA1852" s="30"/>
      <c r="AB1852" s="30"/>
      <c r="AC1852" s="30"/>
      <c r="AD1852" s="30"/>
      <c r="AE1852" s="30"/>
      <c r="AT1852" s="18" t="s">
        <v>164</v>
      </c>
      <c r="AU1852" s="18" t="s">
        <v>77</v>
      </c>
    </row>
    <row r="1853" spans="1:63" s="12" customFormat="1" ht="22.9" customHeight="1">
      <c r="A1853" s="163"/>
      <c r="B1853" s="232"/>
      <c r="C1853" s="163"/>
      <c r="D1853" s="233" t="s">
        <v>67</v>
      </c>
      <c r="E1853" s="240" t="s">
        <v>2463</v>
      </c>
      <c r="F1853" s="240" t="s">
        <v>2464</v>
      </c>
      <c r="G1853" s="163"/>
      <c r="H1853" s="163"/>
      <c r="I1853" s="110"/>
      <c r="J1853" s="241">
        <f>BK1853</f>
        <v>0</v>
      </c>
      <c r="K1853" s="163"/>
      <c r="L1853" s="232"/>
      <c r="M1853" s="236"/>
      <c r="N1853" s="237"/>
      <c r="O1853" s="237"/>
      <c r="P1853" s="238">
        <f>SUM(P1854:P1866)</f>
        <v>0</v>
      </c>
      <c r="Q1853" s="237"/>
      <c r="R1853" s="238">
        <f>SUM(R1854:R1866)</f>
        <v>0</v>
      </c>
      <c r="S1853" s="237"/>
      <c r="T1853" s="239">
        <f>SUM(T1854:T1866)</f>
        <v>0</v>
      </c>
      <c r="U1853" s="163"/>
      <c r="V1853" s="163"/>
      <c r="W1853" s="163"/>
      <c r="X1853" s="163"/>
      <c r="AR1853" s="109" t="s">
        <v>160</v>
      </c>
      <c r="AT1853" s="115" t="s">
        <v>67</v>
      </c>
      <c r="AU1853" s="115" t="s">
        <v>73</v>
      </c>
      <c r="AY1853" s="109" t="s">
        <v>133</v>
      </c>
      <c r="BK1853" s="116">
        <f>SUM(BK1854:BK1866)</f>
        <v>0</v>
      </c>
    </row>
    <row r="1854" spans="1:65" s="2" customFormat="1" ht="14.45" customHeight="1">
      <c r="A1854" s="164"/>
      <c r="B1854" s="176"/>
      <c r="C1854" s="242" t="s">
        <v>2465</v>
      </c>
      <c r="D1854" s="242" t="s">
        <v>135</v>
      </c>
      <c r="E1854" s="243" t="s">
        <v>2466</v>
      </c>
      <c r="F1854" s="244" t="s">
        <v>2464</v>
      </c>
      <c r="G1854" s="245" t="s">
        <v>3</v>
      </c>
      <c r="H1854" s="246">
        <v>1</v>
      </c>
      <c r="I1854" s="117"/>
      <c r="J1854" s="247">
        <f>ROUND(I1854*H1854,2)</f>
        <v>0</v>
      </c>
      <c r="K1854" s="244" t="s">
        <v>139</v>
      </c>
      <c r="L1854" s="176"/>
      <c r="M1854" s="248" t="s">
        <v>3</v>
      </c>
      <c r="N1854" s="249" t="s">
        <v>39</v>
      </c>
      <c r="O1854" s="250"/>
      <c r="P1854" s="251">
        <f>O1854*H1854</f>
        <v>0</v>
      </c>
      <c r="Q1854" s="251">
        <v>0</v>
      </c>
      <c r="R1854" s="251">
        <f>Q1854*H1854</f>
        <v>0</v>
      </c>
      <c r="S1854" s="251">
        <v>0</v>
      </c>
      <c r="T1854" s="252">
        <f>S1854*H1854</f>
        <v>0</v>
      </c>
      <c r="U1854" s="164"/>
      <c r="V1854" s="164"/>
      <c r="W1854" s="164"/>
      <c r="X1854" s="164"/>
      <c r="Y1854" s="30"/>
      <c r="Z1854" s="30"/>
      <c r="AA1854" s="30"/>
      <c r="AB1854" s="30"/>
      <c r="AC1854" s="30"/>
      <c r="AD1854" s="30"/>
      <c r="AE1854" s="30"/>
      <c r="AR1854" s="122" t="s">
        <v>2452</v>
      </c>
      <c r="AT1854" s="122" t="s">
        <v>135</v>
      </c>
      <c r="AU1854" s="122" t="s">
        <v>77</v>
      </c>
      <c r="AY1854" s="18" t="s">
        <v>133</v>
      </c>
      <c r="BE1854" s="123">
        <f>IF(N1854="základní",J1854,0)</f>
        <v>0</v>
      </c>
      <c r="BF1854" s="123">
        <f>IF(N1854="snížená",J1854,0)</f>
        <v>0</v>
      </c>
      <c r="BG1854" s="123">
        <f>IF(N1854="zákl. přenesená",J1854,0)</f>
        <v>0</v>
      </c>
      <c r="BH1854" s="123">
        <f>IF(N1854="sníž. přenesená",J1854,0)</f>
        <v>0</v>
      </c>
      <c r="BI1854" s="123">
        <f>IF(N1854="nulová",J1854,0)</f>
        <v>0</v>
      </c>
      <c r="BJ1854" s="18" t="s">
        <v>73</v>
      </c>
      <c r="BK1854" s="123">
        <f>ROUND(I1854*H1854,2)</f>
        <v>0</v>
      </c>
      <c r="BL1854" s="18" t="s">
        <v>2452</v>
      </c>
      <c r="BM1854" s="122" t="s">
        <v>2467</v>
      </c>
    </row>
    <row r="1855" spans="1:51" s="14" customFormat="1" ht="12">
      <c r="A1855" s="162"/>
      <c r="B1855" s="260"/>
      <c r="C1855" s="162"/>
      <c r="D1855" s="254" t="s">
        <v>142</v>
      </c>
      <c r="E1855" s="261" t="s">
        <v>3</v>
      </c>
      <c r="F1855" s="262" t="s">
        <v>2468</v>
      </c>
      <c r="G1855" s="162"/>
      <c r="H1855" s="263">
        <v>1</v>
      </c>
      <c r="I1855" s="130"/>
      <c r="J1855" s="162"/>
      <c r="K1855" s="162"/>
      <c r="L1855" s="260"/>
      <c r="M1855" s="264"/>
      <c r="N1855" s="265"/>
      <c r="O1855" s="265"/>
      <c r="P1855" s="265"/>
      <c r="Q1855" s="265"/>
      <c r="R1855" s="265"/>
      <c r="S1855" s="265"/>
      <c r="T1855" s="266"/>
      <c r="U1855" s="162"/>
      <c r="V1855" s="162"/>
      <c r="W1855" s="162"/>
      <c r="X1855" s="162"/>
      <c r="AT1855" s="129" t="s">
        <v>142</v>
      </c>
      <c r="AU1855" s="129" t="s">
        <v>77</v>
      </c>
      <c r="AV1855" s="14" t="s">
        <v>77</v>
      </c>
      <c r="AW1855" s="14" t="s">
        <v>30</v>
      </c>
      <c r="AX1855" s="14" t="s">
        <v>73</v>
      </c>
      <c r="AY1855" s="129" t="s">
        <v>133</v>
      </c>
    </row>
    <row r="1856" spans="1:51" s="13" customFormat="1" ht="12">
      <c r="A1856" s="161"/>
      <c r="B1856" s="253"/>
      <c r="C1856" s="161"/>
      <c r="D1856" s="254" t="s">
        <v>142</v>
      </c>
      <c r="E1856" s="255" t="s">
        <v>3</v>
      </c>
      <c r="F1856" s="256" t="s">
        <v>2469</v>
      </c>
      <c r="G1856" s="161"/>
      <c r="H1856" s="255" t="s">
        <v>3</v>
      </c>
      <c r="I1856" s="125"/>
      <c r="J1856" s="161"/>
      <c r="K1856" s="161"/>
      <c r="L1856" s="253"/>
      <c r="M1856" s="257"/>
      <c r="N1856" s="258"/>
      <c r="O1856" s="258"/>
      <c r="P1856" s="258"/>
      <c r="Q1856" s="258"/>
      <c r="R1856" s="258"/>
      <c r="S1856" s="258"/>
      <c r="T1856" s="259"/>
      <c r="U1856" s="161"/>
      <c r="V1856" s="161"/>
      <c r="W1856" s="161"/>
      <c r="X1856" s="161"/>
      <c r="AT1856" s="124" t="s">
        <v>142</v>
      </c>
      <c r="AU1856" s="124" t="s">
        <v>77</v>
      </c>
      <c r="AV1856" s="13" t="s">
        <v>73</v>
      </c>
      <c r="AW1856" s="13" t="s">
        <v>30</v>
      </c>
      <c r="AX1856" s="13" t="s">
        <v>68</v>
      </c>
      <c r="AY1856" s="124" t="s">
        <v>133</v>
      </c>
    </row>
    <row r="1857" spans="1:51" s="13" customFormat="1" ht="12">
      <c r="A1857" s="161"/>
      <c r="B1857" s="253"/>
      <c r="C1857" s="161"/>
      <c r="D1857" s="254" t="s">
        <v>142</v>
      </c>
      <c r="E1857" s="255" t="s">
        <v>3</v>
      </c>
      <c r="F1857" s="256" t="s">
        <v>2470</v>
      </c>
      <c r="G1857" s="161"/>
      <c r="H1857" s="255" t="s">
        <v>3</v>
      </c>
      <c r="I1857" s="125"/>
      <c r="J1857" s="161"/>
      <c r="K1857" s="161"/>
      <c r="L1857" s="253"/>
      <c r="M1857" s="257"/>
      <c r="N1857" s="258"/>
      <c r="O1857" s="258"/>
      <c r="P1857" s="258"/>
      <c r="Q1857" s="258"/>
      <c r="R1857" s="258"/>
      <c r="S1857" s="258"/>
      <c r="T1857" s="259"/>
      <c r="U1857" s="161"/>
      <c r="V1857" s="161"/>
      <c r="W1857" s="161"/>
      <c r="X1857" s="161"/>
      <c r="AT1857" s="124" t="s">
        <v>142</v>
      </c>
      <c r="AU1857" s="124" t="s">
        <v>77</v>
      </c>
      <c r="AV1857" s="13" t="s">
        <v>73</v>
      </c>
      <c r="AW1857" s="13" t="s">
        <v>30</v>
      </c>
      <c r="AX1857" s="13" t="s">
        <v>68</v>
      </c>
      <c r="AY1857" s="124" t="s">
        <v>133</v>
      </c>
    </row>
    <row r="1858" spans="1:51" s="13" customFormat="1" ht="12">
      <c r="A1858" s="161"/>
      <c r="B1858" s="253"/>
      <c r="C1858" s="161"/>
      <c r="D1858" s="254" t="s">
        <v>142</v>
      </c>
      <c r="E1858" s="255" t="s">
        <v>3</v>
      </c>
      <c r="F1858" s="256" t="s">
        <v>2471</v>
      </c>
      <c r="G1858" s="161"/>
      <c r="H1858" s="255" t="s">
        <v>3</v>
      </c>
      <c r="I1858" s="125"/>
      <c r="J1858" s="161"/>
      <c r="K1858" s="161"/>
      <c r="L1858" s="253"/>
      <c r="M1858" s="257"/>
      <c r="N1858" s="258"/>
      <c r="O1858" s="258"/>
      <c r="P1858" s="258"/>
      <c r="Q1858" s="258"/>
      <c r="R1858" s="258"/>
      <c r="S1858" s="258"/>
      <c r="T1858" s="259"/>
      <c r="U1858" s="161"/>
      <c r="V1858" s="161"/>
      <c r="W1858" s="161"/>
      <c r="X1858" s="161"/>
      <c r="AT1858" s="124" t="s">
        <v>142</v>
      </c>
      <c r="AU1858" s="124" t="s">
        <v>77</v>
      </c>
      <c r="AV1858" s="13" t="s">
        <v>73</v>
      </c>
      <c r="AW1858" s="13" t="s">
        <v>30</v>
      </c>
      <c r="AX1858" s="13" t="s">
        <v>68</v>
      </c>
      <c r="AY1858" s="124" t="s">
        <v>133</v>
      </c>
    </row>
    <row r="1859" spans="1:51" s="13" customFormat="1" ht="12">
      <c r="A1859" s="161"/>
      <c r="B1859" s="253"/>
      <c r="C1859" s="161"/>
      <c r="D1859" s="254" t="s">
        <v>142</v>
      </c>
      <c r="E1859" s="255" t="s">
        <v>3</v>
      </c>
      <c r="F1859" s="256" t="s">
        <v>2472</v>
      </c>
      <c r="G1859" s="161"/>
      <c r="H1859" s="255" t="s">
        <v>3</v>
      </c>
      <c r="I1859" s="125"/>
      <c r="J1859" s="161"/>
      <c r="K1859" s="161"/>
      <c r="L1859" s="253"/>
      <c r="M1859" s="257"/>
      <c r="N1859" s="258"/>
      <c r="O1859" s="258"/>
      <c r="P1859" s="258"/>
      <c r="Q1859" s="258"/>
      <c r="R1859" s="258"/>
      <c r="S1859" s="258"/>
      <c r="T1859" s="259"/>
      <c r="U1859" s="161"/>
      <c r="V1859" s="161"/>
      <c r="W1859" s="161"/>
      <c r="X1859" s="161"/>
      <c r="AT1859" s="124" t="s">
        <v>142</v>
      </c>
      <c r="AU1859" s="124" t="s">
        <v>77</v>
      </c>
      <c r="AV1859" s="13" t="s">
        <v>73</v>
      </c>
      <c r="AW1859" s="13" t="s">
        <v>30</v>
      </c>
      <c r="AX1859" s="13" t="s">
        <v>68</v>
      </c>
      <c r="AY1859" s="124" t="s">
        <v>133</v>
      </c>
    </row>
    <row r="1860" spans="1:51" s="13" customFormat="1" ht="12">
      <c r="A1860" s="161"/>
      <c r="B1860" s="253"/>
      <c r="C1860" s="161"/>
      <c r="D1860" s="254" t="s">
        <v>142</v>
      </c>
      <c r="E1860" s="255" t="s">
        <v>3</v>
      </c>
      <c r="F1860" s="256" t="s">
        <v>2473</v>
      </c>
      <c r="G1860" s="161"/>
      <c r="H1860" s="255" t="s">
        <v>3</v>
      </c>
      <c r="I1860" s="125"/>
      <c r="J1860" s="161"/>
      <c r="K1860" s="161"/>
      <c r="L1860" s="253"/>
      <c r="M1860" s="257"/>
      <c r="N1860" s="258"/>
      <c r="O1860" s="258"/>
      <c r="P1860" s="258"/>
      <c r="Q1860" s="258"/>
      <c r="R1860" s="258"/>
      <c r="S1860" s="258"/>
      <c r="T1860" s="259"/>
      <c r="U1860" s="161"/>
      <c r="V1860" s="161"/>
      <c r="W1860" s="161"/>
      <c r="X1860" s="161"/>
      <c r="AT1860" s="124" t="s">
        <v>142</v>
      </c>
      <c r="AU1860" s="124" t="s">
        <v>77</v>
      </c>
      <c r="AV1860" s="13" t="s">
        <v>73</v>
      </c>
      <c r="AW1860" s="13" t="s">
        <v>30</v>
      </c>
      <c r="AX1860" s="13" t="s">
        <v>68</v>
      </c>
      <c r="AY1860" s="124" t="s">
        <v>133</v>
      </c>
    </row>
    <row r="1861" spans="1:51" s="13" customFormat="1" ht="12">
      <c r="A1861" s="161"/>
      <c r="B1861" s="253"/>
      <c r="C1861" s="161"/>
      <c r="D1861" s="254" t="s">
        <v>142</v>
      </c>
      <c r="E1861" s="255" t="s">
        <v>3</v>
      </c>
      <c r="F1861" s="256" t="s">
        <v>2474</v>
      </c>
      <c r="G1861" s="161"/>
      <c r="H1861" s="255" t="s">
        <v>3</v>
      </c>
      <c r="I1861" s="125"/>
      <c r="J1861" s="161"/>
      <c r="K1861" s="161"/>
      <c r="L1861" s="253"/>
      <c r="M1861" s="257"/>
      <c r="N1861" s="258"/>
      <c r="O1861" s="258"/>
      <c r="P1861" s="258"/>
      <c r="Q1861" s="258"/>
      <c r="R1861" s="258"/>
      <c r="S1861" s="258"/>
      <c r="T1861" s="259"/>
      <c r="U1861" s="161"/>
      <c r="V1861" s="161"/>
      <c r="W1861" s="161"/>
      <c r="X1861" s="161"/>
      <c r="AT1861" s="124" t="s">
        <v>142</v>
      </c>
      <c r="AU1861" s="124" t="s">
        <v>77</v>
      </c>
      <c r="AV1861" s="13" t="s">
        <v>73</v>
      </c>
      <c r="AW1861" s="13" t="s">
        <v>30</v>
      </c>
      <c r="AX1861" s="13" t="s">
        <v>68</v>
      </c>
      <c r="AY1861" s="124" t="s">
        <v>133</v>
      </c>
    </row>
    <row r="1862" spans="1:51" s="13" customFormat="1" ht="12">
      <c r="A1862" s="161"/>
      <c r="B1862" s="253"/>
      <c r="C1862" s="161"/>
      <c r="D1862" s="254" t="s">
        <v>142</v>
      </c>
      <c r="E1862" s="255" t="s">
        <v>3</v>
      </c>
      <c r="F1862" s="256" t="s">
        <v>2475</v>
      </c>
      <c r="G1862" s="161"/>
      <c r="H1862" s="255" t="s">
        <v>3</v>
      </c>
      <c r="I1862" s="125"/>
      <c r="J1862" s="161"/>
      <c r="K1862" s="161"/>
      <c r="L1862" s="253"/>
      <c r="M1862" s="257"/>
      <c r="N1862" s="258"/>
      <c r="O1862" s="258"/>
      <c r="P1862" s="258"/>
      <c r="Q1862" s="258"/>
      <c r="R1862" s="258"/>
      <c r="S1862" s="258"/>
      <c r="T1862" s="259"/>
      <c r="U1862" s="161"/>
      <c r="V1862" s="161"/>
      <c r="W1862" s="161"/>
      <c r="X1862" s="161"/>
      <c r="AT1862" s="124" t="s">
        <v>142</v>
      </c>
      <c r="AU1862" s="124" t="s">
        <v>77</v>
      </c>
      <c r="AV1862" s="13" t="s">
        <v>73</v>
      </c>
      <c r="AW1862" s="13" t="s">
        <v>30</v>
      </c>
      <c r="AX1862" s="13" t="s">
        <v>68</v>
      </c>
      <c r="AY1862" s="124" t="s">
        <v>133</v>
      </c>
    </row>
    <row r="1863" spans="1:51" s="13" customFormat="1" ht="12">
      <c r="A1863" s="161"/>
      <c r="B1863" s="253"/>
      <c r="C1863" s="161"/>
      <c r="D1863" s="254" t="s">
        <v>142</v>
      </c>
      <c r="E1863" s="255" t="s">
        <v>3</v>
      </c>
      <c r="F1863" s="256" t="s">
        <v>2476</v>
      </c>
      <c r="G1863" s="161"/>
      <c r="H1863" s="255" t="s">
        <v>3</v>
      </c>
      <c r="I1863" s="125"/>
      <c r="J1863" s="161"/>
      <c r="K1863" s="161"/>
      <c r="L1863" s="253"/>
      <c r="M1863" s="257"/>
      <c r="N1863" s="258"/>
      <c r="O1863" s="258"/>
      <c r="P1863" s="258"/>
      <c r="Q1863" s="258"/>
      <c r="R1863" s="258"/>
      <c r="S1863" s="258"/>
      <c r="T1863" s="259"/>
      <c r="U1863" s="161"/>
      <c r="V1863" s="161"/>
      <c r="W1863" s="161"/>
      <c r="X1863" s="161"/>
      <c r="AT1863" s="124" t="s">
        <v>142</v>
      </c>
      <c r="AU1863" s="124" t="s">
        <v>77</v>
      </c>
      <c r="AV1863" s="13" t="s">
        <v>73</v>
      </c>
      <c r="AW1863" s="13" t="s">
        <v>30</v>
      </c>
      <c r="AX1863" s="13" t="s">
        <v>68</v>
      </c>
      <c r="AY1863" s="124" t="s">
        <v>133</v>
      </c>
    </row>
    <row r="1864" spans="1:51" s="13" customFormat="1" ht="12">
      <c r="A1864" s="161"/>
      <c r="B1864" s="253"/>
      <c r="C1864" s="161"/>
      <c r="D1864" s="254" t="s">
        <v>142</v>
      </c>
      <c r="E1864" s="255" t="s">
        <v>3</v>
      </c>
      <c r="F1864" s="256" t="s">
        <v>2477</v>
      </c>
      <c r="G1864" s="161"/>
      <c r="H1864" s="255" t="s">
        <v>3</v>
      </c>
      <c r="I1864" s="125"/>
      <c r="J1864" s="161"/>
      <c r="K1864" s="161"/>
      <c r="L1864" s="253"/>
      <c r="M1864" s="257"/>
      <c r="N1864" s="258"/>
      <c r="O1864" s="258"/>
      <c r="P1864" s="258"/>
      <c r="Q1864" s="258"/>
      <c r="R1864" s="258"/>
      <c r="S1864" s="258"/>
      <c r="T1864" s="259"/>
      <c r="U1864" s="161"/>
      <c r="V1864" s="161"/>
      <c r="W1864" s="161"/>
      <c r="X1864" s="161"/>
      <c r="AT1864" s="124" t="s">
        <v>142</v>
      </c>
      <c r="AU1864" s="124" t="s">
        <v>77</v>
      </c>
      <c r="AV1864" s="13" t="s">
        <v>73</v>
      </c>
      <c r="AW1864" s="13" t="s">
        <v>30</v>
      </c>
      <c r="AX1864" s="13" t="s">
        <v>68</v>
      </c>
      <c r="AY1864" s="124" t="s">
        <v>133</v>
      </c>
    </row>
    <row r="1865" spans="1:51" s="13" customFormat="1" ht="12">
      <c r="A1865" s="161"/>
      <c r="B1865" s="253"/>
      <c r="C1865" s="161"/>
      <c r="D1865" s="254" t="s">
        <v>142</v>
      </c>
      <c r="E1865" s="255" t="s">
        <v>3</v>
      </c>
      <c r="F1865" s="256" t="s">
        <v>2478</v>
      </c>
      <c r="G1865" s="161"/>
      <c r="H1865" s="255" t="s">
        <v>3</v>
      </c>
      <c r="I1865" s="125"/>
      <c r="J1865" s="161"/>
      <c r="K1865" s="161"/>
      <c r="L1865" s="253"/>
      <c r="M1865" s="257"/>
      <c r="N1865" s="258"/>
      <c r="O1865" s="258"/>
      <c r="P1865" s="258"/>
      <c r="Q1865" s="258"/>
      <c r="R1865" s="258"/>
      <c r="S1865" s="258"/>
      <c r="T1865" s="259"/>
      <c r="U1865" s="161"/>
      <c r="V1865" s="161"/>
      <c r="W1865" s="161"/>
      <c r="X1865" s="161"/>
      <c r="AT1865" s="124" t="s">
        <v>142</v>
      </c>
      <c r="AU1865" s="124" t="s">
        <v>77</v>
      </c>
      <c r="AV1865" s="13" t="s">
        <v>73</v>
      </c>
      <c r="AW1865" s="13" t="s">
        <v>30</v>
      </c>
      <c r="AX1865" s="13" t="s">
        <v>68</v>
      </c>
      <c r="AY1865" s="124" t="s">
        <v>133</v>
      </c>
    </row>
    <row r="1866" spans="1:65" s="2" customFormat="1" ht="24.2" customHeight="1">
      <c r="A1866" s="164"/>
      <c r="B1866" s="176"/>
      <c r="C1866" s="242" t="s">
        <v>2479</v>
      </c>
      <c r="D1866" s="242" t="s">
        <v>135</v>
      </c>
      <c r="E1866" s="243" t="s">
        <v>2480</v>
      </c>
      <c r="F1866" s="244" t="s">
        <v>2481</v>
      </c>
      <c r="G1866" s="245" t="s">
        <v>3</v>
      </c>
      <c r="H1866" s="246">
        <v>1</v>
      </c>
      <c r="I1866" s="117"/>
      <c r="J1866" s="247">
        <f>ROUND(I1866*H1866,2)</f>
        <v>0</v>
      </c>
      <c r="K1866" s="244" t="s">
        <v>3</v>
      </c>
      <c r="L1866" s="176"/>
      <c r="M1866" s="248" t="s">
        <v>3</v>
      </c>
      <c r="N1866" s="249" t="s">
        <v>39</v>
      </c>
      <c r="O1866" s="250"/>
      <c r="P1866" s="251">
        <f>O1866*H1866</f>
        <v>0</v>
      </c>
      <c r="Q1866" s="251">
        <v>0</v>
      </c>
      <c r="R1866" s="251">
        <f>Q1866*H1866</f>
        <v>0</v>
      </c>
      <c r="S1866" s="251">
        <v>0</v>
      </c>
      <c r="T1866" s="252">
        <f>S1866*H1866</f>
        <v>0</v>
      </c>
      <c r="U1866" s="164"/>
      <c r="V1866" s="164"/>
      <c r="W1866" s="164"/>
      <c r="X1866" s="164"/>
      <c r="Y1866" s="30"/>
      <c r="Z1866" s="30"/>
      <c r="AA1866" s="30"/>
      <c r="AB1866" s="30"/>
      <c r="AC1866" s="30"/>
      <c r="AD1866" s="30"/>
      <c r="AE1866" s="30"/>
      <c r="AR1866" s="122" t="s">
        <v>195</v>
      </c>
      <c r="AT1866" s="122" t="s">
        <v>135</v>
      </c>
      <c r="AU1866" s="122" t="s">
        <v>77</v>
      </c>
      <c r="AY1866" s="18" t="s">
        <v>133</v>
      </c>
      <c r="BE1866" s="123">
        <f>IF(N1866="základní",J1866,0)</f>
        <v>0</v>
      </c>
      <c r="BF1866" s="123">
        <f>IF(N1866="snížená",J1866,0)</f>
        <v>0</v>
      </c>
      <c r="BG1866" s="123">
        <f>IF(N1866="zákl. přenesená",J1866,0)</f>
        <v>0</v>
      </c>
      <c r="BH1866" s="123">
        <f>IF(N1866="sníž. přenesená",J1866,0)</f>
        <v>0</v>
      </c>
      <c r="BI1866" s="123">
        <f>IF(N1866="nulová",J1866,0)</f>
        <v>0</v>
      </c>
      <c r="BJ1866" s="18" t="s">
        <v>73</v>
      </c>
      <c r="BK1866" s="123">
        <f>ROUND(I1866*H1866,2)</f>
        <v>0</v>
      </c>
      <c r="BL1866" s="18" t="s">
        <v>195</v>
      </c>
      <c r="BM1866" s="122" t="s">
        <v>2482</v>
      </c>
    </row>
    <row r="1867" spans="1:63" s="12" customFormat="1" ht="22.9" customHeight="1">
      <c r="A1867" s="163"/>
      <c r="B1867" s="232"/>
      <c r="C1867" s="163"/>
      <c r="D1867" s="233" t="s">
        <v>67</v>
      </c>
      <c r="E1867" s="240" t="s">
        <v>2483</v>
      </c>
      <c r="F1867" s="240" t="s">
        <v>2484</v>
      </c>
      <c r="G1867" s="163"/>
      <c r="H1867" s="163"/>
      <c r="I1867" s="110"/>
      <c r="J1867" s="241">
        <f>BK1867</f>
        <v>0</v>
      </c>
      <c r="K1867" s="163"/>
      <c r="L1867" s="232"/>
      <c r="M1867" s="236"/>
      <c r="N1867" s="237"/>
      <c r="O1867" s="237"/>
      <c r="P1867" s="238">
        <f>SUM(P1868:P1880)</f>
        <v>0</v>
      </c>
      <c r="Q1867" s="237"/>
      <c r="R1867" s="238">
        <f>SUM(R1868:R1880)</f>
        <v>0</v>
      </c>
      <c r="S1867" s="237"/>
      <c r="T1867" s="239">
        <f>SUM(T1868:T1880)</f>
        <v>0</v>
      </c>
      <c r="U1867" s="163"/>
      <c r="V1867" s="163"/>
      <c r="W1867" s="163"/>
      <c r="X1867" s="163"/>
      <c r="AR1867" s="109" t="s">
        <v>160</v>
      </c>
      <c r="AT1867" s="115" t="s">
        <v>67</v>
      </c>
      <c r="AU1867" s="115" t="s">
        <v>73</v>
      </c>
      <c r="AY1867" s="109" t="s">
        <v>133</v>
      </c>
      <c r="BK1867" s="116">
        <f>SUM(BK1868:BK1880)</f>
        <v>0</v>
      </c>
    </row>
    <row r="1868" spans="1:65" s="2" customFormat="1" ht="14.45" customHeight="1">
      <c r="A1868" s="164"/>
      <c r="B1868" s="176"/>
      <c r="C1868" s="242" t="s">
        <v>2485</v>
      </c>
      <c r="D1868" s="242" t="s">
        <v>135</v>
      </c>
      <c r="E1868" s="243" t="s">
        <v>2486</v>
      </c>
      <c r="F1868" s="244" t="s">
        <v>2487</v>
      </c>
      <c r="G1868" s="245" t="s">
        <v>2451</v>
      </c>
      <c r="H1868" s="246">
        <v>1</v>
      </c>
      <c r="I1868" s="117"/>
      <c r="J1868" s="247">
        <f>ROUND(I1868*H1868,2)</f>
        <v>0</v>
      </c>
      <c r="K1868" s="244" t="s">
        <v>139</v>
      </c>
      <c r="L1868" s="176"/>
      <c r="M1868" s="248" t="s">
        <v>3</v>
      </c>
      <c r="N1868" s="249" t="s">
        <v>39</v>
      </c>
      <c r="O1868" s="250"/>
      <c r="P1868" s="251">
        <f>O1868*H1868</f>
        <v>0</v>
      </c>
      <c r="Q1868" s="251">
        <v>0</v>
      </c>
      <c r="R1868" s="251">
        <f>Q1868*H1868</f>
        <v>0</v>
      </c>
      <c r="S1868" s="251">
        <v>0</v>
      </c>
      <c r="T1868" s="252">
        <f>S1868*H1868</f>
        <v>0</v>
      </c>
      <c r="U1868" s="164"/>
      <c r="V1868" s="164"/>
      <c r="W1868" s="164"/>
      <c r="X1868" s="164"/>
      <c r="Y1868" s="30"/>
      <c r="Z1868" s="30"/>
      <c r="AA1868" s="30"/>
      <c r="AB1868" s="30"/>
      <c r="AC1868" s="30"/>
      <c r="AD1868" s="30"/>
      <c r="AE1868" s="30"/>
      <c r="AR1868" s="122" t="s">
        <v>2452</v>
      </c>
      <c r="AT1868" s="122" t="s">
        <v>135</v>
      </c>
      <c r="AU1868" s="122" t="s">
        <v>77</v>
      </c>
      <c r="AY1868" s="18" t="s">
        <v>133</v>
      </c>
      <c r="BE1868" s="123">
        <f>IF(N1868="základní",J1868,0)</f>
        <v>0</v>
      </c>
      <c r="BF1868" s="123">
        <f>IF(N1868="snížená",J1868,0)</f>
        <v>0</v>
      </c>
      <c r="BG1868" s="123">
        <f>IF(N1868="zákl. přenesená",J1868,0)</f>
        <v>0</v>
      </c>
      <c r="BH1868" s="123">
        <f>IF(N1868="sníž. přenesená",J1868,0)</f>
        <v>0</v>
      </c>
      <c r="BI1868" s="123">
        <f>IF(N1868="nulová",J1868,0)</f>
        <v>0</v>
      </c>
      <c r="BJ1868" s="18" t="s">
        <v>73</v>
      </c>
      <c r="BK1868" s="123">
        <f>ROUND(I1868*H1868,2)</f>
        <v>0</v>
      </c>
      <c r="BL1868" s="18" t="s">
        <v>2452</v>
      </c>
      <c r="BM1868" s="122" t="s">
        <v>2488</v>
      </c>
    </row>
    <row r="1869" spans="1:51" s="14" customFormat="1" ht="12">
      <c r="A1869" s="162"/>
      <c r="B1869" s="260"/>
      <c r="C1869" s="162"/>
      <c r="D1869" s="254" t="s">
        <v>142</v>
      </c>
      <c r="E1869" s="261" t="s">
        <v>3</v>
      </c>
      <c r="F1869" s="262" t="s">
        <v>2489</v>
      </c>
      <c r="G1869" s="162"/>
      <c r="H1869" s="263">
        <v>1</v>
      </c>
      <c r="I1869" s="130"/>
      <c r="J1869" s="162"/>
      <c r="K1869" s="162"/>
      <c r="L1869" s="260"/>
      <c r="M1869" s="264"/>
      <c r="N1869" s="265"/>
      <c r="O1869" s="265"/>
      <c r="P1869" s="265"/>
      <c r="Q1869" s="265"/>
      <c r="R1869" s="265"/>
      <c r="S1869" s="265"/>
      <c r="T1869" s="266"/>
      <c r="U1869" s="162"/>
      <c r="V1869" s="162"/>
      <c r="W1869" s="162"/>
      <c r="X1869" s="162"/>
      <c r="AT1869" s="129" t="s">
        <v>142</v>
      </c>
      <c r="AU1869" s="129" t="s">
        <v>77</v>
      </c>
      <c r="AV1869" s="14" t="s">
        <v>77</v>
      </c>
      <c r="AW1869" s="14" t="s">
        <v>30</v>
      </c>
      <c r="AX1869" s="14" t="s">
        <v>73</v>
      </c>
      <c r="AY1869" s="129" t="s">
        <v>133</v>
      </c>
    </row>
    <row r="1870" spans="1:51" s="13" customFormat="1" ht="12">
      <c r="A1870" s="161"/>
      <c r="B1870" s="253"/>
      <c r="C1870" s="161"/>
      <c r="D1870" s="254" t="s">
        <v>142</v>
      </c>
      <c r="E1870" s="255" t="s">
        <v>3</v>
      </c>
      <c r="F1870" s="256" t="s">
        <v>2490</v>
      </c>
      <c r="G1870" s="161"/>
      <c r="H1870" s="255" t="s">
        <v>3</v>
      </c>
      <c r="I1870" s="125"/>
      <c r="J1870" s="161"/>
      <c r="K1870" s="161"/>
      <c r="L1870" s="253"/>
      <c r="M1870" s="257"/>
      <c r="N1870" s="258"/>
      <c r="O1870" s="258"/>
      <c r="P1870" s="258"/>
      <c r="Q1870" s="258"/>
      <c r="R1870" s="258"/>
      <c r="S1870" s="258"/>
      <c r="T1870" s="259"/>
      <c r="U1870" s="161"/>
      <c r="V1870" s="161"/>
      <c r="W1870" s="161"/>
      <c r="X1870" s="161"/>
      <c r="AT1870" s="124" t="s">
        <v>142</v>
      </c>
      <c r="AU1870" s="124" t="s">
        <v>77</v>
      </c>
      <c r="AV1870" s="13" t="s">
        <v>73</v>
      </c>
      <c r="AW1870" s="13" t="s">
        <v>30</v>
      </c>
      <c r="AX1870" s="13" t="s">
        <v>68</v>
      </c>
      <c r="AY1870" s="124" t="s">
        <v>133</v>
      </c>
    </row>
    <row r="1871" spans="1:65" s="2" customFormat="1" ht="14.45" customHeight="1">
      <c r="A1871" s="164"/>
      <c r="B1871" s="176"/>
      <c r="C1871" s="242" t="s">
        <v>2491</v>
      </c>
      <c r="D1871" s="242" t="s">
        <v>135</v>
      </c>
      <c r="E1871" s="243" t="s">
        <v>2492</v>
      </c>
      <c r="F1871" s="244" t="s">
        <v>2493</v>
      </c>
      <c r="G1871" s="245" t="s">
        <v>2451</v>
      </c>
      <c r="H1871" s="246">
        <v>1</v>
      </c>
      <c r="I1871" s="117"/>
      <c r="J1871" s="247">
        <f>ROUND(I1871*H1871,2)</f>
        <v>0</v>
      </c>
      <c r="K1871" s="244" t="s">
        <v>139</v>
      </c>
      <c r="L1871" s="176"/>
      <c r="M1871" s="248" t="s">
        <v>3</v>
      </c>
      <c r="N1871" s="249" t="s">
        <v>39</v>
      </c>
      <c r="O1871" s="250"/>
      <c r="P1871" s="251">
        <f>O1871*H1871</f>
        <v>0</v>
      </c>
      <c r="Q1871" s="251">
        <v>0</v>
      </c>
      <c r="R1871" s="251">
        <f>Q1871*H1871</f>
        <v>0</v>
      </c>
      <c r="S1871" s="251">
        <v>0</v>
      </c>
      <c r="T1871" s="252">
        <f>S1871*H1871</f>
        <v>0</v>
      </c>
      <c r="U1871" s="164"/>
      <c r="V1871" s="164"/>
      <c r="W1871" s="164"/>
      <c r="X1871" s="164"/>
      <c r="Y1871" s="30"/>
      <c r="Z1871" s="30"/>
      <c r="AA1871" s="30"/>
      <c r="AB1871" s="30"/>
      <c r="AC1871" s="30"/>
      <c r="AD1871" s="30"/>
      <c r="AE1871" s="30"/>
      <c r="AR1871" s="122" t="s">
        <v>2452</v>
      </c>
      <c r="AT1871" s="122" t="s">
        <v>135</v>
      </c>
      <c r="AU1871" s="122" t="s">
        <v>77</v>
      </c>
      <c r="AY1871" s="18" t="s">
        <v>133</v>
      </c>
      <c r="BE1871" s="123">
        <f>IF(N1871="základní",J1871,0)</f>
        <v>0</v>
      </c>
      <c r="BF1871" s="123">
        <f>IF(N1871="snížená",J1871,0)</f>
        <v>0</v>
      </c>
      <c r="BG1871" s="123">
        <f>IF(N1871="zákl. přenesená",J1871,0)</f>
        <v>0</v>
      </c>
      <c r="BH1871" s="123">
        <f>IF(N1871="sníž. přenesená",J1871,0)</f>
        <v>0</v>
      </c>
      <c r="BI1871" s="123">
        <f>IF(N1871="nulová",J1871,0)</f>
        <v>0</v>
      </c>
      <c r="BJ1871" s="18" t="s">
        <v>73</v>
      </c>
      <c r="BK1871" s="123">
        <f>ROUND(I1871*H1871,2)</f>
        <v>0</v>
      </c>
      <c r="BL1871" s="18" t="s">
        <v>2452</v>
      </c>
      <c r="BM1871" s="122" t="s">
        <v>2494</v>
      </c>
    </row>
    <row r="1872" spans="1:51" s="14" customFormat="1" ht="12">
      <c r="A1872" s="162"/>
      <c r="B1872" s="260"/>
      <c r="C1872" s="162"/>
      <c r="D1872" s="254" t="s">
        <v>142</v>
      </c>
      <c r="E1872" s="261" t="s">
        <v>3</v>
      </c>
      <c r="F1872" s="262" t="s">
        <v>2495</v>
      </c>
      <c r="G1872" s="162"/>
      <c r="H1872" s="263">
        <v>1</v>
      </c>
      <c r="I1872" s="130"/>
      <c r="J1872" s="162"/>
      <c r="K1872" s="162"/>
      <c r="L1872" s="260"/>
      <c r="M1872" s="264"/>
      <c r="N1872" s="265"/>
      <c r="O1872" s="265"/>
      <c r="P1872" s="265"/>
      <c r="Q1872" s="265"/>
      <c r="R1872" s="265"/>
      <c r="S1872" s="265"/>
      <c r="T1872" s="266"/>
      <c r="U1872" s="162"/>
      <c r="V1872" s="162"/>
      <c r="W1872" s="162"/>
      <c r="X1872" s="162"/>
      <c r="AT1872" s="129" t="s">
        <v>142</v>
      </c>
      <c r="AU1872" s="129" t="s">
        <v>77</v>
      </c>
      <c r="AV1872" s="14" t="s">
        <v>77</v>
      </c>
      <c r="AW1872" s="14" t="s">
        <v>30</v>
      </c>
      <c r="AX1872" s="14" t="s">
        <v>73</v>
      </c>
      <c r="AY1872" s="129" t="s">
        <v>133</v>
      </c>
    </row>
    <row r="1873" spans="1:51" s="13" customFormat="1" ht="12">
      <c r="A1873" s="161"/>
      <c r="B1873" s="253"/>
      <c r="C1873" s="161"/>
      <c r="D1873" s="254" t="s">
        <v>142</v>
      </c>
      <c r="E1873" s="255" t="s">
        <v>3</v>
      </c>
      <c r="F1873" s="256" t="s">
        <v>2496</v>
      </c>
      <c r="G1873" s="161"/>
      <c r="H1873" s="255" t="s">
        <v>3</v>
      </c>
      <c r="I1873" s="125"/>
      <c r="J1873" s="161"/>
      <c r="K1873" s="161"/>
      <c r="L1873" s="253"/>
      <c r="M1873" s="257"/>
      <c r="N1873" s="258"/>
      <c r="O1873" s="258"/>
      <c r="P1873" s="258"/>
      <c r="Q1873" s="258"/>
      <c r="R1873" s="258"/>
      <c r="S1873" s="258"/>
      <c r="T1873" s="259"/>
      <c r="U1873" s="161"/>
      <c r="V1873" s="161"/>
      <c r="W1873" s="161"/>
      <c r="X1873" s="161"/>
      <c r="AT1873" s="124" t="s">
        <v>142</v>
      </c>
      <c r="AU1873" s="124" t="s">
        <v>77</v>
      </c>
      <c r="AV1873" s="13" t="s">
        <v>73</v>
      </c>
      <c r="AW1873" s="13" t="s">
        <v>30</v>
      </c>
      <c r="AX1873" s="13" t="s">
        <v>68</v>
      </c>
      <c r="AY1873" s="124" t="s">
        <v>133</v>
      </c>
    </row>
    <row r="1874" spans="1:51" s="13" customFormat="1" ht="12">
      <c r="A1874" s="161"/>
      <c r="B1874" s="253"/>
      <c r="C1874" s="161"/>
      <c r="D1874" s="254" t="s">
        <v>142</v>
      </c>
      <c r="E1874" s="255" t="s">
        <v>3</v>
      </c>
      <c r="F1874" s="256" t="s">
        <v>2497</v>
      </c>
      <c r="G1874" s="161"/>
      <c r="H1874" s="255" t="s">
        <v>3</v>
      </c>
      <c r="I1874" s="125"/>
      <c r="J1874" s="161"/>
      <c r="K1874" s="161"/>
      <c r="L1874" s="253"/>
      <c r="M1874" s="257"/>
      <c r="N1874" s="258"/>
      <c r="O1874" s="258"/>
      <c r="P1874" s="258"/>
      <c r="Q1874" s="258"/>
      <c r="R1874" s="258"/>
      <c r="S1874" s="258"/>
      <c r="T1874" s="259"/>
      <c r="U1874" s="161"/>
      <c r="V1874" s="161"/>
      <c r="W1874" s="161"/>
      <c r="X1874" s="161"/>
      <c r="AT1874" s="124" t="s">
        <v>142</v>
      </c>
      <c r="AU1874" s="124" t="s">
        <v>77</v>
      </c>
      <c r="AV1874" s="13" t="s">
        <v>73</v>
      </c>
      <c r="AW1874" s="13" t="s">
        <v>30</v>
      </c>
      <c r="AX1874" s="13" t="s">
        <v>68</v>
      </c>
      <c r="AY1874" s="124" t="s">
        <v>133</v>
      </c>
    </row>
    <row r="1875" spans="1:51" s="13" customFormat="1" ht="12">
      <c r="A1875" s="161"/>
      <c r="B1875" s="253"/>
      <c r="C1875" s="161"/>
      <c r="D1875" s="254" t="s">
        <v>142</v>
      </c>
      <c r="E1875" s="255" t="s">
        <v>3</v>
      </c>
      <c r="F1875" s="256" t="s">
        <v>2498</v>
      </c>
      <c r="G1875" s="161"/>
      <c r="H1875" s="255" t="s">
        <v>3</v>
      </c>
      <c r="I1875" s="125"/>
      <c r="J1875" s="161"/>
      <c r="K1875" s="161"/>
      <c r="L1875" s="253"/>
      <c r="M1875" s="257"/>
      <c r="N1875" s="258"/>
      <c r="O1875" s="258"/>
      <c r="P1875" s="258"/>
      <c r="Q1875" s="258"/>
      <c r="R1875" s="258"/>
      <c r="S1875" s="258"/>
      <c r="T1875" s="259"/>
      <c r="U1875" s="161"/>
      <c r="V1875" s="161"/>
      <c r="W1875" s="161"/>
      <c r="X1875" s="161"/>
      <c r="AT1875" s="124" t="s">
        <v>142</v>
      </c>
      <c r="AU1875" s="124" t="s">
        <v>77</v>
      </c>
      <c r="AV1875" s="13" t="s">
        <v>73</v>
      </c>
      <c r="AW1875" s="13" t="s">
        <v>30</v>
      </c>
      <c r="AX1875" s="13" t="s">
        <v>68</v>
      </c>
      <c r="AY1875" s="124" t="s">
        <v>133</v>
      </c>
    </row>
    <row r="1876" spans="1:51" s="13" customFormat="1" ht="12">
      <c r="A1876" s="161"/>
      <c r="B1876" s="253"/>
      <c r="C1876" s="161"/>
      <c r="D1876" s="254" t="s">
        <v>142</v>
      </c>
      <c r="E1876" s="255" t="s">
        <v>3</v>
      </c>
      <c r="F1876" s="256" t="s">
        <v>2499</v>
      </c>
      <c r="G1876" s="161"/>
      <c r="H1876" s="255" t="s">
        <v>3</v>
      </c>
      <c r="I1876" s="125"/>
      <c r="J1876" s="161"/>
      <c r="K1876" s="161"/>
      <c r="L1876" s="253"/>
      <c r="M1876" s="257"/>
      <c r="N1876" s="258"/>
      <c r="O1876" s="258"/>
      <c r="P1876" s="258"/>
      <c r="Q1876" s="258"/>
      <c r="R1876" s="258"/>
      <c r="S1876" s="258"/>
      <c r="T1876" s="259"/>
      <c r="U1876" s="161"/>
      <c r="V1876" s="161"/>
      <c r="W1876" s="161"/>
      <c r="X1876" s="161"/>
      <c r="AT1876" s="124" t="s">
        <v>142</v>
      </c>
      <c r="AU1876" s="124" t="s">
        <v>77</v>
      </c>
      <c r="AV1876" s="13" t="s">
        <v>73</v>
      </c>
      <c r="AW1876" s="13" t="s">
        <v>30</v>
      </c>
      <c r="AX1876" s="13" t="s">
        <v>68</v>
      </c>
      <c r="AY1876" s="124" t="s">
        <v>133</v>
      </c>
    </row>
    <row r="1877" spans="1:51" s="13" customFormat="1" ht="12">
      <c r="A1877" s="161"/>
      <c r="B1877" s="253"/>
      <c r="C1877" s="161"/>
      <c r="D1877" s="254" t="s">
        <v>142</v>
      </c>
      <c r="E1877" s="255" t="s">
        <v>3</v>
      </c>
      <c r="F1877" s="256" t="s">
        <v>2500</v>
      </c>
      <c r="G1877" s="161"/>
      <c r="H1877" s="255" t="s">
        <v>3</v>
      </c>
      <c r="I1877" s="125"/>
      <c r="J1877" s="161"/>
      <c r="K1877" s="161"/>
      <c r="L1877" s="253"/>
      <c r="M1877" s="257"/>
      <c r="N1877" s="258"/>
      <c r="O1877" s="258"/>
      <c r="P1877" s="258"/>
      <c r="Q1877" s="258"/>
      <c r="R1877" s="258"/>
      <c r="S1877" s="258"/>
      <c r="T1877" s="259"/>
      <c r="U1877" s="161"/>
      <c r="V1877" s="161"/>
      <c r="W1877" s="161"/>
      <c r="X1877" s="161"/>
      <c r="AT1877" s="124" t="s">
        <v>142</v>
      </c>
      <c r="AU1877" s="124" t="s">
        <v>77</v>
      </c>
      <c r="AV1877" s="13" t="s">
        <v>73</v>
      </c>
      <c r="AW1877" s="13" t="s">
        <v>30</v>
      </c>
      <c r="AX1877" s="13" t="s">
        <v>68</v>
      </c>
      <c r="AY1877" s="124" t="s">
        <v>133</v>
      </c>
    </row>
    <row r="1878" spans="1:51" s="13" customFormat="1" ht="12">
      <c r="A1878" s="161"/>
      <c r="B1878" s="253"/>
      <c r="C1878" s="161"/>
      <c r="D1878" s="254" t="s">
        <v>142</v>
      </c>
      <c r="E1878" s="255" t="s">
        <v>3</v>
      </c>
      <c r="F1878" s="256" t="s">
        <v>2501</v>
      </c>
      <c r="G1878" s="161"/>
      <c r="H1878" s="255" t="s">
        <v>3</v>
      </c>
      <c r="I1878" s="125"/>
      <c r="J1878" s="161"/>
      <c r="K1878" s="161"/>
      <c r="L1878" s="253"/>
      <c r="M1878" s="257"/>
      <c r="N1878" s="258"/>
      <c r="O1878" s="258"/>
      <c r="P1878" s="258"/>
      <c r="Q1878" s="258"/>
      <c r="R1878" s="258"/>
      <c r="S1878" s="258"/>
      <c r="T1878" s="259"/>
      <c r="U1878" s="161"/>
      <c r="V1878" s="161"/>
      <c r="W1878" s="161"/>
      <c r="X1878" s="161"/>
      <c r="AT1878" s="124" t="s">
        <v>142</v>
      </c>
      <c r="AU1878" s="124" t="s">
        <v>77</v>
      </c>
      <c r="AV1878" s="13" t="s">
        <v>73</v>
      </c>
      <c r="AW1878" s="13" t="s">
        <v>30</v>
      </c>
      <c r="AX1878" s="13" t="s">
        <v>68</v>
      </c>
      <c r="AY1878" s="124" t="s">
        <v>133</v>
      </c>
    </row>
    <row r="1879" spans="1:51" s="13" customFormat="1" ht="12">
      <c r="A1879" s="161"/>
      <c r="B1879" s="253"/>
      <c r="C1879" s="161"/>
      <c r="D1879" s="254" t="s">
        <v>142</v>
      </c>
      <c r="E1879" s="255" t="s">
        <v>3</v>
      </c>
      <c r="F1879" s="256" t="s">
        <v>2502</v>
      </c>
      <c r="G1879" s="161"/>
      <c r="H1879" s="255" t="s">
        <v>3</v>
      </c>
      <c r="I1879" s="125"/>
      <c r="J1879" s="161"/>
      <c r="K1879" s="161"/>
      <c r="L1879" s="253"/>
      <c r="M1879" s="257"/>
      <c r="N1879" s="258"/>
      <c r="O1879" s="258"/>
      <c r="P1879" s="258"/>
      <c r="Q1879" s="258"/>
      <c r="R1879" s="258"/>
      <c r="S1879" s="258"/>
      <c r="T1879" s="259"/>
      <c r="U1879" s="161"/>
      <c r="V1879" s="161"/>
      <c r="W1879" s="161"/>
      <c r="X1879" s="161"/>
      <c r="AT1879" s="124" t="s">
        <v>142</v>
      </c>
      <c r="AU1879" s="124" t="s">
        <v>77</v>
      </c>
      <c r="AV1879" s="13" t="s">
        <v>73</v>
      </c>
      <c r="AW1879" s="13" t="s">
        <v>30</v>
      </c>
      <c r="AX1879" s="13" t="s">
        <v>68</v>
      </c>
      <c r="AY1879" s="124" t="s">
        <v>133</v>
      </c>
    </row>
    <row r="1880" spans="1:51" s="13" customFormat="1" ht="12">
      <c r="A1880" s="161"/>
      <c r="B1880" s="253"/>
      <c r="C1880" s="161"/>
      <c r="D1880" s="254" t="s">
        <v>142</v>
      </c>
      <c r="E1880" s="255" t="s">
        <v>3</v>
      </c>
      <c r="F1880" s="256" t="s">
        <v>2503</v>
      </c>
      <c r="G1880" s="161"/>
      <c r="H1880" s="255" t="s">
        <v>3</v>
      </c>
      <c r="I1880" s="125"/>
      <c r="J1880" s="161"/>
      <c r="K1880" s="161"/>
      <c r="L1880" s="253"/>
      <c r="M1880" s="257"/>
      <c r="N1880" s="258"/>
      <c r="O1880" s="258"/>
      <c r="P1880" s="258"/>
      <c r="Q1880" s="258"/>
      <c r="R1880" s="258"/>
      <c r="S1880" s="258"/>
      <c r="T1880" s="259"/>
      <c r="U1880" s="161"/>
      <c r="V1880" s="161"/>
      <c r="W1880" s="161"/>
      <c r="X1880" s="161"/>
      <c r="AT1880" s="124" t="s">
        <v>142</v>
      </c>
      <c r="AU1880" s="124" t="s">
        <v>77</v>
      </c>
      <c r="AV1880" s="13" t="s">
        <v>73</v>
      </c>
      <c r="AW1880" s="13" t="s">
        <v>30</v>
      </c>
      <c r="AX1880" s="13" t="s">
        <v>68</v>
      </c>
      <c r="AY1880" s="124" t="s">
        <v>133</v>
      </c>
    </row>
    <row r="1881" spans="1:63" s="12" customFormat="1" ht="22.9" customHeight="1">
      <c r="A1881" s="163"/>
      <c r="B1881" s="232"/>
      <c r="C1881" s="163"/>
      <c r="D1881" s="233" t="s">
        <v>67</v>
      </c>
      <c r="E1881" s="240" t="s">
        <v>2504</v>
      </c>
      <c r="F1881" s="240" t="s">
        <v>2505</v>
      </c>
      <c r="G1881" s="163"/>
      <c r="H1881" s="163"/>
      <c r="I1881" s="110"/>
      <c r="J1881" s="241">
        <f>BK1881</f>
        <v>0</v>
      </c>
      <c r="K1881" s="163"/>
      <c r="L1881" s="232"/>
      <c r="M1881" s="236"/>
      <c r="N1881" s="237"/>
      <c r="O1881" s="237"/>
      <c r="P1881" s="238">
        <f>SUM(P1882:P1885)</f>
        <v>0</v>
      </c>
      <c r="Q1881" s="237"/>
      <c r="R1881" s="238">
        <f>SUM(R1882:R1885)</f>
        <v>0</v>
      </c>
      <c r="S1881" s="237"/>
      <c r="T1881" s="239">
        <f>SUM(T1882:T1885)</f>
        <v>0</v>
      </c>
      <c r="U1881" s="163"/>
      <c r="V1881" s="163"/>
      <c r="W1881" s="163"/>
      <c r="X1881" s="163"/>
      <c r="AR1881" s="109" t="s">
        <v>160</v>
      </c>
      <c r="AT1881" s="115" t="s">
        <v>67</v>
      </c>
      <c r="AU1881" s="115" t="s">
        <v>73</v>
      </c>
      <c r="AY1881" s="109" t="s">
        <v>133</v>
      </c>
      <c r="BK1881" s="116">
        <f>SUM(BK1882:BK1885)</f>
        <v>0</v>
      </c>
    </row>
    <row r="1882" spans="1:65" s="2" customFormat="1" ht="14.45" customHeight="1">
      <c r="A1882" s="164"/>
      <c r="B1882" s="176"/>
      <c r="C1882" s="242" t="s">
        <v>2506</v>
      </c>
      <c r="D1882" s="242" t="s">
        <v>135</v>
      </c>
      <c r="E1882" s="243" t="s">
        <v>2507</v>
      </c>
      <c r="F1882" s="244" t="s">
        <v>2508</v>
      </c>
      <c r="G1882" s="245" t="s">
        <v>2451</v>
      </c>
      <c r="H1882" s="246">
        <v>1</v>
      </c>
      <c r="I1882" s="117"/>
      <c r="J1882" s="247">
        <f>ROUND(I1882*H1882,2)</f>
        <v>0</v>
      </c>
      <c r="K1882" s="244" t="s">
        <v>139</v>
      </c>
      <c r="L1882" s="176"/>
      <c r="M1882" s="248" t="s">
        <v>3</v>
      </c>
      <c r="N1882" s="249" t="s">
        <v>39</v>
      </c>
      <c r="O1882" s="250"/>
      <c r="P1882" s="251">
        <f>O1882*H1882</f>
        <v>0</v>
      </c>
      <c r="Q1882" s="251">
        <v>0</v>
      </c>
      <c r="R1882" s="251">
        <f>Q1882*H1882</f>
        <v>0</v>
      </c>
      <c r="S1882" s="251">
        <v>0</v>
      </c>
      <c r="T1882" s="252">
        <f>S1882*H1882</f>
        <v>0</v>
      </c>
      <c r="U1882" s="164"/>
      <c r="V1882" s="164"/>
      <c r="W1882" s="164"/>
      <c r="X1882" s="164"/>
      <c r="Y1882" s="30"/>
      <c r="Z1882" s="30"/>
      <c r="AA1882" s="30"/>
      <c r="AB1882" s="30"/>
      <c r="AC1882" s="30"/>
      <c r="AD1882" s="30"/>
      <c r="AE1882" s="30"/>
      <c r="AR1882" s="122" t="s">
        <v>2452</v>
      </c>
      <c r="AT1882" s="122" t="s">
        <v>135</v>
      </c>
      <c r="AU1882" s="122" t="s">
        <v>77</v>
      </c>
      <c r="AY1882" s="18" t="s">
        <v>133</v>
      </c>
      <c r="BE1882" s="123">
        <f>IF(N1882="základní",J1882,0)</f>
        <v>0</v>
      </c>
      <c r="BF1882" s="123">
        <f>IF(N1882="snížená",J1882,0)</f>
        <v>0</v>
      </c>
      <c r="BG1882" s="123">
        <f>IF(N1882="zákl. přenesená",J1882,0)</f>
        <v>0</v>
      </c>
      <c r="BH1882" s="123">
        <f>IF(N1882="sníž. přenesená",J1882,0)</f>
        <v>0</v>
      </c>
      <c r="BI1882" s="123">
        <f>IF(N1882="nulová",J1882,0)</f>
        <v>0</v>
      </c>
      <c r="BJ1882" s="18" t="s">
        <v>73</v>
      </c>
      <c r="BK1882" s="123">
        <f>ROUND(I1882*H1882,2)</f>
        <v>0</v>
      </c>
      <c r="BL1882" s="18" t="s">
        <v>2452</v>
      </c>
      <c r="BM1882" s="122" t="s">
        <v>2509</v>
      </c>
    </row>
    <row r="1883" spans="1:47" s="2" customFormat="1" ht="19.5">
      <c r="A1883" s="164"/>
      <c r="B1883" s="176"/>
      <c r="C1883" s="164"/>
      <c r="D1883" s="254" t="s">
        <v>164</v>
      </c>
      <c r="E1883" s="164"/>
      <c r="F1883" s="267" t="s">
        <v>2510</v>
      </c>
      <c r="G1883" s="164"/>
      <c r="H1883" s="164"/>
      <c r="I1883" s="134"/>
      <c r="J1883" s="164"/>
      <c r="K1883" s="164"/>
      <c r="L1883" s="176"/>
      <c r="M1883" s="268"/>
      <c r="N1883" s="269"/>
      <c r="O1883" s="250"/>
      <c r="P1883" s="250"/>
      <c r="Q1883" s="250"/>
      <c r="R1883" s="250"/>
      <c r="S1883" s="250"/>
      <c r="T1883" s="270"/>
      <c r="U1883" s="164"/>
      <c r="V1883" s="164"/>
      <c r="W1883" s="164"/>
      <c r="X1883" s="164"/>
      <c r="Y1883" s="30"/>
      <c r="Z1883" s="30"/>
      <c r="AA1883" s="30"/>
      <c r="AB1883" s="30"/>
      <c r="AC1883" s="30"/>
      <c r="AD1883" s="30"/>
      <c r="AE1883" s="30"/>
      <c r="AT1883" s="18" t="s">
        <v>164</v>
      </c>
      <c r="AU1883" s="18" t="s">
        <v>77</v>
      </c>
    </row>
    <row r="1884" spans="1:65" s="2" customFormat="1" ht="14.45" customHeight="1">
      <c r="A1884" s="164"/>
      <c r="B1884" s="176"/>
      <c r="C1884" s="242" t="s">
        <v>2511</v>
      </c>
      <c r="D1884" s="242" t="s">
        <v>135</v>
      </c>
      <c r="E1884" s="243" t="s">
        <v>2512</v>
      </c>
      <c r="F1884" s="244" t="s">
        <v>2513</v>
      </c>
      <c r="G1884" s="245" t="s">
        <v>2451</v>
      </c>
      <c r="H1884" s="246">
        <v>1</v>
      </c>
      <c r="I1884" s="117"/>
      <c r="J1884" s="247">
        <f>ROUND(I1884*H1884,2)</f>
        <v>0</v>
      </c>
      <c r="K1884" s="244" t="s">
        <v>139</v>
      </c>
      <c r="L1884" s="176"/>
      <c r="M1884" s="248" t="s">
        <v>3</v>
      </c>
      <c r="N1884" s="249" t="s">
        <v>39</v>
      </c>
      <c r="O1884" s="250"/>
      <c r="P1884" s="251">
        <f>O1884*H1884</f>
        <v>0</v>
      </c>
      <c r="Q1884" s="251">
        <v>0</v>
      </c>
      <c r="R1884" s="251">
        <f>Q1884*H1884</f>
        <v>0</v>
      </c>
      <c r="S1884" s="251">
        <v>0</v>
      </c>
      <c r="T1884" s="252">
        <f>S1884*H1884</f>
        <v>0</v>
      </c>
      <c r="U1884" s="164"/>
      <c r="V1884" s="164"/>
      <c r="W1884" s="164"/>
      <c r="X1884" s="164"/>
      <c r="Y1884" s="30"/>
      <c r="Z1884" s="30"/>
      <c r="AA1884" s="30"/>
      <c r="AB1884" s="30"/>
      <c r="AC1884" s="30"/>
      <c r="AD1884" s="30"/>
      <c r="AE1884" s="30"/>
      <c r="AR1884" s="122" t="s">
        <v>2452</v>
      </c>
      <c r="AT1884" s="122" t="s">
        <v>135</v>
      </c>
      <c r="AU1884" s="122" t="s">
        <v>77</v>
      </c>
      <c r="AY1884" s="18" t="s">
        <v>133</v>
      </c>
      <c r="BE1884" s="123">
        <f>IF(N1884="základní",J1884,0)</f>
        <v>0</v>
      </c>
      <c r="BF1884" s="123">
        <f>IF(N1884="snížená",J1884,0)</f>
        <v>0</v>
      </c>
      <c r="BG1884" s="123">
        <f>IF(N1884="zákl. přenesená",J1884,0)</f>
        <v>0</v>
      </c>
      <c r="BH1884" s="123">
        <f>IF(N1884="sníž. přenesená",J1884,0)</f>
        <v>0</v>
      </c>
      <c r="BI1884" s="123">
        <f>IF(N1884="nulová",J1884,0)</f>
        <v>0</v>
      </c>
      <c r="BJ1884" s="18" t="s">
        <v>73</v>
      </c>
      <c r="BK1884" s="123">
        <f>ROUND(I1884*H1884,2)</f>
        <v>0</v>
      </c>
      <c r="BL1884" s="18" t="s">
        <v>2452</v>
      </c>
      <c r="BM1884" s="122" t="s">
        <v>2514</v>
      </c>
    </row>
    <row r="1885" spans="1:47" s="2" customFormat="1" ht="19.5">
      <c r="A1885" s="164"/>
      <c r="B1885" s="176"/>
      <c r="C1885" s="164"/>
      <c r="D1885" s="254" t="s">
        <v>164</v>
      </c>
      <c r="E1885" s="164"/>
      <c r="F1885" s="267" t="s">
        <v>2515</v>
      </c>
      <c r="G1885" s="164"/>
      <c r="H1885" s="164"/>
      <c r="I1885" s="134"/>
      <c r="J1885" s="164"/>
      <c r="K1885" s="164"/>
      <c r="L1885" s="176"/>
      <c r="M1885" s="296"/>
      <c r="N1885" s="297"/>
      <c r="O1885" s="298"/>
      <c r="P1885" s="298"/>
      <c r="Q1885" s="298"/>
      <c r="R1885" s="298"/>
      <c r="S1885" s="298"/>
      <c r="T1885" s="299"/>
      <c r="U1885" s="164"/>
      <c r="V1885" s="164"/>
      <c r="W1885" s="164"/>
      <c r="X1885" s="164"/>
      <c r="Y1885" s="30"/>
      <c r="Z1885" s="30"/>
      <c r="AA1885" s="30"/>
      <c r="AB1885" s="30"/>
      <c r="AC1885" s="30"/>
      <c r="AD1885" s="30"/>
      <c r="AE1885" s="30"/>
      <c r="AT1885" s="18" t="s">
        <v>164</v>
      </c>
      <c r="AU1885" s="18" t="s">
        <v>77</v>
      </c>
    </row>
    <row r="1886" spans="1:31" s="2" customFormat="1" ht="6.95" customHeight="1">
      <c r="A1886" s="164"/>
      <c r="B1886" s="200"/>
      <c r="C1886" s="168"/>
      <c r="D1886" s="168"/>
      <c r="E1886" s="168"/>
      <c r="F1886" s="168"/>
      <c r="G1886" s="168"/>
      <c r="H1886" s="168"/>
      <c r="I1886" s="160"/>
      <c r="J1886" s="168"/>
      <c r="K1886" s="168"/>
      <c r="L1886" s="176"/>
      <c r="M1886" s="164"/>
      <c r="N1886" s="167"/>
      <c r="O1886" s="164"/>
      <c r="P1886" s="164"/>
      <c r="Q1886" s="164"/>
      <c r="R1886" s="164"/>
      <c r="S1886" s="164"/>
      <c r="T1886" s="164"/>
      <c r="U1886" s="164"/>
      <c r="V1886" s="164"/>
      <c r="W1886" s="164"/>
      <c r="X1886" s="164"/>
      <c r="Y1886" s="30"/>
      <c r="Z1886" s="30"/>
      <c r="AA1886" s="30"/>
      <c r="AB1886" s="30"/>
      <c r="AC1886" s="30"/>
      <c r="AD1886" s="30"/>
      <c r="AE1886" s="30"/>
    </row>
    <row r="1887" spans="1:24" ht="12">
      <c r="A1887" s="169"/>
      <c r="B1887" s="169"/>
      <c r="C1887" s="169"/>
      <c r="D1887" s="169"/>
      <c r="E1887" s="169"/>
      <c r="F1887" s="169"/>
      <c r="G1887" s="169"/>
      <c r="H1887" s="169"/>
      <c r="I1887" s="158"/>
      <c r="J1887" s="169"/>
      <c r="K1887" s="169"/>
      <c r="L1887" s="169"/>
      <c r="M1887" s="169"/>
      <c r="N1887" s="169"/>
      <c r="O1887" s="169"/>
      <c r="P1887" s="169"/>
      <c r="Q1887" s="169"/>
      <c r="R1887" s="169"/>
      <c r="S1887" s="169"/>
      <c r="T1887" s="169"/>
      <c r="U1887" s="169"/>
      <c r="V1887" s="169"/>
      <c r="W1887" s="169"/>
      <c r="X1887" s="169"/>
    </row>
    <row r="1888" spans="1:24" ht="12">
      <c r="A1888" s="169"/>
      <c r="B1888" s="169"/>
      <c r="C1888" s="169"/>
      <c r="D1888" s="169"/>
      <c r="E1888" s="169"/>
      <c r="F1888" s="169"/>
      <c r="G1888" s="169"/>
      <c r="H1888" s="169"/>
      <c r="I1888" s="158"/>
      <c r="J1888" s="169"/>
      <c r="K1888" s="169"/>
      <c r="L1888" s="169"/>
      <c r="M1888" s="169"/>
      <c r="N1888" s="169"/>
      <c r="O1888" s="169"/>
      <c r="P1888" s="169"/>
      <c r="Q1888" s="169"/>
      <c r="R1888" s="169"/>
      <c r="S1888" s="169"/>
      <c r="T1888" s="169"/>
      <c r="U1888" s="169"/>
      <c r="V1888" s="169"/>
      <c r="W1888" s="169"/>
      <c r="X1888" s="169"/>
    </row>
    <row r="1889" spans="1:24" ht="12">
      <c r="A1889" s="169"/>
      <c r="B1889" s="169"/>
      <c r="C1889" s="169"/>
      <c r="D1889" s="169"/>
      <c r="E1889" s="169"/>
      <c r="F1889" s="169"/>
      <c r="G1889" s="169"/>
      <c r="H1889" s="169"/>
      <c r="I1889" s="158"/>
      <c r="J1889" s="169"/>
      <c r="K1889" s="169"/>
      <c r="L1889" s="169"/>
      <c r="M1889" s="169"/>
      <c r="N1889" s="169"/>
      <c r="O1889" s="169"/>
      <c r="P1889" s="169"/>
      <c r="Q1889" s="169"/>
      <c r="R1889" s="169"/>
      <c r="S1889" s="169"/>
      <c r="T1889" s="169"/>
      <c r="U1889" s="169"/>
      <c r="V1889" s="169"/>
      <c r="W1889" s="169"/>
      <c r="X1889" s="169"/>
    </row>
    <row r="1890" spans="1:23" ht="12">
      <c r="A1890" s="158"/>
      <c r="B1890" s="158"/>
      <c r="C1890" s="158"/>
      <c r="D1890" s="158"/>
      <c r="E1890" s="158"/>
      <c r="F1890" s="158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</row>
  </sheetData>
  <sheetProtection algorithmName="SHA-512" hashValue="p/4s/OZufHoBLgbcOr0x5hxvN2wGGGWGodjwieoqiVEkfbXOA6TYCOPxINUYYIKTG7i5/9OIfFJ7qzD77+/kfA==" saltValue="FHjWSeV1cti2JhKH3ouugg==" spinCount="100000" sheet="1" objects="1" scenarios="1" selectLockedCells="1"/>
  <autoFilter ref="C108:K1885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22"/>
  <sheetViews>
    <sheetView showGridLines="0" tabSelected="1" workbookViewId="0" topLeftCell="A106">
      <selection activeCell="I136" sqref="I13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 t="s">
        <v>6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8" t="s">
        <v>79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2:46" s="1" customFormat="1" ht="24.95" customHeight="1">
      <c r="B4" s="21"/>
      <c r="D4" s="22" t="s">
        <v>80</v>
      </c>
      <c r="L4" s="21"/>
      <c r="M4" s="86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48" t="str">
        <f>'Rekapitulace stavby'!K6</f>
        <v>Gymnázium Josefa Ressela, Chrudim - oprava historické omítky</v>
      </c>
      <c r="F7" s="349"/>
      <c r="G7" s="349"/>
      <c r="H7" s="349"/>
      <c r="L7" s="21"/>
    </row>
    <row r="8" spans="1:31" s="2" customFormat="1" ht="12" customHeight="1">
      <c r="A8" s="30"/>
      <c r="B8" s="31"/>
      <c r="C8" s="30"/>
      <c r="D8" s="28" t="s">
        <v>81</v>
      </c>
      <c r="E8" s="30"/>
      <c r="F8" s="30"/>
      <c r="G8" s="30"/>
      <c r="H8" s="30"/>
      <c r="I8" s="30"/>
      <c r="J8" s="30"/>
      <c r="K8" s="30"/>
      <c r="L8" s="8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11" t="s">
        <v>2516</v>
      </c>
      <c r="F9" s="350"/>
      <c r="G9" s="350"/>
      <c r="H9" s="350"/>
      <c r="I9" s="30"/>
      <c r="J9" s="30"/>
      <c r="K9" s="30"/>
      <c r="L9" s="8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8" t="s">
        <v>19</v>
      </c>
      <c r="E11" s="30"/>
      <c r="F11" s="26" t="s">
        <v>3</v>
      </c>
      <c r="G11" s="30"/>
      <c r="H11" s="30"/>
      <c r="I11" s="28" t="s">
        <v>20</v>
      </c>
      <c r="J11" s="26" t="s">
        <v>3</v>
      </c>
      <c r="K11" s="30"/>
      <c r="L11" s="8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8" t="s">
        <v>21</v>
      </c>
      <c r="E12" s="30"/>
      <c r="F12" s="26" t="s">
        <v>22</v>
      </c>
      <c r="G12" s="30"/>
      <c r="H12" s="30"/>
      <c r="I12" s="28" t="s">
        <v>23</v>
      </c>
      <c r="J12" s="48">
        <f>'Rekapitulace stavby'!AN8</f>
        <v>44183</v>
      </c>
      <c r="K12" s="30"/>
      <c r="L12" s="8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8" t="s">
        <v>24</v>
      </c>
      <c r="E14" s="30"/>
      <c r="F14" s="156" t="s">
        <v>2817</v>
      </c>
      <c r="G14" s="30"/>
      <c r="H14" s="30"/>
      <c r="I14" s="28" t="s">
        <v>25</v>
      </c>
      <c r="J14" s="26" t="str">
        <f>IF('Rekapitulace stavby'!AN10="","",'Rekapitulace stavby'!AN10)</f>
        <v/>
      </c>
      <c r="K14" s="30"/>
      <c r="L14" s="8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6" t="str">
        <f>IF('Rekapitulace stavby'!E11="","",'Rekapitulace stavby'!E11)</f>
        <v xml:space="preserve"> </v>
      </c>
      <c r="F15" s="156" t="s">
        <v>2818</v>
      </c>
      <c r="G15" s="30"/>
      <c r="H15" s="30"/>
      <c r="I15" s="28" t="s">
        <v>27</v>
      </c>
      <c r="J15" s="26" t="str">
        <f>IF('Rekapitulace stavby'!AN11="","",'Rekapitulace stavby'!AN11)</f>
        <v/>
      </c>
      <c r="K15" s="30"/>
      <c r="L15" s="8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8" t="s">
        <v>28</v>
      </c>
      <c r="E17" s="30"/>
      <c r="F17" s="30"/>
      <c r="G17" s="30"/>
      <c r="H17" s="30"/>
      <c r="I17" s="28" t="s">
        <v>25</v>
      </c>
      <c r="J17" s="154"/>
      <c r="K17" s="30"/>
      <c r="L17" s="8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51"/>
      <c r="F18" s="352"/>
      <c r="G18" s="352"/>
      <c r="H18" s="352"/>
      <c r="I18" s="28" t="s">
        <v>27</v>
      </c>
      <c r="J18" s="154"/>
      <c r="K18" s="30"/>
      <c r="L18" s="8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8" t="s">
        <v>29</v>
      </c>
      <c r="E20" s="30"/>
      <c r="F20" s="156" t="s">
        <v>2819</v>
      </c>
      <c r="G20" s="30"/>
      <c r="H20" s="30"/>
      <c r="I20" s="28" t="s">
        <v>25</v>
      </c>
      <c r="J20" s="26" t="str">
        <f>IF('Rekapitulace stavby'!AN16="","",'Rekapitulace stavby'!AN16)</f>
        <v/>
      </c>
      <c r="K20" s="30"/>
      <c r="L20" s="8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6.5" customHeight="1">
      <c r="A21" s="30"/>
      <c r="B21" s="31"/>
      <c r="C21" s="30"/>
      <c r="D21" s="30"/>
      <c r="E21" s="26" t="str">
        <f>IF('Rekapitulace stavby'!E17="","",'Rekapitulace stavby'!E17)</f>
        <v xml:space="preserve">                         Kameničky 41, 539 41 Kameničky</v>
      </c>
      <c r="F21" s="30"/>
      <c r="G21" s="30"/>
      <c r="H21" s="30"/>
      <c r="I21" s="28" t="s">
        <v>27</v>
      </c>
      <c r="J21" s="26" t="str">
        <f>IF('Rekapitulace stavby'!AN17="","",'Rekapitulace stavby'!AN17)</f>
        <v/>
      </c>
      <c r="K21" s="30"/>
      <c r="L21" s="8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.75" customHeight="1">
      <c r="A22" s="30"/>
      <c r="B22" s="31"/>
      <c r="C22" s="30"/>
      <c r="D22" s="30"/>
      <c r="E22" s="30"/>
      <c r="F22" s="156" t="s">
        <v>2822</v>
      </c>
      <c r="G22" s="30"/>
      <c r="H22" s="30"/>
      <c r="I22" s="30"/>
      <c r="J22" s="30"/>
      <c r="K22" s="30"/>
      <c r="L22" s="8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8" t="s">
        <v>31</v>
      </c>
      <c r="E23" s="30"/>
      <c r="F23" s="30"/>
      <c r="G23" s="30"/>
      <c r="H23" s="30"/>
      <c r="I23" s="28" t="s">
        <v>25</v>
      </c>
      <c r="J23" s="26" t="str">
        <f>IF('Rekapitulace stavby'!AN19="","",'Rekapitulace stavby'!AN19)</f>
        <v/>
      </c>
      <c r="K23" s="30"/>
      <c r="L23" s="8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6" t="str">
        <f>IF('Rekapitulace stavby'!E20="","",'Rekapitulace stavby'!E20)</f>
        <v xml:space="preserve"> </v>
      </c>
      <c r="F24" s="30"/>
      <c r="G24" s="30"/>
      <c r="H24" s="30"/>
      <c r="I24" s="28" t="s">
        <v>27</v>
      </c>
      <c r="J24" s="26" t="str">
        <f>IF('Rekapitulace stavby'!AN20="","",'Rekapitulace stavby'!AN20)</f>
        <v/>
      </c>
      <c r="K24" s="30"/>
      <c r="L24" s="8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8" t="s">
        <v>32</v>
      </c>
      <c r="E26" s="30"/>
      <c r="F26" s="30"/>
      <c r="G26" s="30"/>
      <c r="H26" s="30"/>
      <c r="I26" s="30"/>
      <c r="J26" s="30"/>
      <c r="K26" s="30"/>
      <c r="L26" s="8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07.25" customHeight="1">
      <c r="A27" s="88"/>
      <c r="B27" s="89"/>
      <c r="C27" s="88"/>
      <c r="D27" s="88"/>
      <c r="E27" s="336" t="s">
        <v>2517</v>
      </c>
      <c r="F27" s="336"/>
      <c r="G27" s="336"/>
      <c r="H27" s="336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1" t="s">
        <v>34</v>
      </c>
      <c r="E30" s="30"/>
      <c r="F30" s="30"/>
      <c r="G30" s="30"/>
      <c r="H30" s="30"/>
      <c r="I30" s="30"/>
      <c r="J30" s="64">
        <f>ROUND(J91,2)</f>
        <v>0</v>
      </c>
      <c r="K30" s="30"/>
      <c r="L30" s="8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2" t="s">
        <v>38</v>
      </c>
      <c r="E33" s="28" t="s">
        <v>39</v>
      </c>
      <c r="F33" s="93">
        <f>ROUND((SUM(BE91:BE319)),2)</f>
        <v>0</v>
      </c>
      <c r="G33" s="30"/>
      <c r="H33" s="30"/>
      <c r="I33" s="94">
        <v>0.21</v>
      </c>
      <c r="J33" s="93">
        <f>ROUND(((SUM(BE91:BE319))*I33),2)</f>
        <v>0</v>
      </c>
      <c r="K33" s="30"/>
      <c r="L33" s="8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8" t="s">
        <v>40</v>
      </c>
      <c r="F34" s="93">
        <f>ROUND((SUM(BF91:BF319)),2)</f>
        <v>0</v>
      </c>
      <c r="G34" s="30"/>
      <c r="H34" s="30"/>
      <c r="I34" s="94">
        <v>0.15</v>
      </c>
      <c r="J34" s="93">
        <f>ROUND(((SUM(BF91:BF319))*I34),2)</f>
        <v>0</v>
      </c>
      <c r="K34" s="30"/>
      <c r="L34" s="8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8" t="s">
        <v>41</v>
      </c>
      <c r="F35" s="93">
        <f>ROUND((SUM(BG91:BG319)),2)</f>
        <v>0</v>
      </c>
      <c r="G35" s="30"/>
      <c r="H35" s="30"/>
      <c r="I35" s="94">
        <v>0.21</v>
      </c>
      <c r="J35" s="93">
        <f>0</f>
        <v>0</v>
      </c>
      <c r="K35" s="30"/>
      <c r="L35" s="8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8" t="s">
        <v>42</v>
      </c>
      <c r="F36" s="93">
        <f>ROUND((SUM(BH91:BH319)),2)</f>
        <v>0</v>
      </c>
      <c r="G36" s="30"/>
      <c r="H36" s="30"/>
      <c r="I36" s="94">
        <v>0.15</v>
      </c>
      <c r="J36" s="93">
        <f>0</f>
        <v>0</v>
      </c>
      <c r="K36" s="30"/>
      <c r="L36" s="8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8" t="s">
        <v>43</v>
      </c>
      <c r="F37" s="93">
        <f>ROUND((SUM(BI91:BI319)),2)</f>
        <v>0</v>
      </c>
      <c r="G37" s="30"/>
      <c r="H37" s="30"/>
      <c r="I37" s="94">
        <v>0</v>
      </c>
      <c r="J37" s="93">
        <f>0</f>
        <v>0</v>
      </c>
      <c r="K37" s="30"/>
      <c r="L37" s="8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5"/>
      <c r="D39" s="96" t="s">
        <v>44</v>
      </c>
      <c r="E39" s="53"/>
      <c r="F39" s="53"/>
      <c r="G39" s="97" t="s">
        <v>45</v>
      </c>
      <c r="H39" s="98" t="s">
        <v>46</v>
      </c>
      <c r="I39" s="53"/>
      <c r="J39" s="99">
        <f>SUM(J30:J37)</f>
        <v>0</v>
      </c>
      <c r="K39" s="100"/>
      <c r="L39" s="8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11" ht="12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</row>
    <row r="42" spans="1:11" ht="1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1" ht="1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  <row r="44" spans="1:31" s="2" customFormat="1" ht="6.95" customHeight="1">
      <c r="A44" s="164"/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8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164"/>
      <c r="B45" s="176"/>
      <c r="C45" s="173" t="s">
        <v>84</v>
      </c>
      <c r="D45" s="164"/>
      <c r="E45" s="164"/>
      <c r="F45" s="164"/>
      <c r="G45" s="164"/>
      <c r="H45" s="164"/>
      <c r="I45" s="164"/>
      <c r="J45" s="164"/>
      <c r="K45" s="164"/>
      <c r="L45" s="87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164"/>
      <c r="B46" s="176"/>
      <c r="C46" s="164"/>
      <c r="D46" s="164"/>
      <c r="E46" s="164"/>
      <c r="F46" s="164"/>
      <c r="G46" s="164"/>
      <c r="H46" s="164"/>
      <c r="I46" s="164"/>
      <c r="J46" s="164"/>
      <c r="K46" s="164"/>
      <c r="L46" s="8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164"/>
      <c r="B47" s="176"/>
      <c r="C47" s="175" t="s">
        <v>17</v>
      </c>
      <c r="D47" s="164"/>
      <c r="E47" s="164"/>
      <c r="F47" s="164"/>
      <c r="G47" s="164"/>
      <c r="H47" s="164"/>
      <c r="I47" s="164"/>
      <c r="J47" s="164"/>
      <c r="K47" s="164"/>
      <c r="L47" s="87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164"/>
      <c r="B48" s="176"/>
      <c r="C48" s="164"/>
      <c r="D48" s="164"/>
      <c r="E48" s="342" t="str">
        <f>E7</f>
        <v>Gymnázium Josefa Ressela, Chrudim - oprava historické omítky</v>
      </c>
      <c r="F48" s="343"/>
      <c r="G48" s="343"/>
      <c r="H48" s="343"/>
      <c r="I48" s="164"/>
      <c r="J48" s="164"/>
      <c r="K48" s="164"/>
      <c r="L48" s="8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164"/>
      <c r="B49" s="176"/>
      <c r="C49" s="175" t="s">
        <v>81</v>
      </c>
      <c r="D49" s="164"/>
      <c r="E49" s="164"/>
      <c r="F49" s="164"/>
      <c r="G49" s="164"/>
      <c r="H49" s="164"/>
      <c r="I49" s="164"/>
      <c r="J49" s="164"/>
      <c r="K49" s="164"/>
      <c r="L49" s="8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164"/>
      <c r="B50" s="176"/>
      <c r="C50" s="164"/>
      <c r="D50" s="164"/>
      <c r="E50" s="340" t="str">
        <f>E9</f>
        <v>2 - Oprava historické fasády - venkovní práce</v>
      </c>
      <c r="F50" s="341"/>
      <c r="G50" s="341"/>
      <c r="H50" s="341"/>
      <c r="I50" s="164"/>
      <c r="J50" s="164"/>
      <c r="K50" s="164"/>
      <c r="L50" s="87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164"/>
      <c r="B51" s="176"/>
      <c r="C51" s="164"/>
      <c r="D51" s="164"/>
      <c r="E51" s="164"/>
      <c r="F51" s="164"/>
      <c r="G51" s="164"/>
      <c r="H51" s="164"/>
      <c r="I51" s="164"/>
      <c r="J51" s="164"/>
      <c r="K51" s="164"/>
      <c r="L51" s="87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164"/>
      <c r="B52" s="176"/>
      <c r="C52" s="175" t="s">
        <v>21</v>
      </c>
      <c r="D52" s="164"/>
      <c r="E52" s="164"/>
      <c r="F52" s="178" t="str">
        <f>F12</f>
        <v>Chrudim</v>
      </c>
      <c r="G52" s="164"/>
      <c r="H52" s="164"/>
      <c r="I52" s="175" t="s">
        <v>23</v>
      </c>
      <c r="J52" s="179">
        <f>IF(J12="","",J12)</f>
        <v>44183</v>
      </c>
      <c r="K52" s="164"/>
      <c r="L52" s="87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164"/>
      <c r="B53" s="176"/>
      <c r="C53" s="164"/>
      <c r="D53" s="164"/>
      <c r="E53" s="164"/>
      <c r="F53" s="164"/>
      <c r="G53" s="164"/>
      <c r="H53" s="164"/>
      <c r="I53" s="164"/>
      <c r="J53" s="164"/>
      <c r="K53" s="164"/>
      <c r="L53" s="87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25.7" customHeight="1">
      <c r="A54" s="164"/>
      <c r="B54" s="176"/>
      <c r="C54" s="175" t="s">
        <v>24</v>
      </c>
      <c r="D54" s="164"/>
      <c r="E54" s="164"/>
      <c r="F54" s="178" t="str">
        <f>E15</f>
        <v xml:space="preserve"> </v>
      </c>
      <c r="G54" s="164"/>
      <c r="H54" s="164"/>
      <c r="I54" s="175" t="s">
        <v>29</v>
      </c>
      <c r="J54" s="203" t="str">
        <f>E21</f>
        <v xml:space="preserve">                         Kameničky 41, 539 41 Kameničky</v>
      </c>
      <c r="K54" s="164"/>
      <c r="L54" s="8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164"/>
      <c r="B55" s="176"/>
      <c r="C55" s="175" t="s">
        <v>28</v>
      </c>
      <c r="D55" s="164"/>
      <c r="E55" s="164"/>
      <c r="F55" s="178" t="str">
        <f>IF(E18="","",E18)</f>
        <v/>
      </c>
      <c r="G55" s="164"/>
      <c r="H55" s="164"/>
      <c r="I55" s="175" t="s">
        <v>31</v>
      </c>
      <c r="J55" s="203" t="str">
        <f>E24</f>
        <v xml:space="preserve"> </v>
      </c>
      <c r="K55" s="164"/>
      <c r="L55" s="87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164"/>
      <c r="B56" s="176"/>
      <c r="C56" s="164"/>
      <c r="D56" s="164"/>
      <c r="E56" s="164"/>
      <c r="F56" s="164"/>
      <c r="G56" s="164"/>
      <c r="H56" s="164"/>
      <c r="I56" s="164"/>
      <c r="J56" s="164"/>
      <c r="K56" s="164"/>
      <c r="L56" s="87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164"/>
      <c r="B57" s="176"/>
      <c r="C57" s="204" t="s">
        <v>85</v>
      </c>
      <c r="D57" s="193"/>
      <c r="E57" s="193"/>
      <c r="F57" s="193"/>
      <c r="G57" s="193"/>
      <c r="H57" s="193"/>
      <c r="I57" s="193"/>
      <c r="J57" s="205" t="s">
        <v>86</v>
      </c>
      <c r="K57" s="193"/>
      <c r="L57" s="87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164"/>
      <c r="B58" s="176"/>
      <c r="C58" s="164"/>
      <c r="D58" s="164"/>
      <c r="E58" s="164"/>
      <c r="F58" s="164"/>
      <c r="G58" s="164"/>
      <c r="H58" s="164"/>
      <c r="I58" s="164"/>
      <c r="J58" s="164"/>
      <c r="K58" s="164"/>
      <c r="L58" s="87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164"/>
      <c r="B59" s="176"/>
      <c r="C59" s="206" t="s">
        <v>66</v>
      </c>
      <c r="D59" s="164"/>
      <c r="E59" s="164"/>
      <c r="F59" s="164"/>
      <c r="G59" s="164"/>
      <c r="H59" s="164"/>
      <c r="I59" s="164"/>
      <c r="J59" s="188">
        <f>J91</f>
        <v>0</v>
      </c>
      <c r="K59" s="164"/>
      <c r="L59" s="87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8" t="s">
        <v>87</v>
      </c>
    </row>
    <row r="60" spans="1:12" s="9" customFormat="1" ht="24.95" customHeight="1">
      <c r="A60" s="207"/>
      <c r="B60" s="208"/>
      <c r="C60" s="207"/>
      <c r="D60" s="209" t="s">
        <v>88</v>
      </c>
      <c r="E60" s="210"/>
      <c r="F60" s="210"/>
      <c r="G60" s="210"/>
      <c r="H60" s="210"/>
      <c r="I60" s="210"/>
      <c r="J60" s="211">
        <f>J92</f>
        <v>0</v>
      </c>
      <c r="K60" s="207"/>
      <c r="L60" s="101"/>
    </row>
    <row r="61" spans="1:12" s="10" customFormat="1" ht="19.9" customHeight="1">
      <c r="A61" s="212"/>
      <c r="B61" s="213"/>
      <c r="C61" s="212"/>
      <c r="D61" s="214" t="s">
        <v>89</v>
      </c>
      <c r="E61" s="215"/>
      <c r="F61" s="215"/>
      <c r="G61" s="215"/>
      <c r="H61" s="215"/>
      <c r="I61" s="215"/>
      <c r="J61" s="216">
        <f>J93</f>
        <v>0</v>
      </c>
      <c r="K61" s="212"/>
      <c r="L61" s="102"/>
    </row>
    <row r="62" spans="1:12" s="10" customFormat="1" ht="19.9" customHeight="1">
      <c r="A62" s="212"/>
      <c r="B62" s="213"/>
      <c r="C62" s="212"/>
      <c r="D62" s="214" t="s">
        <v>90</v>
      </c>
      <c r="E62" s="215"/>
      <c r="F62" s="215"/>
      <c r="G62" s="215"/>
      <c r="H62" s="215"/>
      <c r="I62" s="215"/>
      <c r="J62" s="216">
        <f>J151</f>
        <v>0</v>
      </c>
      <c r="K62" s="212"/>
      <c r="L62" s="102"/>
    </row>
    <row r="63" spans="1:12" s="10" customFormat="1" ht="19.9" customHeight="1">
      <c r="A63" s="212"/>
      <c r="B63" s="213"/>
      <c r="C63" s="212"/>
      <c r="D63" s="214" t="s">
        <v>92</v>
      </c>
      <c r="E63" s="215"/>
      <c r="F63" s="215"/>
      <c r="G63" s="215"/>
      <c r="H63" s="215"/>
      <c r="I63" s="215"/>
      <c r="J63" s="216">
        <f>J159</f>
        <v>0</v>
      </c>
      <c r="K63" s="212"/>
      <c r="L63" s="102"/>
    </row>
    <row r="64" spans="1:12" s="10" customFormat="1" ht="19.9" customHeight="1">
      <c r="A64" s="212"/>
      <c r="B64" s="213"/>
      <c r="C64" s="212"/>
      <c r="D64" s="214" t="s">
        <v>2518</v>
      </c>
      <c r="E64" s="215"/>
      <c r="F64" s="215"/>
      <c r="G64" s="215"/>
      <c r="H64" s="215"/>
      <c r="I64" s="215"/>
      <c r="J64" s="216">
        <f>J173</f>
        <v>0</v>
      </c>
      <c r="K64" s="212"/>
      <c r="L64" s="102"/>
    </row>
    <row r="65" spans="1:12" s="10" customFormat="1" ht="19.9" customHeight="1">
      <c r="A65" s="212"/>
      <c r="B65" s="213"/>
      <c r="C65" s="212"/>
      <c r="D65" s="214" t="s">
        <v>95</v>
      </c>
      <c r="E65" s="215"/>
      <c r="F65" s="215"/>
      <c r="G65" s="215"/>
      <c r="H65" s="215"/>
      <c r="I65" s="215"/>
      <c r="J65" s="216">
        <f>J219</f>
        <v>0</v>
      </c>
      <c r="K65" s="212"/>
      <c r="L65" s="102"/>
    </row>
    <row r="66" spans="1:12" s="10" customFormat="1" ht="19.9" customHeight="1">
      <c r="A66" s="212"/>
      <c r="B66" s="213"/>
      <c r="C66" s="212"/>
      <c r="D66" s="214" t="s">
        <v>96</v>
      </c>
      <c r="E66" s="215"/>
      <c r="F66" s="215"/>
      <c r="G66" s="215"/>
      <c r="H66" s="215"/>
      <c r="I66" s="215"/>
      <c r="J66" s="216">
        <f>J272</f>
        <v>0</v>
      </c>
      <c r="K66" s="212"/>
      <c r="L66" s="102"/>
    </row>
    <row r="67" spans="1:12" s="10" customFormat="1" ht="19.9" customHeight="1">
      <c r="A67" s="212"/>
      <c r="B67" s="213"/>
      <c r="C67" s="212"/>
      <c r="D67" s="214" t="s">
        <v>97</v>
      </c>
      <c r="E67" s="215"/>
      <c r="F67" s="215"/>
      <c r="G67" s="215"/>
      <c r="H67" s="215"/>
      <c r="I67" s="215"/>
      <c r="J67" s="216">
        <f>J283</f>
        <v>0</v>
      </c>
      <c r="K67" s="212"/>
      <c r="L67" s="102"/>
    </row>
    <row r="68" spans="1:12" s="9" customFormat="1" ht="24.95" customHeight="1">
      <c r="A68" s="207"/>
      <c r="B68" s="208"/>
      <c r="C68" s="207"/>
      <c r="D68" s="209" t="s">
        <v>98</v>
      </c>
      <c r="E68" s="210"/>
      <c r="F68" s="210"/>
      <c r="G68" s="210"/>
      <c r="H68" s="210"/>
      <c r="I68" s="210"/>
      <c r="J68" s="211">
        <f>J285</f>
        <v>0</v>
      </c>
      <c r="K68" s="207"/>
      <c r="L68" s="101"/>
    </row>
    <row r="69" spans="1:12" s="10" customFormat="1" ht="19.9" customHeight="1">
      <c r="A69" s="212"/>
      <c r="B69" s="213"/>
      <c r="C69" s="212"/>
      <c r="D69" s="214" t="s">
        <v>99</v>
      </c>
      <c r="E69" s="215"/>
      <c r="F69" s="215"/>
      <c r="G69" s="215"/>
      <c r="H69" s="215"/>
      <c r="I69" s="215"/>
      <c r="J69" s="216">
        <f>J286</f>
        <v>0</v>
      </c>
      <c r="K69" s="212"/>
      <c r="L69" s="102"/>
    </row>
    <row r="70" spans="1:12" s="10" customFormat="1" ht="19.9" customHeight="1">
      <c r="A70" s="212"/>
      <c r="B70" s="213"/>
      <c r="C70" s="212"/>
      <c r="D70" s="214" t="s">
        <v>2519</v>
      </c>
      <c r="E70" s="215"/>
      <c r="F70" s="215"/>
      <c r="G70" s="215"/>
      <c r="H70" s="215"/>
      <c r="I70" s="215"/>
      <c r="J70" s="216">
        <f>J301</f>
        <v>0</v>
      </c>
      <c r="K70" s="212"/>
      <c r="L70" s="102"/>
    </row>
    <row r="71" spans="1:12" s="10" customFormat="1" ht="19.9" customHeight="1">
      <c r="A71" s="212"/>
      <c r="B71" s="213"/>
      <c r="C71" s="212"/>
      <c r="D71" s="214" t="s">
        <v>109</v>
      </c>
      <c r="E71" s="215"/>
      <c r="F71" s="215"/>
      <c r="G71" s="215"/>
      <c r="H71" s="215"/>
      <c r="I71" s="215"/>
      <c r="J71" s="216">
        <f>J308</f>
        <v>0</v>
      </c>
      <c r="K71" s="212"/>
      <c r="L71" s="102"/>
    </row>
    <row r="72" spans="1:31" s="2" customFormat="1" ht="21.75" customHeight="1">
      <c r="A72" s="164"/>
      <c r="B72" s="176"/>
      <c r="C72" s="164"/>
      <c r="D72" s="164"/>
      <c r="E72" s="164"/>
      <c r="F72" s="164"/>
      <c r="G72" s="164"/>
      <c r="H72" s="164"/>
      <c r="I72" s="164"/>
      <c r="J72" s="164"/>
      <c r="K72" s="164"/>
      <c r="L72" s="87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2" customFormat="1" ht="6.95" customHeight="1">
      <c r="A73" s="164"/>
      <c r="B73" s="200"/>
      <c r="C73" s="168"/>
      <c r="D73" s="168"/>
      <c r="E73" s="168"/>
      <c r="F73" s="168"/>
      <c r="G73" s="168"/>
      <c r="H73" s="168"/>
      <c r="I73" s="168"/>
      <c r="J73" s="168"/>
      <c r="K73" s="168"/>
      <c r="L73" s="87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11" ht="1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  <row r="75" spans="1:11" ht="1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</row>
    <row r="76" spans="1:11" ht="1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</row>
    <row r="77" spans="1:31" s="2" customFormat="1" ht="6.95" customHeight="1">
      <c r="A77" s="164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8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24.95" customHeight="1">
      <c r="A78" s="164"/>
      <c r="B78" s="176"/>
      <c r="C78" s="173" t="s">
        <v>118</v>
      </c>
      <c r="D78" s="164"/>
      <c r="E78" s="164"/>
      <c r="F78" s="164"/>
      <c r="G78" s="164"/>
      <c r="H78" s="164"/>
      <c r="I78" s="164"/>
      <c r="J78" s="164"/>
      <c r="K78" s="164"/>
      <c r="L78" s="87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6.95" customHeight="1">
      <c r="A79" s="164"/>
      <c r="B79" s="176"/>
      <c r="C79" s="164"/>
      <c r="D79" s="164"/>
      <c r="E79" s="164"/>
      <c r="F79" s="164"/>
      <c r="G79" s="164"/>
      <c r="H79" s="164"/>
      <c r="I79" s="164"/>
      <c r="J79" s="164"/>
      <c r="K79" s="164"/>
      <c r="L79" s="87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2" customHeight="1">
      <c r="A80" s="164"/>
      <c r="B80" s="176"/>
      <c r="C80" s="175" t="s">
        <v>17</v>
      </c>
      <c r="D80" s="164"/>
      <c r="E80" s="164"/>
      <c r="F80" s="164"/>
      <c r="G80" s="164"/>
      <c r="H80" s="164"/>
      <c r="I80" s="164"/>
      <c r="J80" s="164"/>
      <c r="K80" s="164"/>
      <c r="L80" s="87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16.5" customHeight="1">
      <c r="A81" s="164"/>
      <c r="B81" s="176"/>
      <c r="C81" s="164"/>
      <c r="D81" s="164"/>
      <c r="E81" s="342" t="str">
        <f>E7</f>
        <v>Gymnázium Josefa Ressela, Chrudim - oprava historické omítky</v>
      </c>
      <c r="F81" s="343"/>
      <c r="G81" s="343"/>
      <c r="H81" s="343"/>
      <c r="I81" s="164"/>
      <c r="J81" s="164"/>
      <c r="K81" s="164"/>
      <c r="L81" s="8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12" customHeight="1">
      <c r="A82" s="164"/>
      <c r="B82" s="176"/>
      <c r="C82" s="175" t="s">
        <v>81</v>
      </c>
      <c r="D82" s="164"/>
      <c r="E82" s="164"/>
      <c r="F82" s="164"/>
      <c r="G82" s="164"/>
      <c r="H82" s="164"/>
      <c r="I82" s="164"/>
      <c r="J82" s="164"/>
      <c r="K82" s="164"/>
      <c r="L82" s="8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6.5" customHeight="1">
      <c r="A83" s="164"/>
      <c r="B83" s="176"/>
      <c r="C83" s="164"/>
      <c r="D83" s="164"/>
      <c r="E83" s="340" t="str">
        <f>E9</f>
        <v>2 - Oprava historické fasády - venkovní práce</v>
      </c>
      <c r="F83" s="341"/>
      <c r="G83" s="341"/>
      <c r="H83" s="341"/>
      <c r="I83" s="164"/>
      <c r="J83" s="164"/>
      <c r="K83" s="164"/>
      <c r="L83" s="8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6.95" customHeight="1">
      <c r="A84" s="164"/>
      <c r="B84" s="176"/>
      <c r="C84" s="164"/>
      <c r="D84" s="164"/>
      <c r="E84" s="164"/>
      <c r="F84" s="164"/>
      <c r="G84" s="164"/>
      <c r="H84" s="164"/>
      <c r="I84" s="164"/>
      <c r="J84" s="164"/>
      <c r="K84" s="164"/>
      <c r="L84" s="8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164"/>
      <c r="B85" s="176"/>
      <c r="C85" s="175" t="s">
        <v>21</v>
      </c>
      <c r="D85" s="164"/>
      <c r="E85" s="164"/>
      <c r="F85" s="178" t="str">
        <f>F12</f>
        <v>Chrudim</v>
      </c>
      <c r="G85" s="164"/>
      <c r="H85" s="164"/>
      <c r="I85" s="175" t="s">
        <v>23</v>
      </c>
      <c r="J85" s="179">
        <f>IF(J12="","",J12)</f>
        <v>44183</v>
      </c>
      <c r="K85" s="164"/>
      <c r="L85" s="8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6.95" customHeight="1">
      <c r="A86" s="164"/>
      <c r="B86" s="176"/>
      <c r="C86" s="164"/>
      <c r="D86" s="164"/>
      <c r="E86" s="164"/>
      <c r="F86" s="164"/>
      <c r="G86" s="164"/>
      <c r="H86" s="164"/>
      <c r="I86" s="164"/>
      <c r="J86" s="164"/>
      <c r="K86" s="164"/>
      <c r="L86" s="8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25.7" customHeight="1">
      <c r="A87" s="164"/>
      <c r="B87" s="176"/>
      <c r="C87" s="175" t="s">
        <v>24</v>
      </c>
      <c r="D87" s="164"/>
      <c r="E87" s="164"/>
      <c r="F87" s="178" t="str">
        <f>E15</f>
        <v xml:space="preserve"> </v>
      </c>
      <c r="G87" s="164"/>
      <c r="H87" s="164"/>
      <c r="I87" s="175" t="s">
        <v>29</v>
      </c>
      <c r="J87" s="203" t="str">
        <f>E21</f>
        <v xml:space="preserve">                         Kameničky 41, 539 41 Kameničky</v>
      </c>
      <c r="K87" s="164"/>
      <c r="L87" s="8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5.2" customHeight="1">
      <c r="A88" s="164"/>
      <c r="B88" s="176"/>
      <c r="C88" s="175" t="s">
        <v>28</v>
      </c>
      <c r="D88" s="164"/>
      <c r="E88" s="164"/>
      <c r="F88" s="178" t="str">
        <f>IF(E18="","",E18)</f>
        <v/>
      </c>
      <c r="G88" s="164"/>
      <c r="H88" s="164"/>
      <c r="I88" s="175" t="s">
        <v>31</v>
      </c>
      <c r="J88" s="203" t="str">
        <f>E24</f>
        <v xml:space="preserve"> </v>
      </c>
      <c r="K88" s="164"/>
      <c r="L88" s="8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0.35" customHeight="1">
      <c r="A89" s="164"/>
      <c r="B89" s="176"/>
      <c r="C89" s="164"/>
      <c r="D89" s="164"/>
      <c r="E89" s="164"/>
      <c r="F89" s="164"/>
      <c r="G89" s="164"/>
      <c r="H89" s="164"/>
      <c r="I89" s="164"/>
      <c r="J89" s="164"/>
      <c r="K89" s="164"/>
      <c r="L89" s="8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1" customFormat="1" ht="29.25" customHeight="1">
      <c r="A90" s="217"/>
      <c r="B90" s="218"/>
      <c r="C90" s="219" t="s">
        <v>119</v>
      </c>
      <c r="D90" s="220" t="s">
        <v>53</v>
      </c>
      <c r="E90" s="220" t="s">
        <v>49</v>
      </c>
      <c r="F90" s="220" t="s">
        <v>50</v>
      </c>
      <c r="G90" s="220" t="s">
        <v>120</v>
      </c>
      <c r="H90" s="220" t="s">
        <v>121</v>
      </c>
      <c r="I90" s="220" t="s">
        <v>122</v>
      </c>
      <c r="J90" s="220" t="s">
        <v>86</v>
      </c>
      <c r="K90" s="221" t="s">
        <v>123</v>
      </c>
      <c r="L90" s="104"/>
      <c r="M90" s="55" t="s">
        <v>3</v>
      </c>
      <c r="N90" s="56" t="s">
        <v>38</v>
      </c>
      <c r="O90" s="56" t="s">
        <v>124</v>
      </c>
      <c r="P90" s="56" t="s">
        <v>125</v>
      </c>
      <c r="Q90" s="56" t="s">
        <v>126</v>
      </c>
      <c r="R90" s="56" t="s">
        <v>127</v>
      </c>
      <c r="S90" s="56" t="s">
        <v>128</v>
      </c>
      <c r="T90" s="57" t="s">
        <v>129</v>
      </c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63" s="2" customFormat="1" ht="22.9" customHeight="1">
      <c r="A91" s="164"/>
      <c r="B91" s="176"/>
      <c r="C91" s="226" t="s">
        <v>130</v>
      </c>
      <c r="D91" s="164"/>
      <c r="E91" s="164"/>
      <c r="F91" s="164"/>
      <c r="G91" s="164"/>
      <c r="H91" s="164"/>
      <c r="I91" s="164"/>
      <c r="J91" s="227">
        <f>BK91</f>
        <v>0</v>
      </c>
      <c r="K91" s="164"/>
      <c r="L91" s="31"/>
      <c r="M91" s="58"/>
      <c r="N91" s="49"/>
      <c r="O91" s="59"/>
      <c r="P91" s="105">
        <f>P92+P285</f>
        <v>0</v>
      </c>
      <c r="Q91" s="59"/>
      <c r="R91" s="105">
        <f>R92+R285</f>
        <v>29.00551924</v>
      </c>
      <c r="S91" s="59"/>
      <c r="T91" s="106">
        <f>T92+T285</f>
        <v>223.71509799999998</v>
      </c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T91" s="18" t="s">
        <v>67</v>
      </c>
      <c r="AU91" s="18" t="s">
        <v>87</v>
      </c>
      <c r="BK91" s="107">
        <f>BK92+BK285</f>
        <v>0</v>
      </c>
    </row>
    <row r="92" spans="1:63" s="12" customFormat="1" ht="25.9" customHeight="1">
      <c r="A92" s="163"/>
      <c r="B92" s="232"/>
      <c r="C92" s="163"/>
      <c r="D92" s="233" t="s">
        <v>67</v>
      </c>
      <c r="E92" s="234" t="s">
        <v>131</v>
      </c>
      <c r="F92" s="234" t="s">
        <v>132</v>
      </c>
      <c r="G92" s="163"/>
      <c r="H92" s="163"/>
      <c r="I92" s="163"/>
      <c r="J92" s="235">
        <f>BK92</f>
        <v>0</v>
      </c>
      <c r="K92" s="163"/>
      <c r="L92" s="108"/>
      <c r="M92" s="111"/>
      <c r="N92" s="112"/>
      <c r="O92" s="112"/>
      <c r="P92" s="113">
        <f>P93+P151+P159+P173+P219+P272+P283</f>
        <v>0</v>
      </c>
      <c r="Q92" s="112"/>
      <c r="R92" s="113">
        <f>R93+R151+R159+R173+R219+R272+R283</f>
        <v>28.68806654</v>
      </c>
      <c r="S92" s="112"/>
      <c r="T92" s="114">
        <f>T93+T151+T159+T173+T219+T272+T283</f>
        <v>223.71509799999998</v>
      </c>
      <c r="AR92" s="109" t="s">
        <v>73</v>
      </c>
      <c r="AT92" s="115" t="s">
        <v>67</v>
      </c>
      <c r="AU92" s="115" t="s">
        <v>68</v>
      </c>
      <c r="AY92" s="109" t="s">
        <v>133</v>
      </c>
      <c r="BK92" s="116">
        <f>BK93+BK151+BK159+BK173+BK219+BK272+BK283</f>
        <v>0</v>
      </c>
    </row>
    <row r="93" spans="1:63" s="12" customFormat="1" ht="22.9" customHeight="1">
      <c r="A93" s="163"/>
      <c r="B93" s="232"/>
      <c r="C93" s="163"/>
      <c r="D93" s="233" t="s">
        <v>67</v>
      </c>
      <c r="E93" s="240" t="s">
        <v>73</v>
      </c>
      <c r="F93" s="240" t="s">
        <v>134</v>
      </c>
      <c r="G93" s="163"/>
      <c r="H93" s="163"/>
      <c r="I93" s="163"/>
      <c r="J93" s="241">
        <f>BK93</f>
        <v>0</v>
      </c>
      <c r="K93" s="163"/>
      <c r="L93" s="108"/>
      <c r="M93" s="111"/>
      <c r="N93" s="112"/>
      <c r="O93" s="112"/>
      <c r="P93" s="113">
        <f>SUM(P94:P150)</f>
        <v>0</v>
      </c>
      <c r="Q93" s="112"/>
      <c r="R93" s="113">
        <f>SUM(R94:R150)</f>
        <v>16.915453</v>
      </c>
      <c r="S93" s="112"/>
      <c r="T93" s="114">
        <f>SUM(T94:T150)</f>
        <v>220.422598</v>
      </c>
      <c r="AR93" s="109" t="s">
        <v>73</v>
      </c>
      <c r="AT93" s="115" t="s">
        <v>67</v>
      </c>
      <c r="AU93" s="115" t="s">
        <v>73</v>
      </c>
      <c r="AY93" s="109" t="s">
        <v>133</v>
      </c>
      <c r="BK93" s="116">
        <f>SUM(BK94:BK150)</f>
        <v>0</v>
      </c>
    </row>
    <row r="94" spans="1:65" s="2" customFormat="1" ht="37.9" customHeight="1">
      <c r="A94" s="164"/>
      <c r="B94" s="176"/>
      <c r="C94" s="242" t="s">
        <v>73</v>
      </c>
      <c r="D94" s="242" t="s">
        <v>135</v>
      </c>
      <c r="E94" s="243" t="s">
        <v>2520</v>
      </c>
      <c r="F94" s="244" t="s">
        <v>2521</v>
      </c>
      <c r="G94" s="245" t="s">
        <v>138</v>
      </c>
      <c r="H94" s="246">
        <v>18.5</v>
      </c>
      <c r="I94" s="117"/>
      <c r="J94" s="247">
        <f>ROUND(I94*H94,2)</f>
        <v>0</v>
      </c>
      <c r="K94" s="244" t="s">
        <v>139</v>
      </c>
      <c r="L94" s="176"/>
      <c r="M94" s="118" t="s">
        <v>3</v>
      </c>
      <c r="N94" s="119" t="s">
        <v>39</v>
      </c>
      <c r="O94" s="51"/>
      <c r="P94" s="120">
        <f>O94*H94</f>
        <v>0</v>
      </c>
      <c r="Q94" s="120">
        <v>0</v>
      </c>
      <c r="R94" s="120">
        <f>Q94*H94</f>
        <v>0</v>
      </c>
      <c r="S94" s="120">
        <v>0.235</v>
      </c>
      <c r="T94" s="121">
        <f>S94*H94</f>
        <v>4.3475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22" t="s">
        <v>140</v>
      </c>
      <c r="AT94" s="122" t="s">
        <v>135</v>
      </c>
      <c r="AU94" s="122" t="s">
        <v>77</v>
      </c>
      <c r="AY94" s="18" t="s">
        <v>133</v>
      </c>
      <c r="BE94" s="123">
        <f>IF(N94="základní",J94,0)</f>
        <v>0</v>
      </c>
      <c r="BF94" s="123">
        <f>IF(N94="snížená",J94,0)</f>
        <v>0</v>
      </c>
      <c r="BG94" s="123">
        <f>IF(N94="zákl. přenesená",J94,0)</f>
        <v>0</v>
      </c>
      <c r="BH94" s="123">
        <f>IF(N94="sníž. přenesená",J94,0)</f>
        <v>0</v>
      </c>
      <c r="BI94" s="123">
        <f>IF(N94="nulová",J94,0)</f>
        <v>0</v>
      </c>
      <c r="BJ94" s="18" t="s">
        <v>73</v>
      </c>
      <c r="BK94" s="123">
        <f>ROUND(I94*H94,2)</f>
        <v>0</v>
      </c>
      <c r="BL94" s="18" t="s">
        <v>140</v>
      </c>
      <c r="BM94" s="122" t="s">
        <v>2522</v>
      </c>
    </row>
    <row r="95" spans="1:51" s="14" customFormat="1" ht="12">
      <c r="A95" s="162"/>
      <c r="B95" s="260"/>
      <c r="C95" s="162"/>
      <c r="D95" s="254" t="s">
        <v>142</v>
      </c>
      <c r="E95" s="261" t="s">
        <v>3</v>
      </c>
      <c r="F95" s="262" t="s">
        <v>2523</v>
      </c>
      <c r="G95" s="162"/>
      <c r="H95" s="263">
        <v>18.5</v>
      </c>
      <c r="I95" s="162"/>
      <c r="J95" s="162"/>
      <c r="K95" s="162"/>
      <c r="L95" s="260"/>
      <c r="M95" s="131"/>
      <c r="N95" s="132"/>
      <c r="O95" s="132"/>
      <c r="P95" s="132"/>
      <c r="Q95" s="132"/>
      <c r="R95" s="132"/>
      <c r="S95" s="132"/>
      <c r="T95" s="133"/>
      <c r="AT95" s="129" t="s">
        <v>142</v>
      </c>
      <c r="AU95" s="129" t="s">
        <v>77</v>
      </c>
      <c r="AV95" s="14" t="s">
        <v>77</v>
      </c>
      <c r="AW95" s="14" t="s">
        <v>30</v>
      </c>
      <c r="AX95" s="14" t="s">
        <v>73</v>
      </c>
      <c r="AY95" s="129" t="s">
        <v>133</v>
      </c>
    </row>
    <row r="96" spans="1:65" s="2" customFormat="1" ht="24.2" customHeight="1">
      <c r="A96" s="164"/>
      <c r="B96" s="176"/>
      <c r="C96" s="242" t="s">
        <v>77</v>
      </c>
      <c r="D96" s="242" t="s">
        <v>135</v>
      </c>
      <c r="E96" s="243" t="s">
        <v>2524</v>
      </c>
      <c r="F96" s="244" t="s">
        <v>2525</v>
      </c>
      <c r="G96" s="245" t="s">
        <v>138</v>
      </c>
      <c r="H96" s="246">
        <v>301.406</v>
      </c>
      <c r="I96" s="117"/>
      <c r="J96" s="247">
        <f>ROUND(I96*H96,2)</f>
        <v>0</v>
      </c>
      <c r="K96" s="244" t="s">
        <v>139</v>
      </c>
      <c r="L96" s="176"/>
      <c r="M96" s="118" t="s">
        <v>3</v>
      </c>
      <c r="N96" s="119" t="s">
        <v>39</v>
      </c>
      <c r="O96" s="51"/>
      <c r="P96" s="120">
        <f>O96*H96</f>
        <v>0</v>
      </c>
      <c r="Q96" s="120">
        <v>0</v>
      </c>
      <c r="R96" s="120">
        <f>Q96*H96</f>
        <v>0</v>
      </c>
      <c r="S96" s="120">
        <v>0.44</v>
      </c>
      <c r="T96" s="121">
        <f>S96*H96</f>
        <v>132.61864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R96" s="122" t="s">
        <v>140</v>
      </c>
      <c r="AT96" s="122" t="s">
        <v>135</v>
      </c>
      <c r="AU96" s="122" t="s">
        <v>77</v>
      </c>
      <c r="AY96" s="18" t="s">
        <v>133</v>
      </c>
      <c r="BE96" s="123">
        <f>IF(N96="základní",J96,0)</f>
        <v>0</v>
      </c>
      <c r="BF96" s="123">
        <f>IF(N96="snížená",J96,0)</f>
        <v>0</v>
      </c>
      <c r="BG96" s="123">
        <f>IF(N96="zákl. přenesená",J96,0)</f>
        <v>0</v>
      </c>
      <c r="BH96" s="123">
        <f>IF(N96="sníž. přenesená",J96,0)</f>
        <v>0</v>
      </c>
      <c r="BI96" s="123">
        <f>IF(N96="nulová",J96,0)</f>
        <v>0</v>
      </c>
      <c r="BJ96" s="18" t="s">
        <v>73</v>
      </c>
      <c r="BK96" s="123">
        <f>ROUND(I96*H96,2)</f>
        <v>0</v>
      </c>
      <c r="BL96" s="18" t="s">
        <v>140</v>
      </c>
      <c r="BM96" s="122" t="s">
        <v>2526</v>
      </c>
    </row>
    <row r="97" spans="1:51" s="14" customFormat="1" ht="12">
      <c r="A97" s="162"/>
      <c r="B97" s="260"/>
      <c r="C97" s="162"/>
      <c r="D97" s="254" t="s">
        <v>142</v>
      </c>
      <c r="E97" s="261" t="s">
        <v>3</v>
      </c>
      <c r="F97" s="262" t="s">
        <v>2527</v>
      </c>
      <c r="G97" s="162"/>
      <c r="H97" s="263">
        <v>146.206</v>
      </c>
      <c r="I97" s="130"/>
      <c r="J97" s="162"/>
      <c r="K97" s="162"/>
      <c r="L97" s="260"/>
      <c r="M97" s="131"/>
      <c r="N97" s="132"/>
      <c r="O97" s="132"/>
      <c r="P97" s="132"/>
      <c r="Q97" s="132"/>
      <c r="R97" s="132"/>
      <c r="S97" s="132"/>
      <c r="T97" s="133"/>
      <c r="AT97" s="129" t="s">
        <v>142</v>
      </c>
      <c r="AU97" s="129" t="s">
        <v>77</v>
      </c>
      <c r="AV97" s="14" t="s">
        <v>77</v>
      </c>
      <c r="AW97" s="14" t="s">
        <v>30</v>
      </c>
      <c r="AX97" s="14" t="s">
        <v>68</v>
      </c>
      <c r="AY97" s="129" t="s">
        <v>133</v>
      </c>
    </row>
    <row r="98" spans="1:51" s="14" customFormat="1" ht="12">
      <c r="A98" s="162"/>
      <c r="B98" s="260"/>
      <c r="C98" s="162"/>
      <c r="D98" s="254" t="s">
        <v>142</v>
      </c>
      <c r="E98" s="261" t="s">
        <v>3</v>
      </c>
      <c r="F98" s="262" t="s">
        <v>2528</v>
      </c>
      <c r="G98" s="162"/>
      <c r="H98" s="263">
        <v>74</v>
      </c>
      <c r="I98" s="130"/>
      <c r="J98" s="162"/>
      <c r="K98" s="162"/>
      <c r="L98" s="260"/>
      <c r="M98" s="131"/>
      <c r="N98" s="132"/>
      <c r="O98" s="132"/>
      <c r="P98" s="132"/>
      <c r="Q98" s="132"/>
      <c r="R98" s="132"/>
      <c r="S98" s="132"/>
      <c r="T98" s="133"/>
      <c r="AT98" s="129" t="s">
        <v>142</v>
      </c>
      <c r="AU98" s="129" t="s">
        <v>77</v>
      </c>
      <c r="AV98" s="14" t="s">
        <v>77</v>
      </c>
      <c r="AW98" s="14" t="s">
        <v>30</v>
      </c>
      <c r="AX98" s="14" t="s">
        <v>68</v>
      </c>
      <c r="AY98" s="129" t="s">
        <v>133</v>
      </c>
    </row>
    <row r="99" spans="1:51" s="14" customFormat="1" ht="12">
      <c r="A99" s="162"/>
      <c r="B99" s="260"/>
      <c r="C99" s="162"/>
      <c r="D99" s="254" t="s">
        <v>142</v>
      </c>
      <c r="E99" s="261" t="s">
        <v>3</v>
      </c>
      <c r="F99" s="262" t="s">
        <v>2529</v>
      </c>
      <c r="G99" s="162"/>
      <c r="H99" s="263">
        <v>47.6</v>
      </c>
      <c r="I99" s="130"/>
      <c r="J99" s="162"/>
      <c r="K99" s="162"/>
      <c r="L99" s="260"/>
      <c r="M99" s="131"/>
      <c r="N99" s="132"/>
      <c r="O99" s="132"/>
      <c r="P99" s="132"/>
      <c r="Q99" s="132"/>
      <c r="R99" s="132"/>
      <c r="S99" s="132"/>
      <c r="T99" s="133"/>
      <c r="AT99" s="129" t="s">
        <v>142</v>
      </c>
      <c r="AU99" s="129" t="s">
        <v>77</v>
      </c>
      <c r="AV99" s="14" t="s">
        <v>77</v>
      </c>
      <c r="AW99" s="14" t="s">
        <v>30</v>
      </c>
      <c r="AX99" s="14" t="s">
        <v>68</v>
      </c>
      <c r="AY99" s="129" t="s">
        <v>133</v>
      </c>
    </row>
    <row r="100" spans="1:51" s="14" customFormat="1" ht="12">
      <c r="A100" s="162"/>
      <c r="B100" s="260"/>
      <c r="C100" s="162"/>
      <c r="D100" s="254" t="s">
        <v>142</v>
      </c>
      <c r="E100" s="261" t="s">
        <v>3</v>
      </c>
      <c r="F100" s="262" t="s">
        <v>2530</v>
      </c>
      <c r="G100" s="162"/>
      <c r="H100" s="263">
        <v>26.6</v>
      </c>
      <c r="I100" s="130"/>
      <c r="J100" s="162"/>
      <c r="K100" s="162"/>
      <c r="L100" s="260"/>
      <c r="M100" s="131"/>
      <c r="N100" s="132"/>
      <c r="O100" s="132"/>
      <c r="P100" s="132"/>
      <c r="Q100" s="132"/>
      <c r="R100" s="132"/>
      <c r="S100" s="132"/>
      <c r="T100" s="133"/>
      <c r="AT100" s="129" t="s">
        <v>142</v>
      </c>
      <c r="AU100" s="129" t="s">
        <v>77</v>
      </c>
      <c r="AV100" s="14" t="s">
        <v>77</v>
      </c>
      <c r="AW100" s="14" t="s">
        <v>30</v>
      </c>
      <c r="AX100" s="14" t="s">
        <v>68</v>
      </c>
      <c r="AY100" s="129" t="s">
        <v>133</v>
      </c>
    </row>
    <row r="101" spans="1:51" s="14" customFormat="1" ht="12">
      <c r="A101" s="162"/>
      <c r="B101" s="260"/>
      <c r="C101" s="162"/>
      <c r="D101" s="254" t="s">
        <v>142</v>
      </c>
      <c r="E101" s="261" t="s">
        <v>3</v>
      </c>
      <c r="F101" s="262" t="s">
        <v>2531</v>
      </c>
      <c r="G101" s="162"/>
      <c r="H101" s="263">
        <v>7</v>
      </c>
      <c r="I101" s="130"/>
      <c r="J101" s="162"/>
      <c r="K101" s="162"/>
      <c r="L101" s="260"/>
      <c r="M101" s="131"/>
      <c r="N101" s="132"/>
      <c r="O101" s="132"/>
      <c r="P101" s="132"/>
      <c r="Q101" s="132"/>
      <c r="R101" s="132"/>
      <c r="S101" s="132"/>
      <c r="T101" s="133"/>
      <c r="AT101" s="129" t="s">
        <v>142</v>
      </c>
      <c r="AU101" s="129" t="s">
        <v>77</v>
      </c>
      <c r="AV101" s="14" t="s">
        <v>77</v>
      </c>
      <c r="AW101" s="14" t="s">
        <v>30</v>
      </c>
      <c r="AX101" s="14" t="s">
        <v>68</v>
      </c>
      <c r="AY101" s="129" t="s">
        <v>133</v>
      </c>
    </row>
    <row r="102" spans="1:51" s="15" customFormat="1" ht="12">
      <c r="A102" s="165"/>
      <c r="B102" s="271"/>
      <c r="C102" s="165"/>
      <c r="D102" s="254" t="s">
        <v>142</v>
      </c>
      <c r="E102" s="272" t="s">
        <v>3</v>
      </c>
      <c r="F102" s="273" t="s">
        <v>207</v>
      </c>
      <c r="G102" s="165"/>
      <c r="H102" s="274">
        <v>301.406</v>
      </c>
      <c r="I102" s="138"/>
      <c r="J102" s="165"/>
      <c r="K102" s="165"/>
      <c r="L102" s="271"/>
      <c r="M102" s="139"/>
      <c r="N102" s="140"/>
      <c r="O102" s="140"/>
      <c r="P102" s="140"/>
      <c r="Q102" s="140"/>
      <c r="R102" s="140"/>
      <c r="S102" s="140"/>
      <c r="T102" s="141"/>
      <c r="AT102" s="137" t="s">
        <v>142</v>
      </c>
      <c r="AU102" s="137" t="s">
        <v>77</v>
      </c>
      <c r="AV102" s="15" t="s">
        <v>140</v>
      </c>
      <c r="AW102" s="15" t="s">
        <v>30</v>
      </c>
      <c r="AX102" s="15" t="s">
        <v>73</v>
      </c>
      <c r="AY102" s="137" t="s">
        <v>133</v>
      </c>
    </row>
    <row r="103" spans="1:65" s="2" customFormat="1" ht="24.2" customHeight="1">
      <c r="A103" s="164"/>
      <c r="B103" s="176"/>
      <c r="C103" s="242" t="s">
        <v>152</v>
      </c>
      <c r="D103" s="242" t="s">
        <v>135</v>
      </c>
      <c r="E103" s="243" t="s">
        <v>2532</v>
      </c>
      <c r="F103" s="244" t="s">
        <v>2533</v>
      </c>
      <c r="G103" s="245" t="s">
        <v>138</v>
      </c>
      <c r="H103" s="246">
        <v>30.5</v>
      </c>
      <c r="I103" s="117"/>
      <c r="J103" s="247">
        <f>ROUND(I103*H103,2)</f>
        <v>0</v>
      </c>
      <c r="K103" s="244" t="s">
        <v>139</v>
      </c>
      <c r="L103" s="176"/>
      <c r="M103" s="118" t="s">
        <v>3</v>
      </c>
      <c r="N103" s="119" t="s">
        <v>39</v>
      </c>
      <c r="O103" s="51"/>
      <c r="P103" s="120">
        <f>O103*H103</f>
        <v>0</v>
      </c>
      <c r="Q103" s="120">
        <v>0</v>
      </c>
      <c r="R103" s="120">
        <f>Q103*H103</f>
        <v>0</v>
      </c>
      <c r="S103" s="120">
        <v>0.75</v>
      </c>
      <c r="T103" s="121">
        <f>S103*H103</f>
        <v>22.875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22" t="s">
        <v>140</v>
      </c>
      <c r="AT103" s="122" t="s">
        <v>135</v>
      </c>
      <c r="AU103" s="122" t="s">
        <v>77</v>
      </c>
      <c r="AY103" s="18" t="s">
        <v>133</v>
      </c>
      <c r="BE103" s="123">
        <f>IF(N103="základní",J103,0)</f>
        <v>0</v>
      </c>
      <c r="BF103" s="123">
        <f>IF(N103="snížená",J103,0)</f>
        <v>0</v>
      </c>
      <c r="BG103" s="123">
        <f>IF(N103="zákl. přenesená",J103,0)</f>
        <v>0</v>
      </c>
      <c r="BH103" s="123">
        <f>IF(N103="sníž. přenesená",J103,0)</f>
        <v>0</v>
      </c>
      <c r="BI103" s="123">
        <f>IF(N103="nulová",J103,0)</f>
        <v>0</v>
      </c>
      <c r="BJ103" s="18" t="s">
        <v>73</v>
      </c>
      <c r="BK103" s="123">
        <f>ROUND(I103*H103,2)</f>
        <v>0</v>
      </c>
      <c r="BL103" s="18" t="s">
        <v>140</v>
      </c>
      <c r="BM103" s="122" t="s">
        <v>2534</v>
      </c>
    </row>
    <row r="104" spans="1:51" s="13" customFormat="1" ht="12">
      <c r="A104" s="161"/>
      <c r="B104" s="253"/>
      <c r="C104" s="161"/>
      <c r="D104" s="254" t="s">
        <v>142</v>
      </c>
      <c r="E104" s="255" t="s">
        <v>3</v>
      </c>
      <c r="F104" s="256" t="s">
        <v>2535</v>
      </c>
      <c r="G104" s="161"/>
      <c r="H104" s="255" t="s">
        <v>3</v>
      </c>
      <c r="I104" s="125"/>
      <c r="J104" s="161"/>
      <c r="K104" s="161"/>
      <c r="L104" s="253"/>
      <c r="M104" s="126"/>
      <c r="N104" s="127"/>
      <c r="O104" s="127"/>
      <c r="P104" s="127"/>
      <c r="Q104" s="127"/>
      <c r="R104" s="127"/>
      <c r="S104" s="127"/>
      <c r="T104" s="128"/>
      <c r="AT104" s="124" t="s">
        <v>142</v>
      </c>
      <c r="AU104" s="124" t="s">
        <v>77</v>
      </c>
      <c r="AV104" s="13" t="s">
        <v>73</v>
      </c>
      <c r="AW104" s="13" t="s">
        <v>30</v>
      </c>
      <c r="AX104" s="13" t="s">
        <v>68</v>
      </c>
      <c r="AY104" s="124" t="s">
        <v>133</v>
      </c>
    </row>
    <row r="105" spans="1:51" s="14" customFormat="1" ht="12">
      <c r="A105" s="162"/>
      <c r="B105" s="260"/>
      <c r="C105" s="162"/>
      <c r="D105" s="254" t="s">
        <v>142</v>
      </c>
      <c r="E105" s="261" t="s">
        <v>3</v>
      </c>
      <c r="F105" s="262" t="s">
        <v>2536</v>
      </c>
      <c r="G105" s="162"/>
      <c r="H105" s="263">
        <v>30.5</v>
      </c>
      <c r="I105" s="130"/>
      <c r="J105" s="162"/>
      <c r="K105" s="162"/>
      <c r="L105" s="260"/>
      <c r="M105" s="131"/>
      <c r="N105" s="132"/>
      <c r="O105" s="132"/>
      <c r="P105" s="132"/>
      <c r="Q105" s="132"/>
      <c r="R105" s="132"/>
      <c r="S105" s="132"/>
      <c r="T105" s="133"/>
      <c r="AT105" s="129" t="s">
        <v>142</v>
      </c>
      <c r="AU105" s="129" t="s">
        <v>77</v>
      </c>
      <c r="AV105" s="14" t="s">
        <v>77</v>
      </c>
      <c r="AW105" s="14" t="s">
        <v>30</v>
      </c>
      <c r="AX105" s="14" t="s">
        <v>68</v>
      </c>
      <c r="AY105" s="129" t="s">
        <v>133</v>
      </c>
    </row>
    <row r="106" spans="1:51" s="15" customFormat="1" ht="12">
      <c r="A106" s="165"/>
      <c r="B106" s="271"/>
      <c r="C106" s="165"/>
      <c r="D106" s="254" t="s">
        <v>142</v>
      </c>
      <c r="E106" s="272" t="s">
        <v>3</v>
      </c>
      <c r="F106" s="273" t="s">
        <v>207</v>
      </c>
      <c r="G106" s="165"/>
      <c r="H106" s="274">
        <v>30.5</v>
      </c>
      <c r="I106" s="138"/>
      <c r="J106" s="165"/>
      <c r="K106" s="165"/>
      <c r="L106" s="271"/>
      <c r="M106" s="139"/>
      <c r="N106" s="140"/>
      <c r="O106" s="140"/>
      <c r="P106" s="140"/>
      <c r="Q106" s="140"/>
      <c r="R106" s="140"/>
      <c r="S106" s="140"/>
      <c r="T106" s="141"/>
      <c r="AT106" s="137" t="s">
        <v>142</v>
      </c>
      <c r="AU106" s="137" t="s">
        <v>77</v>
      </c>
      <c r="AV106" s="15" t="s">
        <v>140</v>
      </c>
      <c r="AW106" s="15" t="s">
        <v>30</v>
      </c>
      <c r="AX106" s="15" t="s">
        <v>73</v>
      </c>
      <c r="AY106" s="137" t="s">
        <v>133</v>
      </c>
    </row>
    <row r="107" spans="1:65" s="2" customFormat="1" ht="24.2" customHeight="1">
      <c r="A107" s="164"/>
      <c r="B107" s="176"/>
      <c r="C107" s="242" t="s">
        <v>140</v>
      </c>
      <c r="D107" s="242" t="s">
        <v>135</v>
      </c>
      <c r="E107" s="243" t="s">
        <v>2537</v>
      </c>
      <c r="F107" s="244" t="s">
        <v>2538</v>
      </c>
      <c r="G107" s="245" t="s">
        <v>138</v>
      </c>
      <c r="H107" s="246">
        <v>237.006</v>
      </c>
      <c r="I107" s="117"/>
      <c r="J107" s="247">
        <f>ROUND(I107*H107,2)</f>
        <v>0</v>
      </c>
      <c r="K107" s="244" t="s">
        <v>139</v>
      </c>
      <c r="L107" s="176"/>
      <c r="M107" s="118" t="s">
        <v>3</v>
      </c>
      <c r="N107" s="119" t="s">
        <v>39</v>
      </c>
      <c r="O107" s="51"/>
      <c r="P107" s="120">
        <f>O107*H107</f>
        <v>0</v>
      </c>
      <c r="Q107" s="120">
        <v>0</v>
      </c>
      <c r="R107" s="120">
        <f>Q107*H107</f>
        <v>0</v>
      </c>
      <c r="S107" s="120">
        <v>0.243</v>
      </c>
      <c r="T107" s="121">
        <f>S107*H107</f>
        <v>57.592458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22" t="s">
        <v>140</v>
      </c>
      <c r="AT107" s="122" t="s">
        <v>135</v>
      </c>
      <c r="AU107" s="122" t="s">
        <v>77</v>
      </c>
      <c r="AY107" s="18" t="s">
        <v>133</v>
      </c>
      <c r="BE107" s="123">
        <f>IF(N107="základní",J107,0)</f>
        <v>0</v>
      </c>
      <c r="BF107" s="123">
        <f>IF(N107="snížená",J107,0)</f>
        <v>0</v>
      </c>
      <c r="BG107" s="123">
        <f>IF(N107="zákl. přenesená",J107,0)</f>
        <v>0</v>
      </c>
      <c r="BH107" s="123">
        <f>IF(N107="sníž. přenesená",J107,0)</f>
        <v>0</v>
      </c>
      <c r="BI107" s="123">
        <f>IF(N107="nulová",J107,0)</f>
        <v>0</v>
      </c>
      <c r="BJ107" s="18" t="s">
        <v>73</v>
      </c>
      <c r="BK107" s="123">
        <f>ROUND(I107*H107,2)</f>
        <v>0</v>
      </c>
      <c r="BL107" s="18" t="s">
        <v>140</v>
      </c>
      <c r="BM107" s="122" t="s">
        <v>2539</v>
      </c>
    </row>
    <row r="108" spans="1:51" s="14" customFormat="1" ht="12">
      <c r="A108" s="162"/>
      <c r="B108" s="260"/>
      <c r="C108" s="162"/>
      <c r="D108" s="254" t="s">
        <v>142</v>
      </c>
      <c r="E108" s="261" t="s">
        <v>3</v>
      </c>
      <c r="F108" s="262" t="s">
        <v>2527</v>
      </c>
      <c r="G108" s="162"/>
      <c r="H108" s="263">
        <v>146.206</v>
      </c>
      <c r="I108" s="130"/>
      <c r="J108" s="162"/>
      <c r="K108" s="162"/>
      <c r="L108" s="260"/>
      <c r="M108" s="131"/>
      <c r="N108" s="132"/>
      <c r="O108" s="132"/>
      <c r="P108" s="132"/>
      <c r="Q108" s="132"/>
      <c r="R108" s="132"/>
      <c r="S108" s="132"/>
      <c r="T108" s="133"/>
      <c r="AT108" s="129" t="s">
        <v>142</v>
      </c>
      <c r="AU108" s="129" t="s">
        <v>77</v>
      </c>
      <c r="AV108" s="14" t="s">
        <v>77</v>
      </c>
      <c r="AW108" s="14" t="s">
        <v>30</v>
      </c>
      <c r="AX108" s="14" t="s">
        <v>68</v>
      </c>
      <c r="AY108" s="129" t="s">
        <v>133</v>
      </c>
    </row>
    <row r="109" spans="1:51" s="14" customFormat="1" ht="12">
      <c r="A109" s="162"/>
      <c r="B109" s="260"/>
      <c r="C109" s="162"/>
      <c r="D109" s="254" t="s">
        <v>142</v>
      </c>
      <c r="E109" s="261" t="s">
        <v>3</v>
      </c>
      <c r="F109" s="262" t="s">
        <v>2529</v>
      </c>
      <c r="G109" s="162"/>
      <c r="H109" s="263">
        <v>47.6</v>
      </c>
      <c r="I109" s="130"/>
      <c r="J109" s="162"/>
      <c r="K109" s="162"/>
      <c r="L109" s="260"/>
      <c r="M109" s="131"/>
      <c r="N109" s="132"/>
      <c r="O109" s="132"/>
      <c r="P109" s="132"/>
      <c r="Q109" s="132"/>
      <c r="R109" s="132"/>
      <c r="S109" s="132"/>
      <c r="T109" s="133"/>
      <c r="AT109" s="129" t="s">
        <v>142</v>
      </c>
      <c r="AU109" s="129" t="s">
        <v>77</v>
      </c>
      <c r="AV109" s="14" t="s">
        <v>77</v>
      </c>
      <c r="AW109" s="14" t="s">
        <v>30</v>
      </c>
      <c r="AX109" s="14" t="s">
        <v>68</v>
      </c>
      <c r="AY109" s="129" t="s">
        <v>133</v>
      </c>
    </row>
    <row r="110" spans="1:51" s="14" customFormat="1" ht="12">
      <c r="A110" s="162"/>
      <c r="B110" s="260"/>
      <c r="C110" s="162"/>
      <c r="D110" s="254" t="s">
        <v>142</v>
      </c>
      <c r="E110" s="261" t="s">
        <v>3</v>
      </c>
      <c r="F110" s="262" t="s">
        <v>2540</v>
      </c>
      <c r="G110" s="162"/>
      <c r="H110" s="263">
        <v>15.6</v>
      </c>
      <c r="I110" s="130"/>
      <c r="J110" s="162"/>
      <c r="K110" s="162"/>
      <c r="L110" s="260"/>
      <c r="M110" s="131"/>
      <c r="N110" s="132"/>
      <c r="O110" s="132"/>
      <c r="P110" s="132"/>
      <c r="Q110" s="132"/>
      <c r="R110" s="132"/>
      <c r="S110" s="132"/>
      <c r="T110" s="133"/>
      <c r="AT110" s="129" t="s">
        <v>142</v>
      </c>
      <c r="AU110" s="129" t="s">
        <v>77</v>
      </c>
      <c r="AV110" s="14" t="s">
        <v>77</v>
      </c>
      <c r="AW110" s="14" t="s">
        <v>30</v>
      </c>
      <c r="AX110" s="14" t="s">
        <v>68</v>
      </c>
      <c r="AY110" s="129" t="s">
        <v>133</v>
      </c>
    </row>
    <row r="111" spans="1:51" s="14" customFormat="1" ht="12">
      <c r="A111" s="162"/>
      <c r="B111" s="260"/>
      <c r="C111" s="162"/>
      <c r="D111" s="254" t="s">
        <v>142</v>
      </c>
      <c r="E111" s="261" t="s">
        <v>3</v>
      </c>
      <c r="F111" s="262" t="s">
        <v>2541</v>
      </c>
      <c r="G111" s="162"/>
      <c r="H111" s="263">
        <v>6</v>
      </c>
      <c r="I111" s="130"/>
      <c r="J111" s="162"/>
      <c r="K111" s="162"/>
      <c r="L111" s="260"/>
      <c r="M111" s="131"/>
      <c r="N111" s="132"/>
      <c r="O111" s="132"/>
      <c r="P111" s="132"/>
      <c r="Q111" s="132"/>
      <c r="R111" s="132"/>
      <c r="S111" s="132"/>
      <c r="T111" s="133"/>
      <c r="AT111" s="129" t="s">
        <v>142</v>
      </c>
      <c r="AU111" s="129" t="s">
        <v>77</v>
      </c>
      <c r="AV111" s="14" t="s">
        <v>77</v>
      </c>
      <c r="AW111" s="14" t="s">
        <v>30</v>
      </c>
      <c r="AX111" s="14" t="s">
        <v>68</v>
      </c>
      <c r="AY111" s="129" t="s">
        <v>133</v>
      </c>
    </row>
    <row r="112" spans="1:51" s="14" customFormat="1" ht="12">
      <c r="A112" s="162"/>
      <c r="B112" s="260"/>
      <c r="C112" s="162"/>
      <c r="D112" s="254" t="s">
        <v>142</v>
      </c>
      <c r="E112" s="261" t="s">
        <v>3</v>
      </c>
      <c r="F112" s="262" t="s">
        <v>2542</v>
      </c>
      <c r="G112" s="162"/>
      <c r="H112" s="263">
        <v>21.6</v>
      </c>
      <c r="I112" s="130"/>
      <c r="J112" s="162"/>
      <c r="K112" s="162"/>
      <c r="L112" s="260"/>
      <c r="M112" s="131"/>
      <c r="N112" s="132"/>
      <c r="O112" s="132"/>
      <c r="P112" s="132"/>
      <c r="Q112" s="132"/>
      <c r="R112" s="132"/>
      <c r="S112" s="132"/>
      <c r="T112" s="133"/>
      <c r="AT112" s="129" t="s">
        <v>142</v>
      </c>
      <c r="AU112" s="129" t="s">
        <v>77</v>
      </c>
      <c r="AV112" s="14" t="s">
        <v>77</v>
      </c>
      <c r="AW112" s="14" t="s">
        <v>30</v>
      </c>
      <c r="AX112" s="14" t="s">
        <v>68</v>
      </c>
      <c r="AY112" s="129" t="s">
        <v>133</v>
      </c>
    </row>
    <row r="113" spans="1:51" s="15" customFormat="1" ht="12">
      <c r="A113" s="165"/>
      <c r="B113" s="271"/>
      <c r="C113" s="165"/>
      <c r="D113" s="254" t="s">
        <v>142</v>
      </c>
      <c r="E113" s="272" t="s">
        <v>3</v>
      </c>
      <c r="F113" s="273" t="s">
        <v>207</v>
      </c>
      <c r="G113" s="165"/>
      <c r="H113" s="274">
        <v>237.006</v>
      </c>
      <c r="I113" s="138"/>
      <c r="J113" s="165"/>
      <c r="K113" s="165"/>
      <c r="L113" s="271"/>
      <c r="M113" s="139"/>
      <c r="N113" s="140"/>
      <c r="O113" s="140"/>
      <c r="P113" s="140"/>
      <c r="Q113" s="140"/>
      <c r="R113" s="140"/>
      <c r="S113" s="140"/>
      <c r="T113" s="141"/>
      <c r="AT113" s="137" t="s">
        <v>142</v>
      </c>
      <c r="AU113" s="137" t="s">
        <v>77</v>
      </c>
      <c r="AV113" s="15" t="s">
        <v>140</v>
      </c>
      <c r="AW113" s="15" t="s">
        <v>30</v>
      </c>
      <c r="AX113" s="15" t="s">
        <v>73</v>
      </c>
      <c r="AY113" s="137" t="s">
        <v>133</v>
      </c>
    </row>
    <row r="114" spans="1:65" s="2" customFormat="1" ht="24.2" customHeight="1">
      <c r="A114" s="164"/>
      <c r="B114" s="176"/>
      <c r="C114" s="242" t="s">
        <v>160</v>
      </c>
      <c r="D114" s="242" t="s">
        <v>135</v>
      </c>
      <c r="E114" s="243" t="s">
        <v>2543</v>
      </c>
      <c r="F114" s="244" t="s">
        <v>2544</v>
      </c>
      <c r="G114" s="245" t="s">
        <v>138</v>
      </c>
      <c r="H114" s="246">
        <v>30.5</v>
      </c>
      <c r="I114" s="117"/>
      <c r="J114" s="247">
        <f>ROUND(I114*H114,2)</f>
        <v>0</v>
      </c>
      <c r="K114" s="244" t="s">
        <v>139</v>
      </c>
      <c r="L114" s="176"/>
      <c r="M114" s="118" t="s">
        <v>3</v>
      </c>
      <c r="N114" s="119" t="s">
        <v>39</v>
      </c>
      <c r="O114" s="51"/>
      <c r="P114" s="120">
        <f>O114*H114</f>
        <v>0</v>
      </c>
      <c r="Q114" s="120">
        <v>0</v>
      </c>
      <c r="R114" s="120">
        <f>Q114*H114</f>
        <v>0</v>
      </c>
      <c r="S114" s="120">
        <v>0.098</v>
      </c>
      <c r="T114" s="121">
        <f>S114*H114</f>
        <v>2.9890000000000003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22" t="s">
        <v>140</v>
      </c>
      <c r="AT114" s="122" t="s">
        <v>135</v>
      </c>
      <c r="AU114" s="122" t="s">
        <v>77</v>
      </c>
      <c r="AY114" s="18" t="s">
        <v>133</v>
      </c>
      <c r="BE114" s="123">
        <f>IF(N114="základní",J114,0)</f>
        <v>0</v>
      </c>
      <c r="BF114" s="123">
        <f>IF(N114="snížená",J114,0)</f>
        <v>0</v>
      </c>
      <c r="BG114" s="123">
        <f>IF(N114="zákl. přenesená",J114,0)</f>
        <v>0</v>
      </c>
      <c r="BH114" s="123">
        <f>IF(N114="sníž. přenesená",J114,0)</f>
        <v>0</v>
      </c>
      <c r="BI114" s="123">
        <f>IF(N114="nulová",J114,0)</f>
        <v>0</v>
      </c>
      <c r="BJ114" s="18" t="s">
        <v>73</v>
      </c>
      <c r="BK114" s="123">
        <f>ROUND(I114*H114,2)</f>
        <v>0</v>
      </c>
      <c r="BL114" s="18" t="s">
        <v>140</v>
      </c>
      <c r="BM114" s="122" t="s">
        <v>2545</v>
      </c>
    </row>
    <row r="115" spans="1:51" s="13" customFormat="1" ht="12">
      <c r="A115" s="161"/>
      <c r="B115" s="253"/>
      <c r="C115" s="161"/>
      <c r="D115" s="254" t="s">
        <v>142</v>
      </c>
      <c r="E115" s="255" t="s">
        <v>3</v>
      </c>
      <c r="F115" s="256" t="s">
        <v>2535</v>
      </c>
      <c r="G115" s="161"/>
      <c r="H115" s="255" t="s">
        <v>3</v>
      </c>
      <c r="I115" s="125"/>
      <c r="J115" s="161"/>
      <c r="K115" s="161"/>
      <c r="L115" s="253"/>
      <c r="M115" s="126"/>
      <c r="N115" s="127"/>
      <c r="O115" s="127"/>
      <c r="P115" s="127"/>
      <c r="Q115" s="127"/>
      <c r="R115" s="127"/>
      <c r="S115" s="127"/>
      <c r="T115" s="128"/>
      <c r="AT115" s="124" t="s">
        <v>142</v>
      </c>
      <c r="AU115" s="124" t="s">
        <v>77</v>
      </c>
      <c r="AV115" s="13" t="s">
        <v>73</v>
      </c>
      <c r="AW115" s="13" t="s">
        <v>30</v>
      </c>
      <c r="AX115" s="13" t="s">
        <v>68</v>
      </c>
      <c r="AY115" s="124" t="s">
        <v>133</v>
      </c>
    </row>
    <row r="116" spans="1:51" s="14" customFormat="1" ht="12">
      <c r="A116" s="162"/>
      <c r="B116" s="260"/>
      <c r="C116" s="162"/>
      <c r="D116" s="254" t="s">
        <v>142</v>
      </c>
      <c r="E116" s="261" t="s">
        <v>3</v>
      </c>
      <c r="F116" s="262" t="s">
        <v>2536</v>
      </c>
      <c r="G116" s="162"/>
      <c r="H116" s="263">
        <v>30.5</v>
      </c>
      <c r="I116" s="130"/>
      <c r="J116" s="162"/>
      <c r="K116" s="162"/>
      <c r="L116" s="260"/>
      <c r="M116" s="131"/>
      <c r="N116" s="132"/>
      <c r="O116" s="132"/>
      <c r="P116" s="132"/>
      <c r="Q116" s="132"/>
      <c r="R116" s="132"/>
      <c r="S116" s="132"/>
      <c r="T116" s="133"/>
      <c r="AT116" s="129" t="s">
        <v>142</v>
      </c>
      <c r="AU116" s="129" t="s">
        <v>77</v>
      </c>
      <c r="AV116" s="14" t="s">
        <v>77</v>
      </c>
      <c r="AW116" s="14" t="s">
        <v>30</v>
      </c>
      <c r="AX116" s="14" t="s">
        <v>73</v>
      </c>
      <c r="AY116" s="129" t="s">
        <v>133</v>
      </c>
    </row>
    <row r="117" spans="1:65" s="2" customFormat="1" ht="24.2" customHeight="1">
      <c r="A117" s="164"/>
      <c r="B117" s="176"/>
      <c r="C117" s="242" t="s">
        <v>169</v>
      </c>
      <c r="D117" s="242" t="s">
        <v>135</v>
      </c>
      <c r="E117" s="243" t="s">
        <v>2546</v>
      </c>
      <c r="F117" s="244" t="s">
        <v>2547</v>
      </c>
      <c r="G117" s="245" t="s">
        <v>148</v>
      </c>
      <c r="H117" s="246">
        <v>104.704</v>
      </c>
      <c r="I117" s="117"/>
      <c r="J117" s="247">
        <f>ROUND(I117*H117,2)</f>
        <v>0</v>
      </c>
      <c r="K117" s="244" t="s">
        <v>139</v>
      </c>
      <c r="L117" s="176"/>
      <c r="M117" s="118" t="s">
        <v>3</v>
      </c>
      <c r="N117" s="119" t="s">
        <v>39</v>
      </c>
      <c r="O117" s="51"/>
      <c r="P117" s="120">
        <f>O117*H117</f>
        <v>0</v>
      </c>
      <c r="Q117" s="120">
        <v>0</v>
      </c>
      <c r="R117" s="120">
        <f>Q117*H117</f>
        <v>0</v>
      </c>
      <c r="S117" s="120">
        <v>0</v>
      </c>
      <c r="T117" s="121">
        <f>S117*H117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22" t="s">
        <v>140</v>
      </c>
      <c r="AT117" s="122" t="s">
        <v>135</v>
      </c>
      <c r="AU117" s="122" t="s">
        <v>77</v>
      </c>
      <c r="AY117" s="18" t="s">
        <v>133</v>
      </c>
      <c r="BE117" s="123">
        <f>IF(N117="základní",J117,0)</f>
        <v>0</v>
      </c>
      <c r="BF117" s="123">
        <f>IF(N117="snížená",J117,0)</f>
        <v>0</v>
      </c>
      <c r="BG117" s="123">
        <f>IF(N117="zákl. přenesená",J117,0)</f>
        <v>0</v>
      </c>
      <c r="BH117" s="123">
        <f>IF(N117="sníž. přenesená",J117,0)</f>
        <v>0</v>
      </c>
      <c r="BI117" s="123">
        <f>IF(N117="nulová",J117,0)</f>
        <v>0</v>
      </c>
      <c r="BJ117" s="18" t="s">
        <v>73</v>
      </c>
      <c r="BK117" s="123">
        <f>ROUND(I117*H117,2)</f>
        <v>0</v>
      </c>
      <c r="BL117" s="18" t="s">
        <v>140</v>
      </c>
      <c r="BM117" s="122" t="s">
        <v>2548</v>
      </c>
    </row>
    <row r="118" spans="1:51" s="14" customFormat="1" ht="12">
      <c r="A118" s="162"/>
      <c r="B118" s="260"/>
      <c r="C118" s="162"/>
      <c r="D118" s="254" t="s">
        <v>142</v>
      </c>
      <c r="E118" s="261" t="s">
        <v>3</v>
      </c>
      <c r="F118" s="262" t="s">
        <v>2549</v>
      </c>
      <c r="G118" s="162"/>
      <c r="H118" s="263">
        <v>43.862</v>
      </c>
      <c r="I118" s="130"/>
      <c r="J118" s="162"/>
      <c r="K118" s="162"/>
      <c r="L118" s="260"/>
      <c r="M118" s="131"/>
      <c r="N118" s="132"/>
      <c r="O118" s="132"/>
      <c r="P118" s="132"/>
      <c r="Q118" s="132"/>
      <c r="R118" s="132"/>
      <c r="S118" s="132"/>
      <c r="T118" s="133"/>
      <c r="AT118" s="129" t="s">
        <v>142</v>
      </c>
      <c r="AU118" s="129" t="s">
        <v>77</v>
      </c>
      <c r="AV118" s="14" t="s">
        <v>77</v>
      </c>
      <c r="AW118" s="14" t="s">
        <v>30</v>
      </c>
      <c r="AX118" s="14" t="s">
        <v>68</v>
      </c>
      <c r="AY118" s="129" t="s">
        <v>133</v>
      </c>
    </row>
    <row r="119" spans="1:51" s="14" customFormat="1" ht="12">
      <c r="A119" s="162"/>
      <c r="B119" s="260"/>
      <c r="C119" s="162"/>
      <c r="D119" s="254" t="s">
        <v>142</v>
      </c>
      <c r="E119" s="261" t="s">
        <v>3</v>
      </c>
      <c r="F119" s="262" t="s">
        <v>2550</v>
      </c>
      <c r="G119" s="162"/>
      <c r="H119" s="263">
        <v>13.32</v>
      </c>
      <c r="I119" s="130"/>
      <c r="J119" s="162"/>
      <c r="K119" s="162"/>
      <c r="L119" s="260"/>
      <c r="M119" s="131"/>
      <c r="N119" s="132"/>
      <c r="O119" s="132"/>
      <c r="P119" s="132"/>
      <c r="Q119" s="132"/>
      <c r="R119" s="132"/>
      <c r="S119" s="132"/>
      <c r="T119" s="133"/>
      <c r="AT119" s="129" t="s">
        <v>142</v>
      </c>
      <c r="AU119" s="129" t="s">
        <v>77</v>
      </c>
      <c r="AV119" s="14" t="s">
        <v>77</v>
      </c>
      <c r="AW119" s="14" t="s">
        <v>30</v>
      </c>
      <c r="AX119" s="14" t="s">
        <v>68</v>
      </c>
      <c r="AY119" s="129" t="s">
        <v>133</v>
      </c>
    </row>
    <row r="120" spans="1:51" s="14" customFormat="1" ht="12">
      <c r="A120" s="162"/>
      <c r="B120" s="260"/>
      <c r="C120" s="162"/>
      <c r="D120" s="254" t="s">
        <v>142</v>
      </c>
      <c r="E120" s="261" t="s">
        <v>3</v>
      </c>
      <c r="F120" s="262" t="s">
        <v>2551</v>
      </c>
      <c r="G120" s="162"/>
      <c r="H120" s="263">
        <v>14.28</v>
      </c>
      <c r="I120" s="130"/>
      <c r="J120" s="162"/>
      <c r="K120" s="162"/>
      <c r="L120" s="260"/>
      <c r="M120" s="131"/>
      <c r="N120" s="132"/>
      <c r="O120" s="132"/>
      <c r="P120" s="132"/>
      <c r="Q120" s="132"/>
      <c r="R120" s="132"/>
      <c r="S120" s="132"/>
      <c r="T120" s="133"/>
      <c r="AT120" s="129" t="s">
        <v>142</v>
      </c>
      <c r="AU120" s="129" t="s">
        <v>77</v>
      </c>
      <c r="AV120" s="14" t="s">
        <v>77</v>
      </c>
      <c r="AW120" s="14" t="s">
        <v>30</v>
      </c>
      <c r="AX120" s="14" t="s">
        <v>68</v>
      </c>
      <c r="AY120" s="129" t="s">
        <v>133</v>
      </c>
    </row>
    <row r="121" spans="1:51" s="14" customFormat="1" ht="12">
      <c r="A121" s="162"/>
      <c r="B121" s="260"/>
      <c r="C121" s="162"/>
      <c r="D121" s="254" t="s">
        <v>142</v>
      </c>
      <c r="E121" s="261" t="s">
        <v>3</v>
      </c>
      <c r="F121" s="262" t="s">
        <v>2552</v>
      </c>
      <c r="G121" s="162"/>
      <c r="H121" s="263">
        <v>17.29</v>
      </c>
      <c r="I121" s="130"/>
      <c r="J121" s="162"/>
      <c r="K121" s="162"/>
      <c r="L121" s="260"/>
      <c r="M121" s="131"/>
      <c r="N121" s="132"/>
      <c r="O121" s="132"/>
      <c r="P121" s="132"/>
      <c r="Q121" s="132"/>
      <c r="R121" s="132"/>
      <c r="S121" s="132"/>
      <c r="T121" s="133"/>
      <c r="AT121" s="129" t="s">
        <v>142</v>
      </c>
      <c r="AU121" s="129" t="s">
        <v>77</v>
      </c>
      <c r="AV121" s="14" t="s">
        <v>77</v>
      </c>
      <c r="AW121" s="14" t="s">
        <v>30</v>
      </c>
      <c r="AX121" s="14" t="s">
        <v>68</v>
      </c>
      <c r="AY121" s="129" t="s">
        <v>133</v>
      </c>
    </row>
    <row r="122" spans="1:51" s="14" customFormat="1" ht="12">
      <c r="A122" s="162"/>
      <c r="B122" s="260"/>
      <c r="C122" s="162"/>
      <c r="D122" s="254" t="s">
        <v>142</v>
      </c>
      <c r="E122" s="261" t="s">
        <v>3</v>
      </c>
      <c r="F122" s="262" t="s">
        <v>2553</v>
      </c>
      <c r="G122" s="162"/>
      <c r="H122" s="263">
        <v>2.1</v>
      </c>
      <c r="I122" s="130"/>
      <c r="J122" s="162"/>
      <c r="K122" s="162"/>
      <c r="L122" s="260"/>
      <c r="M122" s="131"/>
      <c r="N122" s="132"/>
      <c r="O122" s="132"/>
      <c r="P122" s="132"/>
      <c r="Q122" s="132"/>
      <c r="R122" s="132"/>
      <c r="S122" s="132"/>
      <c r="T122" s="133"/>
      <c r="AT122" s="129" t="s">
        <v>142</v>
      </c>
      <c r="AU122" s="129" t="s">
        <v>77</v>
      </c>
      <c r="AV122" s="14" t="s">
        <v>77</v>
      </c>
      <c r="AW122" s="14" t="s">
        <v>30</v>
      </c>
      <c r="AX122" s="14" t="s">
        <v>68</v>
      </c>
      <c r="AY122" s="129" t="s">
        <v>133</v>
      </c>
    </row>
    <row r="123" spans="1:51" s="14" customFormat="1" ht="12">
      <c r="A123" s="162"/>
      <c r="B123" s="260"/>
      <c r="C123" s="162"/>
      <c r="D123" s="254" t="s">
        <v>142</v>
      </c>
      <c r="E123" s="261" t="s">
        <v>3</v>
      </c>
      <c r="F123" s="262" t="s">
        <v>2554</v>
      </c>
      <c r="G123" s="162"/>
      <c r="H123" s="263">
        <v>13.15</v>
      </c>
      <c r="I123" s="130"/>
      <c r="J123" s="162"/>
      <c r="K123" s="162"/>
      <c r="L123" s="260"/>
      <c r="M123" s="131"/>
      <c r="N123" s="132"/>
      <c r="O123" s="132"/>
      <c r="P123" s="132"/>
      <c r="Q123" s="132"/>
      <c r="R123" s="132"/>
      <c r="S123" s="132"/>
      <c r="T123" s="133"/>
      <c r="AT123" s="129" t="s">
        <v>142</v>
      </c>
      <c r="AU123" s="129" t="s">
        <v>77</v>
      </c>
      <c r="AV123" s="14" t="s">
        <v>77</v>
      </c>
      <c r="AW123" s="14" t="s">
        <v>30</v>
      </c>
      <c r="AX123" s="14" t="s">
        <v>68</v>
      </c>
      <c r="AY123" s="129" t="s">
        <v>133</v>
      </c>
    </row>
    <row r="124" spans="1:51" s="14" customFormat="1" ht="12">
      <c r="A124" s="162"/>
      <c r="B124" s="260"/>
      <c r="C124" s="162"/>
      <c r="D124" s="254" t="s">
        <v>142</v>
      </c>
      <c r="E124" s="261" t="s">
        <v>3</v>
      </c>
      <c r="F124" s="262" t="s">
        <v>2555</v>
      </c>
      <c r="G124" s="162"/>
      <c r="H124" s="263">
        <v>0.702</v>
      </c>
      <c r="I124" s="130"/>
      <c r="J124" s="162"/>
      <c r="K124" s="162"/>
      <c r="L124" s="260"/>
      <c r="M124" s="131"/>
      <c r="N124" s="132"/>
      <c r="O124" s="132"/>
      <c r="P124" s="132"/>
      <c r="Q124" s="132"/>
      <c r="R124" s="132"/>
      <c r="S124" s="132"/>
      <c r="T124" s="133"/>
      <c r="AT124" s="129" t="s">
        <v>142</v>
      </c>
      <c r="AU124" s="129" t="s">
        <v>77</v>
      </c>
      <c r="AV124" s="14" t="s">
        <v>77</v>
      </c>
      <c r="AW124" s="14" t="s">
        <v>30</v>
      </c>
      <c r="AX124" s="14" t="s">
        <v>68</v>
      </c>
      <c r="AY124" s="129" t="s">
        <v>133</v>
      </c>
    </row>
    <row r="125" spans="1:51" s="15" customFormat="1" ht="12">
      <c r="A125" s="165"/>
      <c r="B125" s="271"/>
      <c r="C125" s="165"/>
      <c r="D125" s="254" t="s">
        <v>142</v>
      </c>
      <c r="E125" s="272" t="s">
        <v>3</v>
      </c>
      <c r="F125" s="273" t="s">
        <v>207</v>
      </c>
      <c r="G125" s="165"/>
      <c r="H125" s="274">
        <v>104.704</v>
      </c>
      <c r="I125" s="138"/>
      <c r="J125" s="165"/>
      <c r="K125" s="165"/>
      <c r="L125" s="271"/>
      <c r="M125" s="139"/>
      <c r="N125" s="140"/>
      <c r="O125" s="140"/>
      <c r="P125" s="140"/>
      <c r="Q125" s="140"/>
      <c r="R125" s="140"/>
      <c r="S125" s="140"/>
      <c r="T125" s="141"/>
      <c r="AT125" s="137" t="s">
        <v>142</v>
      </c>
      <c r="AU125" s="137" t="s">
        <v>77</v>
      </c>
      <c r="AV125" s="15" t="s">
        <v>140</v>
      </c>
      <c r="AW125" s="15" t="s">
        <v>30</v>
      </c>
      <c r="AX125" s="15" t="s">
        <v>73</v>
      </c>
      <c r="AY125" s="137" t="s">
        <v>133</v>
      </c>
    </row>
    <row r="126" spans="1:65" s="2" customFormat="1" ht="37.9" customHeight="1">
      <c r="A126" s="164"/>
      <c r="B126" s="176"/>
      <c r="C126" s="242" t="s">
        <v>177</v>
      </c>
      <c r="D126" s="242" t="s">
        <v>135</v>
      </c>
      <c r="E126" s="243" t="s">
        <v>2556</v>
      </c>
      <c r="F126" s="244" t="s">
        <v>2557</v>
      </c>
      <c r="G126" s="245" t="s">
        <v>148</v>
      </c>
      <c r="H126" s="246">
        <v>104.704</v>
      </c>
      <c r="I126" s="117"/>
      <c r="J126" s="247">
        <f>ROUND(I126*H126,2)</f>
        <v>0</v>
      </c>
      <c r="K126" s="244" t="s">
        <v>139</v>
      </c>
      <c r="L126" s="176"/>
      <c r="M126" s="118" t="s">
        <v>3</v>
      </c>
      <c r="N126" s="119" t="s">
        <v>39</v>
      </c>
      <c r="O126" s="51"/>
      <c r="P126" s="120">
        <f>O126*H126</f>
        <v>0</v>
      </c>
      <c r="Q126" s="120">
        <v>0</v>
      </c>
      <c r="R126" s="120">
        <f>Q126*H126</f>
        <v>0</v>
      </c>
      <c r="S126" s="120">
        <v>0</v>
      </c>
      <c r="T126" s="121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22" t="s">
        <v>140</v>
      </c>
      <c r="AT126" s="122" t="s">
        <v>135</v>
      </c>
      <c r="AU126" s="122" t="s">
        <v>77</v>
      </c>
      <c r="AY126" s="18" t="s">
        <v>133</v>
      </c>
      <c r="BE126" s="123">
        <f>IF(N126="základní",J126,0)</f>
        <v>0</v>
      </c>
      <c r="BF126" s="123">
        <f>IF(N126="snížená",J126,0)</f>
        <v>0</v>
      </c>
      <c r="BG126" s="123">
        <f>IF(N126="zákl. přenesená",J126,0)</f>
        <v>0</v>
      </c>
      <c r="BH126" s="123">
        <f>IF(N126="sníž. přenesená",J126,0)</f>
        <v>0</v>
      </c>
      <c r="BI126" s="123">
        <f>IF(N126="nulová",J126,0)</f>
        <v>0</v>
      </c>
      <c r="BJ126" s="18" t="s">
        <v>73</v>
      </c>
      <c r="BK126" s="123">
        <f>ROUND(I126*H126,2)</f>
        <v>0</v>
      </c>
      <c r="BL126" s="18" t="s">
        <v>140</v>
      </c>
      <c r="BM126" s="122" t="s">
        <v>2558</v>
      </c>
    </row>
    <row r="127" spans="1:65" s="2" customFormat="1" ht="37.9" customHeight="1">
      <c r="A127" s="164"/>
      <c r="B127" s="176"/>
      <c r="C127" s="242" t="s">
        <v>182</v>
      </c>
      <c r="D127" s="242" t="s">
        <v>135</v>
      </c>
      <c r="E127" s="243" t="s">
        <v>2559</v>
      </c>
      <c r="F127" s="244" t="s">
        <v>2560</v>
      </c>
      <c r="G127" s="245" t="s">
        <v>148</v>
      </c>
      <c r="H127" s="246">
        <v>104.704</v>
      </c>
      <c r="I127" s="117"/>
      <c r="J127" s="247">
        <f>ROUND(I127*H127,2)</f>
        <v>0</v>
      </c>
      <c r="K127" s="244" t="s">
        <v>139</v>
      </c>
      <c r="L127" s="176"/>
      <c r="M127" s="118" t="s">
        <v>3</v>
      </c>
      <c r="N127" s="119" t="s">
        <v>39</v>
      </c>
      <c r="O127" s="51"/>
      <c r="P127" s="120">
        <f>O127*H127</f>
        <v>0</v>
      </c>
      <c r="Q127" s="120">
        <v>0</v>
      </c>
      <c r="R127" s="120">
        <f>Q127*H127</f>
        <v>0</v>
      </c>
      <c r="S127" s="120">
        <v>0</v>
      </c>
      <c r="T127" s="121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22" t="s">
        <v>140</v>
      </c>
      <c r="AT127" s="122" t="s">
        <v>135</v>
      </c>
      <c r="AU127" s="122" t="s">
        <v>77</v>
      </c>
      <c r="AY127" s="18" t="s">
        <v>133</v>
      </c>
      <c r="BE127" s="123">
        <f>IF(N127="základní",J127,0)</f>
        <v>0</v>
      </c>
      <c r="BF127" s="123">
        <f>IF(N127="snížená",J127,0)</f>
        <v>0</v>
      </c>
      <c r="BG127" s="123">
        <f>IF(N127="zákl. přenesená",J127,0)</f>
        <v>0</v>
      </c>
      <c r="BH127" s="123">
        <f>IF(N127="sníž. přenesená",J127,0)</f>
        <v>0</v>
      </c>
      <c r="BI127" s="123">
        <f>IF(N127="nulová",J127,0)</f>
        <v>0</v>
      </c>
      <c r="BJ127" s="18" t="s">
        <v>73</v>
      </c>
      <c r="BK127" s="123">
        <f>ROUND(I127*H127,2)</f>
        <v>0</v>
      </c>
      <c r="BL127" s="18" t="s">
        <v>140</v>
      </c>
      <c r="BM127" s="122" t="s">
        <v>2561</v>
      </c>
    </row>
    <row r="128" spans="1:65" s="2" customFormat="1" ht="24.2" customHeight="1">
      <c r="A128" s="164"/>
      <c r="B128" s="176"/>
      <c r="C128" s="242" t="s">
        <v>187</v>
      </c>
      <c r="D128" s="242" t="s">
        <v>135</v>
      </c>
      <c r="E128" s="243" t="s">
        <v>2562</v>
      </c>
      <c r="F128" s="244" t="s">
        <v>2563</v>
      </c>
      <c r="G128" s="245" t="s">
        <v>148</v>
      </c>
      <c r="H128" s="246">
        <v>18.36</v>
      </c>
      <c r="I128" s="117"/>
      <c r="J128" s="247">
        <f>ROUND(I128*H128,2)</f>
        <v>0</v>
      </c>
      <c r="K128" s="244" t="s">
        <v>139</v>
      </c>
      <c r="L128" s="176"/>
      <c r="M128" s="118" t="s">
        <v>3</v>
      </c>
      <c r="N128" s="119" t="s">
        <v>39</v>
      </c>
      <c r="O128" s="51"/>
      <c r="P128" s="120">
        <f>O128*H128</f>
        <v>0</v>
      </c>
      <c r="Q128" s="120">
        <v>0</v>
      </c>
      <c r="R128" s="120">
        <f>Q128*H128</f>
        <v>0</v>
      </c>
      <c r="S128" s="120">
        <v>0</v>
      </c>
      <c r="T128" s="121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22" t="s">
        <v>140</v>
      </c>
      <c r="AT128" s="122" t="s">
        <v>135</v>
      </c>
      <c r="AU128" s="122" t="s">
        <v>77</v>
      </c>
      <c r="AY128" s="18" t="s">
        <v>133</v>
      </c>
      <c r="BE128" s="123">
        <f>IF(N128="základní",J128,0)</f>
        <v>0</v>
      </c>
      <c r="BF128" s="123">
        <f>IF(N128="snížená",J128,0)</f>
        <v>0</v>
      </c>
      <c r="BG128" s="123">
        <f>IF(N128="zákl. přenesená",J128,0)</f>
        <v>0</v>
      </c>
      <c r="BH128" s="123">
        <f>IF(N128="sníž. přenesená",J128,0)</f>
        <v>0</v>
      </c>
      <c r="BI128" s="123">
        <f>IF(N128="nulová",J128,0)</f>
        <v>0</v>
      </c>
      <c r="BJ128" s="18" t="s">
        <v>73</v>
      </c>
      <c r="BK128" s="123">
        <f>ROUND(I128*H128,2)</f>
        <v>0</v>
      </c>
      <c r="BL128" s="18" t="s">
        <v>140</v>
      </c>
      <c r="BM128" s="122" t="s">
        <v>2564</v>
      </c>
    </row>
    <row r="129" spans="1:51" s="13" customFormat="1" ht="12">
      <c r="A129" s="161"/>
      <c r="B129" s="253"/>
      <c r="C129" s="161"/>
      <c r="D129" s="254" t="s">
        <v>142</v>
      </c>
      <c r="E129" s="255" t="s">
        <v>3</v>
      </c>
      <c r="F129" s="256" t="s">
        <v>2535</v>
      </c>
      <c r="G129" s="161"/>
      <c r="H129" s="255" t="s">
        <v>3</v>
      </c>
      <c r="I129" s="125"/>
      <c r="J129" s="161"/>
      <c r="K129" s="161"/>
      <c r="L129" s="253"/>
      <c r="M129" s="126"/>
      <c r="N129" s="127"/>
      <c r="O129" s="127"/>
      <c r="P129" s="127"/>
      <c r="Q129" s="127"/>
      <c r="R129" s="127"/>
      <c r="S129" s="127"/>
      <c r="T129" s="128"/>
      <c r="AT129" s="124" t="s">
        <v>142</v>
      </c>
      <c r="AU129" s="124" t="s">
        <v>77</v>
      </c>
      <c r="AV129" s="13" t="s">
        <v>73</v>
      </c>
      <c r="AW129" s="13" t="s">
        <v>30</v>
      </c>
      <c r="AX129" s="13" t="s">
        <v>68</v>
      </c>
      <c r="AY129" s="124" t="s">
        <v>133</v>
      </c>
    </row>
    <row r="130" spans="1:51" s="14" customFormat="1" ht="12">
      <c r="A130" s="162"/>
      <c r="B130" s="260"/>
      <c r="C130" s="162"/>
      <c r="D130" s="254" t="s">
        <v>142</v>
      </c>
      <c r="E130" s="261" t="s">
        <v>3</v>
      </c>
      <c r="F130" s="262" t="s">
        <v>2565</v>
      </c>
      <c r="G130" s="162"/>
      <c r="H130" s="263">
        <v>12.84</v>
      </c>
      <c r="I130" s="130"/>
      <c r="J130" s="162"/>
      <c r="K130" s="162"/>
      <c r="L130" s="260"/>
      <c r="M130" s="131"/>
      <c r="N130" s="132"/>
      <c r="O130" s="132"/>
      <c r="P130" s="132"/>
      <c r="Q130" s="132"/>
      <c r="R130" s="132"/>
      <c r="S130" s="132"/>
      <c r="T130" s="133"/>
      <c r="AT130" s="129" t="s">
        <v>142</v>
      </c>
      <c r="AU130" s="129" t="s">
        <v>77</v>
      </c>
      <c r="AV130" s="14" t="s">
        <v>77</v>
      </c>
      <c r="AW130" s="14" t="s">
        <v>30</v>
      </c>
      <c r="AX130" s="14" t="s">
        <v>68</v>
      </c>
      <c r="AY130" s="129" t="s">
        <v>133</v>
      </c>
    </row>
    <row r="131" spans="1:51" s="13" customFormat="1" ht="12">
      <c r="A131" s="161"/>
      <c r="B131" s="253"/>
      <c r="C131" s="161"/>
      <c r="D131" s="254" t="s">
        <v>142</v>
      </c>
      <c r="E131" s="255" t="s">
        <v>3</v>
      </c>
      <c r="F131" s="256" t="s">
        <v>1003</v>
      </c>
      <c r="G131" s="161"/>
      <c r="H131" s="255" t="s">
        <v>3</v>
      </c>
      <c r="I131" s="125"/>
      <c r="J131" s="161"/>
      <c r="K131" s="161"/>
      <c r="L131" s="253"/>
      <c r="M131" s="126"/>
      <c r="N131" s="127"/>
      <c r="O131" s="127"/>
      <c r="P131" s="127"/>
      <c r="Q131" s="127"/>
      <c r="R131" s="127"/>
      <c r="S131" s="127"/>
      <c r="T131" s="128"/>
      <c r="AT131" s="124" t="s">
        <v>142</v>
      </c>
      <c r="AU131" s="124" t="s">
        <v>77</v>
      </c>
      <c r="AV131" s="13" t="s">
        <v>73</v>
      </c>
      <c r="AW131" s="13" t="s">
        <v>30</v>
      </c>
      <c r="AX131" s="13" t="s">
        <v>68</v>
      </c>
      <c r="AY131" s="124" t="s">
        <v>133</v>
      </c>
    </row>
    <row r="132" spans="1:51" s="14" customFormat="1" ht="12">
      <c r="A132" s="162"/>
      <c r="B132" s="260"/>
      <c r="C132" s="162"/>
      <c r="D132" s="254" t="s">
        <v>142</v>
      </c>
      <c r="E132" s="261" t="s">
        <v>3</v>
      </c>
      <c r="F132" s="262" t="s">
        <v>2566</v>
      </c>
      <c r="G132" s="162"/>
      <c r="H132" s="263">
        <v>5.52</v>
      </c>
      <c r="I132" s="130"/>
      <c r="J132" s="162"/>
      <c r="K132" s="162"/>
      <c r="L132" s="260"/>
      <c r="M132" s="131"/>
      <c r="N132" s="132"/>
      <c r="O132" s="132"/>
      <c r="P132" s="132"/>
      <c r="Q132" s="132"/>
      <c r="R132" s="132"/>
      <c r="S132" s="132"/>
      <c r="T132" s="133"/>
      <c r="AT132" s="129" t="s">
        <v>142</v>
      </c>
      <c r="AU132" s="129" t="s">
        <v>77</v>
      </c>
      <c r="AV132" s="14" t="s">
        <v>77</v>
      </c>
      <c r="AW132" s="14" t="s">
        <v>30</v>
      </c>
      <c r="AX132" s="14" t="s">
        <v>68</v>
      </c>
      <c r="AY132" s="129" t="s">
        <v>133</v>
      </c>
    </row>
    <row r="133" spans="1:51" s="15" customFormat="1" ht="12">
      <c r="A133" s="165"/>
      <c r="B133" s="271"/>
      <c r="C133" s="165"/>
      <c r="D133" s="254" t="s">
        <v>142</v>
      </c>
      <c r="E133" s="272" t="s">
        <v>3</v>
      </c>
      <c r="F133" s="273" t="s">
        <v>207</v>
      </c>
      <c r="G133" s="165"/>
      <c r="H133" s="274">
        <v>18.36</v>
      </c>
      <c r="I133" s="138"/>
      <c r="J133" s="165"/>
      <c r="K133" s="165"/>
      <c r="L133" s="271"/>
      <c r="M133" s="139"/>
      <c r="N133" s="140"/>
      <c r="O133" s="140"/>
      <c r="P133" s="140"/>
      <c r="Q133" s="140"/>
      <c r="R133" s="140"/>
      <c r="S133" s="140"/>
      <c r="T133" s="141"/>
      <c r="AT133" s="137" t="s">
        <v>142</v>
      </c>
      <c r="AU133" s="137" t="s">
        <v>77</v>
      </c>
      <c r="AV133" s="15" t="s">
        <v>140</v>
      </c>
      <c r="AW133" s="15" t="s">
        <v>30</v>
      </c>
      <c r="AX133" s="15" t="s">
        <v>73</v>
      </c>
      <c r="AY133" s="137" t="s">
        <v>133</v>
      </c>
    </row>
    <row r="134" spans="1:65" s="2" customFormat="1" ht="14.45" customHeight="1">
      <c r="A134" s="164"/>
      <c r="B134" s="176"/>
      <c r="C134" s="285" t="s">
        <v>192</v>
      </c>
      <c r="D134" s="285" t="s">
        <v>898</v>
      </c>
      <c r="E134" s="286" t="s">
        <v>2567</v>
      </c>
      <c r="F134" s="287" t="s">
        <v>2568</v>
      </c>
      <c r="G134" s="288" t="s">
        <v>211</v>
      </c>
      <c r="H134" s="289">
        <v>31.212</v>
      </c>
      <c r="I134" s="144"/>
      <c r="J134" s="290">
        <f>ROUND(I134*H134,2)</f>
        <v>0</v>
      </c>
      <c r="K134" s="287" t="s">
        <v>3</v>
      </c>
      <c r="L134" s="291"/>
      <c r="M134" s="145" t="s">
        <v>3</v>
      </c>
      <c r="N134" s="146" t="s">
        <v>39</v>
      </c>
      <c r="O134" s="51"/>
      <c r="P134" s="120">
        <f>O134*H134</f>
        <v>0</v>
      </c>
      <c r="Q134" s="120">
        <v>0</v>
      </c>
      <c r="R134" s="120">
        <f>Q134*H134</f>
        <v>0</v>
      </c>
      <c r="S134" s="120">
        <v>0</v>
      </c>
      <c r="T134" s="121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22" t="s">
        <v>182</v>
      </c>
      <c r="AT134" s="122" t="s">
        <v>898</v>
      </c>
      <c r="AU134" s="122" t="s">
        <v>77</v>
      </c>
      <c r="AY134" s="18" t="s">
        <v>133</v>
      </c>
      <c r="BE134" s="123">
        <f>IF(N134="základní",J134,0)</f>
        <v>0</v>
      </c>
      <c r="BF134" s="123">
        <f>IF(N134="snížená",J134,0)</f>
        <v>0</v>
      </c>
      <c r="BG134" s="123">
        <f>IF(N134="zákl. přenesená",J134,0)</f>
        <v>0</v>
      </c>
      <c r="BH134" s="123">
        <f>IF(N134="sníž. přenesená",J134,0)</f>
        <v>0</v>
      </c>
      <c r="BI134" s="123">
        <f>IF(N134="nulová",J134,0)</f>
        <v>0</v>
      </c>
      <c r="BJ134" s="18" t="s">
        <v>73</v>
      </c>
      <c r="BK134" s="123">
        <f>ROUND(I134*H134,2)</f>
        <v>0</v>
      </c>
      <c r="BL134" s="18" t="s">
        <v>140</v>
      </c>
      <c r="BM134" s="122" t="s">
        <v>2569</v>
      </c>
    </row>
    <row r="135" spans="1:51" s="14" customFormat="1" ht="12">
      <c r="A135" s="162"/>
      <c r="B135" s="260"/>
      <c r="C135" s="162"/>
      <c r="D135" s="254" t="s">
        <v>142</v>
      </c>
      <c r="E135" s="162"/>
      <c r="F135" s="262" t="s">
        <v>2570</v>
      </c>
      <c r="G135" s="162"/>
      <c r="H135" s="263">
        <v>31.212</v>
      </c>
      <c r="I135" s="130"/>
      <c r="J135" s="162"/>
      <c r="K135" s="162"/>
      <c r="L135" s="260"/>
      <c r="M135" s="131"/>
      <c r="N135" s="132"/>
      <c r="O135" s="132"/>
      <c r="P135" s="132"/>
      <c r="Q135" s="132"/>
      <c r="R135" s="132"/>
      <c r="S135" s="132"/>
      <c r="T135" s="133"/>
      <c r="AT135" s="129" t="s">
        <v>142</v>
      </c>
      <c r="AU135" s="129" t="s">
        <v>77</v>
      </c>
      <c r="AV135" s="14" t="s">
        <v>77</v>
      </c>
      <c r="AW135" s="14" t="s">
        <v>4</v>
      </c>
      <c r="AX135" s="14" t="s">
        <v>73</v>
      </c>
      <c r="AY135" s="129" t="s">
        <v>133</v>
      </c>
    </row>
    <row r="136" spans="1:65" s="2" customFormat="1" ht="24.2" customHeight="1">
      <c r="A136" s="164"/>
      <c r="B136" s="176"/>
      <c r="C136" s="242" t="s">
        <v>200</v>
      </c>
      <c r="D136" s="242" t="s">
        <v>135</v>
      </c>
      <c r="E136" s="243" t="s">
        <v>2571</v>
      </c>
      <c r="F136" s="244" t="s">
        <v>2572</v>
      </c>
      <c r="G136" s="245" t="s">
        <v>148</v>
      </c>
      <c r="H136" s="246">
        <v>3.91</v>
      </c>
      <c r="I136" s="117"/>
      <c r="J136" s="247">
        <f>ROUND(I136*H136,2)</f>
        <v>0</v>
      </c>
      <c r="K136" s="244" t="s">
        <v>139</v>
      </c>
      <c r="L136" s="176"/>
      <c r="M136" s="118" t="s">
        <v>3</v>
      </c>
      <c r="N136" s="119" t="s">
        <v>39</v>
      </c>
      <c r="O136" s="51"/>
      <c r="P136" s="120">
        <f>O136*H136</f>
        <v>0</v>
      </c>
      <c r="Q136" s="120">
        <v>0</v>
      </c>
      <c r="R136" s="120">
        <f>Q136*H136</f>
        <v>0</v>
      </c>
      <c r="S136" s="120">
        <v>0</v>
      </c>
      <c r="T136" s="121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22" t="s">
        <v>140</v>
      </c>
      <c r="AT136" s="122" t="s">
        <v>135</v>
      </c>
      <c r="AU136" s="122" t="s">
        <v>77</v>
      </c>
      <c r="AY136" s="18" t="s">
        <v>133</v>
      </c>
      <c r="BE136" s="123">
        <f>IF(N136="základní",J136,0)</f>
        <v>0</v>
      </c>
      <c r="BF136" s="123">
        <f>IF(N136="snížená",J136,0)</f>
        <v>0</v>
      </c>
      <c r="BG136" s="123">
        <f>IF(N136="zákl. přenesená",J136,0)</f>
        <v>0</v>
      </c>
      <c r="BH136" s="123">
        <f>IF(N136="sníž. přenesená",J136,0)</f>
        <v>0</v>
      </c>
      <c r="BI136" s="123">
        <f>IF(N136="nulová",J136,0)</f>
        <v>0</v>
      </c>
      <c r="BJ136" s="18" t="s">
        <v>73</v>
      </c>
      <c r="BK136" s="123">
        <f>ROUND(I136*H136,2)</f>
        <v>0</v>
      </c>
      <c r="BL136" s="18" t="s">
        <v>140</v>
      </c>
      <c r="BM136" s="122" t="s">
        <v>2573</v>
      </c>
    </row>
    <row r="137" spans="1:51" s="13" customFormat="1" ht="12">
      <c r="A137" s="161"/>
      <c r="B137" s="253"/>
      <c r="C137" s="161"/>
      <c r="D137" s="254" t="s">
        <v>142</v>
      </c>
      <c r="E137" s="255" t="s">
        <v>3</v>
      </c>
      <c r="F137" s="256" t="s">
        <v>2574</v>
      </c>
      <c r="G137" s="161"/>
      <c r="H137" s="255" t="s">
        <v>3</v>
      </c>
      <c r="I137" s="125"/>
      <c r="J137" s="161"/>
      <c r="K137" s="161"/>
      <c r="L137" s="253"/>
      <c r="M137" s="126"/>
      <c r="N137" s="127"/>
      <c r="O137" s="127"/>
      <c r="P137" s="127"/>
      <c r="Q137" s="127"/>
      <c r="R137" s="127"/>
      <c r="S137" s="127"/>
      <c r="T137" s="128"/>
      <c r="AT137" s="124" t="s">
        <v>142</v>
      </c>
      <c r="AU137" s="124" t="s">
        <v>77</v>
      </c>
      <c r="AV137" s="13" t="s">
        <v>73</v>
      </c>
      <c r="AW137" s="13" t="s">
        <v>30</v>
      </c>
      <c r="AX137" s="13" t="s">
        <v>68</v>
      </c>
      <c r="AY137" s="124" t="s">
        <v>133</v>
      </c>
    </row>
    <row r="138" spans="1:51" s="14" customFormat="1" ht="12">
      <c r="A138" s="162"/>
      <c r="B138" s="260"/>
      <c r="C138" s="162"/>
      <c r="D138" s="254" t="s">
        <v>142</v>
      </c>
      <c r="E138" s="261" t="s">
        <v>3</v>
      </c>
      <c r="F138" s="262" t="s">
        <v>2575</v>
      </c>
      <c r="G138" s="162"/>
      <c r="H138" s="263">
        <v>0.039</v>
      </c>
      <c r="I138" s="130"/>
      <c r="J138" s="162"/>
      <c r="K138" s="162"/>
      <c r="L138" s="260"/>
      <c r="M138" s="131"/>
      <c r="N138" s="132"/>
      <c r="O138" s="132"/>
      <c r="P138" s="132"/>
      <c r="Q138" s="132"/>
      <c r="R138" s="132"/>
      <c r="S138" s="132"/>
      <c r="T138" s="133"/>
      <c r="AT138" s="129" t="s">
        <v>142</v>
      </c>
      <c r="AU138" s="129" t="s">
        <v>77</v>
      </c>
      <c r="AV138" s="14" t="s">
        <v>77</v>
      </c>
      <c r="AW138" s="14" t="s">
        <v>30</v>
      </c>
      <c r="AX138" s="14" t="s">
        <v>68</v>
      </c>
      <c r="AY138" s="129" t="s">
        <v>133</v>
      </c>
    </row>
    <row r="139" spans="1:51" s="13" customFormat="1" ht="12">
      <c r="A139" s="161"/>
      <c r="B139" s="253"/>
      <c r="C139" s="161"/>
      <c r="D139" s="254" t="s">
        <v>142</v>
      </c>
      <c r="E139" s="255" t="s">
        <v>3</v>
      </c>
      <c r="F139" s="256" t="s">
        <v>2576</v>
      </c>
      <c r="G139" s="161"/>
      <c r="H139" s="255" t="s">
        <v>3</v>
      </c>
      <c r="I139" s="125"/>
      <c r="J139" s="161"/>
      <c r="K139" s="161"/>
      <c r="L139" s="253"/>
      <c r="M139" s="126"/>
      <c r="N139" s="127"/>
      <c r="O139" s="127"/>
      <c r="P139" s="127"/>
      <c r="Q139" s="127"/>
      <c r="R139" s="127"/>
      <c r="S139" s="127"/>
      <c r="T139" s="128"/>
      <c r="AT139" s="124" t="s">
        <v>142</v>
      </c>
      <c r="AU139" s="124" t="s">
        <v>77</v>
      </c>
      <c r="AV139" s="13" t="s">
        <v>73</v>
      </c>
      <c r="AW139" s="13" t="s">
        <v>30</v>
      </c>
      <c r="AX139" s="13" t="s">
        <v>68</v>
      </c>
      <c r="AY139" s="124" t="s">
        <v>133</v>
      </c>
    </row>
    <row r="140" spans="1:51" s="14" customFormat="1" ht="12">
      <c r="A140" s="162"/>
      <c r="B140" s="260"/>
      <c r="C140" s="162"/>
      <c r="D140" s="254" t="s">
        <v>142</v>
      </c>
      <c r="E140" s="261" t="s">
        <v>3</v>
      </c>
      <c r="F140" s="262" t="s">
        <v>2577</v>
      </c>
      <c r="G140" s="162"/>
      <c r="H140" s="263">
        <v>3.91</v>
      </c>
      <c r="I140" s="130"/>
      <c r="J140" s="162"/>
      <c r="K140" s="162"/>
      <c r="L140" s="260"/>
      <c r="M140" s="131"/>
      <c r="N140" s="132"/>
      <c r="O140" s="132"/>
      <c r="P140" s="132"/>
      <c r="Q140" s="132"/>
      <c r="R140" s="132"/>
      <c r="S140" s="132"/>
      <c r="T140" s="133"/>
      <c r="AT140" s="129" t="s">
        <v>142</v>
      </c>
      <c r="AU140" s="129" t="s">
        <v>77</v>
      </c>
      <c r="AV140" s="14" t="s">
        <v>77</v>
      </c>
      <c r="AW140" s="14" t="s">
        <v>30</v>
      </c>
      <c r="AX140" s="14" t="s">
        <v>73</v>
      </c>
      <c r="AY140" s="129" t="s">
        <v>133</v>
      </c>
    </row>
    <row r="141" spans="1:65" s="2" customFormat="1" ht="14.45" customHeight="1">
      <c r="A141" s="164"/>
      <c r="B141" s="176"/>
      <c r="C141" s="285" t="s">
        <v>208</v>
      </c>
      <c r="D141" s="285" t="s">
        <v>898</v>
      </c>
      <c r="E141" s="286" t="s">
        <v>2578</v>
      </c>
      <c r="F141" s="287" t="s">
        <v>2579</v>
      </c>
      <c r="G141" s="288" t="s">
        <v>211</v>
      </c>
      <c r="H141" s="289">
        <v>6.647</v>
      </c>
      <c r="I141" s="144"/>
      <c r="J141" s="290">
        <f>ROUND(I141*H141,2)</f>
        <v>0</v>
      </c>
      <c r="K141" s="287" t="s">
        <v>139</v>
      </c>
      <c r="L141" s="291"/>
      <c r="M141" s="145" t="s">
        <v>3</v>
      </c>
      <c r="N141" s="146" t="s">
        <v>39</v>
      </c>
      <c r="O141" s="51"/>
      <c r="P141" s="120">
        <f>O141*H141</f>
        <v>0</v>
      </c>
      <c r="Q141" s="120">
        <v>1</v>
      </c>
      <c r="R141" s="120">
        <f>Q141*H141</f>
        <v>6.647</v>
      </c>
      <c r="S141" s="120">
        <v>0</v>
      </c>
      <c r="T141" s="121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22" t="s">
        <v>182</v>
      </c>
      <c r="AT141" s="122" t="s">
        <v>898</v>
      </c>
      <c r="AU141" s="122" t="s">
        <v>77</v>
      </c>
      <c r="AY141" s="18" t="s">
        <v>133</v>
      </c>
      <c r="BE141" s="123">
        <f>IF(N141="základní",J141,0)</f>
        <v>0</v>
      </c>
      <c r="BF141" s="123">
        <f>IF(N141="snížená",J141,0)</f>
        <v>0</v>
      </c>
      <c r="BG141" s="123">
        <f>IF(N141="zákl. přenesená",J141,0)</f>
        <v>0</v>
      </c>
      <c r="BH141" s="123">
        <f>IF(N141="sníž. přenesená",J141,0)</f>
        <v>0</v>
      </c>
      <c r="BI141" s="123">
        <f>IF(N141="nulová",J141,0)</f>
        <v>0</v>
      </c>
      <c r="BJ141" s="18" t="s">
        <v>73</v>
      </c>
      <c r="BK141" s="123">
        <f>ROUND(I141*H141,2)</f>
        <v>0</v>
      </c>
      <c r="BL141" s="18" t="s">
        <v>140</v>
      </c>
      <c r="BM141" s="122" t="s">
        <v>2580</v>
      </c>
    </row>
    <row r="142" spans="1:51" s="14" customFormat="1" ht="12">
      <c r="A142" s="162"/>
      <c r="B142" s="260"/>
      <c r="C142" s="162"/>
      <c r="D142" s="254" t="s">
        <v>142</v>
      </c>
      <c r="E142" s="162"/>
      <c r="F142" s="262" t="s">
        <v>2581</v>
      </c>
      <c r="G142" s="162"/>
      <c r="H142" s="263">
        <v>6.647</v>
      </c>
      <c r="I142" s="130"/>
      <c r="J142" s="162"/>
      <c r="K142" s="162"/>
      <c r="L142" s="260"/>
      <c r="M142" s="131"/>
      <c r="N142" s="132"/>
      <c r="O142" s="132"/>
      <c r="P142" s="132"/>
      <c r="Q142" s="132"/>
      <c r="R142" s="132"/>
      <c r="S142" s="132"/>
      <c r="T142" s="133"/>
      <c r="AT142" s="129" t="s">
        <v>142</v>
      </c>
      <c r="AU142" s="129" t="s">
        <v>77</v>
      </c>
      <c r="AV142" s="14" t="s">
        <v>77</v>
      </c>
      <c r="AW142" s="14" t="s">
        <v>4</v>
      </c>
      <c r="AX142" s="14" t="s">
        <v>73</v>
      </c>
      <c r="AY142" s="129" t="s">
        <v>133</v>
      </c>
    </row>
    <row r="143" spans="1:65" s="2" customFormat="1" ht="24.2" customHeight="1">
      <c r="A143" s="164"/>
      <c r="B143" s="176"/>
      <c r="C143" s="242" t="s">
        <v>214</v>
      </c>
      <c r="D143" s="242" t="s">
        <v>135</v>
      </c>
      <c r="E143" s="243" t="s">
        <v>2582</v>
      </c>
      <c r="F143" s="244" t="s">
        <v>2583</v>
      </c>
      <c r="G143" s="245" t="s">
        <v>138</v>
      </c>
      <c r="H143" s="246">
        <v>30.2</v>
      </c>
      <c r="I143" s="117"/>
      <c r="J143" s="247">
        <f>ROUND(I143*H143,2)</f>
        <v>0</v>
      </c>
      <c r="K143" s="244" t="s">
        <v>139</v>
      </c>
      <c r="L143" s="176"/>
      <c r="M143" s="118" t="s">
        <v>3</v>
      </c>
      <c r="N143" s="119" t="s">
        <v>39</v>
      </c>
      <c r="O143" s="51"/>
      <c r="P143" s="120">
        <f>O143*H143</f>
        <v>0</v>
      </c>
      <c r="Q143" s="120">
        <v>0</v>
      </c>
      <c r="R143" s="120">
        <f>Q143*H143</f>
        <v>0</v>
      </c>
      <c r="S143" s="120">
        <v>0</v>
      </c>
      <c r="T143" s="121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22" t="s">
        <v>140</v>
      </c>
      <c r="AT143" s="122" t="s">
        <v>135</v>
      </c>
      <c r="AU143" s="122" t="s">
        <v>77</v>
      </c>
      <c r="AY143" s="18" t="s">
        <v>133</v>
      </c>
      <c r="BE143" s="123">
        <f>IF(N143="základní",J143,0)</f>
        <v>0</v>
      </c>
      <c r="BF143" s="123">
        <f>IF(N143="snížená",J143,0)</f>
        <v>0</v>
      </c>
      <c r="BG143" s="123">
        <f>IF(N143="zákl. přenesená",J143,0)</f>
        <v>0</v>
      </c>
      <c r="BH143" s="123">
        <f>IF(N143="sníž. přenesená",J143,0)</f>
        <v>0</v>
      </c>
      <c r="BI143" s="123">
        <f>IF(N143="nulová",J143,0)</f>
        <v>0</v>
      </c>
      <c r="BJ143" s="18" t="s">
        <v>73</v>
      </c>
      <c r="BK143" s="123">
        <f>ROUND(I143*H143,2)</f>
        <v>0</v>
      </c>
      <c r="BL143" s="18" t="s">
        <v>140</v>
      </c>
      <c r="BM143" s="122" t="s">
        <v>2584</v>
      </c>
    </row>
    <row r="144" spans="1:51" s="14" customFormat="1" ht="12">
      <c r="A144" s="162"/>
      <c r="B144" s="260"/>
      <c r="C144" s="162"/>
      <c r="D144" s="254" t="s">
        <v>142</v>
      </c>
      <c r="E144" s="261" t="s">
        <v>3</v>
      </c>
      <c r="F144" s="262" t="s">
        <v>2585</v>
      </c>
      <c r="G144" s="162"/>
      <c r="H144" s="263">
        <v>30.2</v>
      </c>
      <c r="I144" s="130"/>
      <c r="J144" s="162"/>
      <c r="K144" s="162"/>
      <c r="L144" s="260"/>
      <c r="M144" s="131"/>
      <c r="N144" s="132"/>
      <c r="O144" s="132"/>
      <c r="P144" s="132"/>
      <c r="Q144" s="132"/>
      <c r="R144" s="132"/>
      <c r="S144" s="132"/>
      <c r="T144" s="133"/>
      <c r="AT144" s="129" t="s">
        <v>142</v>
      </c>
      <c r="AU144" s="129" t="s">
        <v>77</v>
      </c>
      <c r="AV144" s="14" t="s">
        <v>77</v>
      </c>
      <c r="AW144" s="14" t="s">
        <v>30</v>
      </c>
      <c r="AX144" s="14" t="s">
        <v>73</v>
      </c>
      <c r="AY144" s="129" t="s">
        <v>133</v>
      </c>
    </row>
    <row r="145" spans="1:65" s="2" customFormat="1" ht="14.45" customHeight="1">
      <c r="A145" s="164"/>
      <c r="B145" s="176"/>
      <c r="C145" s="285" t="s">
        <v>219</v>
      </c>
      <c r="D145" s="285" t="s">
        <v>898</v>
      </c>
      <c r="E145" s="286" t="s">
        <v>2586</v>
      </c>
      <c r="F145" s="287" t="s">
        <v>2587</v>
      </c>
      <c r="G145" s="288" t="s">
        <v>211</v>
      </c>
      <c r="H145" s="289">
        <v>10.268</v>
      </c>
      <c r="I145" s="144"/>
      <c r="J145" s="290">
        <f>ROUND(I145*H145,2)</f>
        <v>0</v>
      </c>
      <c r="K145" s="287" t="s">
        <v>139</v>
      </c>
      <c r="L145" s="291"/>
      <c r="M145" s="145" t="s">
        <v>3</v>
      </c>
      <c r="N145" s="146" t="s">
        <v>39</v>
      </c>
      <c r="O145" s="51"/>
      <c r="P145" s="120">
        <f>O145*H145</f>
        <v>0</v>
      </c>
      <c r="Q145" s="120">
        <v>1</v>
      </c>
      <c r="R145" s="120">
        <f>Q145*H145</f>
        <v>10.268</v>
      </c>
      <c r="S145" s="120">
        <v>0</v>
      </c>
      <c r="T145" s="121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22" t="s">
        <v>182</v>
      </c>
      <c r="AT145" s="122" t="s">
        <v>898</v>
      </c>
      <c r="AU145" s="122" t="s">
        <v>77</v>
      </c>
      <c r="AY145" s="18" t="s">
        <v>133</v>
      </c>
      <c r="BE145" s="123">
        <f>IF(N145="základní",J145,0)</f>
        <v>0</v>
      </c>
      <c r="BF145" s="123">
        <f>IF(N145="snížená",J145,0)</f>
        <v>0</v>
      </c>
      <c r="BG145" s="123">
        <f>IF(N145="zákl. přenesená",J145,0)</f>
        <v>0</v>
      </c>
      <c r="BH145" s="123">
        <f>IF(N145="sníž. přenesená",J145,0)</f>
        <v>0</v>
      </c>
      <c r="BI145" s="123">
        <f>IF(N145="nulová",J145,0)</f>
        <v>0</v>
      </c>
      <c r="BJ145" s="18" t="s">
        <v>73</v>
      </c>
      <c r="BK145" s="123">
        <f>ROUND(I145*H145,2)</f>
        <v>0</v>
      </c>
      <c r="BL145" s="18" t="s">
        <v>140</v>
      </c>
      <c r="BM145" s="122" t="s">
        <v>2588</v>
      </c>
    </row>
    <row r="146" spans="1:51" s="14" customFormat="1" ht="12">
      <c r="A146" s="162"/>
      <c r="B146" s="260"/>
      <c r="C146" s="162"/>
      <c r="D146" s="254" t="s">
        <v>142</v>
      </c>
      <c r="E146" s="162"/>
      <c r="F146" s="262" t="s">
        <v>2589</v>
      </c>
      <c r="G146" s="162"/>
      <c r="H146" s="263">
        <v>10.268</v>
      </c>
      <c r="I146" s="130"/>
      <c r="J146" s="162"/>
      <c r="K146" s="162"/>
      <c r="L146" s="260"/>
      <c r="M146" s="131"/>
      <c r="N146" s="132"/>
      <c r="O146" s="132"/>
      <c r="P146" s="132"/>
      <c r="Q146" s="132"/>
      <c r="R146" s="132"/>
      <c r="S146" s="132"/>
      <c r="T146" s="133"/>
      <c r="AT146" s="129" t="s">
        <v>142</v>
      </c>
      <c r="AU146" s="129" t="s">
        <v>77</v>
      </c>
      <c r="AV146" s="14" t="s">
        <v>77</v>
      </c>
      <c r="AW146" s="14" t="s">
        <v>4</v>
      </c>
      <c r="AX146" s="14" t="s">
        <v>73</v>
      </c>
      <c r="AY146" s="129" t="s">
        <v>133</v>
      </c>
    </row>
    <row r="147" spans="1:65" s="2" customFormat="1" ht="24.2" customHeight="1">
      <c r="A147" s="164"/>
      <c r="B147" s="176"/>
      <c r="C147" s="242" t="s">
        <v>9</v>
      </c>
      <c r="D147" s="242" t="s">
        <v>135</v>
      </c>
      <c r="E147" s="243" t="s">
        <v>2590</v>
      </c>
      <c r="F147" s="244" t="s">
        <v>2591</v>
      </c>
      <c r="G147" s="245" t="s">
        <v>138</v>
      </c>
      <c r="H147" s="246">
        <v>30.2</v>
      </c>
      <c r="I147" s="117"/>
      <c r="J147" s="247">
        <f>ROUND(I147*H147,2)</f>
        <v>0</v>
      </c>
      <c r="K147" s="244" t="s">
        <v>139</v>
      </c>
      <c r="L147" s="176"/>
      <c r="M147" s="118" t="s">
        <v>3</v>
      </c>
      <c r="N147" s="119" t="s">
        <v>39</v>
      </c>
      <c r="O147" s="51"/>
      <c r="P147" s="120">
        <f>O147*H147</f>
        <v>0</v>
      </c>
      <c r="Q147" s="120">
        <v>0</v>
      </c>
      <c r="R147" s="120">
        <f>Q147*H147</f>
        <v>0</v>
      </c>
      <c r="S147" s="120">
        <v>0</v>
      </c>
      <c r="T147" s="121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22" t="s">
        <v>140</v>
      </c>
      <c r="AT147" s="122" t="s">
        <v>135</v>
      </c>
      <c r="AU147" s="122" t="s">
        <v>77</v>
      </c>
      <c r="AY147" s="18" t="s">
        <v>133</v>
      </c>
      <c r="BE147" s="123">
        <f>IF(N147="základní",J147,0)</f>
        <v>0</v>
      </c>
      <c r="BF147" s="123">
        <f>IF(N147="snížená",J147,0)</f>
        <v>0</v>
      </c>
      <c r="BG147" s="123">
        <f>IF(N147="zákl. přenesená",J147,0)</f>
        <v>0</v>
      </c>
      <c r="BH147" s="123">
        <f>IF(N147="sníž. přenesená",J147,0)</f>
        <v>0</v>
      </c>
      <c r="BI147" s="123">
        <f>IF(N147="nulová",J147,0)</f>
        <v>0</v>
      </c>
      <c r="BJ147" s="18" t="s">
        <v>73</v>
      </c>
      <c r="BK147" s="123">
        <f>ROUND(I147*H147,2)</f>
        <v>0</v>
      </c>
      <c r="BL147" s="18" t="s">
        <v>140</v>
      </c>
      <c r="BM147" s="122" t="s">
        <v>2592</v>
      </c>
    </row>
    <row r="148" spans="1:51" s="14" customFormat="1" ht="12">
      <c r="A148" s="162"/>
      <c r="B148" s="260"/>
      <c r="C148" s="162"/>
      <c r="D148" s="254" t="s">
        <v>142</v>
      </c>
      <c r="E148" s="261" t="s">
        <v>3</v>
      </c>
      <c r="F148" s="262" t="s">
        <v>2585</v>
      </c>
      <c r="G148" s="162"/>
      <c r="H148" s="263">
        <v>30.2</v>
      </c>
      <c r="I148" s="130"/>
      <c r="J148" s="162"/>
      <c r="K148" s="162"/>
      <c r="L148" s="260"/>
      <c r="M148" s="131"/>
      <c r="N148" s="132"/>
      <c r="O148" s="132"/>
      <c r="P148" s="132"/>
      <c r="Q148" s="132"/>
      <c r="R148" s="132"/>
      <c r="S148" s="132"/>
      <c r="T148" s="133"/>
      <c r="AT148" s="129" t="s">
        <v>142</v>
      </c>
      <c r="AU148" s="129" t="s">
        <v>77</v>
      </c>
      <c r="AV148" s="14" t="s">
        <v>77</v>
      </c>
      <c r="AW148" s="14" t="s">
        <v>30</v>
      </c>
      <c r="AX148" s="14" t="s">
        <v>73</v>
      </c>
      <c r="AY148" s="129" t="s">
        <v>133</v>
      </c>
    </row>
    <row r="149" spans="1:65" s="2" customFormat="1" ht="14.45" customHeight="1">
      <c r="A149" s="164"/>
      <c r="B149" s="176"/>
      <c r="C149" s="285" t="s">
        <v>195</v>
      </c>
      <c r="D149" s="285" t="s">
        <v>898</v>
      </c>
      <c r="E149" s="286" t="s">
        <v>2593</v>
      </c>
      <c r="F149" s="287" t="s">
        <v>2594</v>
      </c>
      <c r="G149" s="288" t="s">
        <v>2295</v>
      </c>
      <c r="H149" s="289">
        <v>0.453</v>
      </c>
      <c r="I149" s="144"/>
      <c r="J149" s="290">
        <f>ROUND(I149*H149,2)</f>
        <v>0</v>
      </c>
      <c r="K149" s="287" t="s">
        <v>139</v>
      </c>
      <c r="L149" s="291"/>
      <c r="M149" s="145" t="s">
        <v>3</v>
      </c>
      <c r="N149" s="146" t="s">
        <v>39</v>
      </c>
      <c r="O149" s="51"/>
      <c r="P149" s="120">
        <f>O149*H149</f>
        <v>0</v>
      </c>
      <c r="Q149" s="120">
        <v>0.001</v>
      </c>
      <c r="R149" s="120">
        <f>Q149*H149</f>
        <v>0.000453</v>
      </c>
      <c r="S149" s="120">
        <v>0</v>
      </c>
      <c r="T149" s="121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22" t="s">
        <v>182</v>
      </c>
      <c r="AT149" s="122" t="s">
        <v>898</v>
      </c>
      <c r="AU149" s="122" t="s">
        <v>77</v>
      </c>
      <c r="AY149" s="18" t="s">
        <v>133</v>
      </c>
      <c r="BE149" s="123">
        <f>IF(N149="základní",J149,0)</f>
        <v>0</v>
      </c>
      <c r="BF149" s="123">
        <f>IF(N149="snížená",J149,0)</f>
        <v>0</v>
      </c>
      <c r="BG149" s="123">
        <f>IF(N149="zákl. přenesená",J149,0)</f>
        <v>0</v>
      </c>
      <c r="BH149" s="123">
        <f>IF(N149="sníž. přenesená",J149,0)</f>
        <v>0</v>
      </c>
      <c r="BI149" s="123">
        <f>IF(N149="nulová",J149,0)</f>
        <v>0</v>
      </c>
      <c r="BJ149" s="18" t="s">
        <v>73</v>
      </c>
      <c r="BK149" s="123">
        <f>ROUND(I149*H149,2)</f>
        <v>0</v>
      </c>
      <c r="BL149" s="18" t="s">
        <v>140</v>
      </c>
      <c r="BM149" s="122" t="s">
        <v>2595</v>
      </c>
    </row>
    <row r="150" spans="1:51" s="14" customFormat="1" ht="12">
      <c r="A150" s="162"/>
      <c r="B150" s="260"/>
      <c r="C150" s="162"/>
      <c r="D150" s="254" t="s">
        <v>142</v>
      </c>
      <c r="E150" s="162"/>
      <c r="F150" s="262" t="s">
        <v>2596</v>
      </c>
      <c r="G150" s="162"/>
      <c r="H150" s="263">
        <v>0.453</v>
      </c>
      <c r="I150" s="130"/>
      <c r="J150" s="162"/>
      <c r="K150" s="162"/>
      <c r="L150" s="260"/>
      <c r="M150" s="131"/>
      <c r="N150" s="132"/>
      <c r="O150" s="132"/>
      <c r="P150" s="132"/>
      <c r="Q150" s="132"/>
      <c r="R150" s="132"/>
      <c r="S150" s="132"/>
      <c r="T150" s="133"/>
      <c r="AT150" s="129" t="s">
        <v>142</v>
      </c>
      <c r="AU150" s="129" t="s">
        <v>77</v>
      </c>
      <c r="AV150" s="14" t="s">
        <v>77</v>
      </c>
      <c r="AW150" s="14" t="s">
        <v>4</v>
      </c>
      <c r="AX150" s="14" t="s">
        <v>73</v>
      </c>
      <c r="AY150" s="129" t="s">
        <v>133</v>
      </c>
    </row>
    <row r="151" spans="1:63" s="12" customFormat="1" ht="22.9" customHeight="1">
      <c r="A151" s="163"/>
      <c r="B151" s="232"/>
      <c r="C151" s="163"/>
      <c r="D151" s="233" t="s">
        <v>67</v>
      </c>
      <c r="E151" s="240" t="s">
        <v>77</v>
      </c>
      <c r="F151" s="240" t="s">
        <v>145</v>
      </c>
      <c r="G151" s="163"/>
      <c r="H151" s="163"/>
      <c r="I151" s="110"/>
      <c r="J151" s="241">
        <f>BK151</f>
        <v>0</v>
      </c>
      <c r="K151" s="163"/>
      <c r="L151" s="232"/>
      <c r="M151" s="111"/>
      <c r="N151" s="112"/>
      <c r="O151" s="112"/>
      <c r="P151" s="113">
        <f>SUM(P152:P158)</f>
        <v>0</v>
      </c>
      <c r="Q151" s="112"/>
      <c r="R151" s="113">
        <f>SUM(R152:R158)</f>
        <v>2.47528982</v>
      </c>
      <c r="S151" s="112"/>
      <c r="T151" s="114">
        <f>SUM(T152:T158)</f>
        <v>0</v>
      </c>
      <c r="AR151" s="109" t="s">
        <v>73</v>
      </c>
      <c r="AT151" s="115" t="s">
        <v>67</v>
      </c>
      <c r="AU151" s="115" t="s">
        <v>73</v>
      </c>
      <c r="AY151" s="109" t="s">
        <v>133</v>
      </c>
      <c r="BK151" s="116">
        <f>SUM(BK152:BK158)</f>
        <v>0</v>
      </c>
    </row>
    <row r="152" spans="1:65" s="2" customFormat="1" ht="14.45" customHeight="1">
      <c r="A152" s="164"/>
      <c r="B152" s="176"/>
      <c r="C152" s="242" t="s">
        <v>232</v>
      </c>
      <c r="D152" s="242" t="s">
        <v>135</v>
      </c>
      <c r="E152" s="243" t="s">
        <v>146</v>
      </c>
      <c r="F152" s="244" t="s">
        <v>147</v>
      </c>
      <c r="G152" s="245" t="s">
        <v>148</v>
      </c>
      <c r="H152" s="246">
        <v>0.333</v>
      </c>
      <c r="I152" s="117"/>
      <c r="J152" s="247">
        <f>ROUND(I152*H152,2)</f>
        <v>0</v>
      </c>
      <c r="K152" s="244" t="s">
        <v>139</v>
      </c>
      <c r="L152" s="176"/>
      <c r="M152" s="118" t="s">
        <v>3</v>
      </c>
      <c r="N152" s="119" t="s">
        <v>39</v>
      </c>
      <c r="O152" s="51"/>
      <c r="P152" s="120">
        <f>O152*H152</f>
        <v>0</v>
      </c>
      <c r="Q152" s="120">
        <v>2.45329</v>
      </c>
      <c r="R152" s="120">
        <f>Q152*H152</f>
        <v>0.81694557</v>
      </c>
      <c r="S152" s="120">
        <v>0</v>
      </c>
      <c r="T152" s="12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22" t="s">
        <v>140</v>
      </c>
      <c r="AT152" s="122" t="s">
        <v>135</v>
      </c>
      <c r="AU152" s="122" t="s">
        <v>77</v>
      </c>
      <c r="AY152" s="18" t="s">
        <v>133</v>
      </c>
      <c r="BE152" s="123">
        <f>IF(N152="základní",J152,0)</f>
        <v>0</v>
      </c>
      <c r="BF152" s="123">
        <f>IF(N152="snížená",J152,0)</f>
        <v>0</v>
      </c>
      <c r="BG152" s="123">
        <f>IF(N152="zákl. přenesená",J152,0)</f>
        <v>0</v>
      </c>
      <c r="BH152" s="123">
        <f>IF(N152="sníž. přenesená",J152,0)</f>
        <v>0</v>
      </c>
      <c r="BI152" s="123">
        <f>IF(N152="nulová",J152,0)</f>
        <v>0</v>
      </c>
      <c r="BJ152" s="18" t="s">
        <v>73</v>
      </c>
      <c r="BK152" s="123">
        <f>ROUND(I152*H152,2)</f>
        <v>0</v>
      </c>
      <c r="BL152" s="18" t="s">
        <v>140</v>
      </c>
      <c r="BM152" s="122" t="s">
        <v>2597</v>
      </c>
    </row>
    <row r="153" spans="1:51" s="13" customFormat="1" ht="12">
      <c r="A153" s="161"/>
      <c r="B153" s="253"/>
      <c r="C153" s="161"/>
      <c r="D153" s="254" t="s">
        <v>142</v>
      </c>
      <c r="E153" s="255" t="s">
        <v>3</v>
      </c>
      <c r="F153" s="256" t="s">
        <v>2598</v>
      </c>
      <c r="G153" s="161"/>
      <c r="H153" s="255" t="s">
        <v>3</v>
      </c>
      <c r="I153" s="125"/>
      <c r="J153" s="161"/>
      <c r="K153" s="161"/>
      <c r="L153" s="253"/>
      <c r="M153" s="126"/>
      <c r="N153" s="127"/>
      <c r="O153" s="127"/>
      <c r="P153" s="127"/>
      <c r="Q153" s="127"/>
      <c r="R153" s="127"/>
      <c r="S153" s="127"/>
      <c r="T153" s="128"/>
      <c r="AT153" s="124" t="s">
        <v>142</v>
      </c>
      <c r="AU153" s="124" t="s">
        <v>77</v>
      </c>
      <c r="AV153" s="13" t="s">
        <v>73</v>
      </c>
      <c r="AW153" s="13" t="s">
        <v>30</v>
      </c>
      <c r="AX153" s="13" t="s">
        <v>68</v>
      </c>
      <c r="AY153" s="124" t="s">
        <v>133</v>
      </c>
    </row>
    <row r="154" spans="1:51" s="14" customFormat="1" ht="12">
      <c r="A154" s="162"/>
      <c r="B154" s="260"/>
      <c r="C154" s="162"/>
      <c r="D154" s="254" t="s">
        <v>142</v>
      </c>
      <c r="E154" s="261" t="s">
        <v>3</v>
      </c>
      <c r="F154" s="262" t="s">
        <v>2599</v>
      </c>
      <c r="G154" s="162"/>
      <c r="H154" s="263">
        <v>0.333</v>
      </c>
      <c r="I154" s="130"/>
      <c r="J154" s="162"/>
      <c r="K154" s="162"/>
      <c r="L154" s="260"/>
      <c r="M154" s="131"/>
      <c r="N154" s="132"/>
      <c r="O154" s="132"/>
      <c r="P154" s="132"/>
      <c r="Q154" s="132"/>
      <c r="R154" s="132"/>
      <c r="S154" s="132"/>
      <c r="T154" s="133"/>
      <c r="AT154" s="129" t="s">
        <v>142</v>
      </c>
      <c r="AU154" s="129" t="s">
        <v>77</v>
      </c>
      <c r="AV154" s="14" t="s">
        <v>77</v>
      </c>
      <c r="AW154" s="14" t="s">
        <v>30</v>
      </c>
      <c r="AX154" s="14" t="s">
        <v>73</v>
      </c>
      <c r="AY154" s="129" t="s">
        <v>133</v>
      </c>
    </row>
    <row r="155" spans="1:65" s="2" customFormat="1" ht="24.2" customHeight="1">
      <c r="A155" s="164"/>
      <c r="B155" s="176"/>
      <c r="C155" s="242" t="s">
        <v>238</v>
      </c>
      <c r="D155" s="242" t="s">
        <v>135</v>
      </c>
      <c r="E155" s="243" t="s">
        <v>2600</v>
      </c>
      <c r="F155" s="244" t="s">
        <v>2601</v>
      </c>
      <c r="G155" s="245" t="s">
        <v>138</v>
      </c>
      <c r="H155" s="246">
        <v>2.475</v>
      </c>
      <c r="I155" s="117"/>
      <c r="J155" s="247">
        <f>ROUND(I155*H155,2)</f>
        <v>0</v>
      </c>
      <c r="K155" s="244" t="s">
        <v>139</v>
      </c>
      <c r="L155" s="176"/>
      <c r="M155" s="118" t="s">
        <v>3</v>
      </c>
      <c r="N155" s="119" t="s">
        <v>39</v>
      </c>
      <c r="O155" s="51"/>
      <c r="P155" s="120">
        <f>O155*H155</f>
        <v>0</v>
      </c>
      <c r="Q155" s="120">
        <v>0.58443</v>
      </c>
      <c r="R155" s="120">
        <f>Q155*H155</f>
        <v>1.44646425</v>
      </c>
      <c r="S155" s="120">
        <v>0</v>
      </c>
      <c r="T155" s="121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22" t="s">
        <v>140</v>
      </c>
      <c r="AT155" s="122" t="s">
        <v>135</v>
      </c>
      <c r="AU155" s="122" t="s">
        <v>77</v>
      </c>
      <c r="AY155" s="18" t="s">
        <v>133</v>
      </c>
      <c r="BE155" s="123">
        <f>IF(N155="základní",J155,0)</f>
        <v>0</v>
      </c>
      <c r="BF155" s="123">
        <f>IF(N155="snížená",J155,0)</f>
        <v>0</v>
      </c>
      <c r="BG155" s="123">
        <f>IF(N155="zákl. přenesená",J155,0)</f>
        <v>0</v>
      </c>
      <c r="BH155" s="123">
        <f>IF(N155="sníž. přenesená",J155,0)</f>
        <v>0</v>
      </c>
      <c r="BI155" s="123">
        <f>IF(N155="nulová",J155,0)</f>
        <v>0</v>
      </c>
      <c r="BJ155" s="18" t="s">
        <v>73</v>
      </c>
      <c r="BK155" s="123">
        <f>ROUND(I155*H155,2)</f>
        <v>0</v>
      </c>
      <c r="BL155" s="18" t="s">
        <v>140</v>
      </c>
      <c r="BM155" s="122" t="s">
        <v>2602</v>
      </c>
    </row>
    <row r="156" spans="1:51" s="13" customFormat="1" ht="12">
      <c r="A156" s="161"/>
      <c r="B156" s="253"/>
      <c r="C156" s="161"/>
      <c r="D156" s="254" t="s">
        <v>142</v>
      </c>
      <c r="E156" s="255" t="s">
        <v>3</v>
      </c>
      <c r="F156" s="256" t="s">
        <v>2603</v>
      </c>
      <c r="G156" s="161"/>
      <c r="H156" s="255" t="s">
        <v>3</v>
      </c>
      <c r="I156" s="125"/>
      <c r="J156" s="161"/>
      <c r="K156" s="161"/>
      <c r="L156" s="253"/>
      <c r="M156" s="126"/>
      <c r="N156" s="127"/>
      <c r="O156" s="127"/>
      <c r="P156" s="127"/>
      <c r="Q156" s="127"/>
      <c r="R156" s="127"/>
      <c r="S156" s="127"/>
      <c r="T156" s="128"/>
      <c r="AT156" s="124" t="s">
        <v>142</v>
      </c>
      <c r="AU156" s="124" t="s">
        <v>77</v>
      </c>
      <c r="AV156" s="13" t="s">
        <v>73</v>
      </c>
      <c r="AW156" s="13" t="s">
        <v>30</v>
      </c>
      <c r="AX156" s="13" t="s">
        <v>68</v>
      </c>
      <c r="AY156" s="124" t="s">
        <v>133</v>
      </c>
    </row>
    <row r="157" spans="1:51" s="14" customFormat="1" ht="12">
      <c r="A157" s="162"/>
      <c r="B157" s="260"/>
      <c r="C157" s="162"/>
      <c r="D157" s="254" t="s">
        <v>142</v>
      </c>
      <c r="E157" s="261" t="s">
        <v>3</v>
      </c>
      <c r="F157" s="262" t="s">
        <v>2604</v>
      </c>
      <c r="G157" s="162"/>
      <c r="H157" s="263">
        <v>2.475</v>
      </c>
      <c r="I157" s="130"/>
      <c r="J157" s="162"/>
      <c r="K157" s="162"/>
      <c r="L157" s="260"/>
      <c r="M157" s="131"/>
      <c r="N157" s="132"/>
      <c r="O157" s="132"/>
      <c r="P157" s="132"/>
      <c r="Q157" s="132"/>
      <c r="R157" s="132"/>
      <c r="S157" s="132"/>
      <c r="T157" s="133"/>
      <c r="AT157" s="129" t="s">
        <v>142</v>
      </c>
      <c r="AU157" s="129" t="s">
        <v>77</v>
      </c>
      <c r="AV157" s="14" t="s">
        <v>77</v>
      </c>
      <c r="AW157" s="14" t="s">
        <v>30</v>
      </c>
      <c r="AX157" s="14" t="s">
        <v>73</v>
      </c>
      <c r="AY157" s="129" t="s">
        <v>133</v>
      </c>
    </row>
    <row r="158" spans="1:65" s="2" customFormat="1" ht="24.2" customHeight="1">
      <c r="A158" s="164"/>
      <c r="B158" s="176"/>
      <c r="C158" s="242" t="s">
        <v>244</v>
      </c>
      <c r="D158" s="242" t="s">
        <v>135</v>
      </c>
      <c r="E158" s="243" t="s">
        <v>2605</v>
      </c>
      <c r="F158" s="244" t="s">
        <v>2606</v>
      </c>
      <c r="G158" s="245" t="s">
        <v>211</v>
      </c>
      <c r="H158" s="246">
        <v>0.2</v>
      </c>
      <c r="I158" s="117"/>
      <c r="J158" s="247">
        <f>ROUND(I158*H158,2)</f>
        <v>0</v>
      </c>
      <c r="K158" s="244" t="s">
        <v>139</v>
      </c>
      <c r="L158" s="176"/>
      <c r="M158" s="118" t="s">
        <v>3</v>
      </c>
      <c r="N158" s="119" t="s">
        <v>39</v>
      </c>
      <c r="O158" s="51"/>
      <c r="P158" s="120">
        <f>O158*H158</f>
        <v>0</v>
      </c>
      <c r="Q158" s="120">
        <v>1.0594</v>
      </c>
      <c r="R158" s="120">
        <f>Q158*H158</f>
        <v>0.21187999999999999</v>
      </c>
      <c r="S158" s="120">
        <v>0</v>
      </c>
      <c r="T158" s="121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22" t="s">
        <v>140</v>
      </c>
      <c r="AT158" s="122" t="s">
        <v>135</v>
      </c>
      <c r="AU158" s="122" t="s">
        <v>77</v>
      </c>
      <c r="AY158" s="18" t="s">
        <v>133</v>
      </c>
      <c r="BE158" s="123">
        <f>IF(N158="základní",J158,0)</f>
        <v>0</v>
      </c>
      <c r="BF158" s="123">
        <f>IF(N158="snížená",J158,0)</f>
        <v>0</v>
      </c>
      <c r="BG158" s="123">
        <f>IF(N158="zákl. přenesená",J158,0)</f>
        <v>0</v>
      </c>
      <c r="BH158" s="123">
        <f>IF(N158="sníž. přenesená",J158,0)</f>
        <v>0</v>
      </c>
      <c r="BI158" s="123">
        <f>IF(N158="nulová",J158,0)</f>
        <v>0</v>
      </c>
      <c r="BJ158" s="18" t="s">
        <v>73</v>
      </c>
      <c r="BK158" s="123">
        <f>ROUND(I158*H158,2)</f>
        <v>0</v>
      </c>
      <c r="BL158" s="18" t="s">
        <v>140</v>
      </c>
      <c r="BM158" s="122" t="s">
        <v>2607</v>
      </c>
    </row>
    <row r="159" spans="1:63" s="12" customFormat="1" ht="22.9" customHeight="1">
      <c r="A159" s="163"/>
      <c r="B159" s="232"/>
      <c r="C159" s="163"/>
      <c r="D159" s="233" t="s">
        <v>67</v>
      </c>
      <c r="E159" s="240" t="s">
        <v>140</v>
      </c>
      <c r="F159" s="240" t="s">
        <v>199</v>
      </c>
      <c r="G159" s="163"/>
      <c r="H159" s="163"/>
      <c r="I159" s="110"/>
      <c r="J159" s="241">
        <f>BK159</f>
        <v>0</v>
      </c>
      <c r="K159" s="163"/>
      <c r="L159" s="232"/>
      <c r="M159" s="111"/>
      <c r="N159" s="112"/>
      <c r="O159" s="112"/>
      <c r="P159" s="113">
        <f>SUM(P160:P172)</f>
        <v>0</v>
      </c>
      <c r="Q159" s="112"/>
      <c r="R159" s="113">
        <f>SUM(R160:R172)</f>
        <v>0.7286612</v>
      </c>
      <c r="S159" s="112"/>
      <c r="T159" s="114">
        <f>SUM(T160:T172)</f>
        <v>0</v>
      </c>
      <c r="AR159" s="109" t="s">
        <v>73</v>
      </c>
      <c r="AT159" s="115" t="s">
        <v>67</v>
      </c>
      <c r="AU159" s="115" t="s">
        <v>73</v>
      </c>
      <c r="AY159" s="109" t="s">
        <v>133</v>
      </c>
      <c r="BK159" s="116">
        <f>SUM(BK160:BK172)</f>
        <v>0</v>
      </c>
    </row>
    <row r="160" spans="1:65" s="2" customFormat="1" ht="14.45" customHeight="1">
      <c r="A160" s="164"/>
      <c r="B160" s="176"/>
      <c r="C160" s="242" t="s">
        <v>250</v>
      </c>
      <c r="D160" s="242" t="s">
        <v>135</v>
      </c>
      <c r="E160" s="243" t="s">
        <v>2608</v>
      </c>
      <c r="F160" s="244" t="s">
        <v>2609</v>
      </c>
      <c r="G160" s="245" t="s">
        <v>148</v>
      </c>
      <c r="H160" s="246">
        <v>0.111</v>
      </c>
      <c r="I160" s="117"/>
      <c r="J160" s="247">
        <f>ROUND(I160*H160,2)</f>
        <v>0</v>
      </c>
      <c r="K160" s="244" t="s">
        <v>139</v>
      </c>
      <c r="L160" s="176"/>
      <c r="M160" s="118" t="s">
        <v>3</v>
      </c>
      <c r="N160" s="119" t="s">
        <v>39</v>
      </c>
      <c r="O160" s="51"/>
      <c r="P160" s="120">
        <f>O160*H160</f>
        <v>0</v>
      </c>
      <c r="Q160" s="120">
        <v>2.4534</v>
      </c>
      <c r="R160" s="120">
        <f>Q160*H160</f>
        <v>0.2723274</v>
      </c>
      <c r="S160" s="120">
        <v>0</v>
      </c>
      <c r="T160" s="121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22" t="s">
        <v>140</v>
      </c>
      <c r="AT160" s="122" t="s">
        <v>135</v>
      </c>
      <c r="AU160" s="122" t="s">
        <v>77</v>
      </c>
      <c r="AY160" s="18" t="s">
        <v>133</v>
      </c>
      <c r="BE160" s="123">
        <f>IF(N160="základní",J160,0)</f>
        <v>0</v>
      </c>
      <c r="BF160" s="123">
        <f>IF(N160="snížená",J160,0)</f>
        <v>0</v>
      </c>
      <c r="BG160" s="123">
        <f>IF(N160="zákl. přenesená",J160,0)</f>
        <v>0</v>
      </c>
      <c r="BH160" s="123">
        <f>IF(N160="sníž. přenesená",J160,0)</f>
        <v>0</v>
      </c>
      <c r="BI160" s="123">
        <f>IF(N160="nulová",J160,0)</f>
        <v>0</v>
      </c>
      <c r="BJ160" s="18" t="s">
        <v>73</v>
      </c>
      <c r="BK160" s="123">
        <f>ROUND(I160*H160,2)</f>
        <v>0</v>
      </c>
      <c r="BL160" s="18" t="s">
        <v>140</v>
      </c>
      <c r="BM160" s="122" t="s">
        <v>2610</v>
      </c>
    </row>
    <row r="161" spans="1:51" s="13" customFormat="1" ht="12">
      <c r="A161" s="161"/>
      <c r="B161" s="253"/>
      <c r="C161" s="161"/>
      <c r="D161" s="254" t="s">
        <v>142</v>
      </c>
      <c r="E161" s="255" t="s">
        <v>3</v>
      </c>
      <c r="F161" s="256" t="s">
        <v>2611</v>
      </c>
      <c r="G161" s="161"/>
      <c r="H161" s="255" t="s">
        <v>3</v>
      </c>
      <c r="I161" s="125"/>
      <c r="J161" s="161"/>
      <c r="K161" s="161"/>
      <c r="L161" s="253"/>
      <c r="M161" s="126"/>
      <c r="N161" s="127"/>
      <c r="O161" s="127"/>
      <c r="P161" s="127"/>
      <c r="Q161" s="127"/>
      <c r="R161" s="127"/>
      <c r="S161" s="127"/>
      <c r="T161" s="128"/>
      <c r="AT161" s="124" t="s">
        <v>142</v>
      </c>
      <c r="AU161" s="124" t="s">
        <v>77</v>
      </c>
      <c r="AV161" s="13" t="s">
        <v>73</v>
      </c>
      <c r="AW161" s="13" t="s">
        <v>30</v>
      </c>
      <c r="AX161" s="13" t="s">
        <v>68</v>
      </c>
      <c r="AY161" s="124" t="s">
        <v>133</v>
      </c>
    </row>
    <row r="162" spans="1:51" s="14" customFormat="1" ht="12">
      <c r="A162" s="162"/>
      <c r="B162" s="260"/>
      <c r="C162" s="162"/>
      <c r="D162" s="254" t="s">
        <v>142</v>
      </c>
      <c r="E162" s="261" t="s">
        <v>3</v>
      </c>
      <c r="F162" s="262" t="s">
        <v>2612</v>
      </c>
      <c r="G162" s="162"/>
      <c r="H162" s="263">
        <v>0.111</v>
      </c>
      <c r="I162" s="130"/>
      <c r="J162" s="162"/>
      <c r="K162" s="162"/>
      <c r="L162" s="260"/>
      <c r="M162" s="131"/>
      <c r="N162" s="132"/>
      <c r="O162" s="132"/>
      <c r="P162" s="132"/>
      <c r="Q162" s="132"/>
      <c r="R162" s="132"/>
      <c r="S162" s="132"/>
      <c r="T162" s="133"/>
      <c r="AT162" s="129" t="s">
        <v>142</v>
      </c>
      <c r="AU162" s="129" t="s">
        <v>77</v>
      </c>
      <c r="AV162" s="14" t="s">
        <v>77</v>
      </c>
      <c r="AW162" s="14" t="s">
        <v>30</v>
      </c>
      <c r="AX162" s="14" t="s">
        <v>73</v>
      </c>
      <c r="AY162" s="129" t="s">
        <v>133</v>
      </c>
    </row>
    <row r="163" spans="1:65" s="2" customFormat="1" ht="14.45" customHeight="1">
      <c r="A163" s="164"/>
      <c r="B163" s="176"/>
      <c r="C163" s="242" t="s">
        <v>8</v>
      </c>
      <c r="D163" s="242" t="s">
        <v>135</v>
      </c>
      <c r="E163" s="243" t="s">
        <v>2613</v>
      </c>
      <c r="F163" s="244" t="s">
        <v>2614</v>
      </c>
      <c r="G163" s="245" t="s">
        <v>138</v>
      </c>
      <c r="H163" s="246">
        <v>1.48</v>
      </c>
      <c r="I163" s="117"/>
      <c r="J163" s="247">
        <f>ROUND(I163*H163,2)</f>
        <v>0</v>
      </c>
      <c r="K163" s="244" t="s">
        <v>139</v>
      </c>
      <c r="L163" s="176"/>
      <c r="M163" s="118" t="s">
        <v>3</v>
      </c>
      <c r="N163" s="119" t="s">
        <v>39</v>
      </c>
      <c r="O163" s="51"/>
      <c r="P163" s="120">
        <f>O163*H163</f>
        <v>0</v>
      </c>
      <c r="Q163" s="120">
        <v>0.00576</v>
      </c>
      <c r="R163" s="120">
        <f>Q163*H163</f>
        <v>0.0085248</v>
      </c>
      <c r="S163" s="120">
        <v>0</v>
      </c>
      <c r="T163" s="121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22" t="s">
        <v>140</v>
      </c>
      <c r="AT163" s="122" t="s">
        <v>135</v>
      </c>
      <c r="AU163" s="122" t="s">
        <v>77</v>
      </c>
      <c r="AY163" s="18" t="s">
        <v>133</v>
      </c>
      <c r="BE163" s="123">
        <f>IF(N163="základní",J163,0)</f>
        <v>0</v>
      </c>
      <c r="BF163" s="123">
        <f>IF(N163="snížená",J163,0)</f>
        <v>0</v>
      </c>
      <c r="BG163" s="123">
        <f>IF(N163="zákl. přenesená",J163,0)</f>
        <v>0</v>
      </c>
      <c r="BH163" s="123">
        <f>IF(N163="sníž. přenesená",J163,0)</f>
        <v>0</v>
      </c>
      <c r="BI163" s="123">
        <f>IF(N163="nulová",J163,0)</f>
        <v>0</v>
      </c>
      <c r="BJ163" s="18" t="s">
        <v>73</v>
      </c>
      <c r="BK163" s="123">
        <f>ROUND(I163*H163,2)</f>
        <v>0</v>
      </c>
      <c r="BL163" s="18" t="s">
        <v>140</v>
      </c>
      <c r="BM163" s="122" t="s">
        <v>2615</v>
      </c>
    </row>
    <row r="164" spans="1:51" s="13" customFormat="1" ht="12">
      <c r="A164" s="161"/>
      <c r="B164" s="253"/>
      <c r="C164" s="161"/>
      <c r="D164" s="254" t="s">
        <v>142</v>
      </c>
      <c r="E164" s="255" t="s">
        <v>3</v>
      </c>
      <c r="F164" s="256" t="s">
        <v>2611</v>
      </c>
      <c r="G164" s="161"/>
      <c r="H164" s="255" t="s">
        <v>3</v>
      </c>
      <c r="I164" s="125"/>
      <c r="J164" s="161"/>
      <c r="K164" s="161"/>
      <c r="L164" s="253"/>
      <c r="M164" s="126"/>
      <c r="N164" s="127"/>
      <c r="O164" s="127"/>
      <c r="P164" s="127"/>
      <c r="Q164" s="127"/>
      <c r="R164" s="127"/>
      <c r="S164" s="127"/>
      <c r="T164" s="128"/>
      <c r="AT164" s="124" t="s">
        <v>142</v>
      </c>
      <c r="AU164" s="124" t="s">
        <v>77</v>
      </c>
      <c r="AV164" s="13" t="s">
        <v>73</v>
      </c>
      <c r="AW164" s="13" t="s">
        <v>30</v>
      </c>
      <c r="AX164" s="13" t="s">
        <v>68</v>
      </c>
      <c r="AY164" s="124" t="s">
        <v>133</v>
      </c>
    </row>
    <row r="165" spans="1:51" s="14" customFormat="1" ht="12">
      <c r="A165" s="162"/>
      <c r="B165" s="260"/>
      <c r="C165" s="162"/>
      <c r="D165" s="254" t="s">
        <v>142</v>
      </c>
      <c r="E165" s="261" t="s">
        <v>3</v>
      </c>
      <c r="F165" s="262" t="s">
        <v>2616</v>
      </c>
      <c r="G165" s="162"/>
      <c r="H165" s="263">
        <v>1.48</v>
      </c>
      <c r="I165" s="130"/>
      <c r="J165" s="162"/>
      <c r="K165" s="162"/>
      <c r="L165" s="260"/>
      <c r="M165" s="131"/>
      <c r="N165" s="132"/>
      <c r="O165" s="132"/>
      <c r="P165" s="132"/>
      <c r="Q165" s="132"/>
      <c r="R165" s="132"/>
      <c r="S165" s="132"/>
      <c r="T165" s="133"/>
      <c r="AT165" s="129" t="s">
        <v>142</v>
      </c>
      <c r="AU165" s="129" t="s">
        <v>77</v>
      </c>
      <c r="AV165" s="14" t="s">
        <v>77</v>
      </c>
      <c r="AW165" s="14" t="s">
        <v>30</v>
      </c>
      <c r="AX165" s="14" t="s">
        <v>73</v>
      </c>
      <c r="AY165" s="129" t="s">
        <v>133</v>
      </c>
    </row>
    <row r="166" spans="1:65" s="2" customFormat="1" ht="14.45" customHeight="1">
      <c r="A166" s="164"/>
      <c r="B166" s="176"/>
      <c r="C166" s="242" t="s">
        <v>260</v>
      </c>
      <c r="D166" s="242" t="s">
        <v>135</v>
      </c>
      <c r="E166" s="243" t="s">
        <v>2617</v>
      </c>
      <c r="F166" s="244" t="s">
        <v>2618</v>
      </c>
      <c r="G166" s="245" t="s">
        <v>138</v>
      </c>
      <c r="H166" s="246">
        <v>1.48</v>
      </c>
      <c r="I166" s="117"/>
      <c r="J166" s="247">
        <f>ROUND(I166*H166,2)</f>
        <v>0</v>
      </c>
      <c r="K166" s="244" t="s">
        <v>139</v>
      </c>
      <c r="L166" s="176"/>
      <c r="M166" s="118" t="s">
        <v>3</v>
      </c>
      <c r="N166" s="119" t="s">
        <v>39</v>
      </c>
      <c r="O166" s="51"/>
      <c r="P166" s="120">
        <f>O166*H166</f>
        <v>0</v>
      </c>
      <c r="Q166" s="120">
        <v>0</v>
      </c>
      <c r="R166" s="120">
        <f>Q166*H166</f>
        <v>0</v>
      </c>
      <c r="S166" s="120">
        <v>0</v>
      </c>
      <c r="T166" s="121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22" t="s">
        <v>140</v>
      </c>
      <c r="AT166" s="122" t="s">
        <v>135</v>
      </c>
      <c r="AU166" s="122" t="s">
        <v>77</v>
      </c>
      <c r="AY166" s="18" t="s">
        <v>133</v>
      </c>
      <c r="BE166" s="123">
        <f>IF(N166="základní",J166,0)</f>
        <v>0</v>
      </c>
      <c r="BF166" s="123">
        <f>IF(N166="snížená",J166,0)</f>
        <v>0</v>
      </c>
      <c r="BG166" s="123">
        <f>IF(N166="zákl. přenesená",J166,0)</f>
        <v>0</v>
      </c>
      <c r="BH166" s="123">
        <f>IF(N166="sníž. přenesená",J166,0)</f>
        <v>0</v>
      </c>
      <c r="BI166" s="123">
        <f>IF(N166="nulová",J166,0)</f>
        <v>0</v>
      </c>
      <c r="BJ166" s="18" t="s">
        <v>73</v>
      </c>
      <c r="BK166" s="123">
        <f>ROUND(I166*H166,2)</f>
        <v>0</v>
      </c>
      <c r="BL166" s="18" t="s">
        <v>140</v>
      </c>
      <c r="BM166" s="122" t="s">
        <v>2619</v>
      </c>
    </row>
    <row r="167" spans="1:65" s="2" customFormat="1" ht="14.45" customHeight="1">
      <c r="A167" s="164"/>
      <c r="B167" s="176"/>
      <c r="C167" s="242" t="s">
        <v>266</v>
      </c>
      <c r="D167" s="242" t="s">
        <v>135</v>
      </c>
      <c r="E167" s="243" t="s">
        <v>2620</v>
      </c>
      <c r="F167" s="244" t="s">
        <v>2621</v>
      </c>
      <c r="G167" s="245" t="s">
        <v>211</v>
      </c>
      <c r="H167" s="246">
        <v>0.1</v>
      </c>
      <c r="I167" s="117"/>
      <c r="J167" s="247">
        <f>ROUND(I167*H167,2)</f>
        <v>0</v>
      </c>
      <c r="K167" s="244" t="s">
        <v>139</v>
      </c>
      <c r="L167" s="176"/>
      <c r="M167" s="118" t="s">
        <v>3</v>
      </c>
      <c r="N167" s="119" t="s">
        <v>39</v>
      </c>
      <c r="O167" s="51"/>
      <c r="P167" s="120">
        <f>O167*H167</f>
        <v>0</v>
      </c>
      <c r="Q167" s="120">
        <v>1.05291</v>
      </c>
      <c r="R167" s="120">
        <f>Q167*H167</f>
        <v>0.10529100000000001</v>
      </c>
      <c r="S167" s="120">
        <v>0</v>
      </c>
      <c r="T167" s="121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22" t="s">
        <v>140</v>
      </c>
      <c r="AT167" s="122" t="s">
        <v>135</v>
      </c>
      <c r="AU167" s="122" t="s">
        <v>77</v>
      </c>
      <c r="AY167" s="18" t="s">
        <v>133</v>
      </c>
      <c r="BE167" s="123">
        <f>IF(N167="základní",J167,0)</f>
        <v>0</v>
      </c>
      <c r="BF167" s="123">
        <f>IF(N167="snížená",J167,0)</f>
        <v>0</v>
      </c>
      <c r="BG167" s="123">
        <f>IF(N167="zákl. přenesená",J167,0)</f>
        <v>0</v>
      </c>
      <c r="BH167" s="123">
        <f>IF(N167="sníž. přenesená",J167,0)</f>
        <v>0</v>
      </c>
      <c r="BI167" s="123">
        <f>IF(N167="nulová",J167,0)</f>
        <v>0</v>
      </c>
      <c r="BJ167" s="18" t="s">
        <v>73</v>
      </c>
      <c r="BK167" s="123">
        <f>ROUND(I167*H167,2)</f>
        <v>0</v>
      </c>
      <c r="BL167" s="18" t="s">
        <v>140</v>
      </c>
      <c r="BM167" s="122" t="s">
        <v>2622</v>
      </c>
    </row>
    <row r="168" spans="1:65" s="2" customFormat="1" ht="24.2" customHeight="1">
      <c r="A168" s="164"/>
      <c r="B168" s="176"/>
      <c r="C168" s="242" t="s">
        <v>272</v>
      </c>
      <c r="D168" s="242" t="s">
        <v>135</v>
      </c>
      <c r="E168" s="243" t="s">
        <v>2623</v>
      </c>
      <c r="F168" s="244" t="s">
        <v>2624</v>
      </c>
      <c r="G168" s="245" t="s">
        <v>172</v>
      </c>
      <c r="H168" s="246">
        <v>3.3</v>
      </c>
      <c r="I168" s="117"/>
      <c r="J168" s="247">
        <f>ROUND(I168*H168,2)</f>
        <v>0</v>
      </c>
      <c r="K168" s="244" t="s">
        <v>139</v>
      </c>
      <c r="L168" s="176"/>
      <c r="M168" s="118" t="s">
        <v>3</v>
      </c>
      <c r="N168" s="119" t="s">
        <v>39</v>
      </c>
      <c r="O168" s="51"/>
      <c r="P168" s="120">
        <f>O168*H168</f>
        <v>0</v>
      </c>
      <c r="Q168" s="120">
        <v>0.1016</v>
      </c>
      <c r="R168" s="120">
        <f>Q168*H168</f>
        <v>0.33527999999999997</v>
      </c>
      <c r="S168" s="120">
        <v>0</v>
      </c>
      <c r="T168" s="121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22" t="s">
        <v>140</v>
      </c>
      <c r="AT168" s="122" t="s">
        <v>135</v>
      </c>
      <c r="AU168" s="122" t="s">
        <v>77</v>
      </c>
      <c r="AY168" s="18" t="s">
        <v>133</v>
      </c>
      <c r="BE168" s="123">
        <f>IF(N168="základní",J168,0)</f>
        <v>0</v>
      </c>
      <c r="BF168" s="123">
        <f>IF(N168="snížená",J168,0)</f>
        <v>0</v>
      </c>
      <c r="BG168" s="123">
        <f>IF(N168="zákl. přenesená",J168,0)</f>
        <v>0</v>
      </c>
      <c r="BH168" s="123">
        <f>IF(N168="sníž. přenesená",J168,0)</f>
        <v>0</v>
      </c>
      <c r="BI168" s="123">
        <f>IF(N168="nulová",J168,0)</f>
        <v>0</v>
      </c>
      <c r="BJ168" s="18" t="s">
        <v>73</v>
      </c>
      <c r="BK168" s="123">
        <f>ROUND(I168*H168,2)</f>
        <v>0</v>
      </c>
      <c r="BL168" s="18" t="s">
        <v>140</v>
      </c>
      <c r="BM168" s="122" t="s">
        <v>2625</v>
      </c>
    </row>
    <row r="169" spans="1:51" s="14" customFormat="1" ht="12">
      <c r="A169" s="162"/>
      <c r="B169" s="260"/>
      <c r="C169" s="162"/>
      <c r="D169" s="254" t="s">
        <v>142</v>
      </c>
      <c r="E169" s="261" t="s">
        <v>3</v>
      </c>
      <c r="F169" s="262" t="s">
        <v>2626</v>
      </c>
      <c r="G169" s="162"/>
      <c r="H169" s="263">
        <v>3.3</v>
      </c>
      <c r="I169" s="130"/>
      <c r="J169" s="162"/>
      <c r="K169" s="162"/>
      <c r="L169" s="260"/>
      <c r="M169" s="131"/>
      <c r="N169" s="132"/>
      <c r="O169" s="132"/>
      <c r="P169" s="132"/>
      <c r="Q169" s="132"/>
      <c r="R169" s="132"/>
      <c r="S169" s="132"/>
      <c r="T169" s="133"/>
      <c r="AT169" s="129" t="s">
        <v>142</v>
      </c>
      <c r="AU169" s="129" t="s">
        <v>77</v>
      </c>
      <c r="AV169" s="14" t="s">
        <v>77</v>
      </c>
      <c r="AW169" s="14" t="s">
        <v>30</v>
      </c>
      <c r="AX169" s="14" t="s">
        <v>73</v>
      </c>
      <c r="AY169" s="129" t="s">
        <v>133</v>
      </c>
    </row>
    <row r="170" spans="1:65" s="2" customFormat="1" ht="14.45" customHeight="1">
      <c r="A170" s="164"/>
      <c r="B170" s="176"/>
      <c r="C170" s="242" t="s">
        <v>308</v>
      </c>
      <c r="D170" s="242" t="s">
        <v>135</v>
      </c>
      <c r="E170" s="243" t="s">
        <v>2627</v>
      </c>
      <c r="F170" s="244" t="s">
        <v>2628</v>
      </c>
      <c r="G170" s="245" t="s">
        <v>138</v>
      </c>
      <c r="H170" s="246">
        <v>1.1</v>
      </c>
      <c r="I170" s="117"/>
      <c r="J170" s="247">
        <f>ROUND(I170*H170,2)</f>
        <v>0</v>
      </c>
      <c r="K170" s="244" t="s">
        <v>139</v>
      </c>
      <c r="L170" s="176"/>
      <c r="M170" s="118" t="s">
        <v>3</v>
      </c>
      <c r="N170" s="119" t="s">
        <v>39</v>
      </c>
      <c r="O170" s="51"/>
      <c r="P170" s="120">
        <f>O170*H170</f>
        <v>0</v>
      </c>
      <c r="Q170" s="120">
        <v>0.00658</v>
      </c>
      <c r="R170" s="120">
        <f>Q170*H170</f>
        <v>0.0072380000000000005</v>
      </c>
      <c r="S170" s="120">
        <v>0</v>
      </c>
      <c r="T170" s="121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22" t="s">
        <v>140</v>
      </c>
      <c r="AT170" s="122" t="s">
        <v>135</v>
      </c>
      <c r="AU170" s="122" t="s">
        <v>77</v>
      </c>
      <c r="AY170" s="18" t="s">
        <v>133</v>
      </c>
      <c r="BE170" s="123">
        <f>IF(N170="základní",J170,0)</f>
        <v>0</v>
      </c>
      <c r="BF170" s="123">
        <f>IF(N170="snížená",J170,0)</f>
        <v>0</v>
      </c>
      <c r="BG170" s="123">
        <f>IF(N170="zákl. přenesená",J170,0)</f>
        <v>0</v>
      </c>
      <c r="BH170" s="123">
        <f>IF(N170="sníž. přenesená",J170,0)</f>
        <v>0</v>
      </c>
      <c r="BI170" s="123">
        <f>IF(N170="nulová",J170,0)</f>
        <v>0</v>
      </c>
      <c r="BJ170" s="18" t="s">
        <v>73</v>
      </c>
      <c r="BK170" s="123">
        <f>ROUND(I170*H170,2)</f>
        <v>0</v>
      </c>
      <c r="BL170" s="18" t="s">
        <v>140</v>
      </c>
      <c r="BM170" s="122" t="s">
        <v>2629</v>
      </c>
    </row>
    <row r="171" spans="1:51" s="14" customFormat="1" ht="12">
      <c r="A171" s="162"/>
      <c r="B171" s="260"/>
      <c r="C171" s="162"/>
      <c r="D171" s="254" t="s">
        <v>142</v>
      </c>
      <c r="E171" s="261" t="s">
        <v>3</v>
      </c>
      <c r="F171" s="262" t="s">
        <v>2630</v>
      </c>
      <c r="G171" s="162"/>
      <c r="H171" s="263">
        <v>1.1</v>
      </c>
      <c r="I171" s="130"/>
      <c r="J171" s="162"/>
      <c r="K171" s="162"/>
      <c r="L171" s="260"/>
      <c r="M171" s="131"/>
      <c r="N171" s="132"/>
      <c r="O171" s="132"/>
      <c r="P171" s="132"/>
      <c r="Q171" s="132"/>
      <c r="R171" s="132"/>
      <c r="S171" s="132"/>
      <c r="T171" s="133"/>
      <c r="AT171" s="129" t="s">
        <v>142</v>
      </c>
      <c r="AU171" s="129" t="s">
        <v>77</v>
      </c>
      <c r="AV171" s="14" t="s">
        <v>77</v>
      </c>
      <c r="AW171" s="14" t="s">
        <v>30</v>
      </c>
      <c r="AX171" s="14" t="s">
        <v>73</v>
      </c>
      <c r="AY171" s="129" t="s">
        <v>133</v>
      </c>
    </row>
    <row r="172" spans="1:65" s="2" customFormat="1" ht="14.45" customHeight="1">
      <c r="A172" s="164"/>
      <c r="B172" s="176"/>
      <c r="C172" s="242" t="s">
        <v>314</v>
      </c>
      <c r="D172" s="242" t="s">
        <v>135</v>
      </c>
      <c r="E172" s="243" t="s">
        <v>233</v>
      </c>
      <c r="F172" s="244" t="s">
        <v>2631</v>
      </c>
      <c r="G172" s="245" t="s">
        <v>211</v>
      </c>
      <c r="H172" s="246">
        <v>0.035</v>
      </c>
      <c r="I172" s="117"/>
      <c r="J172" s="247">
        <f>ROUND(I172*H172,2)</f>
        <v>0</v>
      </c>
      <c r="K172" s="244" t="s">
        <v>3</v>
      </c>
      <c r="L172" s="176"/>
      <c r="M172" s="118" t="s">
        <v>3</v>
      </c>
      <c r="N172" s="119" t="s">
        <v>39</v>
      </c>
      <c r="O172" s="51"/>
      <c r="P172" s="120">
        <f>O172*H172</f>
        <v>0</v>
      </c>
      <c r="Q172" s="120">
        <v>0</v>
      </c>
      <c r="R172" s="120">
        <f>Q172*H172</f>
        <v>0</v>
      </c>
      <c r="S172" s="120">
        <v>0</v>
      </c>
      <c r="T172" s="121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22" t="s">
        <v>140</v>
      </c>
      <c r="AT172" s="122" t="s">
        <v>135</v>
      </c>
      <c r="AU172" s="122" t="s">
        <v>77</v>
      </c>
      <c r="AY172" s="18" t="s">
        <v>133</v>
      </c>
      <c r="BE172" s="123">
        <f>IF(N172="základní",J172,0)</f>
        <v>0</v>
      </c>
      <c r="BF172" s="123">
        <f>IF(N172="snížená",J172,0)</f>
        <v>0</v>
      </c>
      <c r="BG172" s="123">
        <f>IF(N172="zákl. přenesená",J172,0)</f>
        <v>0</v>
      </c>
      <c r="BH172" s="123">
        <f>IF(N172="sníž. přenesená",J172,0)</f>
        <v>0</v>
      </c>
      <c r="BI172" s="123">
        <f>IF(N172="nulová",J172,0)</f>
        <v>0</v>
      </c>
      <c r="BJ172" s="18" t="s">
        <v>73</v>
      </c>
      <c r="BK172" s="123">
        <f>ROUND(I172*H172,2)</f>
        <v>0</v>
      </c>
      <c r="BL172" s="18" t="s">
        <v>140</v>
      </c>
      <c r="BM172" s="122" t="s">
        <v>2632</v>
      </c>
    </row>
    <row r="173" spans="1:63" s="12" customFormat="1" ht="22.9" customHeight="1">
      <c r="A173" s="163"/>
      <c r="B173" s="232"/>
      <c r="C173" s="163"/>
      <c r="D173" s="233" t="s">
        <v>67</v>
      </c>
      <c r="E173" s="240" t="s">
        <v>160</v>
      </c>
      <c r="F173" s="240" t="s">
        <v>2633</v>
      </c>
      <c r="G173" s="163"/>
      <c r="H173" s="163"/>
      <c r="I173" s="110"/>
      <c r="J173" s="241">
        <f>BK173</f>
        <v>0</v>
      </c>
      <c r="K173" s="163"/>
      <c r="L173" s="232"/>
      <c r="M173" s="111"/>
      <c r="N173" s="112"/>
      <c r="O173" s="112"/>
      <c r="P173" s="113">
        <f>SUM(P174:P218)</f>
        <v>0</v>
      </c>
      <c r="Q173" s="112"/>
      <c r="R173" s="113">
        <f>SUM(R174:R218)</f>
        <v>3.39845</v>
      </c>
      <c r="S173" s="112"/>
      <c r="T173" s="114">
        <f>SUM(T174:T218)</f>
        <v>0</v>
      </c>
      <c r="AR173" s="109" t="s">
        <v>73</v>
      </c>
      <c r="AT173" s="115" t="s">
        <v>67</v>
      </c>
      <c r="AU173" s="115" t="s">
        <v>73</v>
      </c>
      <c r="AY173" s="109" t="s">
        <v>133</v>
      </c>
      <c r="BK173" s="116">
        <f>SUM(BK174:BK218)</f>
        <v>0</v>
      </c>
    </row>
    <row r="174" spans="1:65" s="2" customFormat="1" ht="24.2" customHeight="1">
      <c r="A174" s="164"/>
      <c r="B174" s="176"/>
      <c r="C174" s="242" t="s">
        <v>319</v>
      </c>
      <c r="D174" s="242" t="s">
        <v>135</v>
      </c>
      <c r="E174" s="243" t="s">
        <v>2634</v>
      </c>
      <c r="F174" s="244" t="s">
        <v>2635</v>
      </c>
      <c r="G174" s="245" t="s">
        <v>138</v>
      </c>
      <c r="H174" s="246">
        <v>275.986</v>
      </c>
      <c r="I174" s="117"/>
      <c r="J174" s="247">
        <f>ROUND(I174*H174,2)</f>
        <v>0</v>
      </c>
      <c r="K174" s="244" t="s">
        <v>139</v>
      </c>
      <c r="L174" s="176"/>
      <c r="M174" s="118" t="s">
        <v>3</v>
      </c>
      <c r="N174" s="119" t="s">
        <v>39</v>
      </c>
      <c r="O174" s="51"/>
      <c r="P174" s="120">
        <f>O174*H174</f>
        <v>0</v>
      </c>
      <c r="Q174" s="120">
        <v>0</v>
      </c>
      <c r="R174" s="120">
        <f>Q174*H174</f>
        <v>0</v>
      </c>
      <c r="S174" s="120">
        <v>0</v>
      </c>
      <c r="T174" s="121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22" t="s">
        <v>140</v>
      </c>
      <c r="AT174" s="122" t="s">
        <v>135</v>
      </c>
      <c r="AU174" s="122" t="s">
        <v>77</v>
      </c>
      <c r="AY174" s="18" t="s">
        <v>133</v>
      </c>
      <c r="BE174" s="123">
        <f>IF(N174="základní",J174,0)</f>
        <v>0</v>
      </c>
      <c r="BF174" s="123">
        <f>IF(N174="snížená",J174,0)</f>
        <v>0</v>
      </c>
      <c r="BG174" s="123">
        <f>IF(N174="zákl. přenesená",J174,0)</f>
        <v>0</v>
      </c>
      <c r="BH174" s="123">
        <f>IF(N174="sníž. přenesená",J174,0)</f>
        <v>0</v>
      </c>
      <c r="BI174" s="123">
        <f>IF(N174="nulová",J174,0)</f>
        <v>0</v>
      </c>
      <c r="BJ174" s="18" t="s">
        <v>73</v>
      </c>
      <c r="BK174" s="123">
        <f>ROUND(I174*H174,2)</f>
        <v>0</v>
      </c>
      <c r="BL174" s="18" t="s">
        <v>140</v>
      </c>
      <c r="BM174" s="122" t="s">
        <v>2636</v>
      </c>
    </row>
    <row r="175" spans="1:51" s="14" customFormat="1" ht="12">
      <c r="A175" s="162"/>
      <c r="B175" s="260"/>
      <c r="C175" s="162"/>
      <c r="D175" s="254" t="s">
        <v>142</v>
      </c>
      <c r="E175" s="261" t="s">
        <v>3</v>
      </c>
      <c r="F175" s="262" t="s">
        <v>2637</v>
      </c>
      <c r="G175" s="162"/>
      <c r="H175" s="263">
        <v>151.386</v>
      </c>
      <c r="I175" s="130"/>
      <c r="J175" s="162"/>
      <c r="K175" s="162"/>
      <c r="L175" s="260"/>
      <c r="M175" s="131"/>
      <c r="N175" s="132"/>
      <c r="O175" s="132"/>
      <c r="P175" s="132"/>
      <c r="Q175" s="132"/>
      <c r="R175" s="132"/>
      <c r="S175" s="132"/>
      <c r="T175" s="133"/>
      <c r="AT175" s="129" t="s">
        <v>142</v>
      </c>
      <c r="AU175" s="129" t="s">
        <v>77</v>
      </c>
      <c r="AV175" s="14" t="s">
        <v>77</v>
      </c>
      <c r="AW175" s="14" t="s">
        <v>30</v>
      </c>
      <c r="AX175" s="14" t="s">
        <v>68</v>
      </c>
      <c r="AY175" s="129" t="s">
        <v>133</v>
      </c>
    </row>
    <row r="176" spans="1:51" s="14" customFormat="1" ht="12">
      <c r="A176" s="162"/>
      <c r="B176" s="260"/>
      <c r="C176" s="162"/>
      <c r="D176" s="254" t="s">
        <v>142</v>
      </c>
      <c r="E176" s="261" t="s">
        <v>3</v>
      </c>
      <c r="F176" s="262" t="s">
        <v>2638</v>
      </c>
      <c r="G176" s="162"/>
      <c r="H176" s="263">
        <v>44.4</v>
      </c>
      <c r="I176" s="130"/>
      <c r="J176" s="162"/>
      <c r="K176" s="162"/>
      <c r="L176" s="260"/>
      <c r="M176" s="131"/>
      <c r="N176" s="132"/>
      <c r="O176" s="132"/>
      <c r="P176" s="132"/>
      <c r="Q176" s="132"/>
      <c r="R176" s="132"/>
      <c r="S176" s="132"/>
      <c r="T176" s="133"/>
      <c r="AT176" s="129" t="s">
        <v>142</v>
      </c>
      <c r="AU176" s="129" t="s">
        <v>77</v>
      </c>
      <c r="AV176" s="14" t="s">
        <v>77</v>
      </c>
      <c r="AW176" s="14" t="s">
        <v>30</v>
      </c>
      <c r="AX176" s="14" t="s">
        <v>68</v>
      </c>
      <c r="AY176" s="129" t="s">
        <v>133</v>
      </c>
    </row>
    <row r="177" spans="1:51" s="14" customFormat="1" ht="12">
      <c r="A177" s="162"/>
      <c r="B177" s="260"/>
      <c r="C177" s="162"/>
      <c r="D177" s="254" t="s">
        <v>142</v>
      </c>
      <c r="E177" s="261" t="s">
        <v>3</v>
      </c>
      <c r="F177" s="262" t="s">
        <v>2529</v>
      </c>
      <c r="G177" s="162"/>
      <c r="H177" s="263">
        <v>47.6</v>
      </c>
      <c r="I177" s="130"/>
      <c r="J177" s="162"/>
      <c r="K177" s="162"/>
      <c r="L177" s="260"/>
      <c r="M177" s="131"/>
      <c r="N177" s="132"/>
      <c r="O177" s="132"/>
      <c r="P177" s="132"/>
      <c r="Q177" s="132"/>
      <c r="R177" s="132"/>
      <c r="S177" s="132"/>
      <c r="T177" s="133"/>
      <c r="AT177" s="129" t="s">
        <v>142</v>
      </c>
      <c r="AU177" s="129" t="s">
        <v>77</v>
      </c>
      <c r="AV177" s="14" t="s">
        <v>77</v>
      </c>
      <c r="AW177" s="14" t="s">
        <v>30</v>
      </c>
      <c r="AX177" s="14" t="s">
        <v>68</v>
      </c>
      <c r="AY177" s="129" t="s">
        <v>133</v>
      </c>
    </row>
    <row r="178" spans="1:51" s="14" customFormat="1" ht="12">
      <c r="A178" s="162"/>
      <c r="B178" s="260"/>
      <c r="C178" s="162"/>
      <c r="D178" s="254" t="s">
        <v>142</v>
      </c>
      <c r="E178" s="261" t="s">
        <v>3</v>
      </c>
      <c r="F178" s="262" t="s">
        <v>2639</v>
      </c>
      <c r="G178" s="162"/>
      <c r="H178" s="263">
        <v>26.6</v>
      </c>
      <c r="I178" s="130"/>
      <c r="J178" s="162"/>
      <c r="K178" s="162"/>
      <c r="L178" s="260"/>
      <c r="M178" s="131"/>
      <c r="N178" s="132"/>
      <c r="O178" s="132"/>
      <c r="P178" s="132"/>
      <c r="Q178" s="132"/>
      <c r="R178" s="132"/>
      <c r="S178" s="132"/>
      <c r="T178" s="133"/>
      <c r="AT178" s="129" t="s">
        <v>142</v>
      </c>
      <c r="AU178" s="129" t="s">
        <v>77</v>
      </c>
      <c r="AV178" s="14" t="s">
        <v>77</v>
      </c>
      <c r="AW178" s="14" t="s">
        <v>30</v>
      </c>
      <c r="AX178" s="14" t="s">
        <v>68</v>
      </c>
      <c r="AY178" s="129" t="s">
        <v>133</v>
      </c>
    </row>
    <row r="179" spans="1:51" s="14" customFormat="1" ht="12">
      <c r="A179" s="162"/>
      <c r="B179" s="260"/>
      <c r="C179" s="162"/>
      <c r="D179" s="254" t="s">
        <v>142</v>
      </c>
      <c r="E179" s="261" t="s">
        <v>3</v>
      </c>
      <c r="F179" s="262" t="s">
        <v>2541</v>
      </c>
      <c r="G179" s="162"/>
      <c r="H179" s="263">
        <v>6</v>
      </c>
      <c r="I179" s="130"/>
      <c r="J179" s="162"/>
      <c r="K179" s="162"/>
      <c r="L179" s="260"/>
      <c r="M179" s="131"/>
      <c r="N179" s="132"/>
      <c r="O179" s="132"/>
      <c r="P179" s="132"/>
      <c r="Q179" s="132"/>
      <c r="R179" s="132"/>
      <c r="S179" s="132"/>
      <c r="T179" s="133"/>
      <c r="AT179" s="129" t="s">
        <v>142</v>
      </c>
      <c r="AU179" s="129" t="s">
        <v>77</v>
      </c>
      <c r="AV179" s="14" t="s">
        <v>77</v>
      </c>
      <c r="AW179" s="14" t="s">
        <v>30</v>
      </c>
      <c r="AX179" s="14" t="s">
        <v>68</v>
      </c>
      <c r="AY179" s="129" t="s">
        <v>133</v>
      </c>
    </row>
    <row r="180" spans="1:51" s="15" customFormat="1" ht="12">
      <c r="A180" s="165"/>
      <c r="B180" s="271"/>
      <c r="C180" s="165"/>
      <c r="D180" s="254" t="s">
        <v>142</v>
      </c>
      <c r="E180" s="272" t="s">
        <v>3</v>
      </c>
      <c r="F180" s="273" t="s">
        <v>207</v>
      </c>
      <c r="G180" s="165"/>
      <c r="H180" s="274">
        <v>275.986</v>
      </c>
      <c r="I180" s="138"/>
      <c r="J180" s="165"/>
      <c r="K180" s="165"/>
      <c r="L180" s="271"/>
      <c r="M180" s="139"/>
      <c r="N180" s="140"/>
      <c r="O180" s="140"/>
      <c r="P180" s="140"/>
      <c r="Q180" s="140"/>
      <c r="R180" s="140"/>
      <c r="S180" s="140"/>
      <c r="T180" s="141"/>
      <c r="AT180" s="137" t="s">
        <v>142</v>
      </c>
      <c r="AU180" s="137" t="s">
        <v>77</v>
      </c>
      <c r="AV180" s="15" t="s">
        <v>140</v>
      </c>
      <c r="AW180" s="15" t="s">
        <v>30</v>
      </c>
      <c r="AX180" s="15" t="s">
        <v>73</v>
      </c>
      <c r="AY180" s="137" t="s">
        <v>133</v>
      </c>
    </row>
    <row r="181" spans="1:65" s="2" customFormat="1" ht="14.45" customHeight="1">
      <c r="A181" s="164"/>
      <c r="B181" s="176"/>
      <c r="C181" s="242" t="s">
        <v>324</v>
      </c>
      <c r="D181" s="242" t="s">
        <v>135</v>
      </c>
      <c r="E181" s="243" t="s">
        <v>2640</v>
      </c>
      <c r="F181" s="244" t="s">
        <v>2641</v>
      </c>
      <c r="G181" s="245" t="s">
        <v>138</v>
      </c>
      <c r="H181" s="246">
        <v>37</v>
      </c>
      <c r="I181" s="117"/>
      <c r="J181" s="247">
        <f>ROUND(I181*H181,2)</f>
        <v>0</v>
      </c>
      <c r="K181" s="244" t="s">
        <v>139</v>
      </c>
      <c r="L181" s="176"/>
      <c r="M181" s="118" t="s">
        <v>3</v>
      </c>
      <c r="N181" s="119" t="s">
        <v>39</v>
      </c>
      <c r="O181" s="51"/>
      <c r="P181" s="120">
        <f>O181*H181</f>
        <v>0</v>
      </c>
      <c r="Q181" s="120">
        <v>0</v>
      </c>
      <c r="R181" s="120">
        <f>Q181*H181</f>
        <v>0</v>
      </c>
      <c r="S181" s="120">
        <v>0</v>
      </c>
      <c r="T181" s="121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22" t="s">
        <v>140</v>
      </c>
      <c r="AT181" s="122" t="s">
        <v>135</v>
      </c>
      <c r="AU181" s="122" t="s">
        <v>77</v>
      </c>
      <c r="AY181" s="18" t="s">
        <v>133</v>
      </c>
      <c r="BE181" s="123">
        <f>IF(N181="základní",J181,0)</f>
        <v>0</v>
      </c>
      <c r="BF181" s="123">
        <f>IF(N181="snížená",J181,0)</f>
        <v>0</v>
      </c>
      <c r="BG181" s="123">
        <f>IF(N181="zákl. přenesená",J181,0)</f>
        <v>0</v>
      </c>
      <c r="BH181" s="123">
        <f>IF(N181="sníž. přenesená",J181,0)</f>
        <v>0</v>
      </c>
      <c r="BI181" s="123">
        <f>IF(N181="nulová",J181,0)</f>
        <v>0</v>
      </c>
      <c r="BJ181" s="18" t="s">
        <v>73</v>
      </c>
      <c r="BK181" s="123">
        <f>ROUND(I181*H181,2)</f>
        <v>0</v>
      </c>
      <c r="BL181" s="18" t="s">
        <v>140</v>
      </c>
      <c r="BM181" s="122" t="s">
        <v>2642</v>
      </c>
    </row>
    <row r="182" spans="1:51" s="13" customFormat="1" ht="12">
      <c r="A182" s="161"/>
      <c r="B182" s="253"/>
      <c r="C182" s="161"/>
      <c r="D182" s="254" t="s">
        <v>142</v>
      </c>
      <c r="E182" s="255" t="s">
        <v>3</v>
      </c>
      <c r="F182" s="256" t="s">
        <v>2643</v>
      </c>
      <c r="G182" s="161"/>
      <c r="H182" s="255" t="s">
        <v>3</v>
      </c>
      <c r="I182" s="125"/>
      <c r="J182" s="161"/>
      <c r="K182" s="161"/>
      <c r="L182" s="253"/>
      <c r="M182" s="126"/>
      <c r="N182" s="127"/>
      <c r="O182" s="127"/>
      <c r="P182" s="127"/>
      <c r="Q182" s="127"/>
      <c r="R182" s="127"/>
      <c r="S182" s="127"/>
      <c r="T182" s="128"/>
      <c r="AT182" s="124" t="s">
        <v>142</v>
      </c>
      <c r="AU182" s="124" t="s">
        <v>77</v>
      </c>
      <c r="AV182" s="13" t="s">
        <v>73</v>
      </c>
      <c r="AW182" s="13" t="s">
        <v>30</v>
      </c>
      <c r="AX182" s="13" t="s">
        <v>68</v>
      </c>
      <c r="AY182" s="124" t="s">
        <v>133</v>
      </c>
    </row>
    <row r="183" spans="1:51" s="14" customFormat="1" ht="12">
      <c r="A183" s="162"/>
      <c r="B183" s="260"/>
      <c r="C183" s="162"/>
      <c r="D183" s="254" t="s">
        <v>142</v>
      </c>
      <c r="E183" s="261" t="s">
        <v>3</v>
      </c>
      <c r="F183" s="262" t="s">
        <v>2644</v>
      </c>
      <c r="G183" s="162"/>
      <c r="H183" s="263">
        <v>37</v>
      </c>
      <c r="I183" s="130"/>
      <c r="J183" s="162"/>
      <c r="K183" s="162"/>
      <c r="L183" s="260"/>
      <c r="M183" s="131"/>
      <c r="N183" s="132"/>
      <c r="O183" s="132"/>
      <c r="P183" s="132"/>
      <c r="Q183" s="132"/>
      <c r="R183" s="132"/>
      <c r="S183" s="132"/>
      <c r="T183" s="133"/>
      <c r="AT183" s="129" t="s">
        <v>142</v>
      </c>
      <c r="AU183" s="129" t="s">
        <v>77</v>
      </c>
      <c r="AV183" s="14" t="s">
        <v>77</v>
      </c>
      <c r="AW183" s="14" t="s">
        <v>30</v>
      </c>
      <c r="AX183" s="14" t="s">
        <v>73</v>
      </c>
      <c r="AY183" s="129" t="s">
        <v>133</v>
      </c>
    </row>
    <row r="184" spans="1:65" s="2" customFormat="1" ht="14.45" customHeight="1">
      <c r="A184" s="164"/>
      <c r="B184" s="176"/>
      <c r="C184" s="242" t="s">
        <v>329</v>
      </c>
      <c r="D184" s="242" t="s">
        <v>135</v>
      </c>
      <c r="E184" s="243" t="s">
        <v>2645</v>
      </c>
      <c r="F184" s="244" t="s">
        <v>2646</v>
      </c>
      <c r="G184" s="245" t="s">
        <v>138</v>
      </c>
      <c r="H184" s="246">
        <v>11.1</v>
      </c>
      <c r="I184" s="117"/>
      <c r="J184" s="247">
        <f>ROUND(I184*H184,2)</f>
        <v>0</v>
      </c>
      <c r="K184" s="244" t="s">
        <v>139</v>
      </c>
      <c r="L184" s="176"/>
      <c r="M184" s="118" t="s">
        <v>3</v>
      </c>
      <c r="N184" s="119" t="s">
        <v>39</v>
      </c>
      <c r="O184" s="51"/>
      <c r="P184" s="120">
        <f>O184*H184</f>
        <v>0</v>
      </c>
      <c r="Q184" s="120">
        <v>0</v>
      </c>
      <c r="R184" s="120">
        <f>Q184*H184</f>
        <v>0</v>
      </c>
      <c r="S184" s="120">
        <v>0</v>
      </c>
      <c r="T184" s="121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22" t="s">
        <v>140</v>
      </c>
      <c r="AT184" s="122" t="s">
        <v>135</v>
      </c>
      <c r="AU184" s="122" t="s">
        <v>77</v>
      </c>
      <c r="AY184" s="18" t="s">
        <v>133</v>
      </c>
      <c r="BE184" s="123">
        <f>IF(N184="základní",J184,0)</f>
        <v>0</v>
      </c>
      <c r="BF184" s="123">
        <f>IF(N184="snížená",J184,0)</f>
        <v>0</v>
      </c>
      <c r="BG184" s="123">
        <f>IF(N184="zákl. přenesená",J184,0)</f>
        <v>0</v>
      </c>
      <c r="BH184" s="123">
        <f>IF(N184="sníž. přenesená",J184,0)</f>
        <v>0</v>
      </c>
      <c r="BI184" s="123">
        <f>IF(N184="nulová",J184,0)</f>
        <v>0</v>
      </c>
      <c r="BJ184" s="18" t="s">
        <v>73</v>
      </c>
      <c r="BK184" s="123">
        <f>ROUND(I184*H184,2)</f>
        <v>0</v>
      </c>
      <c r="BL184" s="18" t="s">
        <v>140</v>
      </c>
      <c r="BM184" s="122" t="s">
        <v>2647</v>
      </c>
    </row>
    <row r="185" spans="1:51" s="13" customFormat="1" ht="12">
      <c r="A185" s="161"/>
      <c r="B185" s="253"/>
      <c r="C185" s="161"/>
      <c r="D185" s="254" t="s">
        <v>142</v>
      </c>
      <c r="E185" s="255" t="s">
        <v>3</v>
      </c>
      <c r="F185" s="256" t="s">
        <v>2648</v>
      </c>
      <c r="G185" s="161"/>
      <c r="H185" s="255" t="s">
        <v>3</v>
      </c>
      <c r="I185" s="125"/>
      <c r="J185" s="161"/>
      <c r="K185" s="161"/>
      <c r="L185" s="253"/>
      <c r="M185" s="126"/>
      <c r="N185" s="127"/>
      <c r="O185" s="127"/>
      <c r="P185" s="127"/>
      <c r="Q185" s="127"/>
      <c r="R185" s="127"/>
      <c r="S185" s="127"/>
      <c r="T185" s="128"/>
      <c r="AT185" s="124" t="s">
        <v>142</v>
      </c>
      <c r="AU185" s="124" t="s">
        <v>77</v>
      </c>
      <c r="AV185" s="13" t="s">
        <v>73</v>
      </c>
      <c r="AW185" s="13" t="s">
        <v>30</v>
      </c>
      <c r="AX185" s="13" t="s">
        <v>68</v>
      </c>
      <c r="AY185" s="124" t="s">
        <v>133</v>
      </c>
    </row>
    <row r="186" spans="1:51" s="14" customFormat="1" ht="12">
      <c r="A186" s="162"/>
      <c r="B186" s="260"/>
      <c r="C186" s="162"/>
      <c r="D186" s="254" t="s">
        <v>142</v>
      </c>
      <c r="E186" s="261" t="s">
        <v>3</v>
      </c>
      <c r="F186" s="262" t="s">
        <v>2649</v>
      </c>
      <c r="G186" s="162"/>
      <c r="H186" s="263">
        <v>11.1</v>
      </c>
      <c r="I186" s="130"/>
      <c r="J186" s="162"/>
      <c r="K186" s="162"/>
      <c r="L186" s="260"/>
      <c r="M186" s="131"/>
      <c r="N186" s="132"/>
      <c r="O186" s="132"/>
      <c r="P186" s="132"/>
      <c r="Q186" s="132"/>
      <c r="R186" s="132"/>
      <c r="S186" s="132"/>
      <c r="T186" s="133"/>
      <c r="AT186" s="129" t="s">
        <v>142</v>
      </c>
      <c r="AU186" s="129" t="s">
        <v>77</v>
      </c>
      <c r="AV186" s="14" t="s">
        <v>77</v>
      </c>
      <c r="AW186" s="14" t="s">
        <v>30</v>
      </c>
      <c r="AX186" s="14" t="s">
        <v>73</v>
      </c>
      <c r="AY186" s="129" t="s">
        <v>133</v>
      </c>
    </row>
    <row r="187" spans="1:65" s="2" customFormat="1" ht="14.45" customHeight="1">
      <c r="A187" s="164"/>
      <c r="B187" s="176"/>
      <c r="C187" s="242" t="s">
        <v>342</v>
      </c>
      <c r="D187" s="242" t="s">
        <v>135</v>
      </c>
      <c r="E187" s="243" t="s">
        <v>2650</v>
      </c>
      <c r="F187" s="244" t="s">
        <v>2651</v>
      </c>
      <c r="G187" s="245" t="s">
        <v>138</v>
      </c>
      <c r="H187" s="246">
        <v>264.886</v>
      </c>
      <c r="I187" s="117"/>
      <c r="J187" s="247">
        <f>ROUND(I187*H187,2)</f>
        <v>0</v>
      </c>
      <c r="K187" s="244" t="s">
        <v>139</v>
      </c>
      <c r="L187" s="176"/>
      <c r="M187" s="118" t="s">
        <v>3</v>
      </c>
      <c r="N187" s="119" t="s">
        <v>39</v>
      </c>
      <c r="O187" s="51"/>
      <c r="P187" s="120">
        <f>O187*H187</f>
        <v>0</v>
      </c>
      <c r="Q187" s="120">
        <v>0</v>
      </c>
      <c r="R187" s="120">
        <f>Q187*H187</f>
        <v>0</v>
      </c>
      <c r="S187" s="120">
        <v>0</v>
      </c>
      <c r="T187" s="121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22" t="s">
        <v>140</v>
      </c>
      <c r="AT187" s="122" t="s">
        <v>135</v>
      </c>
      <c r="AU187" s="122" t="s">
        <v>77</v>
      </c>
      <c r="AY187" s="18" t="s">
        <v>133</v>
      </c>
      <c r="BE187" s="123">
        <f>IF(N187="základní",J187,0)</f>
        <v>0</v>
      </c>
      <c r="BF187" s="123">
        <f>IF(N187="snížená",J187,0)</f>
        <v>0</v>
      </c>
      <c r="BG187" s="123">
        <f>IF(N187="zákl. přenesená",J187,0)</f>
        <v>0</v>
      </c>
      <c r="BH187" s="123">
        <f>IF(N187="sníž. přenesená",J187,0)</f>
        <v>0</v>
      </c>
      <c r="BI187" s="123">
        <f>IF(N187="nulová",J187,0)</f>
        <v>0</v>
      </c>
      <c r="BJ187" s="18" t="s">
        <v>73</v>
      </c>
      <c r="BK187" s="123">
        <f>ROUND(I187*H187,2)</f>
        <v>0</v>
      </c>
      <c r="BL187" s="18" t="s">
        <v>140</v>
      </c>
      <c r="BM187" s="122" t="s">
        <v>2652</v>
      </c>
    </row>
    <row r="188" spans="1:47" s="2" customFormat="1" ht="19.5">
      <c r="A188" s="164"/>
      <c r="B188" s="176"/>
      <c r="C188" s="164"/>
      <c r="D188" s="254" t="s">
        <v>164</v>
      </c>
      <c r="E188" s="164"/>
      <c r="F188" s="267" t="s">
        <v>2653</v>
      </c>
      <c r="G188" s="164"/>
      <c r="H188" s="164"/>
      <c r="I188" s="134"/>
      <c r="J188" s="164"/>
      <c r="K188" s="164"/>
      <c r="L188" s="176"/>
      <c r="M188" s="135"/>
      <c r="N188" s="136"/>
      <c r="O188" s="51"/>
      <c r="P188" s="51"/>
      <c r="Q188" s="51"/>
      <c r="R188" s="51"/>
      <c r="S188" s="51"/>
      <c r="T188" s="52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8" t="s">
        <v>164</v>
      </c>
      <c r="AU188" s="18" t="s">
        <v>77</v>
      </c>
    </row>
    <row r="189" spans="1:51" s="14" customFormat="1" ht="12">
      <c r="A189" s="162"/>
      <c r="B189" s="260"/>
      <c r="C189" s="162"/>
      <c r="D189" s="254" t="s">
        <v>142</v>
      </c>
      <c r="E189" s="261" t="s">
        <v>3</v>
      </c>
      <c r="F189" s="262" t="s">
        <v>2654</v>
      </c>
      <c r="G189" s="162"/>
      <c r="H189" s="263">
        <v>140.286</v>
      </c>
      <c r="I189" s="130"/>
      <c r="J189" s="162"/>
      <c r="K189" s="162"/>
      <c r="L189" s="260"/>
      <c r="M189" s="131"/>
      <c r="N189" s="132"/>
      <c r="O189" s="132"/>
      <c r="P189" s="132"/>
      <c r="Q189" s="132"/>
      <c r="R189" s="132"/>
      <c r="S189" s="132"/>
      <c r="T189" s="133"/>
      <c r="AT189" s="129" t="s">
        <v>142</v>
      </c>
      <c r="AU189" s="129" t="s">
        <v>77</v>
      </c>
      <c r="AV189" s="14" t="s">
        <v>77</v>
      </c>
      <c r="AW189" s="14" t="s">
        <v>30</v>
      </c>
      <c r="AX189" s="14" t="s">
        <v>68</v>
      </c>
      <c r="AY189" s="129" t="s">
        <v>133</v>
      </c>
    </row>
    <row r="190" spans="1:51" s="14" customFormat="1" ht="12">
      <c r="A190" s="162"/>
      <c r="B190" s="260"/>
      <c r="C190" s="162"/>
      <c r="D190" s="254" t="s">
        <v>142</v>
      </c>
      <c r="E190" s="261" t="s">
        <v>3</v>
      </c>
      <c r="F190" s="262" t="s">
        <v>2638</v>
      </c>
      <c r="G190" s="162"/>
      <c r="H190" s="263">
        <v>44.4</v>
      </c>
      <c r="I190" s="130"/>
      <c r="J190" s="162"/>
      <c r="K190" s="162"/>
      <c r="L190" s="260"/>
      <c r="M190" s="131"/>
      <c r="N190" s="132"/>
      <c r="O190" s="132"/>
      <c r="P190" s="132"/>
      <c r="Q190" s="132"/>
      <c r="R190" s="132"/>
      <c r="S190" s="132"/>
      <c r="T190" s="133"/>
      <c r="AT190" s="129" t="s">
        <v>142</v>
      </c>
      <c r="AU190" s="129" t="s">
        <v>77</v>
      </c>
      <c r="AV190" s="14" t="s">
        <v>77</v>
      </c>
      <c r="AW190" s="14" t="s">
        <v>30</v>
      </c>
      <c r="AX190" s="14" t="s">
        <v>68</v>
      </c>
      <c r="AY190" s="129" t="s">
        <v>133</v>
      </c>
    </row>
    <row r="191" spans="1:51" s="14" customFormat="1" ht="12">
      <c r="A191" s="162"/>
      <c r="B191" s="260"/>
      <c r="C191" s="162"/>
      <c r="D191" s="254" t="s">
        <v>142</v>
      </c>
      <c r="E191" s="261" t="s">
        <v>3</v>
      </c>
      <c r="F191" s="262" t="s">
        <v>2529</v>
      </c>
      <c r="G191" s="162"/>
      <c r="H191" s="263">
        <v>47.6</v>
      </c>
      <c r="I191" s="130"/>
      <c r="J191" s="162"/>
      <c r="K191" s="162"/>
      <c r="L191" s="260"/>
      <c r="M191" s="131"/>
      <c r="N191" s="132"/>
      <c r="O191" s="132"/>
      <c r="P191" s="132"/>
      <c r="Q191" s="132"/>
      <c r="R191" s="132"/>
      <c r="S191" s="132"/>
      <c r="T191" s="133"/>
      <c r="AT191" s="129" t="s">
        <v>142</v>
      </c>
      <c r="AU191" s="129" t="s">
        <v>77</v>
      </c>
      <c r="AV191" s="14" t="s">
        <v>77</v>
      </c>
      <c r="AW191" s="14" t="s">
        <v>30</v>
      </c>
      <c r="AX191" s="14" t="s">
        <v>68</v>
      </c>
      <c r="AY191" s="129" t="s">
        <v>133</v>
      </c>
    </row>
    <row r="192" spans="1:51" s="14" customFormat="1" ht="12">
      <c r="A192" s="162"/>
      <c r="B192" s="260"/>
      <c r="C192" s="162"/>
      <c r="D192" s="254" t="s">
        <v>142</v>
      </c>
      <c r="E192" s="261" t="s">
        <v>3</v>
      </c>
      <c r="F192" s="262" t="s">
        <v>2639</v>
      </c>
      <c r="G192" s="162"/>
      <c r="H192" s="263">
        <v>26.6</v>
      </c>
      <c r="I192" s="130"/>
      <c r="J192" s="162"/>
      <c r="K192" s="162"/>
      <c r="L192" s="260"/>
      <c r="M192" s="131"/>
      <c r="N192" s="132"/>
      <c r="O192" s="132"/>
      <c r="P192" s="132"/>
      <c r="Q192" s="132"/>
      <c r="R192" s="132"/>
      <c r="S192" s="132"/>
      <c r="T192" s="133"/>
      <c r="AT192" s="129" t="s">
        <v>142</v>
      </c>
      <c r="AU192" s="129" t="s">
        <v>77</v>
      </c>
      <c r="AV192" s="14" t="s">
        <v>77</v>
      </c>
      <c r="AW192" s="14" t="s">
        <v>30</v>
      </c>
      <c r="AX192" s="14" t="s">
        <v>68</v>
      </c>
      <c r="AY192" s="129" t="s">
        <v>133</v>
      </c>
    </row>
    <row r="193" spans="1:51" s="14" customFormat="1" ht="12">
      <c r="A193" s="162"/>
      <c r="B193" s="260"/>
      <c r="C193" s="162"/>
      <c r="D193" s="254" t="s">
        <v>142</v>
      </c>
      <c r="E193" s="261" t="s">
        <v>3</v>
      </c>
      <c r="F193" s="262" t="s">
        <v>2541</v>
      </c>
      <c r="G193" s="162"/>
      <c r="H193" s="263">
        <v>6</v>
      </c>
      <c r="I193" s="130"/>
      <c r="J193" s="162"/>
      <c r="K193" s="162"/>
      <c r="L193" s="260"/>
      <c r="M193" s="131"/>
      <c r="N193" s="132"/>
      <c r="O193" s="132"/>
      <c r="P193" s="132"/>
      <c r="Q193" s="132"/>
      <c r="R193" s="132"/>
      <c r="S193" s="132"/>
      <c r="T193" s="133"/>
      <c r="AT193" s="129" t="s">
        <v>142</v>
      </c>
      <c r="AU193" s="129" t="s">
        <v>77</v>
      </c>
      <c r="AV193" s="14" t="s">
        <v>77</v>
      </c>
      <c r="AW193" s="14" t="s">
        <v>30</v>
      </c>
      <c r="AX193" s="14" t="s">
        <v>68</v>
      </c>
      <c r="AY193" s="129" t="s">
        <v>133</v>
      </c>
    </row>
    <row r="194" spans="1:51" s="15" customFormat="1" ht="12">
      <c r="A194" s="165"/>
      <c r="B194" s="271"/>
      <c r="C194" s="165"/>
      <c r="D194" s="254" t="s">
        <v>142</v>
      </c>
      <c r="E194" s="272" t="s">
        <v>3</v>
      </c>
      <c r="F194" s="273" t="s">
        <v>207</v>
      </c>
      <c r="G194" s="165"/>
      <c r="H194" s="274">
        <v>264.886</v>
      </c>
      <c r="I194" s="138"/>
      <c r="J194" s="165"/>
      <c r="K194" s="165"/>
      <c r="L194" s="271"/>
      <c r="M194" s="139"/>
      <c r="N194" s="140"/>
      <c r="O194" s="140"/>
      <c r="P194" s="140"/>
      <c r="Q194" s="140"/>
      <c r="R194" s="140"/>
      <c r="S194" s="140"/>
      <c r="T194" s="141"/>
      <c r="AT194" s="137" t="s">
        <v>142</v>
      </c>
      <c r="AU194" s="137" t="s">
        <v>77</v>
      </c>
      <c r="AV194" s="15" t="s">
        <v>140</v>
      </c>
      <c r="AW194" s="15" t="s">
        <v>30</v>
      </c>
      <c r="AX194" s="15" t="s">
        <v>73</v>
      </c>
      <c r="AY194" s="137" t="s">
        <v>133</v>
      </c>
    </row>
    <row r="195" spans="1:65" s="2" customFormat="1" ht="24.2" customHeight="1">
      <c r="A195" s="164"/>
      <c r="B195" s="176"/>
      <c r="C195" s="242" t="s">
        <v>356</v>
      </c>
      <c r="D195" s="242" t="s">
        <v>135</v>
      </c>
      <c r="E195" s="243" t="s">
        <v>2655</v>
      </c>
      <c r="F195" s="244" t="s">
        <v>2656</v>
      </c>
      <c r="G195" s="245" t="s">
        <v>138</v>
      </c>
      <c r="H195" s="246">
        <v>30.5</v>
      </c>
      <c r="I195" s="117"/>
      <c r="J195" s="247">
        <f>ROUND(I195*H195,2)</f>
        <v>0</v>
      </c>
      <c r="K195" s="244" t="s">
        <v>139</v>
      </c>
      <c r="L195" s="176"/>
      <c r="M195" s="118" t="s">
        <v>3</v>
      </c>
      <c r="N195" s="119" t="s">
        <v>39</v>
      </c>
      <c r="O195" s="51"/>
      <c r="P195" s="120">
        <f>O195*H195</f>
        <v>0</v>
      </c>
      <c r="Q195" s="120">
        <v>0</v>
      </c>
      <c r="R195" s="120">
        <f>Q195*H195</f>
        <v>0</v>
      </c>
      <c r="S195" s="120">
        <v>0</v>
      </c>
      <c r="T195" s="121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22" t="s">
        <v>140</v>
      </c>
      <c r="AT195" s="122" t="s">
        <v>135</v>
      </c>
      <c r="AU195" s="122" t="s">
        <v>77</v>
      </c>
      <c r="AY195" s="18" t="s">
        <v>133</v>
      </c>
      <c r="BE195" s="123">
        <f>IF(N195="základní",J195,0)</f>
        <v>0</v>
      </c>
      <c r="BF195" s="123">
        <f>IF(N195="snížená",J195,0)</f>
        <v>0</v>
      </c>
      <c r="BG195" s="123">
        <f>IF(N195="zákl. přenesená",J195,0)</f>
        <v>0</v>
      </c>
      <c r="BH195" s="123">
        <f>IF(N195="sníž. přenesená",J195,0)</f>
        <v>0</v>
      </c>
      <c r="BI195" s="123">
        <f>IF(N195="nulová",J195,0)</f>
        <v>0</v>
      </c>
      <c r="BJ195" s="18" t="s">
        <v>73</v>
      </c>
      <c r="BK195" s="123">
        <f>ROUND(I195*H195,2)</f>
        <v>0</v>
      </c>
      <c r="BL195" s="18" t="s">
        <v>140</v>
      </c>
      <c r="BM195" s="122" t="s">
        <v>2657</v>
      </c>
    </row>
    <row r="196" spans="1:51" s="13" customFormat="1" ht="12">
      <c r="A196" s="161"/>
      <c r="B196" s="253"/>
      <c r="C196" s="161"/>
      <c r="D196" s="254" t="s">
        <v>142</v>
      </c>
      <c r="E196" s="255" t="s">
        <v>3</v>
      </c>
      <c r="F196" s="256" t="s">
        <v>2535</v>
      </c>
      <c r="G196" s="161"/>
      <c r="H196" s="255" t="s">
        <v>3</v>
      </c>
      <c r="I196" s="125"/>
      <c r="J196" s="161"/>
      <c r="K196" s="161"/>
      <c r="L196" s="253"/>
      <c r="M196" s="126"/>
      <c r="N196" s="127"/>
      <c r="O196" s="127"/>
      <c r="P196" s="127"/>
      <c r="Q196" s="127"/>
      <c r="R196" s="127"/>
      <c r="S196" s="127"/>
      <c r="T196" s="128"/>
      <c r="AT196" s="124" t="s">
        <v>142</v>
      </c>
      <c r="AU196" s="124" t="s">
        <v>77</v>
      </c>
      <c r="AV196" s="13" t="s">
        <v>73</v>
      </c>
      <c r="AW196" s="13" t="s">
        <v>30</v>
      </c>
      <c r="AX196" s="13" t="s">
        <v>68</v>
      </c>
      <c r="AY196" s="124" t="s">
        <v>133</v>
      </c>
    </row>
    <row r="197" spans="1:51" s="14" customFormat="1" ht="12">
      <c r="A197" s="162"/>
      <c r="B197" s="260"/>
      <c r="C197" s="162"/>
      <c r="D197" s="254" t="s">
        <v>142</v>
      </c>
      <c r="E197" s="261" t="s">
        <v>3</v>
      </c>
      <c r="F197" s="262" t="s">
        <v>2536</v>
      </c>
      <c r="G197" s="162"/>
      <c r="H197" s="263">
        <v>30.5</v>
      </c>
      <c r="I197" s="130"/>
      <c r="J197" s="162"/>
      <c r="K197" s="162"/>
      <c r="L197" s="260"/>
      <c r="M197" s="131"/>
      <c r="N197" s="132"/>
      <c r="O197" s="132"/>
      <c r="P197" s="132"/>
      <c r="Q197" s="132"/>
      <c r="R197" s="132"/>
      <c r="S197" s="132"/>
      <c r="T197" s="133"/>
      <c r="AT197" s="129" t="s">
        <v>142</v>
      </c>
      <c r="AU197" s="129" t="s">
        <v>77</v>
      </c>
      <c r="AV197" s="14" t="s">
        <v>77</v>
      </c>
      <c r="AW197" s="14" t="s">
        <v>30</v>
      </c>
      <c r="AX197" s="14" t="s">
        <v>73</v>
      </c>
      <c r="AY197" s="129" t="s">
        <v>133</v>
      </c>
    </row>
    <row r="198" spans="1:65" s="2" customFormat="1" ht="14.45" customHeight="1">
      <c r="A198" s="164"/>
      <c r="B198" s="176"/>
      <c r="C198" s="242" t="s">
        <v>367</v>
      </c>
      <c r="D198" s="242" t="s">
        <v>135</v>
      </c>
      <c r="E198" s="243" t="s">
        <v>2658</v>
      </c>
      <c r="F198" s="244" t="s">
        <v>2659</v>
      </c>
      <c r="G198" s="245" t="s">
        <v>138</v>
      </c>
      <c r="H198" s="246">
        <v>30.5</v>
      </c>
      <c r="I198" s="117"/>
      <c r="J198" s="247">
        <f>ROUND(I198*H198,2)</f>
        <v>0</v>
      </c>
      <c r="K198" s="244" t="s">
        <v>139</v>
      </c>
      <c r="L198" s="176"/>
      <c r="M198" s="118" t="s">
        <v>3</v>
      </c>
      <c r="N198" s="119" t="s">
        <v>39</v>
      </c>
      <c r="O198" s="51"/>
      <c r="P198" s="120">
        <f>O198*H198</f>
        <v>0</v>
      </c>
      <c r="Q198" s="120">
        <v>0</v>
      </c>
      <c r="R198" s="120">
        <f>Q198*H198</f>
        <v>0</v>
      </c>
      <c r="S198" s="120">
        <v>0</v>
      </c>
      <c r="T198" s="121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22" t="s">
        <v>140</v>
      </c>
      <c r="AT198" s="122" t="s">
        <v>135</v>
      </c>
      <c r="AU198" s="122" t="s">
        <v>77</v>
      </c>
      <c r="AY198" s="18" t="s">
        <v>133</v>
      </c>
      <c r="BE198" s="123">
        <f>IF(N198="základní",J198,0)</f>
        <v>0</v>
      </c>
      <c r="BF198" s="123">
        <f>IF(N198="snížená",J198,0)</f>
        <v>0</v>
      </c>
      <c r="BG198" s="123">
        <f>IF(N198="zákl. přenesená",J198,0)</f>
        <v>0</v>
      </c>
      <c r="BH198" s="123">
        <f>IF(N198="sníž. přenesená",J198,0)</f>
        <v>0</v>
      </c>
      <c r="BI198" s="123">
        <f>IF(N198="nulová",J198,0)</f>
        <v>0</v>
      </c>
      <c r="BJ198" s="18" t="s">
        <v>73</v>
      </c>
      <c r="BK198" s="123">
        <f>ROUND(I198*H198,2)</f>
        <v>0</v>
      </c>
      <c r="BL198" s="18" t="s">
        <v>140</v>
      </c>
      <c r="BM198" s="122" t="s">
        <v>2660</v>
      </c>
    </row>
    <row r="199" spans="1:51" s="13" customFormat="1" ht="12">
      <c r="A199" s="161"/>
      <c r="B199" s="253"/>
      <c r="C199" s="161"/>
      <c r="D199" s="254" t="s">
        <v>142</v>
      </c>
      <c r="E199" s="255" t="s">
        <v>3</v>
      </c>
      <c r="F199" s="256" t="s">
        <v>2535</v>
      </c>
      <c r="G199" s="161"/>
      <c r="H199" s="255" t="s">
        <v>3</v>
      </c>
      <c r="I199" s="125"/>
      <c r="J199" s="161"/>
      <c r="K199" s="161"/>
      <c r="L199" s="253"/>
      <c r="M199" s="126"/>
      <c r="N199" s="127"/>
      <c r="O199" s="127"/>
      <c r="P199" s="127"/>
      <c r="Q199" s="127"/>
      <c r="R199" s="127"/>
      <c r="S199" s="127"/>
      <c r="T199" s="128"/>
      <c r="AT199" s="124" t="s">
        <v>142</v>
      </c>
      <c r="AU199" s="124" t="s">
        <v>77</v>
      </c>
      <c r="AV199" s="13" t="s">
        <v>73</v>
      </c>
      <c r="AW199" s="13" t="s">
        <v>30</v>
      </c>
      <c r="AX199" s="13" t="s">
        <v>68</v>
      </c>
      <c r="AY199" s="124" t="s">
        <v>133</v>
      </c>
    </row>
    <row r="200" spans="1:51" s="14" customFormat="1" ht="12">
      <c r="A200" s="162"/>
      <c r="B200" s="260"/>
      <c r="C200" s="162"/>
      <c r="D200" s="254" t="s">
        <v>142</v>
      </c>
      <c r="E200" s="261" t="s">
        <v>3</v>
      </c>
      <c r="F200" s="262" t="s">
        <v>2536</v>
      </c>
      <c r="G200" s="162"/>
      <c r="H200" s="263">
        <v>30.5</v>
      </c>
      <c r="I200" s="130"/>
      <c r="J200" s="162"/>
      <c r="K200" s="162"/>
      <c r="L200" s="260"/>
      <c r="M200" s="131"/>
      <c r="N200" s="132"/>
      <c r="O200" s="132"/>
      <c r="P200" s="132"/>
      <c r="Q200" s="132"/>
      <c r="R200" s="132"/>
      <c r="S200" s="132"/>
      <c r="T200" s="133"/>
      <c r="AT200" s="129" t="s">
        <v>142</v>
      </c>
      <c r="AU200" s="129" t="s">
        <v>77</v>
      </c>
      <c r="AV200" s="14" t="s">
        <v>77</v>
      </c>
      <c r="AW200" s="14" t="s">
        <v>30</v>
      </c>
      <c r="AX200" s="14" t="s">
        <v>73</v>
      </c>
      <c r="AY200" s="129" t="s">
        <v>133</v>
      </c>
    </row>
    <row r="201" spans="1:65" s="2" customFormat="1" ht="24.2" customHeight="1">
      <c r="A201" s="164"/>
      <c r="B201" s="176"/>
      <c r="C201" s="242" t="s">
        <v>380</v>
      </c>
      <c r="D201" s="242" t="s">
        <v>135</v>
      </c>
      <c r="E201" s="243" t="s">
        <v>2661</v>
      </c>
      <c r="F201" s="244" t="s">
        <v>2662</v>
      </c>
      <c r="G201" s="245" t="s">
        <v>138</v>
      </c>
      <c r="H201" s="246">
        <v>30.5</v>
      </c>
      <c r="I201" s="117"/>
      <c r="J201" s="247">
        <f>ROUND(I201*H201,2)</f>
        <v>0</v>
      </c>
      <c r="K201" s="244" t="s">
        <v>139</v>
      </c>
      <c r="L201" s="176"/>
      <c r="M201" s="118" t="s">
        <v>3</v>
      </c>
      <c r="N201" s="119" t="s">
        <v>39</v>
      </c>
      <c r="O201" s="51"/>
      <c r="P201" s="120">
        <f>O201*H201</f>
        <v>0</v>
      </c>
      <c r="Q201" s="120">
        <v>0</v>
      </c>
      <c r="R201" s="120">
        <f>Q201*H201</f>
        <v>0</v>
      </c>
      <c r="S201" s="120">
        <v>0</v>
      </c>
      <c r="T201" s="121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22" t="s">
        <v>140</v>
      </c>
      <c r="AT201" s="122" t="s">
        <v>135</v>
      </c>
      <c r="AU201" s="122" t="s">
        <v>77</v>
      </c>
      <c r="AY201" s="18" t="s">
        <v>133</v>
      </c>
      <c r="BE201" s="123">
        <f>IF(N201="základní",J201,0)</f>
        <v>0</v>
      </c>
      <c r="BF201" s="123">
        <f>IF(N201="snížená",J201,0)</f>
        <v>0</v>
      </c>
      <c r="BG201" s="123">
        <f>IF(N201="zákl. přenesená",J201,0)</f>
        <v>0</v>
      </c>
      <c r="BH201" s="123">
        <f>IF(N201="sníž. přenesená",J201,0)</f>
        <v>0</v>
      </c>
      <c r="BI201" s="123">
        <f>IF(N201="nulová",J201,0)</f>
        <v>0</v>
      </c>
      <c r="BJ201" s="18" t="s">
        <v>73</v>
      </c>
      <c r="BK201" s="123">
        <f>ROUND(I201*H201,2)</f>
        <v>0</v>
      </c>
      <c r="BL201" s="18" t="s">
        <v>140</v>
      </c>
      <c r="BM201" s="122" t="s">
        <v>2663</v>
      </c>
    </row>
    <row r="202" spans="1:51" s="13" customFormat="1" ht="12">
      <c r="A202" s="161"/>
      <c r="B202" s="253"/>
      <c r="C202" s="161"/>
      <c r="D202" s="254" t="s">
        <v>142</v>
      </c>
      <c r="E202" s="255" t="s">
        <v>3</v>
      </c>
      <c r="F202" s="256" t="s">
        <v>2535</v>
      </c>
      <c r="G202" s="161"/>
      <c r="H202" s="255" t="s">
        <v>3</v>
      </c>
      <c r="I202" s="125"/>
      <c r="J202" s="161"/>
      <c r="K202" s="161"/>
      <c r="L202" s="253"/>
      <c r="M202" s="126"/>
      <c r="N202" s="127"/>
      <c r="O202" s="127"/>
      <c r="P202" s="127"/>
      <c r="Q202" s="127"/>
      <c r="R202" s="127"/>
      <c r="S202" s="127"/>
      <c r="T202" s="128"/>
      <c r="AT202" s="124" t="s">
        <v>142</v>
      </c>
      <c r="AU202" s="124" t="s">
        <v>77</v>
      </c>
      <c r="AV202" s="13" t="s">
        <v>73</v>
      </c>
      <c r="AW202" s="13" t="s">
        <v>30</v>
      </c>
      <c r="AX202" s="13" t="s">
        <v>68</v>
      </c>
      <c r="AY202" s="124" t="s">
        <v>133</v>
      </c>
    </row>
    <row r="203" spans="1:51" s="14" customFormat="1" ht="12">
      <c r="A203" s="162"/>
      <c r="B203" s="260"/>
      <c r="C203" s="162"/>
      <c r="D203" s="254" t="s">
        <v>142</v>
      </c>
      <c r="E203" s="261" t="s">
        <v>3</v>
      </c>
      <c r="F203" s="262" t="s">
        <v>2536</v>
      </c>
      <c r="G203" s="162"/>
      <c r="H203" s="263">
        <v>30.5</v>
      </c>
      <c r="I203" s="130"/>
      <c r="J203" s="162"/>
      <c r="K203" s="162"/>
      <c r="L203" s="260"/>
      <c r="M203" s="131"/>
      <c r="N203" s="132"/>
      <c r="O203" s="132"/>
      <c r="P203" s="132"/>
      <c r="Q203" s="132"/>
      <c r="R203" s="132"/>
      <c r="S203" s="132"/>
      <c r="T203" s="133"/>
      <c r="AT203" s="129" t="s">
        <v>142</v>
      </c>
      <c r="AU203" s="129" t="s">
        <v>77</v>
      </c>
      <c r="AV203" s="14" t="s">
        <v>77</v>
      </c>
      <c r="AW203" s="14" t="s">
        <v>30</v>
      </c>
      <c r="AX203" s="14" t="s">
        <v>73</v>
      </c>
      <c r="AY203" s="129" t="s">
        <v>133</v>
      </c>
    </row>
    <row r="204" spans="1:65" s="2" customFormat="1" ht="14.45" customHeight="1">
      <c r="A204" s="164"/>
      <c r="B204" s="176"/>
      <c r="C204" s="242" t="s">
        <v>394</v>
      </c>
      <c r="D204" s="242" t="s">
        <v>135</v>
      </c>
      <c r="E204" s="243" t="s">
        <v>2664</v>
      </c>
      <c r="F204" s="244" t="s">
        <v>2665</v>
      </c>
      <c r="G204" s="245" t="s">
        <v>138</v>
      </c>
      <c r="H204" s="246">
        <v>257.286</v>
      </c>
      <c r="I204" s="117"/>
      <c r="J204" s="247">
        <f>ROUND(I204*H204,2)</f>
        <v>0</v>
      </c>
      <c r="K204" s="244" t="s">
        <v>139</v>
      </c>
      <c r="L204" s="176"/>
      <c r="M204" s="118" t="s">
        <v>3</v>
      </c>
      <c r="N204" s="119" t="s">
        <v>39</v>
      </c>
      <c r="O204" s="51"/>
      <c r="P204" s="120">
        <f>O204*H204</f>
        <v>0</v>
      </c>
      <c r="Q204" s="120">
        <v>0</v>
      </c>
      <c r="R204" s="120">
        <f>Q204*H204</f>
        <v>0</v>
      </c>
      <c r="S204" s="120">
        <v>0</v>
      </c>
      <c r="T204" s="121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22" t="s">
        <v>140</v>
      </c>
      <c r="AT204" s="122" t="s">
        <v>135</v>
      </c>
      <c r="AU204" s="122" t="s">
        <v>77</v>
      </c>
      <c r="AY204" s="18" t="s">
        <v>133</v>
      </c>
      <c r="BE204" s="123">
        <f>IF(N204="základní",J204,0)</f>
        <v>0</v>
      </c>
      <c r="BF204" s="123">
        <f>IF(N204="snížená",J204,0)</f>
        <v>0</v>
      </c>
      <c r="BG204" s="123">
        <f>IF(N204="zákl. přenesená",J204,0)</f>
        <v>0</v>
      </c>
      <c r="BH204" s="123">
        <f>IF(N204="sníž. přenesená",J204,0)</f>
        <v>0</v>
      </c>
      <c r="BI204" s="123">
        <f>IF(N204="nulová",J204,0)</f>
        <v>0</v>
      </c>
      <c r="BJ204" s="18" t="s">
        <v>73</v>
      </c>
      <c r="BK204" s="123">
        <f>ROUND(I204*H204,2)</f>
        <v>0</v>
      </c>
      <c r="BL204" s="18" t="s">
        <v>140</v>
      </c>
      <c r="BM204" s="122" t="s">
        <v>2666</v>
      </c>
    </row>
    <row r="205" spans="1:51" s="14" customFormat="1" ht="12">
      <c r="A205" s="162"/>
      <c r="B205" s="260"/>
      <c r="C205" s="162"/>
      <c r="D205" s="254" t="s">
        <v>142</v>
      </c>
      <c r="E205" s="261" t="s">
        <v>3</v>
      </c>
      <c r="F205" s="262" t="s">
        <v>2654</v>
      </c>
      <c r="G205" s="162"/>
      <c r="H205" s="263">
        <v>140.286</v>
      </c>
      <c r="I205" s="130"/>
      <c r="J205" s="162"/>
      <c r="K205" s="162"/>
      <c r="L205" s="260"/>
      <c r="M205" s="131"/>
      <c r="N205" s="132"/>
      <c r="O205" s="132"/>
      <c r="P205" s="132"/>
      <c r="Q205" s="132"/>
      <c r="R205" s="132"/>
      <c r="S205" s="132"/>
      <c r="T205" s="133"/>
      <c r="AT205" s="129" t="s">
        <v>142</v>
      </c>
      <c r="AU205" s="129" t="s">
        <v>77</v>
      </c>
      <c r="AV205" s="14" t="s">
        <v>77</v>
      </c>
      <c r="AW205" s="14" t="s">
        <v>30</v>
      </c>
      <c r="AX205" s="14" t="s">
        <v>68</v>
      </c>
      <c r="AY205" s="129" t="s">
        <v>133</v>
      </c>
    </row>
    <row r="206" spans="1:51" s="14" customFormat="1" ht="12">
      <c r="A206" s="162"/>
      <c r="B206" s="260"/>
      <c r="C206" s="162"/>
      <c r="D206" s="254" t="s">
        <v>142</v>
      </c>
      <c r="E206" s="261" t="s">
        <v>3</v>
      </c>
      <c r="F206" s="262" t="s">
        <v>2638</v>
      </c>
      <c r="G206" s="162"/>
      <c r="H206" s="263">
        <v>44.4</v>
      </c>
      <c r="I206" s="130"/>
      <c r="J206" s="162"/>
      <c r="K206" s="162"/>
      <c r="L206" s="260"/>
      <c r="M206" s="131"/>
      <c r="N206" s="132"/>
      <c r="O206" s="132"/>
      <c r="P206" s="132"/>
      <c r="Q206" s="132"/>
      <c r="R206" s="132"/>
      <c r="S206" s="132"/>
      <c r="T206" s="133"/>
      <c r="AT206" s="129" t="s">
        <v>142</v>
      </c>
      <c r="AU206" s="129" t="s">
        <v>77</v>
      </c>
      <c r="AV206" s="14" t="s">
        <v>77</v>
      </c>
      <c r="AW206" s="14" t="s">
        <v>30</v>
      </c>
      <c r="AX206" s="14" t="s">
        <v>68</v>
      </c>
      <c r="AY206" s="129" t="s">
        <v>133</v>
      </c>
    </row>
    <row r="207" spans="1:51" s="14" customFormat="1" ht="12">
      <c r="A207" s="162"/>
      <c r="B207" s="260"/>
      <c r="C207" s="162"/>
      <c r="D207" s="254" t="s">
        <v>142</v>
      </c>
      <c r="E207" s="261" t="s">
        <v>3</v>
      </c>
      <c r="F207" s="262" t="s">
        <v>2529</v>
      </c>
      <c r="G207" s="162"/>
      <c r="H207" s="263">
        <v>47.6</v>
      </c>
      <c r="I207" s="130"/>
      <c r="J207" s="162"/>
      <c r="K207" s="162"/>
      <c r="L207" s="260"/>
      <c r="M207" s="131"/>
      <c r="N207" s="132"/>
      <c r="O207" s="132"/>
      <c r="P207" s="132"/>
      <c r="Q207" s="132"/>
      <c r="R207" s="132"/>
      <c r="S207" s="132"/>
      <c r="T207" s="133"/>
      <c r="AT207" s="129" t="s">
        <v>142</v>
      </c>
      <c r="AU207" s="129" t="s">
        <v>77</v>
      </c>
      <c r="AV207" s="14" t="s">
        <v>77</v>
      </c>
      <c r="AW207" s="14" t="s">
        <v>30</v>
      </c>
      <c r="AX207" s="14" t="s">
        <v>68</v>
      </c>
      <c r="AY207" s="129" t="s">
        <v>133</v>
      </c>
    </row>
    <row r="208" spans="1:51" s="14" customFormat="1" ht="12">
      <c r="A208" s="162"/>
      <c r="B208" s="260"/>
      <c r="C208" s="162"/>
      <c r="D208" s="254" t="s">
        <v>142</v>
      </c>
      <c r="E208" s="261" t="s">
        <v>3</v>
      </c>
      <c r="F208" s="262" t="s">
        <v>2667</v>
      </c>
      <c r="G208" s="162"/>
      <c r="H208" s="263">
        <v>19</v>
      </c>
      <c r="I208" s="130"/>
      <c r="J208" s="162"/>
      <c r="K208" s="162"/>
      <c r="L208" s="260"/>
      <c r="M208" s="131"/>
      <c r="N208" s="132"/>
      <c r="O208" s="132"/>
      <c r="P208" s="132"/>
      <c r="Q208" s="132"/>
      <c r="R208" s="132"/>
      <c r="S208" s="132"/>
      <c r="T208" s="133"/>
      <c r="AT208" s="129" t="s">
        <v>142</v>
      </c>
      <c r="AU208" s="129" t="s">
        <v>77</v>
      </c>
      <c r="AV208" s="14" t="s">
        <v>77</v>
      </c>
      <c r="AW208" s="14" t="s">
        <v>30</v>
      </c>
      <c r="AX208" s="14" t="s">
        <v>68</v>
      </c>
      <c r="AY208" s="129" t="s">
        <v>133</v>
      </c>
    </row>
    <row r="209" spans="1:51" s="14" customFormat="1" ht="12">
      <c r="A209" s="162"/>
      <c r="B209" s="260"/>
      <c r="C209" s="162"/>
      <c r="D209" s="254" t="s">
        <v>142</v>
      </c>
      <c r="E209" s="261" t="s">
        <v>3</v>
      </c>
      <c r="F209" s="262" t="s">
        <v>2541</v>
      </c>
      <c r="G209" s="162"/>
      <c r="H209" s="263">
        <v>6</v>
      </c>
      <c r="I209" s="130"/>
      <c r="J209" s="162"/>
      <c r="K209" s="162"/>
      <c r="L209" s="260"/>
      <c r="M209" s="131"/>
      <c r="N209" s="132"/>
      <c r="O209" s="132"/>
      <c r="P209" s="132"/>
      <c r="Q209" s="132"/>
      <c r="R209" s="132"/>
      <c r="S209" s="132"/>
      <c r="T209" s="133"/>
      <c r="AT209" s="129" t="s">
        <v>142</v>
      </c>
      <c r="AU209" s="129" t="s">
        <v>77</v>
      </c>
      <c r="AV209" s="14" t="s">
        <v>77</v>
      </c>
      <c r="AW209" s="14" t="s">
        <v>30</v>
      </c>
      <c r="AX209" s="14" t="s">
        <v>68</v>
      </c>
      <c r="AY209" s="129" t="s">
        <v>133</v>
      </c>
    </row>
    <row r="210" spans="1:51" s="15" customFormat="1" ht="12">
      <c r="A210" s="165"/>
      <c r="B210" s="271"/>
      <c r="C210" s="165"/>
      <c r="D210" s="254" t="s">
        <v>142</v>
      </c>
      <c r="E210" s="272" t="s">
        <v>3</v>
      </c>
      <c r="F210" s="273" t="s">
        <v>207</v>
      </c>
      <c r="G210" s="165"/>
      <c r="H210" s="274">
        <v>257.286</v>
      </c>
      <c r="I210" s="138"/>
      <c r="J210" s="165"/>
      <c r="K210" s="165"/>
      <c r="L210" s="271"/>
      <c r="M210" s="139"/>
      <c r="N210" s="140"/>
      <c r="O210" s="140"/>
      <c r="P210" s="140"/>
      <c r="Q210" s="140"/>
      <c r="R210" s="140"/>
      <c r="S210" s="140"/>
      <c r="T210" s="141"/>
      <c r="AT210" s="137" t="s">
        <v>142</v>
      </c>
      <c r="AU210" s="137" t="s">
        <v>77</v>
      </c>
      <c r="AV210" s="15" t="s">
        <v>140</v>
      </c>
      <c r="AW210" s="15" t="s">
        <v>30</v>
      </c>
      <c r="AX210" s="15" t="s">
        <v>73</v>
      </c>
      <c r="AY210" s="137" t="s">
        <v>133</v>
      </c>
    </row>
    <row r="211" spans="1:65" s="2" customFormat="1" ht="14.45" customHeight="1">
      <c r="A211" s="164"/>
      <c r="B211" s="176"/>
      <c r="C211" s="242" t="s">
        <v>413</v>
      </c>
      <c r="D211" s="242" t="s">
        <v>135</v>
      </c>
      <c r="E211" s="243" t="s">
        <v>2668</v>
      </c>
      <c r="F211" s="244" t="s">
        <v>2669</v>
      </c>
      <c r="G211" s="245" t="s">
        <v>138</v>
      </c>
      <c r="H211" s="246">
        <v>11.1</v>
      </c>
      <c r="I211" s="117"/>
      <c r="J211" s="247">
        <f>ROUND(I211*H211,2)</f>
        <v>0</v>
      </c>
      <c r="K211" s="244" t="s">
        <v>139</v>
      </c>
      <c r="L211" s="176"/>
      <c r="M211" s="118" t="s">
        <v>3</v>
      </c>
      <c r="N211" s="119" t="s">
        <v>39</v>
      </c>
      <c r="O211" s="51"/>
      <c r="P211" s="120">
        <f>O211*H211</f>
        <v>0</v>
      </c>
      <c r="Q211" s="120">
        <v>0</v>
      </c>
      <c r="R211" s="120">
        <f>Q211*H211</f>
        <v>0</v>
      </c>
      <c r="S211" s="120">
        <v>0</v>
      </c>
      <c r="T211" s="121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22" t="s">
        <v>140</v>
      </c>
      <c r="AT211" s="122" t="s">
        <v>135</v>
      </c>
      <c r="AU211" s="122" t="s">
        <v>77</v>
      </c>
      <c r="AY211" s="18" t="s">
        <v>133</v>
      </c>
      <c r="BE211" s="123">
        <f>IF(N211="základní",J211,0)</f>
        <v>0</v>
      </c>
      <c r="BF211" s="123">
        <f>IF(N211="snížená",J211,0)</f>
        <v>0</v>
      </c>
      <c r="BG211" s="123">
        <f>IF(N211="zákl. přenesená",J211,0)</f>
        <v>0</v>
      </c>
      <c r="BH211" s="123">
        <f>IF(N211="sníž. přenesená",J211,0)</f>
        <v>0</v>
      </c>
      <c r="BI211" s="123">
        <f>IF(N211="nulová",J211,0)</f>
        <v>0</v>
      </c>
      <c r="BJ211" s="18" t="s">
        <v>73</v>
      </c>
      <c r="BK211" s="123">
        <f>ROUND(I211*H211,2)</f>
        <v>0</v>
      </c>
      <c r="BL211" s="18" t="s">
        <v>140</v>
      </c>
      <c r="BM211" s="122" t="s">
        <v>2670</v>
      </c>
    </row>
    <row r="212" spans="1:51" s="14" customFormat="1" ht="12">
      <c r="A212" s="162"/>
      <c r="B212" s="260"/>
      <c r="C212" s="162"/>
      <c r="D212" s="254" t="s">
        <v>142</v>
      </c>
      <c r="E212" s="261" t="s">
        <v>3</v>
      </c>
      <c r="F212" s="262" t="s">
        <v>2671</v>
      </c>
      <c r="G212" s="162"/>
      <c r="H212" s="263">
        <v>11.1</v>
      </c>
      <c r="I212" s="130"/>
      <c r="J212" s="162"/>
      <c r="K212" s="162"/>
      <c r="L212" s="260"/>
      <c r="M212" s="131"/>
      <c r="N212" s="132"/>
      <c r="O212" s="132"/>
      <c r="P212" s="132"/>
      <c r="Q212" s="132"/>
      <c r="R212" s="132"/>
      <c r="S212" s="132"/>
      <c r="T212" s="133"/>
      <c r="AT212" s="129" t="s">
        <v>142</v>
      </c>
      <c r="AU212" s="129" t="s">
        <v>77</v>
      </c>
      <c r="AV212" s="14" t="s">
        <v>77</v>
      </c>
      <c r="AW212" s="14" t="s">
        <v>30</v>
      </c>
      <c r="AX212" s="14" t="s">
        <v>73</v>
      </c>
      <c r="AY212" s="129" t="s">
        <v>133</v>
      </c>
    </row>
    <row r="213" spans="1:65" s="2" customFormat="1" ht="14.45" customHeight="1">
      <c r="A213" s="164"/>
      <c r="B213" s="176"/>
      <c r="C213" s="242" t="s">
        <v>426</v>
      </c>
      <c r="D213" s="242" t="s">
        <v>135</v>
      </c>
      <c r="E213" s="243" t="s">
        <v>2672</v>
      </c>
      <c r="F213" s="244" t="s">
        <v>2673</v>
      </c>
      <c r="G213" s="245" t="s">
        <v>211</v>
      </c>
      <c r="H213" s="246">
        <v>0.564</v>
      </c>
      <c r="I213" s="117"/>
      <c r="J213" s="247">
        <f>ROUND(I213*H213,2)</f>
        <v>0</v>
      </c>
      <c r="K213" s="244" t="s">
        <v>3</v>
      </c>
      <c r="L213" s="176"/>
      <c r="M213" s="118" t="s">
        <v>3</v>
      </c>
      <c r="N213" s="119" t="s">
        <v>39</v>
      </c>
      <c r="O213" s="51"/>
      <c r="P213" s="120">
        <f>O213*H213</f>
        <v>0</v>
      </c>
      <c r="Q213" s="120">
        <v>0</v>
      </c>
      <c r="R213" s="120">
        <f>Q213*H213</f>
        <v>0</v>
      </c>
      <c r="S213" s="120">
        <v>0</v>
      </c>
      <c r="T213" s="121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22" t="s">
        <v>140</v>
      </c>
      <c r="AT213" s="122" t="s">
        <v>135</v>
      </c>
      <c r="AU213" s="122" t="s">
        <v>77</v>
      </c>
      <c r="AY213" s="18" t="s">
        <v>133</v>
      </c>
      <c r="BE213" s="123">
        <f>IF(N213="základní",J213,0)</f>
        <v>0</v>
      </c>
      <c r="BF213" s="123">
        <f>IF(N213="snížená",J213,0)</f>
        <v>0</v>
      </c>
      <c r="BG213" s="123">
        <f>IF(N213="zákl. přenesená",J213,0)</f>
        <v>0</v>
      </c>
      <c r="BH213" s="123">
        <f>IF(N213="sníž. přenesená",J213,0)</f>
        <v>0</v>
      </c>
      <c r="BI213" s="123">
        <f>IF(N213="nulová",J213,0)</f>
        <v>0</v>
      </c>
      <c r="BJ213" s="18" t="s">
        <v>73</v>
      </c>
      <c r="BK213" s="123">
        <f>ROUND(I213*H213,2)</f>
        <v>0</v>
      </c>
      <c r="BL213" s="18" t="s">
        <v>140</v>
      </c>
      <c r="BM213" s="122" t="s">
        <v>2674</v>
      </c>
    </row>
    <row r="214" spans="1:51" s="14" customFormat="1" ht="12">
      <c r="A214" s="162"/>
      <c r="B214" s="260"/>
      <c r="C214" s="162"/>
      <c r="D214" s="254" t="s">
        <v>142</v>
      </c>
      <c r="E214" s="261" t="s">
        <v>3</v>
      </c>
      <c r="F214" s="262" t="s">
        <v>2675</v>
      </c>
      <c r="G214" s="162"/>
      <c r="H214" s="263">
        <v>0.564</v>
      </c>
      <c r="I214" s="130"/>
      <c r="J214" s="162"/>
      <c r="K214" s="162"/>
      <c r="L214" s="260"/>
      <c r="M214" s="131"/>
      <c r="N214" s="132"/>
      <c r="O214" s="132"/>
      <c r="P214" s="132"/>
      <c r="Q214" s="132"/>
      <c r="R214" s="132"/>
      <c r="S214" s="132"/>
      <c r="T214" s="133"/>
      <c r="AT214" s="129" t="s">
        <v>142</v>
      </c>
      <c r="AU214" s="129" t="s">
        <v>77</v>
      </c>
      <c r="AV214" s="14" t="s">
        <v>77</v>
      </c>
      <c r="AW214" s="14" t="s">
        <v>30</v>
      </c>
      <c r="AX214" s="14" t="s">
        <v>73</v>
      </c>
      <c r="AY214" s="129" t="s">
        <v>133</v>
      </c>
    </row>
    <row r="215" spans="1:65" s="2" customFormat="1" ht="24.2" customHeight="1">
      <c r="A215" s="164"/>
      <c r="B215" s="176"/>
      <c r="C215" s="242" t="s">
        <v>432</v>
      </c>
      <c r="D215" s="242" t="s">
        <v>135</v>
      </c>
      <c r="E215" s="243" t="s">
        <v>2676</v>
      </c>
      <c r="F215" s="244" t="s">
        <v>2677</v>
      </c>
      <c r="G215" s="245" t="s">
        <v>138</v>
      </c>
      <c r="H215" s="246">
        <v>18.5</v>
      </c>
      <c r="I215" s="117"/>
      <c r="J215" s="247">
        <f>ROUND(I215*H215,2)</f>
        <v>0</v>
      </c>
      <c r="K215" s="244" t="s">
        <v>139</v>
      </c>
      <c r="L215" s="176"/>
      <c r="M215" s="118" t="s">
        <v>3</v>
      </c>
      <c r="N215" s="119" t="s">
        <v>39</v>
      </c>
      <c r="O215" s="51"/>
      <c r="P215" s="120">
        <f>O215*H215</f>
        <v>0</v>
      </c>
      <c r="Q215" s="120">
        <v>0.1837</v>
      </c>
      <c r="R215" s="120">
        <f>Q215*H215</f>
        <v>3.39845</v>
      </c>
      <c r="S215" s="120">
        <v>0</v>
      </c>
      <c r="T215" s="121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22" t="s">
        <v>140</v>
      </c>
      <c r="AT215" s="122" t="s">
        <v>135</v>
      </c>
      <c r="AU215" s="122" t="s">
        <v>77</v>
      </c>
      <c r="AY215" s="18" t="s">
        <v>133</v>
      </c>
      <c r="BE215" s="123">
        <f>IF(N215="základní",J215,0)</f>
        <v>0</v>
      </c>
      <c r="BF215" s="123">
        <f>IF(N215="snížená",J215,0)</f>
        <v>0</v>
      </c>
      <c r="BG215" s="123">
        <f>IF(N215="zákl. přenesená",J215,0)</f>
        <v>0</v>
      </c>
      <c r="BH215" s="123">
        <f>IF(N215="sníž. přenesená",J215,0)</f>
        <v>0</v>
      </c>
      <c r="BI215" s="123">
        <f>IF(N215="nulová",J215,0)</f>
        <v>0</v>
      </c>
      <c r="BJ215" s="18" t="s">
        <v>73</v>
      </c>
      <c r="BK215" s="123">
        <f>ROUND(I215*H215,2)</f>
        <v>0</v>
      </c>
      <c r="BL215" s="18" t="s">
        <v>140</v>
      </c>
      <c r="BM215" s="122" t="s">
        <v>2678</v>
      </c>
    </row>
    <row r="216" spans="1:51" s="14" customFormat="1" ht="12">
      <c r="A216" s="162"/>
      <c r="B216" s="260"/>
      <c r="C216" s="162"/>
      <c r="D216" s="254" t="s">
        <v>142</v>
      </c>
      <c r="E216" s="261" t="s">
        <v>3</v>
      </c>
      <c r="F216" s="262" t="s">
        <v>2523</v>
      </c>
      <c r="G216" s="162"/>
      <c r="H216" s="263">
        <v>18.5</v>
      </c>
      <c r="I216" s="130"/>
      <c r="J216" s="162"/>
      <c r="K216" s="162"/>
      <c r="L216" s="260"/>
      <c r="M216" s="131"/>
      <c r="N216" s="132"/>
      <c r="O216" s="132"/>
      <c r="P216" s="132"/>
      <c r="Q216" s="132"/>
      <c r="R216" s="132"/>
      <c r="S216" s="132"/>
      <c r="T216" s="133"/>
      <c r="AT216" s="129" t="s">
        <v>142</v>
      </c>
      <c r="AU216" s="129" t="s">
        <v>77</v>
      </c>
      <c r="AV216" s="14" t="s">
        <v>77</v>
      </c>
      <c r="AW216" s="14" t="s">
        <v>30</v>
      </c>
      <c r="AX216" s="14" t="s">
        <v>73</v>
      </c>
      <c r="AY216" s="129" t="s">
        <v>133</v>
      </c>
    </row>
    <row r="217" spans="1:65" s="2" customFormat="1" ht="14.45" customHeight="1">
      <c r="A217" s="164"/>
      <c r="B217" s="176"/>
      <c r="C217" s="242" t="s">
        <v>438</v>
      </c>
      <c r="D217" s="242" t="s">
        <v>135</v>
      </c>
      <c r="E217" s="243" t="s">
        <v>2679</v>
      </c>
      <c r="F217" s="244" t="s">
        <v>2680</v>
      </c>
      <c r="G217" s="245" t="s">
        <v>138</v>
      </c>
      <c r="H217" s="246">
        <v>71.1</v>
      </c>
      <c r="I217" s="117"/>
      <c r="J217" s="247">
        <f>ROUND(I217*H217,2)</f>
        <v>0</v>
      </c>
      <c r="K217" s="244" t="s">
        <v>3</v>
      </c>
      <c r="L217" s="176"/>
      <c r="M217" s="118" t="s">
        <v>3</v>
      </c>
      <c r="N217" s="119" t="s">
        <v>39</v>
      </c>
      <c r="O217" s="51"/>
      <c r="P217" s="120">
        <f>O217*H217</f>
        <v>0</v>
      </c>
      <c r="Q217" s="120">
        <v>0</v>
      </c>
      <c r="R217" s="120">
        <f>Q217*H217</f>
        <v>0</v>
      </c>
      <c r="S217" s="120">
        <v>0</v>
      </c>
      <c r="T217" s="121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22" t="s">
        <v>140</v>
      </c>
      <c r="AT217" s="122" t="s">
        <v>135</v>
      </c>
      <c r="AU217" s="122" t="s">
        <v>77</v>
      </c>
      <c r="AY217" s="18" t="s">
        <v>133</v>
      </c>
      <c r="BE217" s="123">
        <f>IF(N217="základní",J217,0)</f>
        <v>0</v>
      </c>
      <c r="BF217" s="123">
        <f>IF(N217="snížená",J217,0)</f>
        <v>0</v>
      </c>
      <c r="BG217" s="123">
        <f>IF(N217="zákl. přenesená",J217,0)</f>
        <v>0</v>
      </c>
      <c r="BH217" s="123">
        <f>IF(N217="sníž. přenesená",J217,0)</f>
        <v>0</v>
      </c>
      <c r="BI217" s="123">
        <f>IF(N217="nulová",J217,0)</f>
        <v>0</v>
      </c>
      <c r="BJ217" s="18" t="s">
        <v>73</v>
      </c>
      <c r="BK217" s="123">
        <f>ROUND(I217*H217,2)</f>
        <v>0</v>
      </c>
      <c r="BL217" s="18" t="s">
        <v>140</v>
      </c>
      <c r="BM217" s="122" t="s">
        <v>2681</v>
      </c>
    </row>
    <row r="218" spans="1:51" s="14" customFormat="1" ht="12">
      <c r="A218" s="162"/>
      <c r="B218" s="260"/>
      <c r="C218" s="162"/>
      <c r="D218" s="254" t="s">
        <v>142</v>
      </c>
      <c r="E218" s="261" t="s">
        <v>3</v>
      </c>
      <c r="F218" s="262" t="s">
        <v>2682</v>
      </c>
      <c r="G218" s="162"/>
      <c r="H218" s="263">
        <v>71.1</v>
      </c>
      <c r="I218" s="130"/>
      <c r="J218" s="162"/>
      <c r="K218" s="162"/>
      <c r="L218" s="260"/>
      <c r="M218" s="131"/>
      <c r="N218" s="132"/>
      <c r="O218" s="132"/>
      <c r="P218" s="132"/>
      <c r="Q218" s="132"/>
      <c r="R218" s="132"/>
      <c r="S218" s="132"/>
      <c r="T218" s="133"/>
      <c r="AT218" s="129" t="s">
        <v>142</v>
      </c>
      <c r="AU218" s="129" t="s">
        <v>77</v>
      </c>
      <c r="AV218" s="14" t="s">
        <v>77</v>
      </c>
      <c r="AW218" s="14" t="s">
        <v>30</v>
      </c>
      <c r="AX218" s="14" t="s">
        <v>73</v>
      </c>
      <c r="AY218" s="129" t="s">
        <v>133</v>
      </c>
    </row>
    <row r="219" spans="1:63" s="12" customFormat="1" ht="22.9" customHeight="1">
      <c r="A219" s="163"/>
      <c r="B219" s="232"/>
      <c r="C219" s="163"/>
      <c r="D219" s="233" t="s">
        <v>67</v>
      </c>
      <c r="E219" s="240" t="s">
        <v>187</v>
      </c>
      <c r="F219" s="240" t="s">
        <v>1018</v>
      </c>
      <c r="G219" s="163"/>
      <c r="H219" s="163"/>
      <c r="I219" s="110"/>
      <c r="J219" s="241">
        <f>BK219</f>
        <v>0</v>
      </c>
      <c r="K219" s="163"/>
      <c r="L219" s="232"/>
      <c r="M219" s="111"/>
      <c r="N219" s="112"/>
      <c r="O219" s="112"/>
      <c r="P219" s="113">
        <f>SUM(P220:P271)</f>
        <v>0</v>
      </c>
      <c r="Q219" s="112"/>
      <c r="R219" s="113">
        <f>SUM(R220:R271)</f>
        <v>5.17021252</v>
      </c>
      <c r="S219" s="112"/>
      <c r="T219" s="114">
        <f>SUM(T220:T271)</f>
        <v>3.2925</v>
      </c>
      <c r="AR219" s="109" t="s">
        <v>73</v>
      </c>
      <c r="AT219" s="115" t="s">
        <v>67</v>
      </c>
      <c r="AU219" s="115" t="s">
        <v>73</v>
      </c>
      <c r="AY219" s="109" t="s">
        <v>133</v>
      </c>
      <c r="BK219" s="116">
        <f>SUM(BK220:BK271)</f>
        <v>0</v>
      </c>
    </row>
    <row r="220" spans="1:65" s="2" customFormat="1" ht="24.2" customHeight="1">
      <c r="A220" s="164"/>
      <c r="B220" s="176"/>
      <c r="C220" s="242" t="s">
        <v>444</v>
      </c>
      <c r="D220" s="242" t="s">
        <v>135</v>
      </c>
      <c r="E220" s="243" t="s">
        <v>2683</v>
      </c>
      <c r="F220" s="244" t="s">
        <v>2684</v>
      </c>
      <c r="G220" s="245" t="s">
        <v>172</v>
      </c>
      <c r="H220" s="246">
        <v>15</v>
      </c>
      <c r="I220" s="117"/>
      <c r="J220" s="247">
        <f>ROUND(I220*H220,2)</f>
        <v>0</v>
      </c>
      <c r="K220" s="244" t="s">
        <v>139</v>
      </c>
      <c r="L220" s="176"/>
      <c r="M220" s="118" t="s">
        <v>3</v>
      </c>
      <c r="N220" s="119" t="s">
        <v>39</v>
      </c>
      <c r="O220" s="51"/>
      <c r="P220" s="120">
        <f>O220*H220</f>
        <v>0</v>
      </c>
      <c r="Q220" s="120">
        <v>0.08576</v>
      </c>
      <c r="R220" s="120">
        <f>Q220*H220</f>
        <v>1.2864</v>
      </c>
      <c r="S220" s="120">
        <v>0</v>
      </c>
      <c r="T220" s="121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22" t="s">
        <v>140</v>
      </c>
      <c r="AT220" s="122" t="s">
        <v>135</v>
      </c>
      <c r="AU220" s="122" t="s">
        <v>77</v>
      </c>
      <c r="AY220" s="18" t="s">
        <v>133</v>
      </c>
      <c r="BE220" s="123">
        <f>IF(N220="základní",J220,0)</f>
        <v>0</v>
      </c>
      <c r="BF220" s="123">
        <f>IF(N220="snížená",J220,0)</f>
        <v>0</v>
      </c>
      <c r="BG220" s="123">
        <f>IF(N220="zákl. přenesená",J220,0)</f>
        <v>0</v>
      </c>
      <c r="BH220" s="123">
        <f>IF(N220="sníž. přenesená",J220,0)</f>
        <v>0</v>
      </c>
      <c r="BI220" s="123">
        <f>IF(N220="nulová",J220,0)</f>
        <v>0</v>
      </c>
      <c r="BJ220" s="18" t="s">
        <v>73</v>
      </c>
      <c r="BK220" s="123">
        <f>ROUND(I220*H220,2)</f>
        <v>0</v>
      </c>
      <c r="BL220" s="18" t="s">
        <v>140</v>
      </c>
      <c r="BM220" s="122" t="s">
        <v>2685</v>
      </c>
    </row>
    <row r="221" spans="1:51" s="14" customFormat="1" ht="12">
      <c r="A221" s="162"/>
      <c r="B221" s="260"/>
      <c r="C221" s="162"/>
      <c r="D221" s="254" t="s">
        <v>142</v>
      </c>
      <c r="E221" s="261" t="s">
        <v>3</v>
      </c>
      <c r="F221" s="262" t="s">
        <v>2686</v>
      </c>
      <c r="G221" s="162"/>
      <c r="H221" s="263">
        <v>15</v>
      </c>
      <c r="I221" s="130"/>
      <c r="J221" s="162"/>
      <c r="K221" s="162"/>
      <c r="L221" s="260"/>
      <c r="M221" s="131"/>
      <c r="N221" s="132"/>
      <c r="O221" s="132"/>
      <c r="P221" s="132"/>
      <c r="Q221" s="132"/>
      <c r="R221" s="132"/>
      <c r="S221" s="132"/>
      <c r="T221" s="133"/>
      <c r="AT221" s="129" t="s">
        <v>142</v>
      </c>
      <c r="AU221" s="129" t="s">
        <v>77</v>
      </c>
      <c r="AV221" s="14" t="s">
        <v>77</v>
      </c>
      <c r="AW221" s="14" t="s">
        <v>30</v>
      </c>
      <c r="AX221" s="14" t="s">
        <v>73</v>
      </c>
      <c r="AY221" s="129" t="s">
        <v>133</v>
      </c>
    </row>
    <row r="222" spans="1:65" s="2" customFormat="1" ht="14.45" customHeight="1">
      <c r="A222" s="164"/>
      <c r="B222" s="176"/>
      <c r="C222" s="285" t="s">
        <v>452</v>
      </c>
      <c r="D222" s="285" t="s">
        <v>898</v>
      </c>
      <c r="E222" s="286" t="s">
        <v>2687</v>
      </c>
      <c r="F222" s="287" t="s">
        <v>2688</v>
      </c>
      <c r="G222" s="288" t="s">
        <v>172</v>
      </c>
      <c r="H222" s="289">
        <v>15.3</v>
      </c>
      <c r="I222" s="144"/>
      <c r="J222" s="290">
        <f>ROUND(I222*H222,2)</f>
        <v>0</v>
      </c>
      <c r="K222" s="287" t="s">
        <v>139</v>
      </c>
      <c r="L222" s="291"/>
      <c r="M222" s="145" t="s">
        <v>3</v>
      </c>
      <c r="N222" s="146" t="s">
        <v>39</v>
      </c>
      <c r="O222" s="51"/>
      <c r="P222" s="120">
        <f>O222*H222</f>
        <v>0</v>
      </c>
      <c r="Q222" s="120">
        <v>0.046</v>
      </c>
      <c r="R222" s="120">
        <f>Q222*H222</f>
        <v>0.7038</v>
      </c>
      <c r="S222" s="120">
        <v>0</v>
      </c>
      <c r="T222" s="121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22" t="s">
        <v>182</v>
      </c>
      <c r="AT222" s="122" t="s">
        <v>898</v>
      </c>
      <c r="AU222" s="122" t="s">
        <v>77</v>
      </c>
      <c r="AY222" s="18" t="s">
        <v>133</v>
      </c>
      <c r="BE222" s="123">
        <f>IF(N222="základní",J222,0)</f>
        <v>0</v>
      </c>
      <c r="BF222" s="123">
        <f>IF(N222="snížená",J222,0)</f>
        <v>0</v>
      </c>
      <c r="BG222" s="123">
        <f>IF(N222="zákl. přenesená",J222,0)</f>
        <v>0</v>
      </c>
      <c r="BH222" s="123">
        <f>IF(N222="sníž. přenesená",J222,0)</f>
        <v>0</v>
      </c>
      <c r="BI222" s="123">
        <f>IF(N222="nulová",J222,0)</f>
        <v>0</v>
      </c>
      <c r="BJ222" s="18" t="s">
        <v>73</v>
      </c>
      <c r="BK222" s="123">
        <f>ROUND(I222*H222,2)</f>
        <v>0</v>
      </c>
      <c r="BL222" s="18" t="s">
        <v>140</v>
      </c>
      <c r="BM222" s="122" t="s">
        <v>2689</v>
      </c>
    </row>
    <row r="223" spans="1:51" s="14" customFormat="1" ht="12">
      <c r="A223" s="162"/>
      <c r="B223" s="260"/>
      <c r="C223" s="162"/>
      <c r="D223" s="254" t="s">
        <v>142</v>
      </c>
      <c r="E223" s="162"/>
      <c r="F223" s="262" t="s">
        <v>2690</v>
      </c>
      <c r="G223" s="162"/>
      <c r="H223" s="263">
        <v>15.3</v>
      </c>
      <c r="I223" s="130"/>
      <c r="J223" s="162"/>
      <c r="K223" s="162"/>
      <c r="L223" s="260"/>
      <c r="M223" s="131"/>
      <c r="N223" s="132"/>
      <c r="O223" s="132"/>
      <c r="P223" s="132"/>
      <c r="Q223" s="132"/>
      <c r="R223" s="132"/>
      <c r="S223" s="132"/>
      <c r="T223" s="133"/>
      <c r="AT223" s="129" t="s">
        <v>142</v>
      </c>
      <c r="AU223" s="129" t="s">
        <v>77</v>
      </c>
      <c r="AV223" s="14" t="s">
        <v>77</v>
      </c>
      <c r="AW223" s="14" t="s">
        <v>4</v>
      </c>
      <c r="AX223" s="14" t="s">
        <v>73</v>
      </c>
      <c r="AY223" s="129" t="s">
        <v>133</v>
      </c>
    </row>
    <row r="224" spans="1:65" s="2" customFormat="1" ht="24.2" customHeight="1">
      <c r="A224" s="164"/>
      <c r="B224" s="176"/>
      <c r="C224" s="242" t="s">
        <v>457</v>
      </c>
      <c r="D224" s="242" t="s">
        <v>135</v>
      </c>
      <c r="E224" s="243" t="s">
        <v>2691</v>
      </c>
      <c r="F224" s="244" t="s">
        <v>2692</v>
      </c>
      <c r="G224" s="245" t="s">
        <v>172</v>
      </c>
      <c r="H224" s="246">
        <v>103.571</v>
      </c>
      <c r="I224" s="117"/>
      <c r="J224" s="247">
        <f>ROUND(I224*H224,2)</f>
        <v>0</v>
      </c>
      <c r="K224" s="244" t="s">
        <v>139</v>
      </c>
      <c r="L224" s="176"/>
      <c r="M224" s="118" t="s">
        <v>3</v>
      </c>
      <c r="N224" s="119" t="s">
        <v>39</v>
      </c>
      <c r="O224" s="51"/>
      <c r="P224" s="120">
        <f>O224*H224</f>
        <v>0</v>
      </c>
      <c r="Q224" s="120">
        <v>1E-05</v>
      </c>
      <c r="R224" s="120">
        <f>Q224*H224</f>
        <v>0.00103571</v>
      </c>
      <c r="S224" s="120">
        <v>0</v>
      </c>
      <c r="T224" s="121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22" t="s">
        <v>140</v>
      </c>
      <c r="AT224" s="122" t="s">
        <v>135</v>
      </c>
      <c r="AU224" s="122" t="s">
        <v>77</v>
      </c>
      <c r="AY224" s="18" t="s">
        <v>133</v>
      </c>
      <c r="BE224" s="123">
        <f>IF(N224="základní",J224,0)</f>
        <v>0</v>
      </c>
      <c r="BF224" s="123">
        <f>IF(N224="snížená",J224,0)</f>
        <v>0</v>
      </c>
      <c r="BG224" s="123">
        <f>IF(N224="zákl. přenesená",J224,0)</f>
        <v>0</v>
      </c>
      <c r="BH224" s="123">
        <f>IF(N224="sníž. přenesená",J224,0)</f>
        <v>0</v>
      </c>
      <c r="BI224" s="123">
        <f>IF(N224="nulová",J224,0)</f>
        <v>0</v>
      </c>
      <c r="BJ224" s="18" t="s">
        <v>73</v>
      </c>
      <c r="BK224" s="123">
        <f>ROUND(I224*H224,2)</f>
        <v>0</v>
      </c>
      <c r="BL224" s="18" t="s">
        <v>140</v>
      </c>
      <c r="BM224" s="122" t="s">
        <v>2693</v>
      </c>
    </row>
    <row r="225" spans="1:51" s="13" customFormat="1" ht="12">
      <c r="A225" s="161"/>
      <c r="B225" s="253"/>
      <c r="C225" s="161"/>
      <c r="D225" s="254" t="s">
        <v>142</v>
      </c>
      <c r="E225" s="255" t="s">
        <v>3</v>
      </c>
      <c r="F225" s="256" t="s">
        <v>2694</v>
      </c>
      <c r="G225" s="161"/>
      <c r="H225" s="255" t="s">
        <v>3</v>
      </c>
      <c r="I225" s="125"/>
      <c r="J225" s="161"/>
      <c r="K225" s="161"/>
      <c r="L225" s="253"/>
      <c r="M225" s="126"/>
      <c r="N225" s="127"/>
      <c r="O225" s="127"/>
      <c r="P225" s="127"/>
      <c r="Q225" s="127"/>
      <c r="R225" s="127"/>
      <c r="S225" s="127"/>
      <c r="T225" s="128"/>
      <c r="AT225" s="124" t="s">
        <v>142</v>
      </c>
      <c r="AU225" s="124" t="s">
        <v>77</v>
      </c>
      <c r="AV225" s="13" t="s">
        <v>73</v>
      </c>
      <c r="AW225" s="13" t="s">
        <v>30</v>
      </c>
      <c r="AX225" s="13" t="s">
        <v>68</v>
      </c>
      <c r="AY225" s="124" t="s">
        <v>133</v>
      </c>
    </row>
    <row r="226" spans="1:51" s="14" customFormat="1" ht="12">
      <c r="A226" s="162"/>
      <c r="B226" s="260"/>
      <c r="C226" s="162"/>
      <c r="D226" s="254" t="s">
        <v>142</v>
      </c>
      <c r="E226" s="261" t="s">
        <v>3</v>
      </c>
      <c r="F226" s="262" t="s">
        <v>2695</v>
      </c>
      <c r="G226" s="162"/>
      <c r="H226" s="263">
        <v>103.571</v>
      </c>
      <c r="I226" s="130"/>
      <c r="J226" s="162"/>
      <c r="K226" s="162"/>
      <c r="L226" s="260"/>
      <c r="M226" s="131"/>
      <c r="N226" s="132"/>
      <c r="O226" s="132"/>
      <c r="P226" s="132"/>
      <c r="Q226" s="132"/>
      <c r="R226" s="132"/>
      <c r="S226" s="132"/>
      <c r="T226" s="133"/>
      <c r="AT226" s="129" t="s">
        <v>142</v>
      </c>
      <c r="AU226" s="129" t="s">
        <v>77</v>
      </c>
      <c r="AV226" s="14" t="s">
        <v>77</v>
      </c>
      <c r="AW226" s="14" t="s">
        <v>30</v>
      </c>
      <c r="AX226" s="14" t="s">
        <v>73</v>
      </c>
      <c r="AY226" s="129" t="s">
        <v>133</v>
      </c>
    </row>
    <row r="227" spans="1:65" s="2" customFormat="1" ht="24.2" customHeight="1">
      <c r="A227" s="164"/>
      <c r="B227" s="176"/>
      <c r="C227" s="242" t="s">
        <v>461</v>
      </c>
      <c r="D227" s="242" t="s">
        <v>135</v>
      </c>
      <c r="E227" s="243" t="s">
        <v>2691</v>
      </c>
      <c r="F227" s="244" t="s">
        <v>2692</v>
      </c>
      <c r="G227" s="245" t="s">
        <v>172</v>
      </c>
      <c r="H227" s="246">
        <v>279.571</v>
      </c>
      <c r="I227" s="117"/>
      <c r="J227" s="247">
        <f>ROUND(I227*H227,2)</f>
        <v>0</v>
      </c>
      <c r="K227" s="244" t="s">
        <v>139</v>
      </c>
      <c r="L227" s="176"/>
      <c r="M227" s="118" t="s">
        <v>3</v>
      </c>
      <c r="N227" s="119" t="s">
        <v>39</v>
      </c>
      <c r="O227" s="51"/>
      <c r="P227" s="120">
        <f>O227*H227</f>
        <v>0</v>
      </c>
      <c r="Q227" s="120">
        <v>1E-05</v>
      </c>
      <c r="R227" s="120">
        <f>Q227*H227</f>
        <v>0.0027957100000000003</v>
      </c>
      <c r="S227" s="120">
        <v>0</v>
      </c>
      <c r="T227" s="121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22" t="s">
        <v>140</v>
      </c>
      <c r="AT227" s="122" t="s">
        <v>135</v>
      </c>
      <c r="AU227" s="122" t="s">
        <v>77</v>
      </c>
      <c r="AY227" s="18" t="s">
        <v>133</v>
      </c>
      <c r="BE227" s="123">
        <f>IF(N227="základní",J227,0)</f>
        <v>0</v>
      </c>
      <c r="BF227" s="123">
        <f>IF(N227="snížená",J227,0)</f>
        <v>0</v>
      </c>
      <c r="BG227" s="123">
        <f>IF(N227="zákl. přenesená",J227,0)</f>
        <v>0</v>
      </c>
      <c r="BH227" s="123">
        <f>IF(N227="sníž. přenesená",J227,0)</f>
        <v>0</v>
      </c>
      <c r="BI227" s="123">
        <f>IF(N227="nulová",J227,0)</f>
        <v>0</v>
      </c>
      <c r="BJ227" s="18" t="s">
        <v>73</v>
      </c>
      <c r="BK227" s="123">
        <f>ROUND(I227*H227,2)</f>
        <v>0</v>
      </c>
      <c r="BL227" s="18" t="s">
        <v>140</v>
      </c>
      <c r="BM227" s="122" t="s">
        <v>2696</v>
      </c>
    </row>
    <row r="228" spans="1:51" s="13" customFormat="1" ht="12">
      <c r="A228" s="161"/>
      <c r="B228" s="253"/>
      <c r="C228" s="161"/>
      <c r="D228" s="254" t="s">
        <v>142</v>
      </c>
      <c r="E228" s="255" t="s">
        <v>3</v>
      </c>
      <c r="F228" s="256" t="s">
        <v>2697</v>
      </c>
      <c r="G228" s="161"/>
      <c r="H228" s="255" t="s">
        <v>3</v>
      </c>
      <c r="I228" s="125"/>
      <c r="J228" s="161"/>
      <c r="K228" s="161"/>
      <c r="L228" s="253"/>
      <c r="M228" s="126"/>
      <c r="N228" s="127"/>
      <c r="O228" s="127"/>
      <c r="P228" s="127"/>
      <c r="Q228" s="127"/>
      <c r="R228" s="127"/>
      <c r="S228" s="127"/>
      <c r="T228" s="128"/>
      <c r="AT228" s="124" t="s">
        <v>142</v>
      </c>
      <c r="AU228" s="124" t="s">
        <v>77</v>
      </c>
      <c r="AV228" s="13" t="s">
        <v>73</v>
      </c>
      <c r="AW228" s="13" t="s">
        <v>30</v>
      </c>
      <c r="AX228" s="13" t="s">
        <v>68</v>
      </c>
      <c r="AY228" s="124" t="s">
        <v>133</v>
      </c>
    </row>
    <row r="229" spans="1:51" s="14" customFormat="1" ht="12">
      <c r="A229" s="162"/>
      <c r="B229" s="260"/>
      <c r="C229" s="162"/>
      <c r="D229" s="254" t="s">
        <v>142</v>
      </c>
      <c r="E229" s="261" t="s">
        <v>3</v>
      </c>
      <c r="F229" s="262" t="s">
        <v>2698</v>
      </c>
      <c r="G229" s="162"/>
      <c r="H229" s="263">
        <v>279.571</v>
      </c>
      <c r="I229" s="130"/>
      <c r="J229" s="162"/>
      <c r="K229" s="162"/>
      <c r="L229" s="260"/>
      <c r="M229" s="131"/>
      <c r="N229" s="132"/>
      <c r="O229" s="132"/>
      <c r="P229" s="132"/>
      <c r="Q229" s="132"/>
      <c r="R229" s="132"/>
      <c r="S229" s="132"/>
      <c r="T229" s="133"/>
      <c r="AT229" s="129" t="s">
        <v>142</v>
      </c>
      <c r="AU229" s="129" t="s">
        <v>77</v>
      </c>
      <c r="AV229" s="14" t="s">
        <v>77</v>
      </c>
      <c r="AW229" s="14" t="s">
        <v>30</v>
      </c>
      <c r="AX229" s="14" t="s">
        <v>73</v>
      </c>
      <c r="AY229" s="129" t="s">
        <v>133</v>
      </c>
    </row>
    <row r="230" spans="1:65" s="2" customFormat="1" ht="14.45" customHeight="1">
      <c r="A230" s="164"/>
      <c r="B230" s="176"/>
      <c r="C230" s="242" t="s">
        <v>471</v>
      </c>
      <c r="D230" s="242" t="s">
        <v>135</v>
      </c>
      <c r="E230" s="243" t="s">
        <v>2699</v>
      </c>
      <c r="F230" s="244" t="s">
        <v>2700</v>
      </c>
      <c r="G230" s="245" t="s">
        <v>138</v>
      </c>
      <c r="H230" s="246">
        <v>231.18</v>
      </c>
      <c r="I230" s="117"/>
      <c r="J230" s="247">
        <f>ROUND(I230*H230,2)</f>
        <v>0</v>
      </c>
      <c r="K230" s="244" t="s">
        <v>139</v>
      </c>
      <c r="L230" s="176"/>
      <c r="M230" s="118" t="s">
        <v>3</v>
      </c>
      <c r="N230" s="119" t="s">
        <v>39</v>
      </c>
      <c r="O230" s="51"/>
      <c r="P230" s="120">
        <f>O230*H230</f>
        <v>0</v>
      </c>
      <c r="Q230" s="120">
        <v>0.00047</v>
      </c>
      <c r="R230" s="120">
        <f>Q230*H230</f>
        <v>0.1086546</v>
      </c>
      <c r="S230" s="120">
        <v>0</v>
      </c>
      <c r="T230" s="121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22" t="s">
        <v>140</v>
      </c>
      <c r="AT230" s="122" t="s">
        <v>135</v>
      </c>
      <c r="AU230" s="122" t="s">
        <v>77</v>
      </c>
      <c r="AY230" s="18" t="s">
        <v>133</v>
      </c>
      <c r="BE230" s="123">
        <f>IF(N230="základní",J230,0)</f>
        <v>0</v>
      </c>
      <c r="BF230" s="123">
        <f>IF(N230="snížená",J230,0)</f>
        <v>0</v>
      </c>
      <c r="BG230" s="123">
        <f>IF(N230="zákl. přenesená",J230,0)</f>
        <v>0</v>
      </c>
      <c r="BH230" s="123">
        <f>IF(N230="sníž. přenesená",J230,0)</f>
        <v>0</v>
      </c>
      <c r="BI230" s="123">
        <f>IF(N230="nulová",J230,0)</f>
        <v>0</v>
      </c>
      <c r="BJ230" s="18" t="s">
        <v>73</v>
      </c>
      <c r="BK230" s="123">
        <f>ROUND(I230*H230,2)</f>
        <v>0</v>
      </c>
      <c r="BL230" s="18" t="s">
        <v>140</v>
      </c>
      <c r="BM230" s="122" t="s">
        <v>2701</v>
      </c>
    </row>
    <row r="231" spans="1:47" s="2" customFormat="1" ht="19.5">
      <c r="A231" s="164"/>
      <c r="B231" s="176"/>
      <c r="C231" s="164"/>
      <c r="D231" s="254" t="s">
        <v>164</v>
      </c>
      <c r="E231" s="164"/>
      <c r="F231" s="267" t="s">
        <v>2702</v>
      </c>
      <c r="G231" s="164"/>
      <c r="H231" s="164"/>
      <c r="I231" s="134"/>
      <c r="J231" s="164"/>
      <c r="K231" s="164"/>
      <c r="L231" s="176"/>
      <c r="M231" s="135"/>
      <c r="N231" s="136"/>
      <c r="O231" s="51"/>
      <c r="P231" s="51"/>
      <c r="Q231" s="51"/>
      <c r="R231" s="51"/>
      <c r="S231" s="51"/>
      <c r="T231" s="52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8" t="s">
        <v>164</v>
      </c>
      <c r="AU231" s="18" t="s">
        <v>77</v>
      </c>
    </row>
    <row r="232" spans="1:51" s="14" customFormat="1" ht="12">
      <c r="A232" s="162"/>
      <c r="B232" s="260"/>
      <c r="C232" s="162"/>
      <c r="D232" s="254" t="s">
        <v>142</v>
      </c>
      <c r="E232" s="261" t="s">
        <v>3</v>
      </c>
      <c r="F232" s="262" t="s">
        <v>2703</v>
      </c>
      <c r="G232" s="162"/>
      <c r="H232" s="263">
        <v>188.4</v>
      </c>
      <c r="I232" s="130"/>
      <c r="J232" s="162"/>
      <c r="K232" s="162"/>
      <c r="L232" s="260"/>
      <c r="M232" s="131"/>
      <c r="N232" s="132"/>
      <c r="O232" s="132"/>
      <c r="P232" s="132"/>
      <c r="Q232" s="132"/>
      <c r="R232" s="132"/>
      <c r="S232" s="132"/>
      <c r="T232" s="133"/>
      <c r="AT232" s="129" t="s">
        <v>142</v>
      </c>
      <c r="AU232" s="129" t="s">
        <v>77</v>
      </c>
      <c r="AV232" s="14" t="s">
        <v>77</v>
      </c>
      <c r="AW232" s="14" t="s">
        <v>30</v>
      </c>
      <c r="AX232" s="14" t="s">
        <v>68</v>
      </c>
      <c r="AY232" s="129" t="s">
        <v>133</v>
      </c>
    </row>
    <row r="233" spans="1:51" s="14" customFormat="1" ht="12">
      <c r="A233" s="162"/>
      <c r="B233" s="260"/>
      <c r="C233" s="162"/>
      <c r="D233" s="254" t="s">
        <v>142</v>
      </c>
      <c r="E233" s="261" t="s">
        <v>3</v>
      </c>
      <c r="F233" s="262" t="s">
        <v>2704</v>
      </c>
      <c r="G233" s="162"/>
      <c r="H233" s="263">
        <v>24.9</v>
      </c>
      <c r="I233" s="130"/>
      <c r="J233" s="162"/>
      <c r="K233" s="162"/>
      <c r="L233" s="260"/>
      <c r="M233" s="131"/>
      <c r="N233" s="132"/>
      <c r="O233" s="132"/>
      <c r="P233" s="132"/>
      <c r="Q233" s="132"/>
      <c r="R233" s="132"/>
      <c r="S233" s="132"/>
      <c r="T233" s="133"/>
      <c r="AT233" s="129" t="s">
        <v>142</v>
      </c>
      <c r="AU233" s="129" t="s">
        <v>77</v>
      </c>
      <c r="AV233" s="14" t="s">
        <v>77</v>
      </c>
      <c r="AW233" s="14" t="s">
        <v>30</v>
      </c>
      <c r="AX233" s="14" t="s">
        <v>68</v>
      </c>
      <c r="AY233" s="129" t="s">
        <v>133</v>
      </c>
    </row>
    <row r="234" spans="1:51" s="14" customFormat="1" ht="12">
      <c r="A234" s="162"/>
      <c r="B234" s="260"/>
      <c r="C234" s="162"/>
      <c r="D234" s="254" t="s">
        <v>142</v>
      </c>
      <c r="E234" s="261" t="s">
        <v>3</v>
      </c>
      <c r="F234" s="262" t="s">
        <v>2705</v>
      </c>
      <c r="G234" s="162"/>
      <c r="H234" s="263">
        <v>17.88</v>
      </c>
      <c r="I234" s="130"/>
      <c r="J234" s="162"/>
      <c r="K234" s="162"/>
      <c r="L234" s="260"/>
      <c r="M234" s="131"/>
      <c r="N234" s="132"/>
      <c r="O234" s="132"/>
      <c r="P234" s="132"/>
      <c r="Q234" s="132"/>
      <c r="R234" s="132"/>
      <c r="S234" s="132"/>
      <c r="T234" s="133"/>
      <c r="AT234" s="129" t="s">
        <v>142</v>
      </c>
      <c r="AU234" s="129" t="s">
        <v>77</v>
      </c>
      <c r="AV234" s="14" t="s">
        <v>77</v>
      </c>
      <c r="AW234" s="14" t="s">
        <v>30</v>
      </c>
      <c r="AX234" s="14" t="s">
        <v>68</v>
      </c>
      <c r="AY234" s="129" t="s">
        <v>133</v>
      </c>
    </row>
    <row r="235" spans="1:51" s="15" customFormat="1" ht="12">
      <c r="A235" s="165"/>
      <c r="B235" s="271"/>
      <c r="C235" s="165"/>
      <c r="D235" s="254" t="s">
        <v>142</v>
      </c>
      <c r="E235" s="272" t="s">
        <v>3</v>
      </c>
      <c r="F235" s="273" t="s">
        <v>207</v>
      </c>
      <c r="G235" s="165"/>
      <c r="H235" s="274">
        <v>231.18</v>
      </c>
      <c r="I235" s="138"/>
      <c r="J235" s="165"/>
      <c r="K235" s="165"/>
      <c r="L235" s="271"/>
      <c r="M235" s="139"/>
      <c r="N235" s="140"/>
      <c r="O235" s="140"/>
      <c r="P235" s="140"/>
      <c r="Q235" s="140"/>
      <c r="R235" s="140"/>
      <c r="S235" s="140"/>
      <c r="T235" s="141"/>
      <c r="AT235" s="137" t="s">
        <v>142</v>
      </c>
      <c r="AU235" s="137" t="s">
        <v>77</v>
      </c>
      <c r="AV235" s="15" t="s">
        <v>140</v>
      </c>
      <c r="AW235" s="15" t="s">
        <v>30</v>
      </c>
      <c r="AX235" s="15" t="s">
        <v>73</v>
      </c>
      <c r="AY235" s="137" t="s">
        <v>133</v>
      </c>
    </row>
    <row r="236" spans="1:65" s="2" customFormat="1" ht="24.2" customHeight="1">
      <c r="A236" s="164"/>
      <c r="B236" s="176"/>
      <c r="C236" s="242" t="s">
        <v>477</v>
      </c>
      <c r="D236" s="242" t="s">
        <v>135</v>
      </c>
      <c r="E236" s="243" t="s">
        <v>2706</v>
      </c>
      <c r="F236" s="244" t="s">
        <v>2707</v>
      </c>
      <c r="G236" s="245" t="s">
        <v>172</v>
      </c>
      <c r="H236" s="246">
        <v>43.4</v>
      </c>
      <c r="I236" s="117"/>
      <c r="J236" s="247">
        <f>ROUND(I236*H236,2)</f>
        <v>0</v>
      </c>
      <c r="K236" s="244" t="s">
        <v>139</v>
      </c>
      <c r="L236" s="176"/>
      <c r="M236" s="118" t="s">
        <v>3</v>
      </c>
      <c r="N236" s="119" t="s">
        <v>39</v>
      </c>
      <c r="O236" s="51"/>
      <c r="P236" s="120">
        <f>O236*H236</f>
        <v>0</v>
      </c>
      <c r="Q236" s="120">
        <v>0.00061</v>
      </c>
      <c r="R236" s="120">
        <f>Q236*H236</f>
        <v>0.026473999999999998</v>
      </c>
      <c r="S236" s="120">
        <v>0</v>
      </c>
      <c r="T236" s="121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22" t="s">
        <v>140</v>
      </c>
      <c r="AT236" s="122" t="s">
        <v>135</v>
      </c>
      <c r="AU236" s="122" t="s">
        <v>77</v>
      </c>
      <c r="AY236" s="18" t="s">
        <v>133</v>
      </c>
      <c r="BE236" s="123">
        <f>IF(N236="základní",J236,0)</f>
        <v>0</v>
      </c>
      <c r="BF236" s="123">
        <f>IF(N236="snížená",J236,0)</f>
        <v>0</v>
      </c>
      <c r="BG236" s="123">
        <f>IF(N236="zákl. přenesená",J236,0)</f>
        <v>0</v>
      </c>
      <c r="BH236" s="123">
        <f>IF(N236="sníž. přenesená",J236,0)</f>
        <v>0</v>
      </c>
      <c r="BI236" s="123">
        <f>IF(N236="nulová",J236,0)</f>
        <v>0</v>
      </c>
      <c r="BJ236" s="18" t="s">
        <v>73</v>
      </c>
      <c r="BK236" s="123">
        <f>ROUND(I236*H236,2)</f>
        <v>0</v>
      </c>
      <c r="BL236" s="18" t="s">
        <v>140</v>
      </c>
      <c r="BM236" s="122" t="s">
        <v>2708</v>
      </c>
    </row>
    <row r="237" spans="1:51" s="13" customFormat="1" ht="12">
      <c r="A237" s="161"/>
      <c r="B237" s="253"/>
      <c r="C237" s="161"/>
      <c r="D237" s="254" t="s">
        <v>142</v>
      </c>
      <c r="E237" s="255" t="s">
        <v>3</v>
      </c>
      <c r="F237" s="256" t="s">
        <v>2709</v>
      </c>
      <c r="G237" s="161"/>
      <c r="H237" s="255" t="s">
        <v>3</v>
      </c>
      <c r="I237" s="125"/>
      <c r="J237" s="161"/>
      <c r="K237" s="161"/>
      <c r="L237" s="253"/>
      <c r="M237" s="126"/>
      <c r="N237" s="127"/>
      <c r="O237" s="127"/>
      <c r="P237" s="127"/>
      <c r="Q237" s="127"/>
      <c r="R237" s="127"/>
      <c r="S237" s="127"/>
      <c r="T237" s="128"/>
      <c r="AT237" s="124" t="s">
        <v>142</v>
      </c>
      <c r="AU237" s="124" t="s">
        <v>77</v>
      </c>
      <c r="AV237" s="13" t="s">
        <v>73</v>
      </c>
      <c r="AW237" s="13" t="s">
        <v>30</v>
      </c>
      <c r="AX237" s="13" t="s">
        <v>68</v>
      </c>
      <c r="AY237" s="124" t="s">
        <v>133</v>
      </c>
    </row>
    <row r="238" spans="1:51" s="14" customFormat="1" ht="12">
      <c r="A238" s="162"/>
      <c r="B238" s="260"/>
      <c r="C238" s="162"/>
      <c r="D238" s="254" t="s">
        <v>142</v>
      </c>
      <c r="E238" s="261" t="s">
        <v>3</v>
      </c>
      <c r="F238" s="262" t="s">
        <v>2710</v>
      </c>
      <c r="G238" s="162"/>
      <c r="H238" s="263">
        <v>43.4</v>
      </c>
      <c r="I238" s="130"/>
      <c r="J238" s="162"/>
      <c r="K238" s="162"/>
      <c r="L238" s="260"/>
      <c r="M238" s="131"/>
      <c r="N238" s="132"/>
      <c r="O238" s="132"/>
      <c r="P238" s="132"/>
      <c r="Q238" s="132"/>
      <c r="R238" s="132"/>
      <c r="S238" s="132"/>
      <c r="T238" s="133"/>
      <c r="AT238" s="129" t="s">
        <v>142</v>
      </c>
      <c r="AU238" s="129" t="s">
        <v>77</v>
      </c>
      <c r="AV238" s="14" t="s">
        <v>77</v>
      </c>
      <c r="AW238" s="14" t="s">
        <v>30</v>
      </c>
      <c r="AX238" s="14" t="s">
        <v>73</v>
      </c>
      <c r="AY238" s="129" t="s">
        <v>133</v>
      </c>
    </row>
    <row r="239" spans="1:65" s="2" customFormat="1" ht="14.45" customHeight="1">
      <c r="A239" s="164"/>
      <c r="B239" s="176"/>
      <c r="C239" s="242" t="s">
        <v>482</v>
      </c>
      <c r="D239" s="242" t="s">
        <v>135</v>
      </c>
      <c r="E239" s="243" t="s">
        <v>2711</v>
      </c>
      <c r="F239" s="244" t="s">
        <v>2712</v>
      </c>
      <c r="G239" s="245" t="s">
        <v>172</v>
      </c>
      <c r="H239" s="246">
        <v>183</v>
      </c>
      <c r="I239" s="117"/>
      <c r="J239" s="247">
        <f>ROUND(I239*H239,2)</f>
        <v>0</v>
      </c>
      <c r="K239" s="244" t="s">
        <v>139</v>
      </c>
      <c r="L239" s="176"/>
      <c r="M239" s="118" t="s">
        <v>3</v>
      </c>
      <c r="N239" s="119" t="s">
        <v>39</v>
      </c>
      <c r="O239" s="51"/>
      <c r="P239" s="120">
        <f>O239*H239</f>
        <v>0</v>
      </c>
      <c r="Q239" s="120">
        <v>3E-05</v>
      </c>
      <c r="R239" s="120">
        <f>Q239*H239</f>
        <v>0.00549</v>
      </c>
      <c r="S239" s="120">
        <v>0</v>
      </c>
      <c r="T239" s="121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22" t="s">
        <v>140</v>
      </c>
      <c r="AT239" s="122" t="s">
        <v>135</v>
      </c>
      <c r="AU239" s="122" t="s">
        <v>77</v>
      </c>
      <c r="AY239" s="18" t="s">
        <v>133</v>
      </c>
      <c r="BE239" s="123">
        <f>IF(N239="základní",J239,0)</f>
        <v>0</v>
      </c>
      <c r="BF239" s="123">
        <f>IF(N239="snížená",J239,0)</f>
        <v>0</v>
      </c>
      <c r="BG239" s="123">
        <f>IF(N239="zákl. přenesená",J239,0)</f>
        <v>0</v>
      </c>
      <c r="BH239" s="123">
        <f>IF(N239="sníž. přenesená",J239,0)</f>
        <v>0</v>
      </c>
      <c r="BI239" s="123">
        <f>IF(N239="nulová",J239,0)</f>
        <v>0</v>
      </c>
      <c r="BJ239" s="18" t="s">
        <v>73</v>
      </c>
      <c r="BK239" s="123">
        <f>ROUND(I239*H239,2)</f>
        <v>0</v>
      </c>
      <c r="BL239" s="18" t="s">
        <v>140</v>
      </c>
      <c r="BM239" s="122" t="s">
        <v>2713</v>
      </c>
    </row>
    <row r="240" spans="1:51" s="14" customFormat="1" ht="12">
      <c r="A240" s="162"/>
      <c r="B240" s="260"/>
      <c r="C240" s="162"/>
      <c r="D240" s="254" t="s">
        <v>142</v>
      </c>
      <c r="E240" s="261" t="s">
        <v>3</v>
      </c>
      <c r="F240" s="262" t="s">
        <v>2714</v>
      </c>
      <c r="G240" s="162"/>
      <c r="H240" s="263">
        <v>163</v>
      </c>
      <c r="I240" s="130"/>
      <c r="J240" s="162"/>
      <c r="K240" s="162"/>
      <c r="L240" s="260"/>
      <c r="M240" s="131"/>
      <c r="N240" s="132"/>
      <c r="O240" s="132"/>
      <c r="P240" s="132"/>
      <c r="Q240" s="132"/>
      <c r="R240" s="132"/>
      <c r="S240" s="132"/>
      <c r="T240" s="133"/>
      <c r="AT240" s="129" t="s">
        <v>142</v>
      </c>
      <c r="AU240" s="129" t="s">
        <v>77</v>
      </c>
      <c r="AV240" s="14" t="s">
        <v>77</v>
      </c>
      <c r="AW240" s="14" t="s">
        <v>30</v>
      </c>
      <c r="AX240" s="14" t="s">
        <v>68</v>
      </c>
      <c r="AY240" s="129" t="s">
        <v>133</v>
      </c>
    </row>
    <row r="241" spans="1:51" s="14" customFormat="1" ht="12">
      <c r="A241" s="162"/>
      <c r="B241" s="260"/>
      <c r="C241" s="162"/>
      <c r="D241" s="254" t="s">
        <v>142</v>
      </c>
      <c r="E241" s="261" t="s">
        <v>3</v>
      </c>
      <c r="F241" s="262" t="s">
        <v>2715</v>
      </c>
      <c r="G241" s="162"/>
      <c r="H241" s="263">
        <v>20</v>
      </c>
      <c r="I241" s="130"/>
      <c r="J241" s="162"/>
      <c r="K241" s="162"/>
      <c r="L241" s="260"/>
      <c r="M241" s="131"/>
      <c r="N241" s="132"/>
      <c r="O241" s="132"/>
      <c r="P241" s="132"/>
      <c r="Q241" s="132"/>
      <c r="R241" s="132"/>
      <c r="S241" s="132"/>
      <c r="T241" s="133"/>
      <c r="AT241" s="129" t="s">
        <v>142</v>
      </c>
      <c r="AU241" s="129" t="s">
        <v>77</v>
      </c>
      <c r="AV241" s="14" t="s">
        <v>77</v>
      </c>
      <c r="AW241" s="14" t="s">
        <v>30</v>
      </c>
      <c r="AX241" s="14" t="s">
        <v>68</v>
      </c>
      <c r="AY241" s="129" t="s">
        <v>133</v>
      </c>
    </row>
    <row r="242" spans="1:51" s="15" customFormat="1" ht="12">
      <c r="A242" s="165"/>
      <c r="B242" s="271"/>
      <c r="C242" s="165"/>
      <c r="D242" s="254" t="s">
        <v>142</v>
      </c>
      <c r="E242" s="272" t="s">
        <v>3</v>
      </c>
      <c r="F242" s="273" t="s">
        <v>207</v>
      </c>
      <c r="G242" s="165"/>
      <c r="H242" s="274">
        <v>183</v>
      </c>
      <c r="I242" s="138"/>
      <c r="J242" s="165"/>
      <c r="K242" s="165"/>
      <c r="L242" s="271"/>
      <c r="M242" s="139"/>
      <c r="N242" s="140"/>
      <c r="O242" s="140"/>
      <c r="P242" s="140"/>
      <c r="Q242" s="140"/>
      <c r="R242" s="140"/>
      <c r="S242" s="140"/>
      <c r="T242" s="141"/>
      <c r="AT242" s="137" t="s">
        <v>142</v>
      </c>
      <c r="AU242" s="137" t="s">
        <v>77</v>
      </c>
      <c r="AV242" s="15" t="s">
        <v>140</v>
      </c>
      <c r="AW242" s="15" t="s">
        <v>30</v>
      </c>
      <c r="AX242" s="15" t="s">
        <v>73</v>
      </c>
      <c r="AY242" s="137" t="s">
        <v>133</v>
      </c>
    </row>
    <row r="243" spans="1:65" s="2" customFormat="1" ht="14.45" customHeight="1">
      <c r="A243" s="164"/>
      <c r="B243" s="176"/>
      <c r="C243" s="242" t="s">
        <v>498</v>
      </c>
      <c r="D243" s="242" t="s">
        <v>135</v>
      </c>
      <c r="E243" s="243" t="s">
        <v>2716</v>
      </c>
      <c r="F243" s="244" t="s">
        <v>2717</v>
      </c>
      <c r="G243" s="245" t="s">
        <v>172</v>
      </c>
      <c r="H243" s="246">
        <v>6.25</v>
      </c>
      <c r="I243" s="117"/>
      <c r="J243" s="247">
        <f>ROUND(I243*H243,2)</f>
        <v>0</v>
      </c>
      <c r="K243" s="244" t="s">
        <v>139</v>
      </c>
      <c r="L243" s="176"/>
      <c r="M243" s="118" t="s">
        <v>3</v>
      </c>
      <c r="N243" s="119" t="s">
        <v>39</v>
      </c>
      <c r="O243" s="51"/>
      <c r="P243" s="120">
        <f>O243*H243</f>
        <v>0</v>
      </c>
      <c r="Q243" s="120">
        <v>0.43819</v>
      </c>
      <c r="R243" s="120">
        <f>Q243*H243</f>
        <v>2.7386875</v>
      </c>
      <c r="S243" s="120">
        <v>0</v>
      </c>
      <c r="T243" s="121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22" t="s">
        <v>140</v>
      </c>
      <c r="AT243" s="122" t="s">
        <v>135</v>
      </c>
      <c r="AU243" s="122" t="s">
        <v>77</v>
      </c>
      <c r="AY243" s="18" t="s">
        <v>133</v>
      </c>
      <c r="BE243" s="123">
        <f>IF(N243="základní",J243,0)</f>
        <v>0</v>
      </c>
      <c r="BF243" s="123">
        <f>IF(N243="snížená",J243,0)</f>
        <v>0</v>
      </c>
      <c r="BG243" s="123">
        <f>IF(N243="zákl. přenesená",J243,0)</f>
        <v>0</v>
      </c>
      <c r="BH243" s="123">
        <f>IF(N243="sníž. přenesená",J243,0)</f>
        <v>0</v>
      </c>
      <c r="BI243" s="123">
        <f>IF(N243="nulová",J243,0)</f>
        <v>0</v>
      </c>
      <c r="BJ243" s="18" t="s">
        <v>73</v>
      </c>
      <c r="BK243" s="123">
        <f>ROUND(I243*H243,2)</f>
        <v>0</v>
      </c>
      <c r="BL243" s="18" t="s">
        <v>140</v>
      </c>
      <c r="BM243" s="122" t="s">
        <v>2718</v>
      </c>
    </row>
    <row r="244" spans="1:65" s="2" customFormat="1" ht="14.45" customHeight="1">
      <c r="A244" s="164"/>
      <c r="B244" s="176"/>
      <c r="C244" s="285" t="s">
        <v>503</v>
      </c>
      <c r="D244" s="285" t="s">
        <v>898</v>
      </c>
      <c r="E244" s="286" t="s">
        <v>2719</v>
      </c>
      <c r="F244" s="287" t="s">
        <v>2720</v>
      </c>
      <c r="G244" s="288" t="s">
        <v>527</v>
      </c>
      <c r="H244" s="289">
        <v>31.25</v>
      </c>
      <c r="I244" s="144"/>
      <c r="J244" s="290">
        <f>ROUND(I244*H244,2)</f>
        <v>0</v>
      </c>
      <c r="K244" s="287" t="s">
        <v>139</v>
      </c>
      <c r="L244" s="291"/>
      <c r="M244" s="145" t="s">
        <v>3</v>
      </c>
      <c r="N244" s="146" t="s">
        <v>39</v>
      </c>
      <c r="O244" s="51"/>
      <c r="P244" s="120">
        <f>O244*H244</f>
        <v>0</v>
      </c>
      <c r="Q244" s="120">
        <v>0.0095</v>
      </c>
      <c r="R244" s="120">
        <f>Q244*H244</f>
        <v>0.296875</v>
      </c>
      <c r="S244" s="120">
        <v>0</v>
      </c>
      <c r="T244" s="121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22" t="s">
        <v>182</v>
      </c>
      <c r="AT244" s="122" t="s">
        <v>898</v>
      </c>
      <c r="AU244" s="122" t="s">
        <v>77</v>
      </c>
      <c r="AY244" s="18" t="s">
        <v>133</v>
      </c>
      <c r="BE244" s="123">
        <f>IF(N244="základní",J244,0)</f>
        <v>0</v>
      </c>
      <c r="BF244" s="123">
        <f>IF(N244="snížená",J244,0)</f>
        <v>0</v>
      </c>
      <c r="BG244" s="123">
        <f>IF(N244="zákl. přenesená",J244,0)</f>
        <v>0</v>
      </c>
      <c r="BH244" s="123">
        <f>IF(N244="sníž. přenesená",J244,0)</f>
        <v>0</v>
      </c>
      <c r="BI244" s="123">
        <f>IF(N244="nulová",J244,0)</f>
        <v>0</v>
      </c>
      <c r="BJ244" s="18" t="s">
        <v>73</v>
      </c>
      <c r="BK244" s="123">
        <f>ROUND(I244*H244,2)</f>
        <v>0</v>
      </c>
      <c r="BL244" s="18" t="s">
        <v>140</v>
      </c>
      <c r="BM244" s="122" t="s">
        <v>2721</v>
      </c>
    </row>
    <row r="245" spans="1:51" s="14" customFormat="1" ht="12">
      <c r="A245" s="162"/>
      <c r="B245" s="260"/>
      <c r="C245" s="162"/>
      <c r="D245" s="254" t="s">
        <v>142</v>
      </c>
      <c r="E245" s="162"/>
      <c r="F245" s="262" t="s">
        <v>2722</v>
      </c>
      <c r="G245" s="162"/>
      <c r="H245" s="263">
        <v>31.25</v>
      </c>
      <c r="I245" s="130"/>
      <c r="J245" s="162"/>
      <c r="K245" s="162"/>
      <c r="L245" s="260"/>
      <c r="M245" s="131"/>
      <c r="N245" s="132"/>
      <c r="O245" s="132"/>
      <c r="P245" s="132"/>
      <c r="Q245" s="132"/>
      <c r="R245" s="132"/>
      <c r="S245" s="132"/>
      <c r="T245" s="133"/>
      <c r="AT245" s="129" t="s">
        <v>142</v>
      </c>
      <c r="AU245" s="129" t="s">
        <v>77</v>
      </c>
      <c r="AV245" s="14" t="s">
        <v>77</v>
      </c>
      <c r="AW245" s="14" t="s">
        <v>4</v>
      </c>
      <c r="AX245" s="14" t="s">
        <v>73</v>
      </c>
      <c r="AY245" s="129" t="s">
        <v>133</v>
      </c>
    </row>
    <row r="246" spans="1:65" s="2" customFormat="1" ht="14.45" customHeight="1">
      <c r="A246" s="164"/>
      <c r="B246" s="176"/>
      <c r="C246" s="242" t="s">
        <v>508</v>
      </c>
      <c r="D246" s="242" t="s">
        <v>135</v>
      </c>
      <c r="E246" s="243" t="s">
        <v>1020</v>
      </c>
      <c r="F246" s="244" t="s">
        <v>1021</v>
      </c>
      <c r="G246" s="245" t="s">
        <v>172</v>
      </c>
      <c r="H246" s="246">
        <v>43.4</v>
      </c>
      <c r="I246" s="117"/>
      <c r="J246" s="247">
        <f>ROUND(I246*H246,2)</f>
        <v>0</v>
      </c>
      <c r="K246" s="244" t="s">
        <v>139</v>
      </c>
      <c r="L246" s="176"/>
      <c r="M246" s="118" t="s">
        <v>3</v>
      </c>
      <c r="N246" s="119" t="s">
        <v>39</v>
      </c>
      <c r="O246" s="51"/>
      <c r="P246" s="120">
        <f>O246*H246</f>
        <v>0</v>
      </c>
      <c r="Q246" s="120">
        <v>0</v>
      </c>
      <c r="R246" s="120">
        <f>Q246*H246</f>
        <v>0</v>
      </c>
      <c r="S246" s="120">
        <v>0</v>
      </c>
      <c r="T246" s="121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22" t="s">
        <v>140</v>
      </c>
      <c r="AT246" s="122" t="s">
        <v>135</v>
      </c>
      <c r="AU246" s="122" t="s">
        <v>77</v>
      </c>
      <c r="AY246" s="18" t="s">
        <v>133</v>
      </c>
      <c r="BE246" s="123">
        <f>IF(N246="základní",J246,0)</f>
        <v>0</v>
      </c>
      <c r="BF246" s="123">
        <f>IF(N246="snížená",J246,0)</f>
        <v>0</v>
      </c>
      <c r="BG246" s="123">
        <f>IF(N246="zákl. přenesená",J246,0)</f>
        <v>0</v>
      </c>
      <c r="BH246" s="123">
        <f>IF(N246="sníž. přenesená",J246,0)</f>
        <v>0</v>
      </c>
      <c r="BI246" s="123">
        <f>IF(N246="nulová",J246,0)</f>
        <v>0</v>
      </c>
      <c r="BJ246" s="18" t="s">
        <v>73</v>
      </c>
      <c r="BK246" s="123">
        <f>ROUND(I246*H246,2)</f>
        <v>0</v>
      </c>
      <c r="BL246" s="18" t="s">
        <v>140</v>
      </c>
      <c r="BM246" s="122" t="s">
        <v>2723</v>
      </c>
    </row>
    <row r="247" spans="1:51" s="14" customFormat="1" ht="12">
      <c r="A247" s="162"/>
      <c r="B247" s="260"/>
      <c r="C247" s="162"/>
      <c r="D247" s="254" t="s">
        <v>142</v>
      </c>
      <c r="E247" s="261" t="s">
        <v>3</v>
      </c>
      <c r="F247" s="262" t="s">
        <v>2710</v>
      </c>
      <c r="G247" s="162"/>
      <c r="H247" s="263">
        <v>43.4</v>
      </c>
      <c r="I247" s="130"/>
      <c r="J247" s="162"/>
      <c r="K247" s="162"/>
      <c r="L247" s="260"/>
      <c r="M247" s="131"/>
      <c r="N247" s="132"/>
      <c r="O247" s="132"/>
      <c r="P247" s="132"/>
      <c r="Q247" s="132"/>
      <c r="R247" s="132"/>
      <c r="S247" s="132"/>
      <c r="T247" s="133"/>
      <c r="AT247" s="129" t="s">
        <v>142</v>
      </c>
      <c r="AU247" s="129" t="s">
        <v>77</v>
      </c>
      <c r="AV247" s="14" t="s">
        <v>77</v>
      </c>
      <c r="AW247" s="14" t="s">
        <v>30</v>
      </c>
      <c r="AX247" s="14" t="s">
        <v>73</v>
      </c>
      <c r="AY247" s="129" t="s">
        <v>133</v>
      </c>
    </row>
    <row r="248" spans="1:65" s="2" customFormat="1" ht="14.45" customHeight="1">
      <c r="A248" s="164"/>
      <c r="B248" s="176"/>
      <c r="C248" s="242" t="s">
        <v>513</v>
      </c>
      <c r="D248" s="242" t="s">
        <v>135</v>
      </c>
      <c r="E248" s="243" t="s">
        <v>1174</v>
      </c>
      <c r="F248" s="244" t="s">
        <v>1175</v>
      </c>
      <c r="G248" s="245" t="s">
        <v>172</v>
      </c>
      <c r="H248" s="246">
        <v>15</v>
      </c>
      <c r="I248" s="117"/>
      <c r="J248" s="247">
        <f>ROUND(I248*H248,2)</f>
        <v>0</v>
      </c>
      <c r="K248" s="244" t="s">
        <v>139</v>
      </c>
      <c r="L248" s="176"/>
      <c r="M248" s="118" t="s">
        <v>3</v>
      </c>
      <c r="N248" s="119" t="s">
        <v>39</v>
      </c>
      <c r="O248" s="51"/>
      <c r="P248" s="120">
        <f>O248*H248</f>
        <v>0</v>
      </c>
      <c r="Q248" s="120">
        <v>0</v>
      </c>
      <c r="R248" s="120">
        <f>Q248*H248</f>
        <v>0</v>
      </c>
      <c r="S248" s="120">
        <v>0.07</v>
      </c>
      <c r="T248" s="121">
        <f>S248*H248</f>
        <v>1.05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22" t="s">
        <v>140</v>
      </c>
      <c r="AT248" s="122" t="s">
        <v>135</v>
      </c>
      <c r="AU248" s="122" t="s">
        <v>77</v>
      </c>
      <c r="AY248" s="18" t="s">
        <v>133</v>
      </c>
      <c r="BE248" s="123">
        <f>IF(N248="základní",J248,0)</f>
        <v>0</v>
      </c>
      <c r="BF248" s="123">
        <f>IF(N248="snížená",J248,0)</f>
        <v>0</v>
      </c>
      <c r="BG248" s="123">
        <f>IF(N248="zákl. přenesená",J248,0)</f>
        <v>0</v>
      </c>
      <c r="BH248" s="123">
        <f>IF(N248="sníž. přenesená",J248,0)</f>
        <v>0</v>
      </c>
      <c r="BI248" s="123">
        <f>IF(N248="nulová",J248,0)</f>
        <v>0</v>
      </c>
      <c r="BJ248" s="18" t="s">
        <v>73</v>
      </c>
      <c r="BK248" s="123">
        <f>ROUND(I248*H248,2)</f>
        <v>0</v>
      </c>
      <c r="BL248" s="18" t="s">
        <v>140</v>
      </c>
      <c r="BM248" s="122" t="s">
        <v>2724</v>
      </c>
    </row>
    <row r="249" spans="1:51" s="14" customFormat="1" ht="12">
      <c r="A249" s="162"/>
      <c r="B249" s="260"/>
      <c r="C249" s="162"/>
      <c r="D249" s="254" t="s">
        <v>142</v>
      </c>
      <c r="E249" s="261" t="s">
        <v>3</v>
      </c>
      <c r="F249" s="262" t="s">
        <v>2725</v>
      </c>
      <c r="G249" s="162"/>
      <c r="H249" s="263">
        <v>15</v>
      </c>
      <c r="I249" s="130"/>
      <c r="J249" s="162"/>
      <c r="K249" s="162"/>
      <c r="L249" s="260"/>
      <c r="M249" s="131"/>
      <c r="N249" s="132"/>
      <c r="O249" s="132"/>
      <c r="P249" s="132"/>
      <c r="Q249" s="132"/>
      <c r="R249" s="132"/>
      <c r="S249" s="132"/>
      <c r="T249" s="133"/>
      <c r="AT249" s="129" t="s">
        <v>142</v>
      </c>
      <c r="AU249" s="129" t="s">
        <v>77</v>
      </c>
      <c r="AV249" s="14" t="s">
        <v>77</v>
      </c>
      <c r="AW249" s="14" t="s">
        <v>30</v>
      </c>
      <c r="AX249" s="14" t="s">
        <v>73</v>
      </c>
      <c r="AY249" s="129" t="s">
        <v>133</v>
      </c>
    </row>
    <row r="250" spans="1:65" s="2" customFormat="1" ht="24.2" customHeight="1">
      <c r="A250" s="164"/>
      <c r="B250" s="176"/>
      <c r="C250" s="242" t="s">
        <v>518</v>
      </c>
      <c r="D250" s="242" t="s">
        <v>135</v>
      </c>
      <c r="E250" s="243" t="s">
        <v>2726</v>
      </c>
      <c r="F250" s="244" t="s">
        <v>2727</v>
      </c>
      <c r="G250" s="245" t="s">
        <v>172</v>
      </c>
      <c r="H250" s="246">
        <v>6.25</v>
      </c>
      <c r="I250" s="117"/>
      <c r="J250" s="247">
        <f>ROUND(I250*H250,2)</f>
        <v>0</v>
      </c>
      <c r="K250" s="244" t="s">
        <v>139</v>
      </c>
      <c r="L250" s="176"/>
      <c r="M250" s="118" t="s">
        <v>3</v>
      </c>
      <c r="N250" s="119" t="s">
        <v>39</v>
      </c>
      <c r="O250" s="51"/>
      <c r="P250" s="120">
        <f>O250*H250</f>
        <v>0</v>
      </c>
      <c r="Q250" s="120">
        <v>0</v>
      </c>
      <c r="R250" s="120">
        <f>Q250*H250</f>
        <v>0</v>
      </c>
      <c r="S250" s="120">
        <v>0.25</v>
      </c>
      <c r="T250" s="121">
        <f>S250*H250</f>
        <v>1.5625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22" t="s">
        <v>140</v>
      </c>
      <c r="AT250" s="122" t="s">
        <v>135</v>
      </c>
      <c r="AU250" s="122" t="s">
        <v>77</v>
      </c>
      <c r="AY250" s="18" t="s">
        <v>133</v>
      </c>
      <c r="BE250" s="123">
        <f>IF(N250="základní",J250,0)</f>
        <v>0</v>
      </c>
      <c r="BF250" s="123">
        <f>IF(N250="snížená",J250,0)</f>
        <v>0</v>
      </c>
      <c r="BG250" s="123">
        <f>IF(N250="zákl. přenesená",J250,0)</f>
        <v>0</v>
      </c>
      <c r="BH250" s="123">
        <f>IF(N250="sníž. přenesená",J250,0)</f>
        <v>0</v>
      </c>
      <c r="BI250" s="123">
        <f>IF(N250="nulová",J250,0)</f>
        <v>0</v>
      </c>
      <c r="BJ250" s="18" t="s">
        <v>73</v>
      </c>
      <c r="BK250" s="123">
        <f>ROUND(I250*H250,2)</f>
        <v>0</v>
      </c>
      <c r="BL250" s="18" t="s">
        <v>140</v>
      </c>
      <c r="BM250" s="122" t="s">
        <v>2728</v>
      </c>
    </row>
    <row r="251" spans="1:51" s="14" customFormat="1" ht="12">
      <c r="A251" s="162"/>
      <c r="B251" s="260"/>
      <c r="C251" s="162"/>
      <c r="D251" s="254" t="s">
        <v>142</v>
      </c>
      <c r="E251" s="261" t="s">
        <v>3</v>
      </c>
      <c r="F251" s="262" t="s">
        <v>2729</v>
      </c>
      <c r="G251" s="162"/>
      <c r="H251" s="263">
        <v>6.25</v>
      </c>
      <c r="I251" s="130"/>
      <c r="J251" s="162"/>
      <c r="K251" s="162"/>
      <c r="L251" s="260"/>
      <c r="M251" s="131"/>
      <c r="N251" s="132"/>
      <c r="O251" s="132"/>
      <c r="P251" s="132"/>
      <c r="Q251" s="132"/>
      <c r="R251" s="132"/>
      <c r="S251" s="132"/>
      <c r="T251" s="133"/>
      <c r="AT251" s="129" t="s">
        <v>142</v>
      </c>
      <c r="AU251" s="129" t="s">
        <v>77</v>
      </c>
      <c r="AV251" s="14" t="s">
        <v>77</v>
      </c>
      <c r="AW251" s="14" t="s">
        <v>30</v>
      </c>
      <c r="AX251" s="14" t="s">
        <v>73</v>
      </c>
      <c r="AY251" s="129" t="s">
        <v>133</v>
      </c>
    </row>
    <row r="252" spans="1:65" s="2" customFormat="1" ht="14.45" customHeight="1">
      <c r="A252" s="164"/>
      <c r="B252" s="176"/>
      <c r="C252" s="242" t="s">
        <v>524</v>
      </c>
      <c r="D252" s="242" t="s">
        <v>135</v>
      </c>
      <c r="E252" s="243" t="s">
        <v>1300</v>
      </c>
      <c r="F252" s="244" t="s">
        <v>2730</v>
      </c>
      <c r="G252" s="245" t="s">
        <v>235</v>
      </c>
      <c r="H252" s="246">
        <v>1</v>
      </c>
      <c r="I252" s="117"/>
      <c r="J252" s="247">
        <f>ROUND(I252*H252,2)</f>
        <v>0</v>
      </c>
      <c r="K252" s="244" t="s">
        <v>3</v>
      </c>
      <c r="L252" s="176"/>
      <c r="M252" s="118" t="s">
        <v>3</v>
      </c>
      <c r="N252" s="119" t="s">
        <v>39</v>
      </c>
      <c r="O252" s="51"/>
      <c r="P252" s="120">
        <f>O252*H252</f>
        <v>0</v>
      </c>
      <c r="Q252" s="120">
        <v>0</v>
      </c>
      <c r="R252" s="120">
        <f>Q252*H252</f>
        <v>0</v>
      </c>
      <c r="S252" s="120">
        <v>0.08</v>
      </c>
      <c r="T252" s="121">
        <f>S252*H252</f>
        <v>0.08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22" t="s">
        <v>140</v>
      </c>
      <c r="AT252" s="122" t="s">
        <v>135</v>
      </c>
      <c r="AU252" s="122" t="s">
        <v>77</v>
      </c>
      <c r="AY252" s="18" t="s">
        <v>133</v>
      </c>
      <c r="BE252" s="123">
        <f>IF(N252="základní",J252,0)</f>
        <v>0</v>
      </c>
      <c r="BF252" s="123">
        <f>IF(N252="snížená",J252,0)</f>
        <v>0</v>
      </c>
      <c r="BG252" s="123">
        <f>IF(N252="zákl. přenesená",J252,0)</f>
        <v>0</v>
      </c>
      <c r="BH252" s="123">
        <f>IF(N252="sníž. přenesená",J252,0)</f>
        <v>0</v>
      </c>
      <c r="BI252" s="123">
        <f>IF(N252="nulová",J252,0)</f>
        <v>0</v>
      </c>
      <c r="BJ252" s="18" t="s">
        <v>73</v>
      </c>
      <c r="BK252" s="123">
        <f>ROUND(I252*H252,2)</f>
        <v>0</v>
      </c>
      <c r="BL252" s="18" t="s">
        <v>140</v>
      </c>
      <c r="BM252" s="122" t="s">
        <v>2731</v>
      </c>
    </row>
    <row r="253" spans="1:65" s="2" customFormat="1" ht="14.45" customHeight="1">
      <c r="A253" s="164"/>
      <c r="B253" s="176"/>
      <c r="C253" s="242" t="s">
        <v>529</v>
      </c>
      <c r="D253" s="242" t="s">
        <v>135</v>
      </c>
      <c r="E253" s="243" t="s">
        <v>1184</v>
      </c>
      <c r="F253" s="244" t="s">
        <v>2732</v>
      </c>
      <c r="G253" s="245" t="s">
        <v>527</v>
      </c>
      <c r="H253" s="246">
        <v>30</v>
      </c>
      <c r="I253" s="117"/>
      <c r="J253" s="247">
        <f>ROUND(I253*H253,2)</f>
        <v>0</v>
      </c>
      <c r="K253" s="244" t="s">
        <v>3</v>
      </c>
      <c r="L253" s="176"/>
      <c r="M253" s="118" t="s">
        <v>3</v>
      </c>
      <c r="N253" s="119" t="s">
        <v>39</v>
      </c>
      <c r="O253" s="51"/>
      <c r="P253" s="120">
        <f>O253*H253</f>
        <v>0</v>
      </c>
      <c r="Q253" s="120">
        <v>0</v>
      </c>
      <c r="R253" s="120">
        <f>Q253*H253</f>
        <v>0</v>
      </c>
      <c r="S253" s="120">
        <v>0.02</v>
      </c>
      <c r="T253" s="121">
        <f>S253*H253</f>
        <v>0.6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22" t="s">
        <v>140</v>
      </c>
      <c r="AT253" s="122" t="s">
        <v>135</v>
      </c>
      <c r="AU253" s="122" t="s">
        <v>77</v>
      </c>
      <c r="AY253" s="18" t="s">
        <v>133</v>
      </c>
      <c r="BE253" s="123">
        <f>IF(N253="základní",J253,0)</f>
        <v>0</v>
      </c>
      <c r="BF253" s="123">
        <f>IF(N253="snížená",J253,0)</f>
        <v>0</v>
      </c>
      <c r="BG253" s="123">
        <f>IF(N253="zákl. přenesená",J253,0)</f>
        <v>0</v>
      </c>
      <c r="BH253" s="123">
        <f>IF(N253="sníž. přenesená",J253,0)</f>
        <v>0</v>
      </c>
      <c r="BI253" s="123">
        <f>IF(N253="nulová",J253,0)</f>
        <v>0</v>
      </c>
      <c r="BJ253" s="18" t="s">
        <v>73</v>
      </c>
      <c r="BK253" s="123">
        <f>ROUND(I253*H253,2)</f>
        <v>0</v>
      </c>
      <c r="BL253" s="18" t="s">
        <v>140</v>
      </c>
      <c r="BM253" s="122" t="s">
        <v>2733</v>
      </c>
    </row>
    <row r="254" spans="1:47" s="2" customFormat="1" ht="19.5">
      <c r="A254" s="164"/>
      <c r="B254" s="176"/>
      <c r="C254" s="164"/>
      <c r="D254" s="254" t="s">
        <v>164</v>
      </c>
      <c r="E254" s="164"/>
      <c r="F254" s="267" t="s">
        <v>2734</v>
      </c>
      <c r="G254" s="164"/>
      <c r="H254" s="164"/>
      <c r="I254" s="134"/>
      <c r="J254" s="164"/>
      <c r="K254" s="164"/>
      <c r="L254" s="176"/>
      <c r="M254" s="135"/>
      <c r="N254" s="136"/>
      <c r="O254" s="51"/>
      <c r="P254" s="51"/>
      <c r="Q254" s="51"/>
      <c r="R254" s="51"/>
      <c r="S254" s="51"/>
      <c r="T254" s="52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8" t="s">
        <v>164</v>
      </c>
      <c r="AU254" s="18" t="s">
        <v>77</v>
      </c>
    </row>
    <row r="255" spans="1:51" s="13" customFormat="1" ht="12">
      <c r="A255" s="161"/>
      <c r="B255" s="253"/>
      <c r="C255" s="161"/>
      <c r="D255" s="254" t="s">
        <v>142</v>
      </c>
      <c r="E255" s="255" t="s">
        <v>3</v>
      </c>
      <c r="F255" s="256" t="s">
        <v>2709</v>
      </c>
      <c r="G255" s="161"/>
      <c r="H255" s="255" t="s">
        <v>3</v>
      </c>
      <c r="I255" s="125"/>
      <c r="J255" s="161"/>
      <c r="K255" s="161"/>
      <c r="L255" s="253"/>
      <c r="M255" s="126"/>
      <c r="N255" s="127"/>
      <c r="O255" s="127"/>
      <c r="P255" s="127"/>
      <c r="Q255" s="127"/>
      <c r="R255" s="127"/>
      <c r="S255" s="127"/>
      <c r="T255" s="128"/>
      <c r="AT255" s="124" t="s">
        <v>142</v>
      </c>
      <c r="AU255" s="124" t="s">
        <v>77</v>
      </c>
      <c r="AV255" s="13" t="s">
        <v>73</v>
      </c>
      <c r="AW255" s="13" t="s">
        <v>30</v>
      </c>
      <c r="AX255" s="13" t="s">
        <v>68</v>
      </c>
      <c r="AY255" s="124" t="s">
        <v>133</v>
      </c>
    </row>
    <row r="256" spans="1:51" s="14" customFormat="1" ht="12">
      <c r="A256" s="162"/>
      <c r="B256" s="260"/>
      <c r="C256" s="162"/>
      <c r="D256" s="254" t="s">
        <v>142</v>
      </c>
      <c r="E256" s="261" t="s">
        <v>3</v>
      </c>
      <c r="F256" s="262" t="s">
        <v>2735</v>
      </c>
      <c r="G256" s="162"/>
      <c r="H256" s="263">
        <v>30</v>
      </c>
      <c r="I256" s="130"/>
      <c r="J256" s="162"/>
      <c r="K256" s="162"/>
      <c r="L256" s="260"/>
      <c r="M256" s="131"/>
      <c r="N256" s="132"/>
      <c r="O256" s="132"/>
      <c r="P256" s="132"/>
      <c r="Q256" s="132"/>
      <c r="R256" s="132"/>
      <c r="S256" s="132"/>
      <c r="T256" s="133"/>
      <c r="AT256" s="129" t="s">
        <v>142</v>
      </c>
      <c r="AU256" s="129" t="s">
        <v>77</v>
      </c>
      <c r="AV256" s="14" t="s">
        <v>77</v>
      </c>
      <c r="AW256" s="14" t="s">
        <v>30</v>
      </c>
      <c r="AX256" s="14" t="s">
        <v>73</v>
      </c>
      <c r="AY256" s="129" t="s">
        <v>133</v>
      </c>
    </row>
    <row r="257" spans="1:65" s="2" customFormat="1" ht="37.9" customHeight="1">
      <c r="A257" s="164"/>
      <c r="B257" s="176"/>
      <c r="C257" s="242" t="s">
        <v>533</v>
      </c>
      <c r="D257" s="242" t="s">
        <v>135</v>
      </c>
      <c r="E257" s="243" t="s">
        <v>2736</v>
      </c>
      <c r="F257" s="244" t="s">
        <v>2737</v>
      </c>
      <c r="G257" s="245" t="s">
        <v>138</v>
      </c>
      <c r="H257" s="246">
        <v>18.5</v>
      </c>
      <c r="I257" s="117"/>
      <c r="J257" s="247">
        <f>ROUND(I257*H257,2)</f>
        <v>0</v>
      </c>
      <c r="K257" s="244" t="s">
        <v>139</v>
      </c>
      <c r="L257" s="176"/>
      <c r="M257" s="118" t="s">
        <v>3</v>
      </c>
      <c r="N257" s="119" t="s">
        <v>39</v>
      </c>
      <c r="O257" s="51"/>
      <c r="P257" s="120">
        <f>O257*H257</f>
        <v>0</v>
      </c>
      <c r="Q257" s="120">
        <v>0</v>
      </c>
      <c r="R257" s="120">
        <f>Q257*H257</f>
        <v>0</v>
      </c>
      <c r="S257" s="120">
        <v>0</v>
      </c>
      <c r="T257" s="121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22" t="s">
        <v>140</v>
      </c>
      <c r="AT257" s="122" t="s">
        <v>135</v>
      </c>
      <c r="AU257" s="122" t="s">
        <v>77</v>
      </c>
      <c r="AY257" s="18" t="s">
        <v>133</v>
      </c>
      <c r="BE257" s="123">
        <f>IF(N257="základní",J257,0)</f>
        <v>0</v>
      </c>
      <c r="BF257" s="123">
        <f>IF(N257="snížená",J257,0)</f>
        <v>0</v>
      </c>
      <c r="BG257" s="123">
        <f>IF(N257="zákl. přenesená",J257,0)</f>
        <v>0</v>
      </c>
      <c r="BH257" s="123">
        <f>IF(N257="sníž. přenesená",J257,0)</f>
        <v>0</v>
      </c>
      <c r="BI257" s="123">
        <f>IF(N257="nulová",J257,0)</f>
        <v>0</v>
      </c>
      <c r="BJ257" s="18" t="s">
        <v>73</v>
      </c>
      <c r="BK257" s="123">
        <f>ROUND(I257*H257,2)</f>
        <v>0</v>
      </c>
      <c r="BL257" s="18" t="s">
        <v>140</v>
      </c>
      <c r="BM257" s="122" t="s">
        <v>2738</v>
      </c>
    </row>
    <row r="258" spans="1:51" s="14" customFormat="1" ht="12">
      <c r="A258" s="162"/>
      <c r="B258" s="260"/>
      <c r="C258" s="162"/>
      <c r="D258" s="254" t="s">
        <v>142</v>
      </c>
      <c r="E258" s="261" t="s">
        <v>3</v>
      </c>
      <c r="F258" s="262" t="s">
        <v>2523</v>
      </c>
      <c r="G258" s="162"/>
      <c r="H258" s="263">
        <v>18.5</v>
      </c>
      <c r="I258" s="130"/>
      <c r="J258" s="162"/>
      <c r="K258" s="162"/>
      <c r="L258" s="260"/>
      <c r="M258" s="131"/>
      <c r="N258" s="132"/>
      <c r="O258" s="132"/>
      <c r="P258" s="132"/>
      <c r="Q258" s="132"/>
      <c r="R258" s="132"/>
      <c r="S258" s="132"/>
      <c r="T258" s="133"/>
      <c r="AT258" s="129" t="s">
        <v>142</v>
      </c>
      <c r="AU258" s="129" t="s">
        <v>77</v>
      </c>
      <c r="AV258" s="14" t="s">
        <v>77</v>
      </c>
      <c r="AW258" s="14" t="s">
        <v>30</v>
      </c>
      <c r="AX258" s="14" t="s">
        <v>73</v>
      </c>
      <c r="AY258" s="129" t="s">
        <v>133</v>
      </c>
    </row>
    <row r="259" spans="1:65" s="2" customFormat="1" ht="14.45" customHeight="1">
      <c r="A259" s="164"/>
      <c r="B259" s="176"/>
      <c r="C259" s="242" t="s">
        <v>540</v>
      </c>
      <c r="D259" s="242" t="s">
        <v>135</v>
      </c>
      <c r="E259" s="243" t="s">
        <v>1168</v>
      </c>
      <c r="F259" s="244" t="s">
        <v>2739</v>
      </c>
      <c r="G259" s="245" t="s">
        <v>172</v>
      </c>
      <c r="H259" s="246">
        <v>281.321</v>
      </c>
      <c r="I259" s="117"/>
      <c r="J259" s="247">
        <f>ROUND(I259*H259,2)</f>
        <v>0</v>
      </c>
      <c r="K259" s="244" t="s">
        <v>3</v>
      </c>
      <c r="L259" s="176"/>
      <c r="M259" s="118" t="s">
        <v>3</v>
      </c>
      <c r="N259" s="119" t="s">
        <v>39</v>
      </c>
      <c r="O259" s="51"/>
      <c r="P259" s="120">
        <f>O259*H259</f>
        <v>0</v>
      </c>
      <c r="Q259" s="120">
        <v>0</v>
      </c>
      <c r="R259" s="120">
        <f>Q259*H259</f>
        <v>0</v>
      </c>
      <c r="S259" s="120">
        <v>0</v>
      </c>
      <c r="T259" s="121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22" t="s">
        <v>140</v>
      </c>
      <c r="AT259" s="122" t="s">
        <v>135</v>
      </c>
      <c r="AU259" s="122" t="s">
        <v>77</v>
      </c>
      <c r="AY259" s="18" t="s">
        <v>133</v>
      </c>
      <c r="BE259" s="123">
        <f>IF(N259="základní",J259,0)</f>
        <v>0</v>
      </c>
      <c r="BF259" s="123">
        <f>IF(N259="snížená",J259,0)</f>
        <v>0</v>
      </c>
      <c r="BG259" s="123">
        <f>IF(N259="zákl. přenesená",J259,0)</f>
        <v>0</v>
      </c>
      <c r="BH259" s="123">
        <f>IF(N259="sníž. přenesená",J259,0)</f>
        <v>0</v>
      </c>
      <c r="BI259" s="123">
        <f>IF(N259="nulová",J259,0)</f>
        <v>0</v>
      </c>
      <c r="BJ259" s="18" t="s">
        <v>73</v>
      </c>
      <c r="BK259" s="123">
        <f>ROUND(I259*H259,2)</f>
        <v>0</v>
      </c>
      <c r="BL259" s="18" t="s">
        <v>140</v>
      </c>
      <c r="BM259" s="122" t="s">
        <v>2740</v>
      </c>
    </row>
    <row r="260" spans="1:47" s="2" customFormat="1" ht="19.5">
      <c r="A260" s="164"/>
      <c r="B260" s="176"/>
      <c r="C260" s="164"/>
      <c r="D260" s="254" t="s">
        <v>164</v>
      </c>
      <c r="E260" s="164"/>
      <c r="F260" s="267" t="s">
        <v>2741</v>
      </c>
      <c r="G260" s="164"/>
      <c r="H260" s="164"/>
      <c r="I260" s="134"/>
      <c r="J260" s="164"/>
      <c r="K260" s="164"/>
      <c r="L260" s="176"/>
      <c r="M260" s="135"/>
      <c r="N260" s="136"/>
      <c r="O260" s="51"/>
      <c r="P260" s="51"/>
      <c r="Q260" s="51"/>
      <c r="R260" s="51"/>
      <c r="S260" s="51"/>
      <c r="T260" s="52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8" t="s">
        <v>164</v>
      </c>
      <c r="AU260" s="18" t="s">
        <v>77</v>
      </c>
    </row>
    <row r="261" spans="1:51" s="13" customFormat="1" ht="12">
      <c r="A261" s="161"/>
      <c r="B261" s="253"/>
      <c r="C261" s="161"/>
      <c r="D261" s="254" t="s">
        <v>142</v>
      </c>
      <c r="E261" s="255" t="s">
        <v>3</v>
      </c>
      <c r="F261" s="256" t="s">
        <v>2742</v>
      </c>
      <c r="G261" s="161"/>
      <c r="H261" s="255" t="s">
        <v>3</v>
      </c>
      <c r="I261" s="125"/>
      <c r="J261" s="161"/>
      <c r="K261" s="161"/>
      <c r="L261" s="253"/>
      <c r="M261" s="126"/>
      <c r="N261" s="127"/>
      <c r="O261" s="127"/>
      <c r="P261" s="127"/>
      <c r="Q261" s="127"/>
      <c r="R261" s="127"/>
      <c r="S261" s="127"/>
      <c r="T261" s="128"/>
      <c r="AT261" s="124" t="s">
        <v>142</v>
      </c>
      <c r="AU261" s="124" t="s">
        <v>77</v>
      </c>
      <c r="AV261" s="13" t="s">
        <v>73</v>
      </c>
      <c r="AW261" s="13" t="s">
        <v>30</v>
      </c>
      <c r="AX261" s="13" t="s">
        <v>68</v>
      </c>
      <c r="AY261" s="124" t="s">
        <v>133</v>
      </c>
    </row>
    <row r="262" spans="1:51" s="14" customFormat="1" ht="12">
      <c r="A262" s="162"/>
      <c r="B262" s="260"/>
      <c r="C262" s="162"/>
      <c r="D262" s="254" t="s">
        <v>142</v>
      </c>
      <c r="E262" s="261" t="s">
        <v>3</v>
      </c>
      <c r="F262" s="262" t="s">
        <v>2743</v>
      </c>
      <c r="G262" s="162"/>
      <c r="H262" s="263">
        <v>177.75</v>
      </c>
      <c r="I262" s="130"/>
      <c r="J262" s="162"/>
      <c r="K262" s="162"/>
      <c r="L262" s="260"/>
      <c r="M262" s="131"/>
      <c r="N262" s="132"/>
      <c r="O262" s="132"/>
      <c r="P262" s="132"/>
      <c r="Q262" s="132"/>
      <c r="R262" s="132"/>
      <c r="S262" s="132"/>
      <c r="T262" s="133"/>
      <c r="AT262" s="129" t="s">
        <v>142</v>
      </c>
      <c r="AU262" s="129" t="s">
        <v>77</v>
      </c>
      <c r="AV262" s="14" t="s">
        <v>77</v>
      </c>
      <c r="AW262" s="14" t="s">
        <v>30</v>
      </c>
      <c r="AX262" s="14" t="s">
        <v>68</v>
      </c>
      <c r="AY262" s="129" t="s">
        <v>133</v>
      </c>
    </row>
    <row r="263" spans="1:51" s="13" customFormat="1" ht="12">
      <c r="A263" s="161"/>
      <c r="B263" s="253"/>
      <c r="C263" s="161"/>
      <c r="D263" s="254" t="s">
        <v>142</v>
      </c>
      <c r="E263" s="255" t="s">
        <v>3</v>
      </c>
      <c r="F263" s="256" t="s">
        <v>2694</v>
      </c>
      <c r="G263" s="161"/>
      <c r="H263" s="255" t="s">
        <v>3</v>
      </c>
      <c r="I263" s="125"/>
      <c r="J263" s="161"/>
      <c r="K263" s="161"/>
      <c r="L263" s="253"/>
      <c r="M263" s="126"/>
      <c r="N263" s="127"/>
      <c r="O263" s="127"/>
      <c r="P263" s="127"/>
      <c r="Q263" s="127"/>
      <c r="R263" s="127"/>
      <c r="S263" s="127"/>
      <c r="T263" s="128"/>
      <c r="AT263" s="124" t="s">
        <v>142</v>
      </c>
      <c r="AU263" s="124" t="s">
        <v>77</v>
      </c>
      <c r="AV263" s="13" t="s">
        <v>73</v>
      </c>
      <c r="AW263" s="13" t="s">
        <v>30</v>
      </c>
      <c r="AX263" s="13" t="s">
        <v>68</v>
      </c>
      <c r="AY263" s="124" t="s">
        <v>133</v>
      </c>
    </row>
    <row r="264" spans="1:51" s="14" customFormat="1" ht="12">
      <c r="A264" s="162"/>
      <c r="B264" s="260"/>
      <c r="C264" s="162"/>
      <c r="D264" s="254" t="s">
        <v>142</v>
      </c>
      <c r="E264" s="261" t="s">
        <v>3</v>
      </c>
      <c r="F264" s="262" t="s">
        <v>2695</v>
      </c>
      <c r="G264" s="162"/>
      <c r="H264" s="263">
        <v>103.571</v>
      </c>
      <c r="I264" s="130"/>
      <c r="J264" s="162"/>
      <c r="K264" s="162"/>
      <c r="L264" s="260"/>
      <c r="M264" s="131"/>
      <c r="N264" s="132"/>
      <c r="O264" s="132"/>
      <c r="P264" s="132"/>
      <c r="Q264" s="132"/>
      <c r="R264" s="132"/>
      <c r="S264" s="132"/>
      <c r="T264" s="133"/>
      <c r="AT264" s="129" t="s">
        <v>142</v>
      </c>
      <c r="AU264" s="129" t="s">
        <v>77</v>
      </c>
      <c r="AV264" s="14" t="s">
        <v>77</v>
      </c>
      <c r="AW264" s="14" t="s">
        <v>30</v>
      </c>
      <c r="AX264" s="14" t="s">
        <v>68</v>
      </c>
      <c r="AY264" s="129" t="s">
        <v>133</v>
      </c>
    </row>
    <row r="265" spans="1:51" s="15" customFormat="1" ht="12">
      <c r="A265" s="165"/>
      <c r="B265" s="271"/>
      <c r="C265" s="165"/>
      <c r="D265" s="254" t="s">
        <v>142</v>
      </c>
      <c r="E265" s="272" t="s">
        <v>3</v>
      </c>
      <c r="F265" s="273" t="s">
        <v>207</v>
      </c>
      <c r="G265" s="165"/>
      <c r="H265" s="274">
        <v>281.321</v>
      </c>
      <c r="I265" s="138"/>
      <c r="J265" s="165"/>
      <c r="K265" s="165"/>
      <c r="L265" s="271"/>
      <c r="M265" s="139"/>
      <c r="N265" s="140"/>
      <c r="O265" s="140"/>
      <c r="P265" s="140"/>
      <c r="Q265" s="140"/>
      <c r="R265" s="140"/>
      <c r="S265" s="140"/>
      <c r="T265" s="141"/>
      <c r="AT265" s="137" t="s">
        <v>142</v>
      </c>
      <c r="AU265" s="137" t="s">
        <v>77</v>
      </c>
      <c r="AV265" s="15" t="s">
        <v>140</v>
      </c>
      <c r="AW265" s="15" t="s">
        <v>30</v>
      </c>
      <c r="AX265" s="15" t="s">
        <v>73</v>
      </c>
      <c r="AY265" s="137" t="s">
        <v>133</v>
      </c>
    </row>
    <row r="266" spans="1:65" s="2" customFormat="1" ht="14.45" customHeight="1">
      <c r="A266" s="164"/>
      <c r="B266" s="176"/>
      <c r="C266" s="242" t="s">
        <v>544</v>
      </c>
      <c r="D266" s="242" t="s">
        <v>135</v>
      </c>
      <c r="E266" s="243" t="s">
        <v>1311</v>
      </c>
      <c r="F266" s="244" t="s">
        <v>2744</v>
      </c>
      <c r="G266" s="245" t="s">
        <v>172</v>
      </c>
      <c r="H266" s="246">
        <v>177.75</v>
      </c>
      <c r="I266" s="117"/>
      <c r="J266" s="247">
        <f>ROUND(I266*H266,2)</f>
        <v>0</v>
      </c>
      <c r="K266" s="244" t="s">
        <v>3</v>
      </c>
      <c r="L266" s="176"/>
      <c r="M266" s="118" t="s">
        <v>3</v>
      </c>
      <c r="N266" s="119" t="s">
        <v>39</v>
      </c>
      <c r="O266" s="51"/>
      <c r="P266" s="120">
        <f>O266*H266</f>
        <v>0</v>
      </c>
      <c r="Q266" s="120">
        <v>0</v>
      </c>
      <c r="R266" s="120">
        <f>Q266*H266</f>
        <v>0</v>
      </c>
      <c r="S266" s="120">
        <v>0</v>
      </c>
      <c r="T266" s="121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22" t="s">
        <v>140</v>
      </c>
      <c r="AT266" s="122" t="s">
        <v>135</v>
      </c>
      <c r="AU266" s="122" t="s">
        <v>77</v>
      </c>
      <c r="AY266" s="18" t="s">
        <v>133</v>
      </c>
      <c r="BE266" s="123">
        <f>IF(N266="základní",J266,0)</f>
        <v>0</v>
      </c>
      <c r="BF266" s="123">
        <f>IF(N266="snížená",J266,0)</f>
        <v>0</v>
      </c>
      <c r="BG266" s="123">
        <f>IF(N266="zákl. přenesená",J266,0)</f>
        <v>0</v>
      </c>
      <c r="BH266" s="123">
        <f>IF(N266="sníž. přenesená",J266,0)</f>
        <v>0</v>
      </c>
      <c r="BI266" s="123">
        <f>IF(N266="nulová",J266,0)</f>
        <v>0</v>
      </c>
      <c r="BJ266" s="18" t="s">
        <v>73</v>
      </c>
      <c r="BK266" s="123">
        <f>ROUND(I266*H266,2)</f>
        <v>0</v>
      </c>
      <c r="BL266" s="18" t="s">
        <v>140</v>
      </c>
      <c r="BM266" s="122" t="s">
        <v>2745</v>
      </c>
    </row>
    <row r="267" spans="1:51" s="14" customFormat="1" ht="12">
      <c r="A267" s="162"/>
      <c r="B267" s="260"/>
      <c r="C267" s="162"/>
      <c r="D267" s="254" t="s">
        <v>142</v>
      </c>
      <c r="E267" s="261" t="s">
        <v>3</v>
      </c>
      <c r="F267" s="262" t="s">
        <v>2746</v>
      </c>
      <c r="G267" s="162"/>
      <c r="H267" s="263">
        <v>157</v>
      </c>
      <c r="I267" s="130"/>
      <c r="J267" s="162"/>
      <c r="K267" s="162"/>
      <c r="L267" s="260"/>
      <c r="M267" s="131"/>
      <c r="N267" s="132"/>
      <c r="O267" s="132"/>
      <c r="P267" s="132"/>
      <c r="Q267" s="132"/>
      <c r="R267" s="132"/>
      <c r="S267" s="132"/>
      <c r="T267" s="133"/>
      <c r="AT267" s="129" t="s">
        <v>142</v>
      </c>
      <c r="AU267" s="129" t="s">
        <v>77</v>
      </c>
      <c r="AV267" s="14" t="s">
        <v>77</v>
      </c>
      <c r="AW267" s="14" t="s">
        <v>30</v>
      </c>
      <c r="AX267" s="14" t="s">
        <v>68</v>
      </c>
      <c r="AY267" s="129" t="s">
        <v>133</v>
      </c>
    </row>
    <row r="268" spans="1:51" s="14" customFormat="1" ht="12">
      <c r="A268" s="162"/>
      <c r="B268" s="260"/>
      <c r="C268" s="162"/>
      <c r="D268" s="254" t="s">
        <v>142</v>
      </c>
      <c r="E268" s="261" t="s">
        <v>3</v>
      </c>
      <c r="F268" s="262" t="s">
        <v>2747</v>
      </c>
      <c r="G268" s="162"/>
      <c r="H268" s="263">
        <v>20.75</v>
      </c>
      <c r="I268" s="130"/>
      <c r="J268" s="162"/>
      <c r="K268" s="162"/>
      <c r="L268" s="260"/>
      <c r="M268" s="131"/>
      <c r="N268" s="132"/>
      <c r="O268" s="132"/>
      <c r="P268" s="132"/>
      <c r="Q268" s="132"/>
      <c r="R268" s="132"/>
      <c r="S268" s="132"/>
      <c r="T268" s="133"/>
      <c r="AT268" s="129" t="s">
        <v>142</v>
      </c>
      <c r="AU268" s="129" t="s">
        <v>77</v>
      </c>
      <c r="AV268" s="14" t="s">
        <v>77</v>
      </c>
      <c r="AW268" s="14" t="s">
        <v>30</v>
      </c>
      <c r="AX268" s="14" t="s">
        <v>68</v>
      </c>
      <c r="AY268" s="129" t="s">
        <v>133</v>
      </c>
    </row>
    <row r="269" spans="1:51" s="15" customFormat="1" ht="12">
      <c r="A269" s="165"/>
      <c r="B269" s="271"/>
      <c r="C269" s="165"/>
      <c r="D269" s="254" t="s">
        <v>142</v>
      </c>
      <c r="E269" s="272" t="s">
        <v>3</v>
      </c>
      <c r="F269" s="273" t="s">
        <v>207</v>
      </c>
      <c r="G269" s="165"/>
      <c r="H269" s="274">
        <v>177.75</v>
      </c>
      <c r="I269" s="138"/>
      <c r="J269" s="165"/>
      <c r="K269" s="165"/>
      <c r="L269" s="271"/>
      <c r="M269" s="139"/>
      <c r="N269" s="140"/>
      <c r="O269" s="140"/>
      <c r="P269" s="140"/>
      <c r="Q269" s="140"/>
      <c r="R269" s="140"/>
      <c r="S269" s="140"/>
      <c r="T269" s="141"/>
      <c r="AT269" s="137" t="s">
        <v>142</v>
      </c>
      <c r="AU269" s="137" t="s">
        <v>77</v>
      </c>
      <c r="AV269" s="15" t="s">
        <v>140</v>
      </c>
      <c r="AW269" s="15" t="s">
        <v>30</v>
      </c>
      <c r="AX269" s="15" t="s">
        <v>73</v>
      </c>
      <c r="AY269" s="137" t="s">
        <v>133</v>
      </c>
    </row>
    <row r="270" spans="1:65" s="2" customFormat="1" ht="14.45" customHeight="1">
      <c r="A270" s="164"/>
      <c r="B270" s="176"/>
      <c r="C270" s="242" t="s">
        <v>549</v>
      </c>
      <c r="D270" s="242" t="s">
        <v>135</v>
      </c>
      <c r="E270" s="243" t="s">
        <v>1283</v>
      </c>
      <c r="F270" s="244" t="s">
        <v>2748</v>
      </c>
      <c r="G270" s="245" t="s">
        <v>172</v>
      </c>
      <c r="H270" s="246">
        <v>1</v>
      </c>
      <c r="I270" s="117"/>
      <c r="J270" s="247">
        <f>ROUND(I270*H270,2)</f>
        <v>0</v>
      </c>
      <c r="K270" s="244" t="s">
        <v>3</v>
      </c>
      <c r="L270" s="176"/>
      <c r="M270" s="118" t="s">
        <v>3</v>
      </c>
      <c r="N270" s="119" t="s">
        <v>39</v>
      </c>
      <c r="O270" s="51"/>
      <c r="P270" s="120">
        <f>O270*H270</f>
        <v>0</v>
      </c>
      <c r="Q270" s="120">
        <v>0</v>
      </c>
      <c r="R270" s="120">
        <f>Q270*H270</f>
        <v>0</v>
      </c>
      <c r="S270" s="120">
        <v>0</v>
      </c>
      <c r="T270" s="121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22" t="s">
        <v>140</v>
      </c>
      <c r="AT270" s="122" t="s">
        <v>135</v>
      </c>
      <c r="AU270" s="122" t="s">
        <v>77</v>
      </c>
      <c r="AY270" s="18" t="s">
        <v>133</v>
      </c>
      <c r="BE270" s="123">
        <f>IF(N270="základní",J270,0)</f>
        <v>0</v>
      </c>
      <c r="BF270" s="123">
        <f>IF(N270="snížená",J270,0)</f>
        <v>0</v>
      </c>
      <c r="BG270" s="123">
        <f>IF(N270="zákl. přenesená",J270,0)</f>
        <v>0</v>
      </c>
      <c r="BH270" s="123">
        <f>IF(N270="sníž. přenesená",J270,0)</f>
        <v>0</v>
      </c>
      <c r="BI270" s="123">
        <f>IF(N270="nulová",J270,0)</f>
        <v>0</v>
      </c>
      <c r="BJ270" s="18" t="s">
        <v>73</v>
      </c>
      <c r="BK270" s="123">
        <f>ROUND(I270*H270,2)</f>
        <v>0</v>
      </c>
      <c r="BL270" s="18" t="s">
        <v>140</v>
      </c>
      <c r="BM270" s="122" t="s">
        <v>2749</v>
      </c>
    </row>
    <row r="271" spans="1:65" s="2" customFormat="1" ht="14.45" customHeight="1">
      <c r="A271" s="164"/>
      <c r="B271" s="176"/>
      <c r="C271" s="242" t="s">
        <v>553</v>
      </c>
      <c r="D271" s="242" t="s">
        <v>135</v>
      </c>
      <c r="E271" s="243" t="s">
        <v>1315</v>
      </c>
      <c r="F271" s="244" t="s">
        <v>2750</v>
      </c>
      <c r="G271" s="245" t="s">
        <v>527</v>
      </c>
      <c r="H271" s="246">
        <v>1</v>
      </c>
      <c r="I271" s="117"/>
      <c r="J271" s="247">
        <f>ROUND(I271*H271,2)</f>
        <v>0</v>
      </c>
      <c r="K271" s="244" t="s">
        <v>3</v>
      </c>
      <c r="L271" s="176"/>
      <c r="M271" s="118" t="s">
        <v>3</v>
      </c>
      <c r="N271" s="119" t="s">
        <v>39</v>
      </c>
      <c r="O271" s="51"/>
      <c r="P271" s="120">
        <f>O271*H271</f>
        <v>0</v>
      </c>
      <c r="Q271" s="120">
        <v>0</v>
      </c>
      <c r="R271" s="120">
        <f>Q271*H271</f>
        <v>0</v>
      </c>
      <c r="S271" s="120">
        <v>0</v>
      </c>
      <c r="T271" s="121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22" t="s">
        <v>140</v>
      </c>
      <c r="AT271" s="122" t="s">
        <v>135</v>
      </c>
      <c r="AU271" s="122" t="s">
        <v>77</v>
      </c>
      <c r="AY271" s="18" t="s">
        <v>133</v>
      </c>
      <c r="BE271" s="123">
        <f>IF(N271="základní",J271,0)</f>
        <v>0</v>
      </c>
      <c r="BF271" s="123">
        <f>IF(N271="snížená",J271,0)</f>
        <v>0</v>
      </c>
      <c r="BG271" s="123">
        <f>IF(N271="zákl. přenesená",J271,0)</f>
        <v>0</v>
      </c>
      <c r="BH271" s="123">
        <f>IF(N271="sníž. přenesená",J271,0)</f>
        <v>0</v>
      </c>
      <c r="BI271" s="123">
        <f>IF(N271="nulová",J271,0)</f>
        <v>0</v>
      </c>
      <c r="BJ271" s="18" t="s">
        <v>73</v>
      </c>
      <c r="BK271" s="123">
        <f>ROUND(I271*H271,2)</f>
        <v>0</v>
      </c>
      <c r="BL271" s="18" t="s">
        <v>140</v>
      </c>
      <c r="BM271" s="122" t="s">
        <v>2751</v>
      </c>
    </row>
    <row r="272" spans="1:63" s="12" customFormat="1" ht="22.9" customHeight="1">
      <c r="A272" s="163"/>
      <c r="B272" s="232"/>
      <c r="C272" s="163"/>
      <c r="D272" s="233" t="s">
        <v>67</v>
      </c>
      <c r="E272" s="240" t="s">
        <v>1410</v>
      </c>
      <c r="F272" s="240" t="s">
        <v>1411</v>
      </c>
      <c r="G272" s="163"/>
      <c r="H272" s="163"/>
      <c r="I272" s="110"/>
      <c r="J272" s="241">
        <f>BK272</f>
        <v>0</v>
      </c>
      <c r="K272" s="163"/>
      <c r="L272" s="232"/>
      <c r="M272" s="111"/>
      <c r="N272" s="112"/>
      <c r="O272" s="112"/>
      <c r="P272" s="113">
        <f>SUM(P273:P282)</f>
        <v>0</v>
      </c>
      <c r="Q272" s="112"/>
      <c r="R272" s="113">
        <f>SUM(R273:R282)</f>
        <v>0</v>
      </c>
      <c r="S272" s="112"/>
      <c r="T272" s="114">
        <f>SUM(T273:T282)</f>
        <v>0</v>
      </c>
      <c r="AR272" s="109" t="s">
        <v>73</v>
      </c>
      <c r="AT272" s="115" t="s">
        <v>67</v>
      </c>
      <c r="AU272" s="115" t="s">
        <v>73</v>
      </c>
      <c r="AY272" s="109" t="s">
        <v>133</v>
      </c>
      <c r="BK272" s="116">
        <f>SUM(BK273:BK282)</f>
        <v>0</v>
      </c>
    </row>
    <row r="273" spans="1:65" s="2" customFormat="1" ht="24.2" customHeight="1">
      <c r="A273" s="164"/>
      <c r="B273" s="176"/>
      <c r="C273" s="242" t="s">
        <v>557</v>
      </c>
      <c r="D273" s="242" t="s">
        <v>135</v>
      </c>
      <c r="E273" s="243" t="s">
        <v>2752</v>
      </c>
      <c r="F273" s="244" t="s">
        <v>2753</v>
      </c>
      <c r="G273" s="245" t="s">
        <v>211</v>
      </c>
      <c r="H273" s="246">
        <v>223.715</v>
      </c>
      <c r="I273" s="117"/>
      <c r="J273" s="247">
        <f>ROUND(I273*H273,2)</f>
        <v>0</v>
      </c>
      <c r="K273" s="244" t="s">
        <v>139</v>
      </c>
      <c r="L273" s="176"/>
      <c r="M273" s="118" t="s">
        <v>3</v>
      </c>
      <c r="N273" s="119" t="s">
        <v>39</v>
      </c>
      <c r="O273" s="51"/>
      <c r="P273" s="120">
        <f>O273*H273</f>
        <v>0</v>
      </c>
      <c r="Q273" s="120">
        <v>0</v>
      </c>
      <c r="R273" s="120">
        <f>Q273*H273</f>
        <v>0</v>
      </c>
      <c r="S273" s="120">
        <v>0</v>
      </c>
      <c r="T273" s="121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22" t="s">
        <v>140</v>
      </c>
      <c r="AT273" s="122" t="s">
        <v>135</v>
      </c>
      <c r="AU273" s="122" t="s">
        <v>77</v>
      </c>
      <c r="AY273" s="18" t="s">
        <v>133</v>
      </c>
      <c r="BE273" s="123">
        <f>IF(N273="základní",J273,0)</f>
        <v>0</v>
      </c>
      <c r="BF273" s="123">
        <f>IF(N273="snížená",J273,0)</f>
        <v>0</v>
      </c>
      <c r="BG273" s="123">
        <f>IF(N273="zákl. přenesená",J273,0)</f>
        <v>0</v>
      </c>
      <c r="BH273" s="123">
        <f>IF(N273="sníž. přenesená",J273,0)</f>
        <v>0</v>
      </c>
      <c r="BI273" s="123">
        <f>IF(N273="nulová",J273,0)</f>
        <v>0</v>
      </c>
      <c r="BJ273" s="18" t="s">
        <v>73</v>
      </c>
      <c r="BK273" s="123">
        <f>ROUND(I273*H273,2)</f>
        <v>0</v>
      </c>
      <c r="BL273" s="18" t="s">
        <v>140</v>
      </c>
      <c r="BM273" s="122" t="s">
        <v>2754</v>
      </c>
    </row>
    <row r="274" spans="1:65" s="2" customFormat="1" ht="24.2" customHeight="1">
      <c r="A274" s="164"/>
      <c r="B274" s="176"/>
      <c r="C274" s="242" t="s">
        <v>561</v>
      </c>
      <c r="D274" s="242" t="s">
        <v>135</v>
      </c>
      <c r="E274" s="243" t="s">
        <v>2755</v>
      </c>
      <c r="F274" s="244" t="s">
        <v>2756</v>
      </c>
      <c r="G274" s="245" t="s">
        <v>211</v>
      </c>
      <c r="H274" s="246">
        <v>223.715</v>
      </c>
      <c r="I274" s="117"/>
      <c r="J274" s="247">
        <f>ROUND(I274*H274,2)</f>
        <v>0</v>
      </c>
      <c r="K274" s="244" t="s">
        <v>139</v>
      </c>
      <c r="L274" s="176"/>
      <c r="M274" s="118" t="s">
        <v>3</v>
      </c>
      <c r="N274" s="119" t="s">
        <v>39</v>
      </c>
      <c r="O274" s="51"/>
      <c r="P274" s="120">
        <f>O274*H274</f>
        <v>0</v>
      </c>
      <c r="Q274" s="120">
        <v>0</v>
      </c>
      <c r="R274" s="120">
        <f>Q274*H274</f>
        <v>0</v>
      </c>
      <c r="S274" s="120">
        <v>0</v>
      </c>
      <c r="T274" s="121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22" t="s">
        <v>140</v>
      </c>
      <c r="AT274" s="122" t="s">
        <v>135</v>
      </c>
      <c r="AU274" s="122" t="s">
        <v>77</v>
      </c>
      <c r="AY274" s="18" t="s">
        <v>133</v>
      </c>
      <c r="BE274" s="123">
        <f>IF(N274="základní",J274,0)</f>
        <v>0</v>
      </c>
      <c r="BF274" s="123">
        <f>IF(N274="snížená",J274,0)</f>
        <v>0</v>
      </c>
      <c r="BG274" s="123">
        <f>IF(N274="zákl. přenesená",J274,0)</f>
        <v>0</v>
      </c>
      <c r="BH274" s="123">
        <f>IF(N274="sníž. přenesená",J274,0)</f>
        <v>0</v>
      </c>
      <c r="BI274" s="123">
        <f>IF(N274="nulová",J274,0)</f>
        <v>0</v>
      </c>
      <c r="BJ274" s="18" t="s">
        <v>73</v>
      </c>
      <c r="BK274" s="123">
        <f>ROUND(I274*H274,2)</f>
        <v>0</v>
      </c>
      <c r="BL274" s="18" t="s">
        <v>140</v>
      </c>
      <c r="BM274" s="122" t="s">
        <v>2757</v>
      </c>
    </row>
    <row r="275" spans="1:65" s="2" customFormat="1" ht="24.2" customHeight="1">
      <c r="A275" s="164"/>
      <c r="B275" s="176"/>
      <c r="C275" s="242" t="s">
        <v>565</v>
      </c>
      <c r="D275" s="242" t="s">
        <v>135</v>
      </c>
      <c r="E275" s="243" t="s">
        <v>2758</v>
      </c>
      <c r="F275" s="244" t="s">
        <v>2759</v>
      </c>
      <c r="G275" s="245" t="s">
        <v>211</v>
      </c>
      <c r="H275" s="246">
        <v>2460.865</v>
      </c>
      <c r="I275" s="117"/>
      <c r="J275" s="247">
        <f>ROUND(I275*H275,2)</f>
        <v>0</v>
      </c>
      <c r="K275" s="244" t="s">
        <v>139</v>
      </c>
      <c r="L275" s="176"/>
      <c r="M275" s="118" t="s">
        <v>3</v>
      </c>
      <c r="N275" s="119" t="s">
        <v>39</v>
      </c>
      <c r="O275" s="51"/>
      <c r="P275" s="120">
        <f>O275*H275</f>
        <v>0</v>
      </c>
      <c r="Q275" s="120">
        <v>0</v>
      </c>
      <c r="R275" s="120">
        <f>Q275*H275</f>
        <v>0</v>
      </c>
      <c r="S275" s="120">
        <v>0</v>
      </c>
      <c r="T275" s="121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22" t="s">
        <v>140</v>
      </c>
      <c r="AT275" s="122" t="s">
        <v>135</v>
      </c>
      <c r="AU275" s="122" t="s">
        <v>77</v>
      </c>
      <c r="AY275" s="18" t="s">
        <v>133</v>
      </c>
      <c r="BE275" s="123">
        <f>IF(N275="základní",J275,0)</f>
        <v>0</v>
      </c>
      <c r="BF275" s="123">
        <f>IF(N275="snížená",J275,0)</f>
        <v>0</v>
      </c>
      <c r="BG275" s="123">
        <f>IF(N275="zákl. přenesená",J275,0)</f>
        <v>0</v>
      </c>
      <c r="BH275" s="123">
        <f>IF(N275="sníž. přenesená",J275,0)</f>
        <v>0</v>
      </c>
      <c r="BI275" s="123">
        <f>IF(N275="nulová",J275,0)</f>
        <v>0</v>
      </c>
      <c r="BJ275" s="18" t="s">
        <v>73</v>
      </c>
      <c r="BK275" s="123">
        <f>ROUND(I275*H275,2)</f>
        <v>0</v>
      </c>
      <c r="BL275" s="18" t="s">
        <v>140</v>
      </c>
      <c r="BM275" s="122" t="s">
        <v>2760</v>
      </c>
    </row>
    <row r="276" spans="1:51" s="14" customFormat="1" ht="12">
      <c r="A276" s="162"/>
      <c r="B276" s="260"/>
      <c r="C276" s="162"/>
      <c r="D276" s="254" t="s">
        <v>142</v>
      </c>
      <c r="E276" s="162"/>
      <c r="F276" s="262" t="s">
        <v>2761</v>
      </c>
      <c r="G276" s="162"/>
      <c r="H276" s="263">
        <v>2460.865</v>
      </c>
      <c r="I276" s="130"/>
      <c r="J276" s="162"/>
      <c r="K276" s="162"/>
      <c r="L276" s="260"/>
      <c r="M276" s="131"/>
      <c r="N276" s="132"/>
      <c r="O276" s="132"/>
      <c r="P276" s="132"/>
      <c r="Q276" s="132"/>
      <c r="R276" s="132"/>
      <c r="S276" s="132"/>
      <c r="T276" s="133"/>
      <c r="AT276" s="129" t="s">
        <v>142</v>
      </c>
      <c r="AU276" s="129" t="s">
        <v>77</v>
      </c>
      <c r="AV276" s="14" t="s">
        <v>77</v>
      </c>
      <c r="AW276" s="14" t="s">
        <v>4</v>
      </c>
      <c r="AX276" s="14" t="s">
        <v>73</v>
      </c>
      <c r="AY276" s="129" t="s">
        <v>133</v>
      </c>
    </row>
    <row r="277" spans="1:65" s="2" customFormat="1" ht="14.45" customHeight="1">
      <c r="A277" s="164"/>
      <c r="B277" s="176"/>
      <c r="C277" s="242" t="s">
        <v>569</v>
      </c>
      <c r="D277" s="242" t="s">
        <v>135</v>
      </c>
      <c r="E277" s="243" t="s">
        <v>2762</v>
      </c>
      <c r="F277" s="244" t="s">
        <v>2763</v>
      </c>
      <c r="G277" s="245" t="s">
        <v>211</v>
      </c>
      <c r="H277" s="246">
        <v>223.715</v>
      </c>
      <c r="I277" s="117"/>
      <c r="J277" s="247">
        <f>ROUND(I277*H277,2)</f>
        <v>0</v>
      </c>
      <c r="K277" s="244" t="s">
        <v>139</v>
      </c>
      <c r="L277" s="176"/>
      <c r="M277" s="118" t="s">
        <v>3</v>
      </c>
      <c r="N277" s="119" t="s">
        <v>39</v>
      </c>
      <c r="O277" s="51"/>
      <c r="P277" s="120">
        <f>O277*H277</f>
        <v>0</v>
      </c>
      <c r="Q277" s="120">
        <v>0</v>
      </c>
      <c r="R277" s="120">
        <f>Q277*H277</f>
        <v>0</v>
      </c>
      <c r="S277" s="120">
        <v>0</v>
      </c>
      <c r="T277" s="121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22" t="s">
        <v>140</v>
      </c>
      <c r="AT277" s="122" t="s">
        <v>135</v>
      </c>
      <c r="AU277" s="122" t="s">
        <v>77</v>
      </c>
      <c r="AY277" s="18" t="s">
        <v>133</v>
      </c>
      <c r="BE277" s="123">
        <f>IF(N277="základní",J277,0)</f>
        <v>0</v>
      </c>
      <c r="BF277" s="123">
        <f>IF(N277="snížená",J277,0)</f>
        <v>0</v>
      </c>
      <c r="BG277" s="123">
        <f>IF(N277="zákl. přenesená",J277,0)</f>
        <v>0</v>
      </c>
      <c r="BH277" s="123">
        <f>IF(N277="sníž. přenesená",J277,0)</f>
        <v>0</v>
      </c>
      <c r="BI277" s="123">
        <f>IF(N277="nulová",J277,0)</f>
        <v>0</v>
      </c>
      <c r="BJ277" s="18" t="s">
        <v>73</v>
      </c>
      <c r="BK277" s="123">
        <f>ROUND(I277*H277,2)</f>
        <v>0</v>
      </c>
      <c r="BL277" s="18" t="s">
        <v>140</v>
      </c>
      <c r="BM277" s="122" t="s">
        <v>2764</v>
      </c>
    </row>
    <row r="278" spans="1:65" s="2" customFormat="1" ht="24.2" customHeight="1">
      <c r="A278" s="164"/>
      <c r="B278" s="176"/>
      <c r="C278" s="242" t="s">
        <v>573</v>
      </c>
      <c r="D278" s="242" t="s">
        <v>135</v>
      </c>
      <c r="E278" s="243" t="s">
        <v>2765</v>
      </c>
      <c r="F278" s="244" t="s">
        <v>2766</v>
      </c>
      <c r="G278" s="245" t="s">
        <v>211</v>
      </c>
      <c r="H278" s="246">
        <v>60.305</v>
      </c>
      <c r="I278" s="117"/>
      <c r="J278" s="247">
        <f>ROUND(I278*H278,2)</f>
        <v>0</v>
      </c>
      <c r="K278" s="244" t="s">
        <v>139</v>
      </c>
      <c r="L278" s="176"/>
      <c r="M278" s="118" t="s">
        <v>3</v>
      </c>
      <c r="N278" s="119" t="s">
        <v>39</v>
      </c>
      <c r="O278" s="51"/>
      <c r="P278" s="120">
        <f>O278*H278</f>
        <v>0</v>
      </c>
      <c r="Q278" s="120">
        <v>0</v>
      </c>
      <c r="R278" s="120">
        <f>Q278*H278</f>
        <v>0</v>
      </c>
      <c r="S278" s="120">
        <v>0</v>
      </c>
      <c r="T278" s="121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22" t="s">
        <v>140</v>
      </c>
      <c r="AT278" s="122" t="s">
        <v>135</v>
      </c>
      <c r="AU278" s="122" t="s">
        <v>77</v>
      </c>
      <c r="AY278" s="18" t="s">
        <v>133</v>
      </c>
      <c r="BE278" s="123">
        <f>IF(N278="základní",J278,0)</f>
        <v>0</v>
      </c>
      <c r="BF278" s="123">
        <f>IF(N278="snížená",J278,0)</f>
        <v>0</v>
      </c>
      <c r="BG278" s="123">
        <f>IF(N278="zákl. přenesená",J278,0)</f>
        <v>0</v>
      </c>
      <c r="BH278" s="123">
        <f>IF(N278="sníž. přenesená",J278,0)</f>
        <v>0</v>
      </c>
      <c r="BI278" s="123">
        <f>IF(N278="nulová",J278,0)</f>
        <v>0</v>
      </c>
      <c r="BJ278" s="18" t="s">
        <v>73</v>
      </c>
      <c r="BK278" s="123">
        <f>ROUND(I278*H278,2)</f>
        <v>0</v>
      </c>
      <c r="BL278" s="18" t="s">
        <v>140</v>
      </c>
      <c r="BM278" s="122" t="s">
        <v>2767</v>
      </c>
    </row>
    <row r="279" spans="1:51" s="14" customFormat="1" ht="12">
      <c r="A279" s="162"/>
      <c r="B279" s="260"/>
      <c r="C279" s="162"/>
      <c r="D279" s="254" t="s">
        <v>142</v>
      </c>
      <c r="E279" s="261" t="s">
        <v>3</v>
      </c>
      <c r="F279" s="262" t="s">
        <v>2768</v>
      </c>
      <c r="G279" s="162"/>
      <c r="H279" s="263">
        <v>60.305</v>
      </c>
      <c r="I279" s="130"/>
      <c r="J279" s="162"/>
      <c r="K279" s="162"/>
      <c r="L279" s="260"/>
      <c r="M279" s="131"/>
      <c r="N279" s="132"/>
      <c r="O279" s="132"/>
      <c r="P279" s="132"/>
      <c r="Q279" s="132"/>
      <c r="R279" s="132"/>
      <c r="S279" s="132"/>
      <c r="T279" s="133"/>
      <c r="AT279" s="129" t="s">
        <v>142</v>
      </c>
      <c r="AU279" s="129" t="s">
        <v>77</v>
      </c>
      <c r="AV279" s="14" t="s">
        <v>77</v>
      </c>
      <c r="AW279" s="14" t="s">
        <v>30</v>
      </c>
      <c r="AX279" s="14" t="s">
        <v>73</v>
      </c>
      <c r="AY279" s="129" t="s">
        <v>133</v>
      </c>
    </row>
    <row r="280" spans="1:65" s="2" customFormat="1" ht="24.2" customHeight="1">
      <c r="A280" s="164"/>
      <c r="B280" s="176"/>
      <c r="C280" s="242" t="s">
        <v>577</v>
      </c>
      <c r="D280" s="242" t="s">
        <v>135</v>
      </c>
      <c r="E280" s="243" t="s">
        <v>1435</v>
      </c>
      <c r="F280" s="244" t="s">
        <v>1436</v>
      </c>
      <c r="G280" s="245" t="s">
        <v>211</v>
      </c>
      <c r="H280" s="246">
        <v>2.989</v>
      </c>
      <c r="I280" s="117"/>
      <c r="J280" s="247">
        <f>ROUND(I280*H280,2)</f>
        <v>0</v>
      </c>
      <c r="K280" s="244" t="s">
        <v>139</v>
      </c>
      <c r="L280" s="176"/>
      <c r="M280" s="118" t="s">
        <v>3</v>
      </c>
      <c r="N280" s="119" t="s">
        <v>39</v>
      </c>
      <c r="O280" s="51"/>
      <c r="P280" s="120">
        <f>O280*H280</f>
        <v>0</v>
      </c>
      <c r="Q280" s="120">
        <v>0</v>
      </c>
      <c r="R280" s="120">
        <f>Q280*H280</f>
        <v>0</v>
      </c>
      <c r="S280" s="120">
        <v>0</v>
      </c>
      <c r="T280" s="121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22" t="s">
        <v>140</v>
      </c>
      <c r="AT280" s="122" t="s">
        <v>135</v>
      </c>
      <c r="AU280" s="122" t="s">
        <v>77</v>
      </c>
      <c r="AY280" s="18" t="s">
        <v>133</v>
      </c>
      <c r="BE280" s="123">
        <f>IF(N280="základní",J280,0)</f>
        <v>0</v>
      </c>
      <c r="BF280" s="123">
        <f>IF(N280="snížená",J280,0)</f>
        <v>0</v>
      </c>
      <c r="BG280" s="123">
        <f>IF(N280="zákl. přenesená",J280,0)</f>
        <v>0</v>
      </c>
      <c r="BH280" s="123">
        <f>IF(N280="sníž. přenesená",J280,0)</f>
        <v>0</v>
      </c>
      <c r="BI280" s="123">
        <f>IF(N280="nulová",J280,0)</f>
        <v>0</v>
      </c>
      <c r="BJ280" s="18" t="s">
        <v>73</v>
      </c>
      <c r="BK280" s="123">
        <f>ROUND(I280*H280,2)</f>
        <v>0</v>
      </c>
      <c r="BL280" s="18" t="s">
        <v>140</v>
      </c>
      <c r="BM280" s="122" t="s">
        <v>2769</v>
      </c>
    </row>
    <row r="281" spans="1:65" s="2" customFormat="1" ht="24.2" customHeight="1">
      <c r="A281" s="164"/>
      <c r="B281" s="176"/>
      <c r="C281" s="242" t="s">
        <v>599</v>
      </c>
      <c r="D281" s="242" t="s">
        <v>135</v>
      </c>
      <c r="E281" s="243" t="s">
        <v>2770</v>
      </c>
      <c r="F281" s="244" t="s">
        <v>2771</v>
      </c>
      <c r="G281" s="245" t="s">
        <v>211</v>
      </c>
      <c r="H281" s="246">
        <v>333.49</v>
      </c>
      <c r="I281" s="117"/>
      <c r="J281" s="247">
        <f>ROUND(I281*H281,2)</f>
        <v>0</v>
      </c>
      <c r="K281" s="244" t="s">
        <v>139</v>
      </c>
      <c r="L281" s="176"/>
      <c r="M281" s="118" t="s">
        <v>3</v>
      </c>
      <c r="N281" s="119" t="s">
        <v>39</v>
      </c>
      <c r="O281" s="51"/>
      <c r="P281" s="120">
        <f>O281*H281</f>
        <v>0</v>
      </c>
      <c r="Q281" s="120">
        <v>0</v>
      </c>
      <c r="R281" s="120">
        <f>Q281*H281</f>
        <v>0</v>
      </c>
      <c r="S281" s="120">
        <v>0</v>
      </c>
      <c r="T281" s="121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22" t="s">
        <v>140</v>
      </c>
      <c r="AT281" s="122" t="s">
        <v>135</v>
      </c>
      <c r="AU281" s="122" t="s">
        <v>77</v>
      </c>
      <c r="AY281" s="18" t="s">
        <v>133</v>
      </c>
      <c r="BE281" s="123">
        <f>IF(N281="základní",J281,0)</f>
        <v>0</v>
      </c>
      <c r="BF281" s="123">
        <f>IF(N281="snížená",J281,0)</f>
        <v>0</v>
      </c>
      <c r="BG281" s="123">
        <f>IF(N281="zákl. přenesená",J281,0)</f>
        <v>0</v>
      </c>
      <c r="BH281" s="123">
        <f>IF(N281="sníž. přenesená",J281,0)</f>
        <v>0</v>
      </c>
      <c r="BI281" s="123">
        <f>IF(N281="nulová",J281,0)</f>
        <v>0</v>
      </c>
      <c r="BJ281" s="18" t="s">
        <v>73</v>
      </c>
      <c r="BK281" s="123">
        <f>ROUND(I281*H281,2)</f>
        <v>0</v>
      </c>
      <c r="BL281" s="18" t="s">
        <v>140</v>
      </c>
      <c r="BM281" s="122" t="s">
        <v>2772</v>
      </c>
    </row>
    <row r="282" spans="1:51" s="14" customFormat="1" ht="12">
      <c r="A282" s="162"/>
      <c r="B282" s="260"/>
      <c r="C282" s="162"/>
      <c r="D282" s="254" t="s">
        <v>142</v>
      </c>
      <c r="E282" s="261" t="s">
        <v>3</v>
      </c>
      <c r="F282" s="262" t="s">
        <v>2773</v>
      </c>
      <c r="G282" s="162"/>
      <c r="H282" s="263">
        <v>333.49</v>
      </c>
      <c r="I282" s="130"/>
      <c r="J282" s="162"/>
      <c r="K282" s="162"/>
      <c r="L282" s="260"/>
      <c r="M282" s="131"/>
      <c r="N282" s="132"/>
      <c r="O282" s="132"/>
      <c r="P282" s="132"/>
      <c r="Q282" s="132"/>
      <c r="R282" s="132"/>
      <c r="S282" s="132"/>
      <c r="T282" s="133"/>
      <c r="AT282" s="129" t="s">
        <v>142</v>
      </c>
      <c r="AU282" s="129" t="s">
        <v>77</v>
      </c>
      <c r="AV282" s="14" t="s">
        <v>77</v>
      </c>
      <c r="AW282" s="14" t="s">
        <v>30</v>
      </c>
      <c r="AX282" s="14" t="s">
        <v>73</v>
      </c>
      <c r="AY282" s="129" t="s">
        <v>133</v>
      </c>
    </row>
    <row r="283" spans="1:63" s="12" customFormat="1" ht="22.9" customHeight="1">
      <c r="A283" s="163"/>
      <c r="B283" s="232"/>
      <c r="C283" s="163"/>
      <c r="D283" s="233" t="s">
        <v>67</v>
      </c>
      <c r="E283" s="240" t="s">
        <v>1438</v>
      </c>
      <c r="F283" s="240" t="s">
        <v>1439</v>
      </c>
      <c r="G283" s="163"/>
      <c r="H283" s="163"/>
      <c r="I283" s="110"/>
      <c r="J283" s="241">
        <f>BK283</f>
        <v>0</v>
      </c>
      <c r="K283" s="163"/>
      <c r="L283" s="232"/>
      <c r="M283" s="111"/>
      <c r="N283" s="112"/>
      <c r="O283" s="112"/>
      <c r="P283" s="113">
        <f>P284</f>
        <v>0</v>
      </c>
      <c r="Q283" s="112"/>
      <c r="R283" s="113">
        <f>R284</f>
        <v>0</v>
      </c>
      <c r="S283" s="112"/>
      <c r="T283" s="114">
        <f>T284</f>
        <v>0</v>
      </c>
      <c r="AR283" s="109" t="s">
        <v>73</v>
      </c>
      <c r="AT283" s="115" t="s">
        <v>67</v>
      </c>
      <c r="AU283" s="115" t="s">
        <v>73</v>
      </c>
      <c r="AY283" s="109" t="s">
        <v>133</v>
      </c>
      <c r="BK283" s="116">
        <f>BK284</f>
        <v>0</v>
      </c>
    </row>
    <row r="284" spans="1:65" s="2" customFormat="1" ht="24.2" customHeight="1">
      <c r="A284" s="164"/>
      <c r="B284" s="176"/>
      <c r="C284" s="242" t="s">
        <v>611</v>
      </c>
      <c r="D284" s="242" t="s">
        <v>135</v>
      </c>
      <c r="E284" s="243" t="s">
        <v>2774</v>
      </c>
      <c r="F284" s="244" t="s">
        <v>2775</v>
      </c>
      <c r="G284" s="245" t="s">
        <v>211</v>
      </c>
      <c r="H284" s="246">
        <v>28.688</v>
      </c>
      <c r="I284" s="117"/>
      <c r="J284" s="247">
        <f>ROUND(I284*H284,2)</f>
        <v>0</v>
      </c>
      <c r="K284" s="244" t="s">
        <v>139</v>
      </c>
      <c r="L284" s="176"/>
      <c r="M284" s="118" t="s">
        <v>3</v>
      </c>
      <c r="N284" s="119" t="s">
        <v>39</v>
      </c>
      <c r="O284" s="51"/>
      <c r="P284" s="120">
        <f>O284*H284</f>
        <v>0</v>
      </c>
      <c r="Q284" s="120">
        <v>0</v>
      </c>
      <c r="R284" s="120">
        <f>Q284*H284</f>
        <v>0</v>
      </c>
      <c r="S284" s="120">
        <v>0</v>
      </c>
      <c r="T284" s="121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22" t="s">
        <v>140</v>
      </c>
      <c r="AT284" s="122" t="s">
        <v>135</v>
      </c>
      <c r="AU284" s="122" t="s">
        <v>77</v>
      </c>
      <c r="AY284" s="18" t="s">
        <v>133</v>
      </c>
      <c r="BE284" s="123">
        <f>IF(N284="základní",J284,0)</f>
        <v>0</v>
      </c>
      <c r="BF284" s="123">
        <f>IF(N284="snížená",J284,0)</f>
        <v>0</v>
      </c>
      <c r="BG284" s="123">
        <f>IF(N284="zákl. přenesená",J284,0)</f>
        <v>0</v>
      </c>
      <c r="BH284" s="123">
        <f>IF(N284="sníž. přenesená",J284,0)</f>
        <v>0</v>
      </c>
      <c r="BI284" s="123">
        <f>IF(N284="nulová",J284,0)</f>
        <v>0</v>
      </c>
      <c r="BJ284" s="18" t="s">
        <v>73</v>
      </c>
      <c r="BK284" s="123">
        <f>ROUND(I284*H284,2)</f>
        <v>0</v>
      </c>
      <c r="BL284" s="18" t="s">
        <v>140</v>
      </c>
      <c r="BM284" s="122" t="s">
        <v>2776</v>
      </c>
    </row>
    <row r="285" spans="1:63" s="12" customFormat="1" ht="25.9" customHeight="1">
      <c r="A285" s="163"/>
      <c r="B285" s="232"/>
      <c r="C285" s="163"/>
      <c r="D285" s="233" t="s">
        <v>67</v>
      </c>
      <c r="E285" s="234" t="s">
        <v>1444</v>
      </c>
      <c r="F285" s="234" t="s">
        <v>1445</v>
      </c>
      <c r="G285" s="163"/>
      <c r="H285" s="163"/>
      <c r="I285" s="110"/>
      <c r="J285" s="235">
        <f>BK285</f>
        <v>0</v>
      </c>
      <c r="K285" s="163"/>
      <c r="L285" s="232"/>
      <c r="M285" s="111"/>
      <c r="N285" s="112"/>
      <c r="O285" s="112"/>
      <c r="P285" s="113">
        <f>P286+P301+P308</f>
        <v>0</v>
      </c>
      <c r="Q285" s="112"/>
      <c r="R285" s="113">
        <f>R286+R301+R308</f>
        <v>0.31745270000000003</v>
      </c>
      <c r="S285" s="112"/>
      <c r="T285" s="114">
        <f>T286+T301+T308</f>
        <v>0</v>
      </c>
      <c r="AR285" s="109" t="s">
        <v>77</v>
      </c>
      <c r="AT285" s="115" t="s">
        <v>67</v>
      </c>
      <c r="AU285" s="115" t="s">
        <v>68</v>
      </c>
      <c r="AY285" s="109" t="s">
        <v>133</v>
      </c>
      <c r="BK285" s="116">
        <f>BK286+BK301+BK308</f>
        <v>0</v>
      </c>
    </row>
    <row r="286" spans="1:63" s="12" customFormat="1" ht="22.9" customHeight="1">
      <c r="A286" s="163"/>
      <c r="B286" s="232"/>
      <c r="C286" s="163"/>
      <c r="D286" s="233" t="s">
        <v>67</v>
      </c>
      <c r="E286" s="240" t="s">
        <v>1446</v>
      </c>
      <c r="F286" s="240" t="s">
        <v>1447</v>
      </c>
      <c r="G286" s="163"/>
      <c r="H286" s="163"/>
      <c r="I286" s="110"/>
      <c r="J286" s="241">
        <f>BK286</f>
        <v>0</v>
      </c>
      <c r="K286" s="163"/>
      <c r="L286" s="232"/>
      <c r="M286" s="111"/>
      <c r="N286" s="112"/>
      <c r="O286" s="112"/>
      <c r="P286" s="113">
        <f>SUM(P287:P300)</f>
        <v>0</v>
      </c>
      <c r="Q286" s="112"/>
      <c r="R286" s="113">
        <f>SUM(R287:R300)</f>
        <v>0.29589600000000005</v>
      </c>
      <c r="S286" s="112"/>
      <c r="T286" s="114">
        <f>SUM(T287:T300)</f>
        <v>0</v>
      </c>
      <c r="AR286" s="109" t="s">
        <v>77</v>
      </c>
      <c r="AT286" s="115" t="s">
        <v>67</v>
      </c>
      <c r="AU286" s="115" t="s">
        <v>73</v>
      </c>
      <c r="AY286" s="109" t="s">
        <v>133</v>
      </c>
      <c r="BK286" s="116">
        <f>SUM(BK287:BK300)</f>
        <v>0</v>
      </c>
    </row>
    <row r="287" spans="1:65" s="2" customFormat="1" ht="24.2" customHeight="1">
      <c r="A287" s="164"/>
      <c r="B287" s="176"/>
      <c r="C287" s="242" t="s">
        <v>621</v>
      </c>
      <c r="D287" s="242" t="s">
        <v>135</v>
      </c>
      <c r="E287" s="243" t="s">
        <v>2777</v>
      </c>
      <c r="F287" s="244" t="s">
        <v>2778</v>
      </c>
      <c r="G287" s="245" t="s">
        <v>138</v>
      </c>
      <c r="H287" s="246">
        <v>5.28</v>
      </c>
      <c r="I287" s="117"/>
      <c r="J287" s="247">
        <f>ROUND(I287*H287,2)</f>
        <v>0</v>
      </c>
      <c r="K287" s="244" t="s">
        <v>139</v>
      </c>
      <c r="L287" s="176"/>
      <c r="M287" s="118" t="s">
        <v>3</v>
      </c>
      <c r="N287" s="119" t="s">
        <v>39</v>
      </c>
      <c r="O287" s="51"/>
      <c r="P287" s="120">
        <f>O287*H287</f>
        <v>0</v>
      </c>
      <c r="Q287" s="120">
        <v>0.0035</v>
      </c>
      <c r="R287" s="120">
        <f>Q287*H287</f>
        <v>0.01848</v>
      </c>
      <c r="S287" s="120">
        <v>0</v>
      </c>
      <c r="T287" s="121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22" t="s">
        <v>195</v>
      </c>
      <c r="AT287" s="122" t="s">
        <v>135</v>
      </c>
      <c r="AU287" s="122" t="s">
        <v>77</v>
      </c>
      <c r="AY287" s="18" t="s">
        <v>133</v>
      </c>
      <c r="BE287" s="123">
        <f>IF(N287="základní",J287,0)</f>
        <v>0</v>
      </c>
      <c r="BF287" s="123">
        <f>IF(N287="snížená",J287,0)</f>
        <v>0</v>
      </c>
      <c r="BG287" s="123">
        <f>IF(N287="zákl. přenesená",J287,0)</f>
        <v>0</v>
      </c>
      <c r="BH287" s="123">
        <f>IF(N287="sníž. přenesená",J287,0)</f>
        <v>0</v>
      </c>
      <c r="BI287" s="123">
        <f>IF(N287="nulová",J287,0)</f>
        <v>0</v>
      </c>
      <c r="BJ287" s="18" t="s">
        <v>73</v>
      </c>
      <c r="BK287" s="123">
        <f>ROUND(I287*H287,2)</f>
        <v>0</v>
      </c>
      <c r="BL287" s="18" t="s">
        <v>195</v>
      </c>
      <c r="BM287" s="122" t="s">
        <v>2779</v>
      </c>
    </row>
    <row r="288" spans="1:51" s="13" customFormat="1" ht="12">
      <c r="A288" s="161"/>
      <c r="B288" s="253"/>
      <c r="C288" s="161"/>
      <c r="D288" s="254" t="s">
        <v>142</v>
      </c>
      <c r="E288" s="255" t="s">
        <v>3</v>
      </c>
      <c r="F288" s="256" t="s">
        <v>2780</v>
      </c>
      <c r="G288" s="161"/>
      <c r="H288" s="255" t="s">
        <v>3</v>
      </c>
      <c r="I288" s="125"/>
      <c r="J288" s="161"/>
      <c r="K288" s="161"/>
      <c r="L288" s="253"/>
      <c r="M288" s="126"/>
      <c r="N288" s="127"/>
      <c r="O288" s="127"/>
      <c r="P288" s="127"/>
      <c r="Q288" s="127"/>
      <c r="R288" s="127"/>
      <c r="S288" s="127"/>
      <c r="T288" s="128"/>
      <c r="AT288" s="124" t="s">
        <v>142</v>
      </c>
      <c r="AU288" s="124" t="s">
        <v>77</v>
      </c>
      <c r="AV288" s="13" t="s">
        <v>73</v>
      </c>
      <c r="AW288" s="13" t="s">
        <v>30</v>
      </c>
      <c r="AX288" s="13" t="s">
        <v>68</v>
      </c>
      <c r="AY288" s="124" t="s">
        <v>133</v>
      </c>
    </row>
    <row r="289" spans="1:51" s="14" customFormat="1" ht="12">
      <c r="A289" s="162"/>
      <c r="B289" s="260"/>
      <c r="C289" s="162"/>
      <c r="D289" s="254" t="s">
        <v>142</v>
      </c>
      <c r="E289" s="261" t="s">
        <v>3</v>
      </c>
      <c r="F289" s="262" t="s">
        <v>2781</v>
      </c>
      <c r="G289" s="162"/>
      <c r="H289" s="263">
        <v>5.28</v>
      </c>
      <c r="I289" s="130"/>
      <c r="J289" s="162"/>
      <c r="K289" s="162"/>
      <c r="L289" s="260"/>
      <c r="M289" s="131"/>
      <c r="N289" s="132"/>
      <c r="O289" s="132"/>
      <c r="P289" s="132"/>
      <c r="Q289" s="132"/>
      <c r="R289" s="132"/>
      <c r="S289" s="132"/>
      <c r="T289" s="133"/>
      <c r="AT289" s="129" t="s">
        <v>142</v>
      </c>
      <c r="AU289" s="129" t="s">
        <v>77</v>
      </c>
      <c r="AV289" s="14" t="s">
        <v>77</v>
      </c>
      <c r="AW289" s="14" t="s">
        <v>30</v>
      </c>
      <c r="AX289" s="14" t="s">
        <v>73</v>
      </c>
      <c r="AY289" s="129" t="s">
        <v>133</v>
      </c>
    </row>
    <row r="290" spans="1:65" s="2" customFormat="1" ht="24.2" customHeight="1">
      <c r="A290" s="164"/>
      <c r="B290" s="176"/>
      <c r="C290" s="242" t="s">
        <v>627</v>
      </c>
      <c r="D290" s="242" t="s">
        <v>135</v>
      </c>
      <c r="E290" s="243" t="s">
        <v>1449</v>
      </c>
      <c r="F290" s="244" t="s">
        <v>1450</v>
      </c>
      <c r="G290" s="245" t="s">
        <v>138</v>
      </c>
      <c r="H290" s="246">
        <v>308.24</v>
      </c>
      <c r="I290" s="117"/>
      <c r="J290" s="247">
        <f>ROUND(I290*H290,2)</f>
        <v>0</v>
      </c>
      <c r="K290" s="244" t="s">
        <v>139</v>
      </c>
      <c r="L290" s="176"/>
      <c r="M290" s="118" t="s">
        <v>3</v>
      </c>
      <c r="N290" s="119" t="s">
        <v>39</v>
      </c>
      <c r="O290" s="51"/>
      <c r="P290" s="120">
        <f>O290*H290</f>
        <v>0</v>
      </c>
      <c r="Q290" s="120">
        <v>0.0008</v>
      </c>
      <c r="R290" s="120">
        <f>Q290*H290</f>
        <v>0.246592</v>
      </c>
      <c r="S290" s="120">
        <v>0</v>
      </c>
      <c r="T290" s="121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22" t="s">
        <v>195</v>
      </c>
      <c r="AT290" s="122" t="s">
        <v>135</v>
      </c>
      <c r="AU290" s="122" t="s">
        <v>77</v>
      </c>
      <c r="AY290" s="18" t="s">
        <v>133</v>
      </c>
      <c r="BE290" s="123">
        <f>IF(N290="základní",J290,0)</f>
        <v>0</v>
      </c>
      <c r="BF290" s="123">
        <f>IF(N290="snížená",J290,0)</f>
        <v>0</v>
      </c>
      <c r="BG290" s="123">
        <f>IF(N290="zákl. přenesená",J290,0)</f>
        <v>0</v>
      </c>
      <c r="BH290" s="123">
        <f>IF(N290="sníž. přenesená",J290,0)</f>
        <v>0</v>
      </c>
      <c r="BI290" s="123">
        <f>IF(N290="nulová",J290,0)</f>
        <v>0</v>
      </c>
      <c r="BJ290" s="18" t="s">
        <v>73</v>
      </c>
      <c r="BK290" s="123">
        <f>ROUND(I290*H290,2)</f>
        <v>0</v>
      </c>
      <c r="BL290" s="18" t="s">
        <v>195</v>
      </c>
      <c r="BM290" s="122" t="s">
        <v>2782</v>
      </c>
    </row>
    <row r="291" spans="1:51" s="14" customFormat="1" ht="12">
      <c r="A291" s="162"/>
      <c r="B291" s="260"/>
      <c r="C291" s="162"/>
      <c r="D291" s="254" t="s">
        <v>142</v>
      </c>
      <c r="E291" s="261" t="s">
        <v>3</v>
      </c>
      <c r="F291" s="262" t="s">
        <v>2783</v>
      </c>
      <c r="G291" s="162"/>
      <c r="H291" s="263">
        <v>251.2</v>
      </c>
      <c r="I291" s="130"/>
      <c r="J291" s="162"/>
      <c r="K291" s="162"/>
      <c r="L291" s="260"/>
      <c r="M291" s="131"/>
      <c r="N291" s="132"/>
      <c r="O291" s="132"/>
      <c r="P291" s="132"/>
      <c r="Q291" s="132"/>
      <c r="R291" s="132"/>
      <c r="S291" s="132"/>
      <c r="T291" s="133"/>
      <c r="AT291" s="129" t="s">
        <v>142</v>
      </c>
      <c r="AU291" s="129" t="s">
        <v>77</v>
      </c>
      <c r="AV291" s="14" t="s">
        <v>77</v>
      </c>
      <c r="AW291" s="14" t="s">
        <v>30</v>
      </c>
      <c r="AX291" s="14" t="s">
        <v>68</v>
      </c>
      <c r="AY291" s="129" t="s">
        <v>133</v>
      </c>
    </row>
    <row r="292" spans="1:51" s="14" customFormat="1" ht="12">
      <c r="A292" s="162"/>
      <c r="B292" s="260"/>
      <c r="C292" s="162"/>
      <c r="D292" s="254" t="s">
        <v>142</v>
      </c>
      <c r="E292" s="261" t="s">
        <v>3</v>
      </c>
      <c r="F292" s="262" t="s">
        <v>2784</v>
      </c>
      <c r="G292" s="162"/>
      <c r="H292" s="263">
        <v>33.2</v>
      </c>
      <c r="I292" s="130"/>
      <c r="J292" s="162"/>
      <c r="K292" s="162"/>
      <c r="L292" s="260"/>
      <c r="M292" s="131"/>
      <c r="N292" s="132"/>
      <c r="O292" s="132"/>
      <c r="P292" s="132"/>
      <c r="Q292" s="132"/>
      <c r="R292" s="132"/>
      <c r="S292" s="132"/>
      <c r="T292" s="133"/>
      <c r="AT292" s="129" t="s">
        <v>142</v>
      </c>
      <c r="AU292" s="129" t="s">
        <v>77</v>
      </c>
      <c r="AV292" s="14" t="s">
        <v>77</v>
      </c>
      <c r="AW292" s="14" t="s">
        <v>30</v>
      </c>
      <c r="AX292" s="14" t="s">
        <v>68</v>
      </c>
      <c r="AY292" s="129" t="s">
        <v>133</v>
      </c>
    </row>
    <row r="293" spans="1:51" s="14" customFormat="1" ht="12">
      <c r="A293" s="162"/>
      <c r="B293" s="260"/>
      <c r="C293" s="162"/>
      <c r="D293" s="254" t="s">
        <v>142</v>
      </c>
      <c r="E293" s="261" t="s">
        <v>3</v>
      </c>
      <c r="F293" s="262" t="s">
        <v>2785</v>
      </c>
      <c r="G293" s="162"/>
      <c r="H293" s="263">
        <v>23.84</v>
      </c>
      <c r="I293" s="130"/>
      <c r="J293" s="162"/>
      <c r="K293" s="162"/>
      <c r="L293" s="260"/>
      <c r="M293" s="131"/>
      <c r="N293" s="132"/>
      <c r="O293" s="132"/>
      <c r="P293" s="132"/>
      <c r="Q293" s="132"/>
      <c r="R293" s="132"/>
      <c r="S293" s="132"/>
      <c r="T293" s="133"/>
      <c r="AT293" s="129" t="s">
        <v>142</v>
      </c>
      <c r="AU293" s="129" t="s">
        <v>77</v>
      </c>
      <c r="AV293" s="14" t="s">
        <v>77</v>
      </c>
      <c r="AW293" s="14" t="s">
        <v>30</v>
      </c>
      <c r="AX293" s="14" t="s">
        <v>68</v>
      </c>
      <c r="AY293" s="129" t="s">
        <v>133</v>
      </c>
    </row>
    <row r="294" spans="1:51" s="15" customFormat="1" ht="12">
      <c r="A294" s="165"/>
      <c r="B294" s="271"/>
      <c r="C294" s="165"/>
      <c r="D294" s="254" t="s">
        <v>142</v>
      </c>
      <c r="E294" s="272" t="s">
        <v>3</v>
      </c>
      <c r="F294" s="273" t="s">
        <v>207</v>
      </c>
      <c r="G294" s="165"/>
      <c r="H294" s="274">
        <v>308.24</v>
      </c>
      <c r="I294" s="138"/>
      <c r="J294" s="165"/>
      <c r="K294" s="165"/>
      <c r="L294" s="271"/>
      <c r="M294" s="139"/>
      <c r="N294" s="140"/>
      <c r="O294" s="140"/>
      <c r="P294" s="140"/>
      <c r="Q294" s="140"/>
      <c r="R294" s="140"/>
      <c r="S294" s="140"/>
      <c r="T294" s="141"/>
      <c r="AT294" s="137" t="s">
        <v>142</v>
      </c>
      <c r="AU294" s="137" t="s">
        <v>77</v>
      </c>
      <c r="AV294" s="15" t="s">
        <v>140</v>
      </c>
      <c r="AW294" s="15" t="s">
        <v>30</v>
      </c>
      <c r="AX294" s="15" t="s">
        <v>73</v>
      </c>
      <c r="AY294" s="137" t="s">
        <v>133</v>
      </c>
    </row>
    <row r="295" spans="1:65" s="2" customFormat="1" ht="14.45" customHeight="1">
      <c r="A295" s="164"/>
      <c r="B295" s="176"/>
      <c r="C295" s="242" t="s">
        <v>647</v>
      </c>
      <c r="D295" s="242" t="s">
        <v>135</v>
      </c>
      <c r="E295" s="243" t="s">
        <v>2786</v>
      </c>
      <c r="F295" s="244" t="s">
        <v>2787</v>
      </c>
      <c r="G295" s="245" t="s">
        <v>172</v>
      </c>
      <c r="H295" s="246">
        <v>192.65</v>
      </c>
      <c r="I295" s="117"/>
      <c r="J295" s="247">
        <f>ROUND(I295*H295,2)</f>
        <v>0</v>
      </c>
      <c r="K295" s="244" t="s">
        <v>139</v>
      </c>
      <c r="L295" s="176"/>
      <c r="M295" s="118" t="s">
        <v>3</v>
      </c>
      <c r="N295" s="119" t="s">
        <v>39</v>
      </c>
      <c r="O295" s="51"/>
      <c r="P295" s="120">
        <f>O295*H295</f>
        <v>0</v>
      </c>
      <c r="Q295" s="120">
        <v>0.00016</v>
      </c>
      <c r="R295" s="120">
        <f>Q295*H295</f>
        <v>0.030824000000000004</v>
      </c>
      <c r="S295" s="120">
        <v>0</v>
      </c>
      <c r="T295" s="121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22" t="s">
        <v>195</v>
      </c>
      <c r="AT295" s="122" t="s">
        <v>135</v>
      </c>
      <c r="AU295" s="122" t="s">
        <v>77</v>
      </c>
      <c r="AY295" s="18" t="s">
        <v>133</v>
      </c>
      <c r="BE295" s="123">
        <f>IF(N295="základní",J295,0)</f>
        <v>0</v>
      </c>
      <c r="BF295" s="123">
        <f>IF(N295="snížená",J295,0)</f>
        <v>0</v>
      </c>
      <c r="BG295" s="123">
        <f>IF(N295="zákl. přenesená",J295,0)</f>
        <v>0</v>
      </c>
      <c r="BH295" s="123">
        <f>IF(N295="sníž. přenesená",J295,0)</f>
        <v>0</v>
      </c>
      <c r="BI295" s="123">
        <f>IF(N295="nulová",J295,0)</f>
        <v>0</v>
      </c>
      <c r="BJ295" s="18" t="s">
        <v>73</v>
      </c>
      <c r="BK295" s="123">
        <f>ROUND(I295*H295,2)</f>
        <v>0</v>
      </c>
      <c r="BL295" s="18" t="s">
        <v>195</v>
      </c>
      <c r="BM295" s="122" t="s">
        <v>2788</v>
      </c>
    </row>
    <row r="296" spans="1:51" s="14" customFormat="1" ht="12">
      <c r="A296" s="162"/>
      <c r="B296" s="260"/>
      <c r="C296" s="162"/>
      <c r="D296" s="254" t="s">
        <v>142</v>
      </c>
      <c r="E296" s="261" t="s">
        <v>3</v>
      </c>
      <c r="F296" s="262" t="s">
        <v>2746</v>
      </c>
      <c r="G296" s="162"/>
      <c r="H296" s="263">
        <v>157</v>
      </c>
      <c r="I296" s="130"/>
      <c r="J296" s="162"/>
      <c r="K296" s="162"/>
      <c r="L296" s="260"/>
      <c r="M296" s="131"/>
      <c r="N296" s="132"/>
      <c r="O296" s="132"/>
      <c r="P296" s="132"/>
      <c r="Q296" s="132"/>
      <c r="R296" s="132"/>
      <c r="S296" s="132"/>
      <c r="T296" s="133"/>
      <c r="AT296" s="129" t="s">
        <v>142</v>
      </c>
      <c r="AU296" s="129" t="s">
        <v>77</v>
      </c>
      <c r="AV296" s="14" t="s">
        <v>77</v>
      </c>
      <c r="AW296" s="14" t="s">
        <v>30</v>
      </c>
      <c r="AX296" s="14" t="s">
        <v>68</v>
      </c>
      <c r="AY296" s="129" t="s">
        <v>133</v>
      </c>
    </row>
    <row r="297" spans="1:51" s="14" customFormat="1" ht="12">
      <c r="A297" s="162"/>
      <c r="B297" s="260"/>
      <c r="C297" s="162"/>
      <c r="D297" s="254" t="s">
        <v>142</v>
      </c>
      <c r="E297" s="261" t="s">
        <v>3</v>
      </c>
      <c r="F297" s="262" t="s">
        <v>2747</v>
      </c>
      <c r="G297" s="162"/>
      <c r="H297" s="263">
        <v>20.75</v>
      </c>
      <c r="I297" s="130"/>
      <c r="J297" s="162"/>
      <c r="K297" s="162"/>
      <c r="L297" s="260"/>
      <c r="M297" s="131"/>
      <c r="N297" s="132"/>
      <c r="O297" s="132"/>
      <c r="P297" s="132"/>
      <c r="Q297" s="132"/>
      <c r="R297" s="132"/>
      <c r="S297" s="132"/>
      <c r="T297" s="133"/>
      <c r="AT297" s="129" t="s">
        <v>142</v>
      </c>
      <c r="AU297" s="129" t="s">
        <v>77</v>
      </c>
      <c r="AV297" s="14" t="s">
        <v>77</v>
      </c>
      <c r="AW297" s="14" t="s">
        <v>30</v>
      </c>
      <c r="AX297" s="14" t="s">
        <v>68</v>
      </c>
      <c r="AY297" s="129" t="s">
        <v>133</v>
      </c>
    </row>
    <row r="298" spans="1:51" s="14" customFormat="1" ht="12">
      <c r="A298" s="162"/>
      <c r="B298" s="260"/>
      <c r="C298" s="162"/>
      <c r="D298" s="254" t="s">
        <v>142</v>
      </c>
      <c r="E298" s="261" t="s">
        <v>3</v>
      </c>
      <c r="F298" s="262" t="s">
        <v>2789</v>
      </c>
      <c r="G298" s="162"/>
      <c r="H298" s="263">
        <v>14.9</v>
      </c>
      <c r="I298" s="130"/>
      <c r="J298" s="162"/>
      <c r="K298" s="162"/>
      <c r="L298" s="260"/>
      <c r="M298" s="131"/>
      <c r="N298" s="132"/>
      <c r="O298" s="132"/>
      <c r="P298" s="132"/>
      <c r="Q298" s="132"/>
      <c r="R298" s="132"/>
      <c r="S298" s="132"/>
      <c r="T298" s="133"/>
      <c r="AT298" s="129" t="s">
        <v>142</v>
      </c>
      <c r="AU298" s="129" t="s">
        <v>77</v>
      </c>
      <c r="AV298" s="14" t="s">
        <v>77</v>
      </c>
      <c r="AW298" s="14" t="s">
        <v>30</v>
      </c>
      <c r="AX298" s="14" t="s">
        <v>68</v>
      </c>
      <c r="AY298" s="129" t="s">
        <v>133</v>
      </c>
    </row>
    <row r="299" spans="1:51" s="15" customFormat="1" ht="12">
      <c r="A299" s="165"/>
      <c r="B299" s="271"/>
      <c r="C299" s="165"/>
      <c r="D299" s="254" t="s">
        <v>142</v>
      </c>
      <c r="E299" s="272" t="s">
        <v>3</v>
      </c>
      <c r="F299" s="273" t="s">
        <v>207</v>
      </c>
      <c r="G299" s="165"/>
      <c r="H299" s="274">
        <v>192.65</v>
      </c>
      <c r="I299" s="138"/>
      <c r="J299" s="165"/>
      <c r="K299" s="165"/>
      <c r="L299" s="271"/>
      <c r="M299" s="139"/>
      <c r="N299" s="140"/>
      <c r="O299" s="140"/>
      <c r="P299" s="140"/>
      <c r="Q299" s="140"/>
      <c r="R299" s="140"/>
      <c r="S299" s="140"/>
      <c r="T299" s="141"/>
      <c r="AT299" s="137" t="s">
        <v>142</v>
      </c>
      <c r="AU299" s="137" t="s">
        <v>77</v>
      </c>
      <c r="AV299" s="15" t="s">
        <v>140</v>
      </c>
      <c r="AW299" s="15" t="s">
        <v>30</v>
      </c>
      <c r="AX299" s="15" t="s">
        <v>73</v>
      </c>
      <c r="AY299" s="137" t="s">
        <v>133</v>
      </c>
    </row>
    <row r="300" spans="1:65" s="2" customFormat="1" ht="24.2" customHeight="1">
      <c r="A300" s="164"/>
      <c r="B300" s="176"/>
      <c r="C300" s="242" t="s">
        <v>666</v>
      </c>
      <c r="D300" s="242" t="s">
        <v>135</v>
      </c>
      <c r="E300" s="243" t="s">
        <v>1454</v>
      </c>
      <c r="F300" s="244" t="s">
        <v>1455</v>
      </c>
      <c r="G300" s="245" t="s">
        <v>1456</v>
      </c>
      <c r="H300" s="147"/>
      <c r="I300" s="117"/>
      <c r="J300" s="247">
        <f>ROUND(I300*H300,2)</f>
        <v>0</v>
      </c>
      <c r="K300" s="244" t="s">
        <v>139</v>
      </c>
      <c r="L300" s="176"/>
      <c r="M300" s="118" t="s">
        <v>3</v>
      </c>
      <c r="N300" s="119" t="s">
        <v>39</v>
      </c>
      <c r="O300" s="51"/>
      <c r="P300" s="120">
        <f>O300*H300</f>
        <v>0</v>
      </c>
      <c r="Q300" s="120">
        <v>0</v>
      </c>
      <c r="R300" s="120">
        <f>Q300*H300</f>
        <v>0</v>
      </c>
      <c r="S300" s="120">
        <v>0</v>
      </c>
      <c r="T300" s="121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22" t="s">
        <v>195</v>
      </c>
      <c r="AT300" s="122" t="s">
        <v>135</v>
      </c>
      <c r="AU300" s="122" t="s">
        <v>77</v>
      </c>
      <c r="AY300" s="18" t="s">
        <v>133</v>
      </c>
      <c r="BE300" s="123">
        <f>IF(N300="základní",J300,0)</f>
        <v>0</v>
      </c>
      <c r="BF300" s="123">
        <f>IF(N300="snížená",J300,0)</f>
        <v>0</v>
      </c>
      <c r="BG300" s="123">
        <f>IF(N300="zákl. přenesená",J300,0)</f>
        <v>0</v>
      </c>
      <c r="BH300" s="123">
        <f>IF(N300="sníž. přenesená",J300,0)</f>
        <v>0</v>
      </c>
      <c r="BI300" s="123">
        <f>IF(N300="nulová",J300,0)</f>
        <v>0</v>
      </c>
      <c r="BJ300" s="18" t="s">
        <v>73</v>
      </c>
      <c r="BK300" s="123">
        <f>ROUND(I300*H300,2)</f>
        <v>0</v>
      </c>
      <c r="BL300" s="18" t="s">
        <v>195</v>
      </c>
      <c r="BM300" s="122" t="s">
        <v>2790</v>
      </c>
    </row>
    <row r="301" spans="1:63" s="12" customFormat="1" ht="22.9" customHeight="1">
      <c r="A301" s="163"/>
      <c r="B301" s="232"/>
      <c r="C301" s="163"/>
      <c r="D301" s="233" t="s">
        <v>67</v>
      </c>
      <c r="E301" s="240" t="s">
        <v>2791</v>
      </c>
      <c r="F301" s="240" t="s">
        <v>2792</v>
      </c>
      <c r="G301" s="163"/>
      <c r="H301" s="163"/>
      <c r="I301" s="110"/>
      <c r="J301" s="241">
        <f>BK301</f>
        <v>0</v>
      </c>
      <c r="K301" s="163"/>
      <c r="L301" s="232"/>
      <c r="M301" s="111"/>
      <c r="N301" s="112"/>
      <c r="O301" s="112"/>
      <c r="P301" s="113">
        <f>SUM(P302:P307)</f>
        <v>0</v>
      </c>
      <c r="Q301" s="112"/>
      <c r="R301" s="113">
        <f>SUM(R302:R307)</f>
        <v>0.019676700000000002</v>
      </c>
      <c r="S301" s="112"/>
      <c r="T301" s="114">
        <f>SUM(T302:T307)</f>
        <v>0</v>
      </c>
      <c r="AR301" s="109" t="s">
        <v>77</v>
      </c>
      <c r="AT301" s="115" t="s">
        <v>67</v>
      </c>
      <c r="AU301" s="115" t="s">
        <v>73</v>
      </c>
      <c r="AY301" s="109" t="s">
        <v>133</v>
      </c>
      <c r="BK301" s="116">
        <f>SUM(BK302:BK307)</f>
        <v>0</v>
      </c>
    </row>
    <row r="302" spans="1:65" s="2" customFormat="1" ht="24.2" customHeight="1">
      <c r="A302" s="164"/>
      <c r="B302" s="176"/>
      <c r="C302" s="242" t="s">
        <v>670</v>
      </c>
      <c r="D302" s="242" t="s">
        <v>135</v>
      </c>
      <c r="E302" s="243" t="s">
        <v>2793</v>
      </c>
      <c r="F302" s="244" t="s">
        <v>2794</v>
      </c>
      <c r="G302" s="245" t="s">
        <v>138</v>
      </c>
      <c r="H302" s="246">
        <v>2.475</v>
      </c>
      <c r="I302" s="117"/>
      <c r="J302" s="247">
        <f>ROUND(I302*H302,2)</f>
        <v>0</v>
      </c>
      <c r="K302" s="244" t="s">
        <v>139</v>
      </c>
      <c r="L302" s="176"/>
      <c r="M302" s="118" t="s">
        <v>3</v>
      </c>
      <c r="N302" s="119" t="s">
        <v>39</v>
      </c>
      <c r="O302" s="51"/>
      <c r="P302" s="120">
        <f>O302*H302</f>
        <v>0</v>
      </c>
      <c r="Q302" s="120">
        <v>0.00606</v>
      </c>
      <c r="R302" s="120">
        <f>Q302*H302</f>
        <v>0.014998500000000001</v>
      </c>
      <c r="S302" s="120">
        <v>0</v>
      </c>
      <c r="T302" s="121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22" t="s">
        <v>195</v>
      </c>
      <c r="AT302" s="122" t="s">
        <v>135</v>
      </c>
      <c r="AU302" s="122" t="s">
        <v>77</v>
      </c>
      <c r="AY302" s="18" t="s">
        <v>133</v>
      </c>
      <c r="BE302" s="123">
        <f>IF(N302="základní",J302,0)</f>
        <v>0</v>
      </c>
      <c r="BF302" s="123">
        <f>IF(N302="snížená",J302,0)</f>
        <v>0</v>
      </c>
      <c r="BG302" s="123">
        <f>IF(N302="zákl. přenesená",J302,0)</f>
        <v>0</v>
      </c>
      <c r="BH302" s="123">
        <f>IF(N302="sníž. přenesená",J302,0)</f>
        <v>0</v>
      </c>
      <c r="BI302" s="123">
        <f>IF(N302="nulová",J302,0)</f>
        <v>0</v>
      </c>
      <c r="BJ302" s="18" t="s">
        <v>73</v>
      </c>
      <c r="BK302" s="123">
        <f>ROUND(I302*H302,2)</f>
        <v>0</v>
      </c>
      <c r="BL302" s="18" t="s">
        <v>195</v>
      </c>
      <c r="BM302" s="122" t="s">
        <v>2795</v>
      </c>
    </row>
    <row r="303" spans="1:51" s="13" customFormat="1" ht="12">
      <c r="A303" s="161"/>
      <c r="B303" s="253"/>
      <c r="C303" s="161"/>
      <c r="D303" s="254" t="s">
        <v>142</v>
      </c>
      <c r="E303" s="255" t="s">
        <v>3</v>
      </c>
      <c r="F303" s="256" t="s">
        <v>2796</v>
      </c>
      <c r="G303" s="161"/>
      <c r="H303" s="255" t="s">
        <v>3</v>
      </c>
      <c r="I303" s="125"/>
      <c r="J303" s="161"/>
      <c r="K303" s="161"/>
      <c r="L303" s="253"/>
      <c r="M303" s="126"/>
      <c r="N303" s="127"/>
      <c r="O303" s="127"/>
      <c r="P303" s="127"/>
      <c r="Q303" s="127"/>
      <c r="R303" s="127"/>
      <c r="S303" s="127"/>
      <c r="T303" s="128"/>
      <c r="AT303" s="124" t="s">
        <v>142</v>
      </c>
      <c r="AU303" s="124" t="s">
        <v>77</v>
      </c>
      <c r="AV303" s="13" t="s">
        <v>73</v>
      </c>
      <c r="AW303" s="13" t="s">
        <v>30</v>
      </c>
      <c r="AX303" s="13" t="s">
        <v>68</v>
      </c>
      <c r="AY303" s="124" t="s">
        <v>133</v>
      </c>
    </row>
    <row r="304" spans="1:51" s="14" customFormat="1" ht="12">
      <c r="A304" s="162"/>
      <c r="B304" s="260"/>
      <c r="C304" s="162"/>
      <c r="D304" s="254" t="s">
        <v>142</v>
      </c>
      <c r="E304" s="261" t="s">
        <v>3</v>
      </c>
      <c r="F304" s="262" t="s">
        <v>2797</v>
      </c>
      <c r="G304" s="162"/>
      <c r="H304" s="263">
        <v>2.475</v>
      </c>
      <c r="I304" s="130"/>
      <c r="J304" s="162"/>
      <c r="K304" s="162"/>
      <c r="L304" s="260"/>
      <c r="M304" s="131"/>
      <c r="N304" s="132"/>
      <c r="O304" s="132"/>
      <c r="P304" s="132"/>
      <c r="Q304" s="132"/>
      <c r="R304" s="132"/>
      <c r="S304" s="132"/>
      <c r="T304" s="133"/>
      <c r="AT304" s="129" t="s">
        <v>142</v>
      </c>
      <c r="AU304" s="129" t="s">
        <v>77</v>
      </c>
      <c r="AV304" s="14" t="s">
        <v>77</v>
      </c>
      <c r="AW304" s="14" t="s">
        <v>30</v>
      </c>
      <c r="AX304" s="14" t="s">
        <v>73</v>
      </c>
      <c r="AY304" s="129" t="s">
        <v>133</v>
      </c>
    </row>
    <row r="305" spans="1:65" s="2" customFormat="1" ht="14.45" customHeight="1">
      <c r="A305" s="164"/>
      <c r="B305" s="176"/>
      <c r="C305" s="285" t="s">
        <v>689</v>
      </c>
      <c r="D305" s="285" t="s">
        <v>898</v>
      </c>
      <c r="E305" s="286" t="s">
        <v>2798</v>
      </c>
      <c r="F305" s="287" t="s">
        <v>2799</v>
      </c>
      <c r="G305" s="288" t="s">
        <v>138</v>
      </c>
      <c r="H305" s="289">
        <v>2.599</v>
      </c>
      <c r="I305" s="144"/>
      <c r="J305" s="290">
        <f>ROUND(I305*H305,2)</f>
        <v>0</v>
      </c>
      <c r="K305" s="287" t="s">
        <v>139</v>
      </c>
      <c r="L305" s="291"/>
      <c r="M305" s="145" t="s">
        <v>3</v>
      </c>
      <c r="N305" s="146" t="s">
        <v>39</v>
      </c>
      <c r="O305" s="51"/>
      <c r="P305" s="120">
        <f>O305*H305</f>
        <v>0</v>
      </c>
      <c r="Q305" s="120">
        <v>0.0018</v>
      </c>
      <c r="R305" s="120">
        <f>Q305*H305</f>
        <v>0.0046782</v>
      </c>
      <c r="S305" s="120">
        <v>0</v>
      </c>
      <c r="T305" s="121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22" t="s">
        <v>367</v>
      </c>
      <c r="AT305" s="122" t="s">
        <v>898</v>
      </c>
      <c r="AU305" s="122" t="s">
        <v>77</v>
      </c>
      <c r="AY305" s="18" t="s">
        <v>133</v>
      </c>
      <c r="BE305" s="123">
        <f>IF(N305="základní",J305,0)</f>
        <v>0</v>
      </c>
      <c r="BF305" s="123">
        <f>IF(N305="snížená",J305,0)</f>
        <v>0</v>
      </c>
      <c r="BG305" s="123">
        <f>IF(N305="zákl. přenesená",J305,0)</f>
        <v>0</v>
      </c>
      <c r="BH305" s="123">
        <f>IF(N305="sníž. přenesená",J305,0)</f>
        <v>0</v>
      </c>
      <c r="BI305" s="123">
        <f>IF(N305="nulová",J305,0)</f>
        <v>0</v>
      </c>
      <c r="BJ305" s="18" t="s">
        <v>73</v>
      </c>
      <c r="BK305" s="123">
        <f>ROUND(I305*H305,2)</f>
        <v>0</v>
      </c>
      <c r="BL305" s="18" t="s">
        <v>195</v>
      </c>
      <c r="BM305" s="122" t="s">
        <v>2800</v>
      </c>
    </row>
    <row r="306" spans="1:51" s="14" customFormat="1" ht="12">
      <c r="A306" s="162"/>
      <c r="B306" s="260"/>
      <c r="C306" s="162"/>
      <c r="D306" s="254" t="s">
        <v>142</v>
      </c>
      <c r="E306" s="162"/>
      <c r="F306" s="262" t="s">
        <v>2801</v>
      </c>
      <c r="G306" s="162"/>
      <c r="H306" s="263">
        <v>2.599</v>
      </c>
      <c r="I306" s="130"/>
      <c r="J306" s="162"/>
      <c r="K306" s="162"/>
      <c r="L306" s="260"/>
      <c r="M306" s="131"/>
      <c r="N306" s="132"/>
      <c r="O306" s="132"/>
      <c r="P306" s="132"/>
      <c r="Q306" s="132"/>
      <c r="R306" s="132"/>
      <c r="S306" s="132"/>
      <c r="T306" s="133"/>
      <c r="AT306" s="129" t="s">
        <v>142</v>
      </c>
      <c r="AU306" s="129" t="s">
        <v>77</v>
      </c>
      <c r="AV306" s="14" t="s">
        <v>77</v>
      </c>
      <c r="AW306" s="14" t="s">
        <v>4</v>
      </c>
      <c r="AX306" s="14" t="s">
        <v>73</v>
      </c>
      <c r="AY306" s="129" t="s">
        <v>133</v>
      </c>
    </row>
    <row r="307" spans="1:65" s="2" customFormat="1" ht="24.2" customHeight="1">
      <c r="A307" s="164"/>
      <c r="B307" s="176"/>
      <c r="C307" s="242" t="s">
        <v>695</v>
      </c>
      <c r="D307" s="242" t="s">
        <v>135</v>
      </c>
      <c r="E307" s="243" t="s">
        <v>2802</v>
      </c>
      <c r="F307" s="244" t="s">
        <v>2803</v>
      </c>
      <c r="G307" s="245" t="s">
        <v>1456</v>
      </c>
      <c r="H307" s="147"/>
      <c r="I307" s="117"/>
      <c r="J307" s="247">
        <f>ROUND(I307*H307,2)</f>
        <v>0</v>
      </c>
      <c r="K307" s="244" t="s">
        <v>139</v>
      </c>
      <c r="L307" s="176"/>
      <c r="M307" s="118" t="s">
        <v>3</v>
      </c>
      <c r="N307" s="119" t="s">
        <v>39</v>
      </c>
      <c r="O307" s="51"/>
      <c r="P307" s="120">
        <f>O307*H307</f>
        <v>0</v>
      </c>
      <c r="Q307" s="120">
        <v>0</v>
      </c>
      <c r="R307" s="120">
        <f>Q307*H307</f>
        <v>0</v>
      </c>
      <c r="S307" s="120">
        <v>0</v>
      </c>
      <c r="T307" s="121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22" t="s">
        <v>195</v>
      </c>
      <c r="AT307" s="122" t="s">
        <v>135</v>
      </c>
      <c r="AU307" s="122" t="s">
        <v>77</v>
      </c>
      <c r="AY307" s="18" t="s">
        <v>133</v>
      </c>
      <c r="BE307" s="123">
        <f>IF(N307="základní",J307,0)</f>
        <v>0</v>
      </c>
      <c r="BF307" s="123">
        <f>IF(N307="snížená",J307,0)</f>
        <v>0</v>
      </c>
      <c r="BG307" s="123">
        <f>IF(N307="zákl. přenesená",J307,0)</f>
        <v>0</v>
      </c>
      <c r="BH307" s="123">
        <f>IF(N307="sníž. přenesená",J307,0)</f>
        <v>0</v>
      </c>
      <c r="BI307" s="123">
        <f>IF(N307="nulová",J307,0)</f>
        <v>0</v>
      </c>
      <c r="BJ307" s="18" t="s">
        <v>73</v>
      </c>
      <c r="BK307" s="123">
        <f>ROUND(I307*H307,2)</f>
        <v>0</v>
      </c>
      <c r="BL307" s="18" t="s">
        <v>195</v>
      </c>
      <c r="BM307" s="122" t="s">
        <v>2804</v>
      </c>
    </row>
    <row r="308" spans="1:63" s="12" customFormat="1" ht="22.9" customHeight="1">
      <c r="A308" s="163"/>
      <c r="B308" s="232"/>
      <c r="C308" s="163"/>
      <c r="D308" s="233" t="s">
        <v>67</v>
      </c>
      <c r="E308" s="240" t="s">
        <v>2229</v>
      </c>
      <c r="F308" s="240" t="s">
        <v>2230</v>
      </c>
      <c r="G308" s="163"/>
      <c r="I308" s="110"/>
      <c r="J308" s="241">
        <f>BK308</f>
        <v>0</v>
      </c>
      <c r="K308" s="163"/>
      <c r="L308" s="232"/>
      <c r="M308" s="111"/>
      <c r="N308" s="112"/>
      <c r="O308" s="112"/>
      <c r="P308" s="113">
        <f>SUM(P309:P319)</f>
        <v>0</v>
      </c>
      <c r="Q308" s="112"/>
      <c r="R308" s="113">
        <f>SUM(R309:R319)</f>
        <v>0.0018800000000000002</v>
      </c>
      <c r="S308" s="112"/>
      <c r="T308" s="114">
        <f>SUM(T309:T319)</f>
        <v>0</v>
      </c>
      <c r="AR308" s="109" t="s">
        <v>77</v>
      </c>
      <c r="AT308" s="115" t="s">
        <v>67</v>
      </c>
      <c r="AU308" s="115" t="s">
        <v>73</v>
      </c>
      <c r="AY308" s="109" t="s">
        <v>133</v>
      </c>
      <c r="BK308" s="116">
        <f>SUM(BK309:BK319)</f>
        <v>0</v>
      </c>
    </row>
    <row r="309" spans="1:65" s="2" customFormat="1" ht="14.45" customHeight="1">
      <c r="A309" s="164"/>
      <c r="B309" s="176"/>
      <c r="C309" s="242" t="s">
        <v>700</v>
      </c>
      <c r="D309" s="242" t="s">
        <v>135</v>
      </c>
      <c r="E309" s="243" t="s">
        <v>2232</v>
      </c>
      <c r="F309" s="244" t="s">
        <v>2233</v>
      </c>
      <c r="G309" s="245" t="s">
        <v>138</v>
      </c>
      <c r="H309" s="246">
        <v>4.8</v>
      </c>
      <c r="I309" s="117"/>
      <c r="J309" s="247">
        <f>ROUND(I309*H309,2)</f>
        <v>0</v>
      </c>
      <c r="K309" s="244" t="s">
        <v>139</v>
      </c>
      <c r="L309" s="176"/>
      <c r="M309" s="118" t="s">
        <v>3</v>
      </c>
      <c r="N309" s="119" t="s">
        <v>39</v>
      </c>
      <c r="O309" s="51"/>
      <c r="P309" s="120">
        <f>O309*H309</f>
        <v>0</v>
      </c>
      <c r="Q309" s="120">
        <v>0</v>
      </c>
      <c r="R309" s="120">
        <f>Q309*H309</f>
        <v>0</v>
      </c>
      <c r="S309" s="120">
        <v>0</v>
      </c>
      <c r="T309" s="121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22" t="s">
        <v>195</v>
      </c>
      <c r="AT309" s="122" t="s">
        <v>135</v>
      </c>
      <c r="AU309" s="122" t="s">
        <v>77</v>
      </c>
      <c r="AY309" s="18" t="s">
        <v>133</v>
      </c>
      <c r="BE309" s="123">
        <f>IF(N309="základní",J309,0)</f>
        <v>0</v>
      </c>
      <c r="BF309" s="123">
        <f>IF(N309="snížená",J309,0)</f>
        <v>0</v>
      </c>
      <c r="BG309" s="123">
        <f>IF(N309="zákl. přenesená",J309,0)</f>
        <v>0</v>
      </c>
      <c r="BH309" s="123">
        <f>IF(N309="sníž. přenesená",J309,0)</f>
        <v>0</v>
      </c>
      <c r="BI309" s="123">
        <f>IF(N309="nulová",J309,0)</f>
        <v>0</v>
      </c>
      <c r="BJ309" s="18" t="s">
        <v>73</v>
      </c>
      <c r="BK309" s="123">
        <f>ROUND(I309*H309,2)</f>
        <v>0</v>
      </c>
      <c r="BL309" s="18" t="s">
        <v>195</v>
      </c>
      <c r="BM309" s="122" t="s">
        <v>2805</v>
      </c>
    </row>
    <row r="310" spans="1:51" s="13" customFormat="1" ht="12">
      <c r="A310" s="161"/>
      <c r="B310" s="253"/>
      <c r="C310" s="161"/>
      <c r="D310" s="254" t="s">
        <v>142</v>
      </c>
      <c r="E310" s="255" t="s">
        <v>3</v>
      </c>
      <c r="F310" s="256" t="s">
        <v>2780</v>
      </c>
      <c r="G310" s="161"/>
      <c r="H310" s="255" t="s">
        <v>3</v>
      </c>
      <c r="I310" s="125"/>
      <c r="J310" s="161"/>
      <c r="K310" s="161"/>
      <c r="L310" s="253"/>
      <c r="M310" s="126"/>
      <c r="N310" s="127"/>
      <c r="O310" s="127"/>
      <c r="P310" s="127"/>
      <c r="Q310" s="127"/>
      <c r="R310" s="127"/>
      <c r="S310" s="127"/>
      <c r="T310" s="128"/>
      <c r="AT310" s="124" t="s">
        <v>142</v>
      </c>
      <c r="AU310" s="124" t="s">
        <v>77</v>
      </c>
      <c r="AV310" s="13" t="s">
        <v>73</v>
      </c>
      <c r="AW310" s="13" t="s">
        <v>30</v>
      </c>
      <c r="AX310" s="13" t="s">
        <v>68</v>
      </c>
      <c r="AY310" s="124" t="s">
        <v>133</v>
      </c>
    </row>
    <row r="311" spans="1:51" s="14" customFormat="1" ht="12">
      <c r="A311" s="162"/>
      <c r="B311" s="260"/>
      <c r="C311" s="162"/>
      <c r="D311" s="254" t="s">
        <v>142</v>
      </c>
      <c r="E311" s="261" t="s">
        <v>3</v>
      </c>
      <c r="F311" s="262" t="s">
        <v>2806</v>
      </c>
      <c r="G311" s="162"/>
      <c r="H311" s="263">
        <v>4.8</v>
      </c>
      <c r="I311" s="130"/>
      <c r="J311" s="162"/>
      <c r="K311" s="162"/>
      <c r="L311" s="260"/>
      <c r="M311" s="131"/>
      <c r="N311" s="132"/>
      <c r="O311" s="132"/>
      <c r="P311" s="132"/>
      <c r="Q311" s="132"/>
      <c r="R311" s="132"/>
      <c r="S311" s="132"/>
      <c r="T311" s="133"/>
      <c r="AT311" s="129" t="s">
        <v>142</v>
      </c>
      <c r="AU311" s="129" t="s">
        <v>77</v>
      </c>
      <c r="AV311" s="14" t="s">
        <v>77</v>
      </c>
      <c r="AW311" s="14" t="s">
        <v>30</v>
      </c>
      <c r="AX311" s="14" t="s">
        <v>73</v>
      </c>
      <c r="AY311" s="129" t="s">
        <v>133</v>
      </c>
    </row>
    <row r="312" spans="1:65" s="2" customFormat="1" ht="24.2" customHeight="1">
      <c r="A312" s="164"/>
      <c r="B312" s="176"/>
      <c r="C312" s="285" t="s">
        <v>704</v>
      </c>
      <c r="D312" s="285" t="s">
        <v>898</v>
      </c>
      <c r="E312" s="286" t="s">
        <v>2252</v>
      </c>
      <c r="F312" s="287" t="s">
        <v>2807</v>
      </c>
      <c r="G312" s="288" t="s">
        <v>138</v>
      </c>
      <c r="H312" s="289">
        <v>4.8</v>
      </c>
      <c r="I312" s="144"/>
      <c r="J312" s="290">
        <f>ROUND(I312*H312,2)</f>
        <v>0</v>
      </c>
      <c r="K312" s="287" t="s">
        <v>3</v>
      </c>
      <c r="L312" s="291"/>
      <c r="M312" s="145" t="s">
        <v>3</v>
      </c>
      <c r="N312" s="146" t="s">
        <v>39</v>
      </c>
      <c r="O312" s="51"/>
      <c r="P312" s="120">
        <f>O312*H312</f>
        <v>0</v>
      </c>
      <c r="Q312" s="120">
        <v>0</v>
      </c>
      <c r="R312" s="120">
        <f>Q312*H312</f>
        <v>0</v>
      </c>
      <c r="S312" s="120">
        <v>0</v>
      </c>
      <c r="T312" s="121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22" t="s">
        <v>367</v>
      </c>
      <c r="AT312" s="122" t="s">
        <v>898</v>
      </c>
      <c r="AU312" s="122" t="s">
        <v>77</v>
      </c>
      <c r="AY312" s="18" t="s">
        <v>133</v>
      </c>
      <c r="BE312" s="123">
        <f>IF(N312="základní",J312,0)</f>
        <v>0</v>
      </c>
      <c r="BF312" s="123">
        <f>IF(N312="snížená",J312,0)</f>
        <v>0</v>
      </c>
      <c r="BG312" s="123">
        <f>IF(N312="zákl. přenesená",J312,0)</f>
        <v>0</v>
      </c>
      <c r="BH312" s="123">
        <f>IF(N312="sníž. přenesená",J312,0)</f>
        <v>0</v>
      </c>
      <c r="BI312" s="123">
        <f>IF(N312="nulová",J312,0)</f>
        <v>0</v>
      </c>
      <c r="BJ312" s="18" t="s">
        <v>73</v>
      </c>
      <c r="BK312" s="123">
        <f>ROUND(I312*H312,2)</f>
        <v>0</v>
      </c>
      <c r="BL312" s="18" t="s">
        <v>195</v>
      </c>
      <c r="BM312" s="122" t="s">
        <v>2808</v>
      </c>
    </row>
    <row r="313" spans="1:65" s="2" customFormat="1" ht="14.45" customHeight="1">
      <c r="A313" s="164"/>
      <c r="B313" s="176"/>
      <c r="C313" s="242" t="s">
        <v>710</v>
      </c>
      <c r="D313" s="242" t="s">
        <v>135</v>
      </c>
      <c r="E313" s="243" t="s">
        <v>2243</v>
      </c>
      <c r="F313" s="244" t="s">
        <v>2244</v>
      </c>
      <c r="G313" s="245" t="s">
        <v>172</v>
      </c>
      <c r="H313" s="246">
        <v>9.4</v>
      </c>
      <c r="I313" s="117"/>
      <c r="J313" s="247">
        <f>ROUND(I313*H313,2)</f>
        <v>0</v>
      </c>
      <c r="K313" s="244" t="s">
        <v>139</v>
      </c>
      <c r="L313" s="176"/>
      <c r="M313" s="118" t="s">
        <v>3</v>
      </c>
      <c r="N313" s="119" t="s">
        <v>39</v>
      </c>
      <c r="O313" s="51"/>
      <c r="P313" s="120">
        <f>O313*H313</f>
        <v>0</v>
      </c>
      <c r="Q313" s="120">
        <v>0</v>
      </c>
      <c r="R313" s="120">
        <f>Q313*H313</f>
        <v>0</v>
      </c>
      <c r="S313" s="120">
        <v>0</v>
      </c>
      <c r="T313" s="121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22" t="s">
        <v>195</v>
      </c>
      <c r="AT313" s="122" t="s">
        <v>135</v>
      </c>
      <c r="AU313" s="122" t="s">
        <v>77</v>
      </c>
      <c r="AY313" s="18" t="s">
        <v>133</v>
      </c>
      <c r="BE313" s="123">
        <f>IF(N313="základní",J313,0)</f>
        <v>0</v>
      </c>
      <c r="BF313" s="123">
        <f>IF(N313="snížená",J313,0)</f>
        <v>0</v>
      </c>
      <c r="BG313" s="123">
        <f>IF(N313="zákl. přenesená",J313,0)</f>
        <v>0</v>
      </c>
      <c r="BH313" s="123">
        <f>IF(N313="sníž. přenesená",J313,0)</f>
        <v>0</v>
      </c>
      <c r="BI313" s="123">
        <f>IF(N313="nulová",J313,0)</f>
        <v>0</v>
      </c>
      <c r="BJ313" s="18" t="s">
        <v>73</v>
      </c>
      <c r="BK313" s="123">
        <f>ROUND(I313*H313,2)</f>
        <v>0</v>
      </c>
      <c r="BL313" s="18" t="s">
        <v>195</v>
      </c>
      <c r="BM313" s="122" t="s">
        <v>2809</v>
      </c>
    </row>
    <row r="314" spans="1:51" s="13" customFormat="1" ht="12">
      <c r="A314" s="161"/>
      <c r="B314" s="253"/>
      <c r="C314" s="161"/>
      <c r="D314" s="254" t="s">
        <v>142</v>
      </c>
      <c r="E314" s="255" t="s">
        <v>3</v>
      </c>
      <c r="F314" s="256" t="s">
        <v>2780</v>
      </c>
      <c r="G314" s="161"/>
      <c r="H314" s="255" t="s">
        <v>3</v>
      </c>
      <c r="I314" s="125"/>
      <c r="J314" s="161"/>
      <c r="K314" s="161"/>
      <c r="L314" s="253"/>
      <c r="M314" s="126"/>
      <c r="N314" s="127"/>
      <c r="O314" s="127"/>
      <c r="P314" s="127"/>
      <c r="Q314" s="127"/>
      <c r="R314" s="127"/>
      <c r="S314" s="127"/>
      <c r="T314" s="128"/>
      <c r="AT314" s="124" t="s">
        <v>142</v>
      </c>
      <c r="AU314" s="124" t="s">
        <v>77</v>
      </c>
      <c r="AV314" s="13" t="s">
        <v>73</v>
      </c>
      <c r="AW314" s="13" t="s">
        <v>30</v>
      </c>
      <c r="AX314" s="13" t="s">
        <v>68</v>
      </c>
      <c r="AY314" s="124" t="s">
        <v>133</v>
      </c>
    </row>
    <row r="315" spans="1:51" s="14" customFormat="1" ht="12">
      <c r="A315" s="162"/>
      <c r="B315" s="260"/>
      <c r="C315" s="162"/>
      <c r="D315" s="254" t="s">
        <v>142</v>
      </c>
      <c r="E315" s="261" t="s">
        <v>3</v>
      </c>
      <c r="F315" s="262" t="s">
        <v>2810</v>
      </c>
      <c r="G315" s="162"/>
      <c r="H315" s="263">
        <v>9.4</v>
      </c>
      <c r="I315" s="130"/>
      <c r="J315" s="162"/>
      <c r="K315" s="162"/>
      <c r="L315" s="260"/>
      <c r="M315" s="131"/>
      <c r="N315" s="132"/>
      <c r="O315" s="132"/>
      <c r="P315" s="132"/>
      <c r="Q315" s="132"/>
      <c r="R315" s="132"/>
      <c r="S315" s="132"/>
      <c r="T315" s="133"/>
      <c r="AT315" s="129" t="s">
        <v>142</v>
      </c>
      <c r="AU315" s="129" t="s">
        <v>77</v>
      </c>
      <c r="AV315" s="14" t="s">
        <v>77</v>
      </c>
      <c r="AW315" s="14" t="s">
        <v>30</v>
      </c>
      <c r="AX315" s="14" t="s">
        <v>73</v>
      </c>
      <c r="AY315" s="129" t="s">
        <v>133</v>
      </c>
    </row>
    <row r="316" spans="1:65" s="2" customFormat="1" ht="14.45" customHeight="1">
      <c r="A316" s="164"/>
      <c r="B316" s="176"/>
      <c r="C316" s="285" t="s">
        <v>715</v>
      </c>
      <c r="D316" s="285" t="s">
        <v>898</v>
      </c>
      <c r="E316" s="286" t="s">
        <v>2248</v>
      </c>
      <c r="F316" s="287" t="s">
        <v>2249</v>
      </c>
      <c r="G316" s="288" t="s">
        <v>172</v>
      </c>
      <c r="H316" s="289">
        <v>9.4</v>
      </c>
      <c r="I316" s="144"/>
      <c r="J316" s="290">
        <f>ROUND(I316*H316,2)</f>
        <v>0</v>
      </c>
      <c r="K316" s="287" t="s">
        <v>139</v>
      </c>
      <c r="L316" s="291"/>
      <c r="M316" s="145" t="s">
        <v>3</v>
      </c>
      <c r="N316" s="146" t="s">
        <v>39</v>
      </c>
      <c r="O316" s="51"/>
      <c r="P316" s="120">
        <f>O316*H316</f>
        <v>0</v>
      </c>
      <c r="Q316" s="120">
        <v>0.0002</v>
      </c>
      <c r="R316" s="120">
        <f>Q316*H316</f>
        <v>0.0018800000000000002</v>
      </c>
      <c r="S316" s="120">
        <v>0</v>
      </c>
      <c r="T316" s="121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22" t="s">
        <v>367</v>
      </c>
      <c r="AT316" s="122" t="s">
        <v>898</v>
      </c>
      <c r="AU316" s="122" t="s">
        <v>77</v>
      </c>
      <c r="AY316" s="18" t="s">
        <v>133</v>
      </c>
      <c r="BE316" s="123">
        <f>IF(N316="základní",J316,0)</f>
        <v>0</v>
      </c>
      <c r="BF316" s="123">
        <f>IF(N316="snížená",J316,0)</f>
        <v>0</v>
      </c>
      <c r="BG316" s="123">
        <f>IF(N316="zákl. přenesená",J316,0)</f>
        <v>0</v>
      </c>
      <c r="BH316" s="123">
        <f>IF(N316="sníž. přenesená",J316,0)</f>
        <v>0</v>
      </c>
      <c r="BI316" s="123">
        <f>IF(N316="nulová",J316,0)</f>
        <v>0</v>
      </c>
      <c r="BJ316" s="18" t="s">
        <v>73</v>
      </c>
      <c r="BK316" s="123">
        <f>ROUND(I316*H316,2)</f>
        <v>0</v>
      </c>
      <c r="BL316" s="18" t="s">
        <v>195</v>
      </c>
      <c r="BM316" s="122" t="s">
        <v>2811</v>
      </c>
    </row>
    <row r="317" spans="1:65" s="2" customFormat="1" ht="14.45" customHeight="1">
      <c r="A317" s="164"/>
      <c r="B317" s="176"/>
      <c r="C317" s="242" t="s">
        <v>729</v>
      </c>
      <c r="D317" s="242" t="s">
        <v>135</v>
      </c>
      <c r="E317" s="243" t="s">
        <v>2256</v>
      </c>
      <c r="F317" s="244" t="s">
        <v>2812</v>
      </c>
      <c r="G317" s="245" t="s">
        <v>235</v>
      </c>
      <c r="H317" s="246">
        <v>1</v>
      </c>
      <c r="I317" s="117"/>
      <c r="J317" s="247">
        <f>ROUND(I317*H317,2)</f>
        <v>0</v>
      </c>
      <c r="K317" s="244" t="s">
        <v>3</v>
      </c>
      <c r="L317" s="176"/>
      <c r="M317" s="118" t="s">
        <v>3</v>
      </c>
      <c r="N317" s="119" t="s">
        <v>39</v>
      </c>
      <c r="O317" s="51"/>
      <c r="P317" s="120">
        <f>O317*H317</f>
        <v>0</v>
      </c>
      <c r="Q317" s="120">
        <v>0</v>
      </c>
      <c r="R317" s="120">
        <f>Q317*H317</f>
        <v>0</v>
      </c>
      <c r="S317" s="120">
        <v>0</v>
      </c>
      <c r="T317" s="121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22" t="s">
        <v>195</v>
      </c>
      <c r="AT317" s="122" t="s">
        <v>135</v>
      </c>
      <c r="AU317" s="122" t="s">
        <v>77</v>
      </c>
      <c r="AY317" s="18" t="s">
        <v>133</v>
      </c>
      <c r="BE317" s="123">
        <f>IF(N317="základní",J317,0)</f>
        <v>0</v>
      </c>
      <c r="BF317" s="123">
        <f>IF(N317="snížená",J317,0)</f>
        <v>0</v>
      </c>
      <c r="BG317" s="123">
        <f>IF(N317="zákl. přenesená",J317,0)</f>
        <v>0</v>
      </c>
      <c r="BH317" s="123">
        <f>IF(N317="sníž. přenesená",J317,0)</f>
        <v>0</v>
      </c>
      <c r="BI317" s="123">
        <f>IF(N317="nulová",J317,0)</f>
        <v>0</v>
      </c>
      <c r="BJ317" s="18" t="s">
        <v>73</v>
      </c>
      <c r="BK317" s="123">
        <f>ROUND(I317*H317,2)</f>
        <v>0</v>
      </c>
      <c r="BL317" s="18" t="s">
        <v>195</v>
      </c>
      <c r="BM317" s="122" t="s">
        <v>2813</v>
      </c>
    </row>
    <row r="318" spans="1:65" s="2" customFormat="1" ht="14.45" customHeight="1">
      <c r="A318" s="164"/>
      <c r="B318" s="176"/>
      <c r="C318" s="242" t="s">
        <v>733</v>
      </c>
      <c r="D318" s="242" t="s">
        <v>135</v>
      </c>
      <c r="E318" s="243" t="s">
        <v>2261</v>
      </c>
      <c r="F318" s="244" t="s">
        <v>2814</v>
      </c>
      <c r="G318" s="245" t="s">
        <v>235</v>
      </c>
      <c r="H318" s="246">
        <v>1</v>
      </c>
      <c r="I318" s="117"/>
      <c r="J318" s="247">
        <f>ROUND(I318*H318,2)</f>
        <v>0</v>
      </c>
      <c r="K318" s="244" t="s">
        <v>3</v>
      </c>
      <c r="L318" s="176"/>
      <c r="M318" s="118" t="s">
        <v>3</v>
      </c>
      <c r="N318" s="119" t="s">
        <v>39</v>
      </c>
      <c r="O318" s="51"/>
      <c r="P318" s="120">
        <f>O318*H318</f>
        <v>0</v>
      </c>
      <c r="Q318" s="120">
        <v>0</v>
      </c>
      <c r="R318" s="120">
        <f>Q318*H318</f>
        <v>0</v>
      </c>
      <c r="S318" s="120">
        <v>0</v>
      </c>
      <c r="T318" s="121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22" t="s">
        <v>195</v>
      </c>
      <c r="AT318" s="122" t="s">
        <v>135</v>
      </c>
      <c r="AU318" s="122" t="s">
        <v>77</v>
      </c>
      <c r="AY318" s="18" t="s">
        <v>133</v>
      </c>
      <c r="BE318" s="123">
        <f>IF(N318="základní",J318,0)</f>
        <v>0</v>
      </c>
      <c r="BF318" s="123">
        <f>IF(N318="snížená",J318,0)</f>
        <v>0</v>
      </c>
      <c r="BG318" s="123">
        <f>IF(N318="zákl. přenesená",J318,0)</f>
        <v>0</v>
      </c>
      <c r="BH318" s="123">
        <f>IF(N318="sníž. přenesená",J318,0)</f>
        <v>0</v>
      </c>
      <c r="BI318" s="123">
        <f>IF(N318="nulová",J318,0)</f>
        <v>0</v>
      </c>
      <c r="BJ318" s="18" t="s">
        <v>73</v>
      </c>
      <c r="BK318" s="123">
        <f>ROUND(I318*H318,2)</f>
        <v>0</v>
      </c>
      <c r="BL318" s="18" t="s">
        <v>195</v>
      </c>
      <c r="BM318" s="122" t="s">
        <v>2815</v>
      </c>
    </row>
    <row r="319" spans="1:65" s="2" customFormat="1" ht="24.2" customHeight="1">
      <c r="A319" s="164"/>
      <c r="B319" s="176"/>
      <c r="C319" s="242" t="s">
        <v>741</v>
      </c>
      <c r="D319" s="242" t="s">
        <v>135</v>
      </c>
      <c r="E319" s="243" t="s">
        <v>2384</v>
      </c>
      <c r="F319" s="244" t="s">
        <v>2385</v>
      </c>
      <c r="G319" s="245" t="s">
        <v>1456</v>
      </c>
      <c r="H319" s="147"/>
      <c r="I319" s="117"/>
      <c r="J319" s="247">
        <f>ROUND(I319*H319,2)</f>
        <v>0</v>
      </c>
      <c r="K319" s="244" t="s">
        <v>139</v>
      </c>
      <c r="L319" s="176"/>
      <c r="M319" s="149" t="s">
        <v>3</v>
      </c>
      <c r="N319" s="150" t="s">
        <v>39</v>
      </c>
      <c r="O319" s="148"/>
      <c r="P319" s="151">
        <f>O319*H319</f>
        <v>0</v>
      </c>
      <c r="Q319" s="151">
        <v>0</v>
      </c>
      <c r="R319" s="151">
        <f>Q319*H319</f>
        <v>0</v>
      </c>
      <c r="S319" s="151">
        <v>0</v>
      </c>
      <c r="T319" s="152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22" t="s">
        <v>195</v>
      </c>
      <c r="AT319" s="122" t="s">
        <v>135</v>
      </c>
      <c r="AU319" s="122" t="s">
        <v>77</v>
      </c>
      <c r="AY319" s="18" t="s">
        <v>133</v>
      </c>
      <c r="BE319" s="123">
        <f>IF(N319="základní",J319,0)</f>
        <v>0</v>
      </c>
      <c r="BF319" s="123">
        <f>IF(N319="snížená",J319,0)</f>
        <v>0</v>
      </c>
      <c r="BG319" s="123">
        <f>IF(N319="zákl. přenesená",J319,0)</f>
        <v>0</v>
      </c>
      <c r="BH319" s="123">
        <f>IF(N319="sníž. přenesená",J319,0)</f>
        <v>0</v>
      </c>
      <c r="BI319" s="123">
        <f>IF(N319="nulová",J319,0)</f>
        <v>0</v>
      </c>
      <c r="BJ319" s="18" t="s">
        <v>73</v>
      </c>
      <c r="BK319" s="123">
        <f>ROUND(I319*H319,2)</f>
        <v>0</v>
      </c>
      <c r="BL319" s="18" t="s">
        <v>195</v>
      </c>
      <c r="BM319" s="122" t="s">
        <v>2816</v>
      </c>
    </row>
    <row r="320" spans="1:31" s="2" customFormat="1" ht="6.95" customHeight="1">
      <c r="A320" s="164"/>
      <c r="B320" s="200"/>
      <c r="C320" s="168"/>
      <c r="D320" s="168"/>
      <c r="E320" s="168"/>
      <c r="F320" s="168"/>
      <c r="G320" s="168"/>
      <c r="H320" s="41"/>
      <c r="I320" s="41"/>
      <c r="J320" s="168"/>
      <c r="K320" s="168"/>
      <c r="L320" s="176"/>
      <c r="M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</row>
    <row r="321" spans="1:12" ht="12">
      <c r="A321" s="169"/>
      <c r="B321" s="169"/>
      <c r="C321" s="169"/>
      <c r="D321" s="169"/>
      <c r="E321" s="169"/>
      <c r="F321" s="169"/>
      <c r="G321" s="169"/>
      <c r="J321" s="169"/>
      <c r="K321" s="169"/>
      <c r="L321" s="169"/>
    </row>
    <row r="322" spans="10:12" ht="12">
      <c r="J322" s="169"/>
      <c r="K322" s="169"/>
      <c r="L322" s="169"/>
    </row>
  </sheetData>
  <sheetProtection algorithmName="SHA-512" hashValue="V1RI2LGnGvzWSnH1jdrh6TKqqLyL5Y1a0pu78PkB4FdyYElLCiVrOcFYaKJ0ZpPaPg2rwtKMxDmUAbgsEMxRVw==" saltValue="TOoeummdz06siM4NDZ8zfA==" spinCount="100000" sheet="1" objects="1" scenarios="1" selectLockedCells="1"/>
  <autoFilter ref="C90:K319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Horáková</dc:creator>
  <cp:keywords/>
  <dc:description/>
  <cp:lastModifiedBy>LENOVO</cp:lastModifiedBy>
  <cp:lastPrinted>2021-09-08T09:58:08Z</cp:lastPrinted>
  <dcterms:created xsi:type="dcterms:W3CDTF">2021-04-29T10:13:16Z</dcterms:created>
  <dcterms:modified xsi:type="dcterms:W3CDTF">2021-10-08T06:50:40Z</dcterms:modified>
  <cp:category/>
  <cp:version/>
  <cp:contentType/>
  <cp:contentStatus/>
</cp:coreProperties>
</file>