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31" yWindow="65431" windowWidth="19425" windowHeight="10425" firstSheet="5" activeTab="10"/>
  </bookViews>
  <sheets>
    <sheet name="Rekapitulace stavby" sheetId="1" r:id="rId1"/>
    <sheet name="1 - Architektonicko stave..." sheetId="2" r:id="rId2"/>
    <sheet name="2 - Zdravotechnika" sheetId="3" r:id="rId3"/>
    <sheet name="3 - Ústřední vytápění" sheetId="4" r:id="rId4"/>
    <sheet name="01 - Silnoproudá elektroi..." sheetId="5" r:id="rId5"/>
    <sheet name="02 - Osvětlení" sheetId="6" r:id="rId6"/>
    <sheet name="03 - Slaboproudá instalace" sheetId="7" r:id="rId7"/>
    <sheet name="04 - Signalizace požáru" sheetId="8" r:id="rId8"/>
    <sheet name="05 - Ostatní náklady" sheetId="9" r:id="rId9"/>
    <sheet name="5 - Vzduchotechnika" sheetId="10" r:id="rId10"/>
    <sheet name="7 - Vedlejší a ostatní ná..." sheetId="11" r:id="rId11"/>
  </sheets>
  <definedNames>
    <definedName name="_xlnm._FilterDatabase" localSheetId="4" hidden="1">'01 - Silnoproudá elektroi...'!$C$125:$K$155</definedName>
    <definedName name="_xlnm._FilterDatabase" localSheetId="5" hidden="1">'02 - Osvětlení'!$C$125:$K$162</definedName>
    <definedName name="_xlnm._FilterDatabase" localSheetId="6" hidden="1">'03 - Slaboproudá instalace'!$C$125:$K$165</definedName>
    <definedName name="_xlnm._FilterDatabase" localSheetId="7" hidden="1">'04 - Signalizace požáru'!$C$125:$K$149</definedName>
    <definedName name="_xlnm._FilterDatabase" localSheetId="8" hidden="1">'05 - Ostatní náklady'!$C$121:$K$130</definedName>
    <definedName name="_xlnm._FilterDatabase" localSheetId="1" hidden="1">'1 - Architektonicko stave...'!$C$137:$K$1420</definedName>
    <definedName name="_xlnm._FilterDatabase" localSheetId="2" hidden="1">'2 - Zdravotechnika'!$C$119:$K$209</definedName>
    <definedName name="_xlnm._FilterDatabase" localSheetId="3" hidden="1">'3 - Ústřední vytápění'!$C$119:$K$180</definedName>
    <definedName name="_xlnm._FilterDatabase" localSheetId="9" hidden="1">'5 - Vzduchotechnika'!$C$116:$K$144</definedName>
    <definedName name="_xlnm._FilterDatabase" localSheetId="10" hidden="1">'7 - Vedlejší a ostatní ná...'!$C$120:$K$139</definedName>
    <definedName name="_xlnm.Print_Area" localSheetId="4">'01 - Silnoproudá elektroi...'!$C$4:$J$76,'01 - Silnoproudá elektroi...'!$C$82:$J$105,'01 - Silnoproudá elektroi...'!$C$111:$K$155</definedName>
    <definedName name="_xlnm.Print_Area" localSheetId="5">'02 - Osvětlení'!$C$4:$J$76,'02 - Osvětlení'!$C$82:$J$105,'02 - Osvětlení'!$C$111:$K$162</definedName>
    <definedName name="_xlnm.Print_Area" localSheetId="6">'03 - Slaboproudá instalace'!$C$4:$J$76,'03 - Slaboproudá instalace'!$C$82:$J$105,'03 - Slaboproudá instalace'!$C$111:$K$165</definedName>
    <definedName name="_xlnm.Print_Area" localSheetId="7">'04 - Signalizace požáru'!$C$4:$J$76,'04 - Signalizace požáru'!$C$82:$J$105,'04 - Signalizace požáru'!$C$111:$K$149</definedName>
    <definedName name="_xlnm.Print_Area" localSheetId="8">'05 - Ostatní náklady'!$C$4:$J$76,'05 - Ostatní náklady'!$C$82:$J$101,'05 - Ostatní náklady'!$C$107:$K$130</definedName>
    <definedName name="_xlnm.Print_Area" localSheetId="1">'1 - Architektonicko stave...'!$C$4:$J$76,'1 - Architektonicko stave...'!$C$82:$J$119,'1 - Architektonicko stave...'!$C$125:$K$1420</definedName>
    <definedName name="_xlnm.Print_Area" localSheetId="2">'2 - Zdravotechnika'!$C$4:$J$76,'2 - Zdravotechnika'!$C$82:$J$101,'2 - Zdravotechnika'!$C$107:$K$209</definedName>
    <definedName name="_xlnm.Print_Area" localSheetId="3">'3 - Ústřední vytápění'!$C$4:$J$76,'3 - Ústřední vytápění'!$C$82:$J$101,'3 - Ústřední vytápění'!$C$107:$K$180</definedName>
    <definedName name="_xlnm.Print_Area" localSheetId="9">'5 - Vzduchotechnika'!$C$4:$J$76,'5 - Vzduchotechnika'!$C$82:$J$98,'5 - Vzduchotechnika'!$C$104:$K$144</definedName>
    <definedName name="_xlnm.Print_Area" localSheetId="10">'7 - Vedlejší a ostatní ná...'!$C$4:$J$76,'7 - Vedlejší a ostatní ná...'!$C$82:$J$102,'7 - Vedlejší a ostatní ná...'!$C$108:$K$139</definedName>
    <definedName name="_xlnm.Print_Area" localSheetId="0">'Rekapitulace stavby'!$D$4:$AO$76,'Rekapitulace stavby'!$C$82:$AQ$106</definedName>
    <definedName name="_xlnm.Print_Titles" localSheetId="0">'Rekapitulace stavby'!$92:$92</definedName>
    <definedName name="_xlnm.Print_Titles" localSheetId="1">'1 - Architektonicko stave...'!$137:$137</definedName>
    <definedName name="_xlnm.Print_Titles" localSheetId="2">'2 - Zdravotechnika'!$119:$119</definedName>
    <definedName name="_xlnm.Print_Titles" localSheetId="3">'3 - Ústřední vytápění'!$119:$119</definedName>
    <definedName name="_xlnm.Print_Titles" localSheetId="4">'01 - Silnoproudá elektroi...'!$125:$125</definedName>
    <definedName name="_xlnm.Print_Titles" localSheetId="5">'02 - Osvětlení'!$125:$125</definedName>
    <definedName name="_xlnm.Print_Titles" localSheetId="6">'03 - Slaboproudá instalace'!$125:$125</definedName>
    <definedName name="_xlnm.Print_Titles" localSheetId="7">'04 - Signalizace požáru'!$125:$125</definedName>
    <definedName name="_xlnm.Print_Titles" localSheetId="8">'05 - Ostatní náklady'!$121:$121</definedName>
    <definedName name="_xlnm.Print_Titles" localSheetId="9">'5 - Vzduchotechnika'!$116:$116</definedName>
    <definedName name="_xlnm.Print_Titles" localSheetId="10">'7 - Vedlejší a ostatní ná...'!$120:$120</definedName>
  </definedNames>
  <calcPr calcId="144525"/>
</workbook>
</file>

<file path=xl/sharedStrings.xml><?xml version="1.0" encoding="utf-8"?>
<sst xmlns="http://schemas.openxmlformats.org/spreadsheetml/2006/main" count="18846" uniqueCount="2250">
  <si>
    <t>Export Komplet</t>
  </si>
  <si>
    <t/>
  </si>
  <si>
    <t>2.0</t>
  </si>
  <si>
    <t>False</t>
  </si>
  <si>
    <t>{9730febb-9a17-40e2-972b-dd4189bea33a}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</si>
  <si>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</si>
  <si>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</si>
  <si>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</si>
  <si>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</si>
  <si>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</si>
  <si>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</si>
  <si>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</si>
  <si>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</si>
  <si>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</si>
  <si>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</si>
  <si>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</si>
  <si>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SŠ chovu koní a jezdectví Kladruby nad Labem - rekonstrukce DM</t>
  </si>
  <si>
    <t>KSO:</t>
  </si>
  <si>
    <t>CC-CZ:</t>
  </si>
  <si>
    <t>Místo:</t>
  </si>
  <si>
    <t xml:space="preserve"> </t>
  </si>
  <si>
    <t>Datum:</t>
  </si>
  <si>
    <t>15. 2. 2021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</si>
  <si>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</si>
  <si>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</si>
  <si>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</si>
  <si>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</si>
  <si>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</si>
  <si>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</si>
  <si>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</si>
  <si>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astalon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</si>
  <si>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</si>
  <si>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</si>
  <si>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</si>
  <si>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</si>
  <si>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</si>
  <si>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</si>
  <si>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</si>
  <si>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</si>
  <si>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</si>
  <si>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</si>
  <si>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</si>
  <si>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</si>
  <si>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</si>
  <si>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</si>
  <si>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</si>
  <si>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</si>
  <si>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</si>
  <si>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</si>
  <si>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</si>
  <si>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</si>
  <si>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</si>
  <si>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</si>
  <si>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</si>
  <si>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</si>
  <si>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</si>
  <si>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</si>
  <si>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</si>
  <si>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</si>
  <si>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</si>
  <si>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</si>
  <si>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</si>
  <si>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</si>
  <si>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</si>
  <si>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</si>
  <si>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</si>
  <si>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</si>
  <si>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</si>
  <si>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</si>
  <si>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</si>
  <si>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</si>
  <si>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</si>
  <si>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</si>
  <si>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</si>
  <si>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</si>
  <si>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</si>
  <si>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</si>
  <si>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</si>
  <si>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</si>
  <si>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</si>
  <si>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Architektonicko stavební řešení</t>
  </si>
  <si>
    <t>STA</t>
  </si>
  <si>
    <t>{b103b941-081a-48fb-a2ba-17ec103f201a}</t>
  </si>
  <si>
    <t>2</t>
  </si>
  <si>
    <t>Zdravotechnika</t>
  </si>
  <si>
    <t>{44d75e2e-4967-4ffc-b7f7-a2e1fffba5b1}</t>
  </si>
  <si>
    <t>3</t>
  </si>
  <si>
    <t>Ústřední vytápění</t>
  </si>
  <si>
    <t>{bd922230-e974-470a-a514-57ddba88e39a}</t>
  </si>
  <si>
    <t>4</t>
  </si>
  <si>
    <t>Elektroinstalace</t>
  </si>
  <si>
    <t>{12aa39b3-a306-4e45-a406-275d21d05a01}</t>
  </si>
  <si>
    <t>01</t>
  </si>
  <si>
    <t>Silnoproudá elektroinstalace</t>
  </si>
  <si>
    <t>Soupis</t>
  </si>
  <si>
    <t>{101f1983-fd26-47fa-9f47-eb78e4a84e20}</t>
  </si>
  <si>
    <t>02</t>
  </si>
  <si>
    <t>Osvětlení</t>
  </si>
  <si>
    <t>{a7dfb77a-683a-41ea-9ca4-6f6bb62d82ca}</t>
  </si>
  <si>
    <t>03</t>
  </si>
  <si>
    <t>Slaboproudá instalace</t>
  </si>
  <si>
    <t>{e00c8ded-42a9-48c8-afe7-500de96b1f47}</t>
  </si>
  <si>
    <t>04</t>
  </si>
  <si>
    <t>Signalizace požáru</t>
  </si>
  <si>
    <t>{96434d3e-ed2d-463d-9e88-bfd1b933b0a3}</t>
  </si>
  <si>
    <t>05</t>
  </si>
  <si>
    <t>Ostatní náklady</t>
  </si>
  <si>
    <t>{3318019c-5b38-4381-a8c7-8e730796a624}</t>
  </si>
  <si>
    <t>5</t>
  </si>
  <si>
    <t>Vzduchotechnika</t>
  </si>
  <si>
    <t>{ec434fc8-3d48-4fcd-a279-328feebec4f3}</t>
  </si>
  <si>
    <t>7</t>
  </si>
  <si>
    <t>Vedlejší a ostatní náklady</t>
  </si>
  <si>
    <t>{98c41f8f-3528-42b2-b2c1-282ac84f71d5}</t>
  </si>
  <si>
    <t>KRYCÍ LIST SOUPISU PRACÍ</t>
  </si>
  <si>
    <t>Objekt:</t>
  </si>
  <si>
    <t>1 - Architektonicko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</si>
  <si>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</si>
  <si>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</si>
  <si>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</si>
  <si>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</si>
  <si>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</si>
  <si>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</si>
  <si>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</si>
  <si>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</si>
  <si>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</si>
  <si>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</si>
  <si>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</si>
  <si>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</si>
  <si>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</si>
  <si>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</si>
  <si>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</si>
  <si>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</si>
  <si>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</si>
  <si>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</si>
  <si>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</si>
  <si>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</si>
  <si>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</si>
  <si>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</si>
  <si>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</si>
  <si>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</si>
  <si>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</si>
  <si>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</si>
  <si>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</si>
  <si>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</si>
  <si>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</si>
  <si>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</si>
  <si>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</si>
  <si>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</si>
  <si>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</si>
  <si>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</si>
  <si>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</si>
  <si>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</si>
  <si>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</si>
  <si>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</si>
  <si>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</si>
  <si>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</si>
  <si>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</si>
  <si>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</si>
  <si>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</si>
  <si>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</si>
  <si>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</si>
  <si>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</si>
  <si>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 do 800 mm v soudržných horninách třídy těžitelnosti I, skupiny 3 ručně</t>
  </si>
  <si>
    <t>m3</t>
  </si>
  <si>
    <t>CS ÚRS 2021 01</t>
  </si>
  <si>
    <t>-1076101389</t>
  </si>
  <si>
    <t>VV</t>
  </si>
  <si>
    <t>"pro novou přípojku vody - dle ZTI"</t>
  </si>
  <si>
    <t>2,5*1,8*0,8</t>
  </si>
  <si>
    <t>139751101</t>
  </si>
  <si>
    <t>Vykopávky v uzavřených prostorech v hornině třídy těžitelnosti I, skupiny 1 až 3 ručně</t>
  </si>
  <si>
    <t>-793634119</t>
  </si>
  <si>
    <t>"pro ležatou kanalizaci"</t>
  </si>
  <si>
    <t>0,4*0,5*(5,5+7,9+1,7+4,9+4,8+2,3+1,6+3,5+1,9+4+0,7+0,9+1,4)</t>
  </si>
  <si>
    <t>0,4*0,5*(3,8+3,3+1,5+4,8+1,9+1,9+5+2,3+1+1,2+4,9+7,8+0,8+0,8)</t>
  </si>
  <si>
    <t>"pro přípojku vody"</t>
  </si>
  <si>
    <t>1*1*1</t>
  </si>
  <si>
    <t>Součet</t>
  </si>
  <si>
    <t>162211201</t>
  </si>
  <si>
    <t>Vodorovné přemístění do 10 m nošením výkopku z horniny třídy těžitelnosti I, skupiny 1 až 3</t>
  </si>
  <si>
    <t>-1921300665</t>
  </si>
  <si>
    <t>162211209</t>
  </si>
  <si>
    <t>Příplatek k vodorovnému přemístění nošením ZKD 10 m nošení výkopku z horniny třídy těžitelnosti I, skupiny 1 až 3</t>
  </si>
  <si>
    <t>-1415299980</t>
  </si>
  <si>
    <t>16,42*2</t>
  </si>
  <si>
    <t>162751117</t>
  </si>
  <si>
    <t>Vodorovné přemístění do 10000 m výkopku/sypaniny z horniny třídy těžitelnosti I, skupiny 1 až 3</t>
  </si>
  <si>
    <t>1465007786</t>
  </si>
  <si>
    <t>6</t>
  </si>
  <si>
    <t>162751119</t>
  </si>
  <si>
    <t>Příplatek k vodorovnému přemístění výkopku/sypaniny z horniny třídy těžitelnosti I, skupiny 1 až 3 ZKD 1000 m přes 10000 m</t>
  </si>
  <si>
    <t>-523014094</t>
  </si>
  <si>
    <t>16,42*10</t>
  </si>
  <si>
    <t>167111101</t>
  </si>
  <si>
    <t>Nakládání výkopku z hornin třídy těžitelnosti I, skupiny 1 až 3 ručně</t>
  </si>
  <si>
    <t>1100129007</t>
  </si>
  <si>
    <t>8</t>
  </si>
  <si>
    <t>171201221</t>
  </si>
  <si>
    <t>Poplatek za uložení na skládce (skládkovné) zeminy a kamení kód odpadu 17 05 04</t>
  </si>
  <si>
    <t>t</t>
  </si>
  <si>
    <t>-533111608</t>
  </si>
  <si>
    <t>16,42*1,8</t>
  </si>
  <si>
    <t>9</t>
  </si>
  <si>
    <t>171251201</t>
  </si>
  <si>
    <t>Uložení sypaniny na skládky nebo meziskládky</t>
  </si>
  <si>
    <t>-1135236504</t>
  </si>
  <si>
    <t>10</t>
  </si>
  <si>
    <t>174111101</t>
  </si>
  <si>
    <t>Zásyp jam, šachet rýh nebo kolem objektů sypaninou se zhutněním ručně</t>
  </si>
  <si>
    <t>1596525441</t>
  </si>
  <si>
    <t>11</t>
  </si>
  <si>
    <t>174111102</t>
  </si>
  <si>
    <t>Zásyp v uzavřených prostorech sypaninou se zhutněním ručně</t>
  </si>
  <si>
    <t>-678440571</t>
  </si>
  <si>
    <t xml:space="preserve">"napojení nové přípojky vody v objektu" </t>
  </si>
  <si>
    <t>12</t>
  </si>
  <si>
    <t>175111101</t>
  </si>
  <si>
    <t>Obsypání potrubí ručně sypaninou bez prohození, uloženou do 3 m</t>
  </si>
  <si>
    <t>-1112385657</t>
  </si>
  <si>
    <t>0,3*0,5*(5,5+7,9+1,7+4,9+4,8+2,3+1,6+3,5+1,9+4+0,7+0,9+1,4)</t>
  </si>
  <si>
    <t>0,3*0,5*(3,8+3,3+1,5+4,8+1,9+1,9+5+2,3+1+1,2+4,9+7,8+0,8+0,8)</t>
  </si>
  <si>
    <t>"přípojka vody"</t>
  </si>
  <si>
    <t>2,5*0,15*0,5</t>
  </si>
  <si>
    <t>13</t>
  </si>
  <si>
    <t>M</t>
  </si>
  <si>
    <t>58337310</t>
  </si>
  <si>
    <t>štěrkopísek frakce 0/4</t>
  </si>
  <si>
    <t>-469055101</t>
  </si>
  <si>
    <t>12,503*2 'Přepočtené koeficientem množství</t>
  </si>
  <si>
    <t>Svislé a kompletní konstrukce</t>
  </si>
  <si>
    <t>14</t>
  </si>
  <si>
    <t>311272031</t>
  </si>
  <si>
    <t>Zdivo z pórobetonových tvárnic hladkých přes P2 do P4 přes 450 do 600 kg/m3 na tenkovrstvou maltu tl 200 mm</t>
  </si>
  <si>
    <t>m2</t>
  </si>
  <si>
    <t>-860793263</t>
  </si>
  <si>
    <t>"D13-16"</t>
  </si>
  <si>
    <t>"v m.č. 2,3,4,5.03"</t>
  </si>
  <si>
    <t>2,6*0,84</t>
  </si>
  <si>
    <t>317142412</t>
  </si>
  <si>
    <t>Překlad nenosný pórobetonový š 75 mm v do 250 mm na tenkovrstvou maltu dl do 1250 mm</t>
  </si>
  <si>
    <t>kus</t>
  </si>
  <si>
    <t>212977379</t>
  </si>
  <si>
    <t>"překlad P1" 4*3+1</t>
  </si>
  <si>
    <t>16</t>
  </si>
  <si>
    <t>317321311</t>
  </si>
  <si>
    <t>Překlad ze ŽB tř. C 16/20</t>
  </si>
  <si>
    <t>-999104483</t>
  </si>
  <si>
    <t>"překlad P2" 4*0,075*0,249*3</t>
  </si>
  <si>
    <t>17</t>
  </si>
  <si>
    <t>317351107</t>
  </si>
  <si>
    <t>Zřízení bednění překladů v do 4 m</t>
  </si>
  <si>
    <t>449089262</t>
  </si>
  <si>
    <t>4*(2*0,25*3+3*0,075*0,8)</t>
  </si>
  <si>
    <t>18</t>
  </si>
  <si>
    <t>317351108</t>
  </si>
  <si>
    <t>Odstranění bednění překladů v do 4 m</t>
  </si>
  <si>
    <t>-1549857692</t>
  </si>
  <si>
    <t>19</t>
  </si>
  <si>
    <t>317361821</t>
  </si>
  <si>
    <t>Výztuž překladů a říms z betonářské oceli 10 505</t>
  </si>
  <si>
    <t>-2123529634</t>
  </si>
  <si>
    <t>0,224*0,1</t>
  </si>
  <si>
    <t>20</t>
  </si>
  <si>
    <t>317944321</t>
  </si>
  <si>
    <t>Válcované nosníky do č.12 dodatečně osazované do připravených otvorů</t>
  </si>
  <si>
    <t>748505469</t>
  </si>
  <si>
    <t>"vyztužení L profily u nově vyřeyaných otvorů v panelech, svařit s výztuží panelu"</t>
  </si>
  <si>
    <t>"L 100/100/8 mm"</t>
  </si>
  <si>
    <t>(80+100)/1000</t>
  </si>
  <si>
    <t>319201321</t>
  </si>
  <si>
    <t>Vyrovnání nerovného povrchu zdiva tl do 30 mm maltou</t>
  </si>
  <si>
    <t>-791072543</t>
  </si>
  <si>
    <t>"po otlučení obkladů - pod nové obklady"</t>
  </si>
  <si>
    <t>"D01"</t>
  </si>
  <si>
    <t>0,9*(4*2,45+2,6+2,76+2*0,55+2*0,71)</t>
  </si>
  <si>
    <t>1,8*(2,6+2*0,55+2*0,08+2*2,45+2*0,41)</t>
  </si>
  <si>
    <t>"D03"</t>
  </si>
  <si>
    <t>"2.06" 1,8*(2*1,25+2+1-0,6)</t>
  </si>
  <si>
    <t>"2.08" 1,8*(0,7+0,53+3,39+2*0,15+0,6)</t>
  </si>
  <si>
    <t>"2.11" 1,8*(2,17+1,22+1,29+0,9-0,6)</t>
  </si>
  <si>
    <t>"2.16" 1,8*(2,14+1,19+1,25+0,9-0,6)</t>
  </si>
  <si>
    <t>"2.19" 1,8*(3,3+0,95+0,15+3,15-0,8)</t>
  </si>
  <si>
    <t>"2.24,28,33,37,42,48" 6*1,8*(2,14+1,19+1,25+0,9-0,6)</t>
  </si>
  <si>
    <t>"D04-06"</t>
  </si>
  <si>
    <t>"dtto 2.np" 3*(8,82+9,936+8,964+8,784+12,15+52,704)</t>
  </si>
  <si>
    <t>22</t>
  </si>
  <si>
    <t>342272205</t>
  </si>
  <si>
    <t>Příčka z pórobetonových hladkých tvárnic na tenkovrstvou maltu tl 50 mm</t>
  </si>
  <si>
    <t>-494942632</t>
  </si>
  <si>
    <t>"D11" 2,6*(0,8+0,25+1,4+0,15)</t>
  </si>
  <si>
    <t>"D12" 2,6*(0,68+2*0,25+0,8+0,25+0,95+2,5+0,4+0,6+0,45+0,85+0,8)</t>
  </si>
  <si>
    <t>"D13" 2,6*(0,35+0,85+0,55+2*0,15+0,85+0,39+0,2+0,65+0,8+0,25+6*(0,85+0,35))</t>
  </si>
  <si>
    <t>"D14-16" 3*32,214</t>
  </si>
  <si>
    <t>23</t>
  </si>
  <si>
    <t>342272215</t>
  </si>
  <si>
    <t>Příčka z pórobetonových hladkých tvárnic na tenkovrstvou maltu tl 75 mm</t>
  </si>
  <si>
    <t>131671162</t>
  </si>
  <si>
    <t>"D11"</t>
  </si>
  <si>
    <t>1,2*(4,02+2*3,02)</t>
  </si>
  <si>
    <t>"D13"</t>
  </si>
  <si>
    <t>2,6*(1,1+1,27+1,6+1,975+0,075+2*3+2*1,2+6*1,24)</t>
  </si>
  <si>
    <t>2,6*(2,075+1,295+0,075+1,475+0,525+0,9+3)-6*0,7*1,97</t>
  </si>
  <si>
    <t>2,6*(2,37+2,5+0,8)-0,7*1,97</t>
  </si>
  <si>
    <t>"D14-16"</t>
  </si>
  <si>
    <t>3*(56,836+16,023)</t>
  </si>
  <si>
    <t>24</t>
  </si>
  <si>
    <t>342272225</t>
  </si>
  <si>
    <t>Příčka z pórobetonových hladkých tvárnic na tenkovrstvou maltu tl 100 mm</t>
  </si>
  <si>
    <t>161478334</t>
  </si>
  <si>
    <t>4*2,7*3</t>
  </si>
  <si>
    <t>25</t>
  </si>
  <si>
    <t>342272235</t>
  </si>
  <si>
    <t>Příčka z pórobetonových hladkých tvárnic na tenkovrstvou maltu tl 125 mm</t>
  </si>
  <si>
    <t>-1591953452</t>
  </si>
  <si>
    <t>"obezdívky geberitů tl. 120 mm"</t>
  </si>
  <si>
    <t>"D11" 1,1*1,3</t>
  </si>
  <si>
    <t>"D12" 1,1*2,6</t>
  </si>
  <si>
    <t>"D13-16" 4*5*0,9*1,3</t>
  </si>
  <si>
    <t>26</t>
  </si>
  <si>
    <t>342291121</t>
  </si>
  <si>
    <t>Ukotvení příček k cihelným konstrukcím plochými kotvami</t>
  </si>
  <si>
    <t>m</t>
  </si>
  <si>
    <t>1185408147</t>
  </si>
  <si>
    <t>"D11-16"</t>
  </si>
  <si>
    <t>2,5*(10+4*35)</t>
  </si>
  <si>
    <t>27</t>
  </si>
  <si>
    <t>346244354</t>
  </si>
  <si>
    <t>Obezdívka koupelnových van ploch rovných tl 100 mm z pórobetonových přesných tvárnic</t>
  </si>
  <si>
    <t>286327739</t>
  </si>
  <si>
    <t>"podezdění sprchových vaniček"</t>
  </si>
  <si>
    <t>4*(9*4*0,9*0,1)</t>
  </si>
  <si>
    <t>Vodorovné konstrukce</t>
  </si>
  <si>
    <t>28</t>
  </si>
  <si>
    <t>451573111</t>
  </si>
  <si>
    <t>Lože pod potrubí otevřený výkop ze štěrkopísku</t>
  </si>
  <si>
    <t>967730107</t>
  </si>
  <si>
    <t>0,1*0,5*(5,5+7,9+1,7+4,9+4,8+2,3+1,6+3,5+1,9+4+0,7+0,9+1,4)</t>
  </si>
  <si>
    <t>0,1*0,5*(3,8+3,3+1,5+4,8+1,9+1,9+5+2,3+1+1,2+4,9+7,8+0,8+0,8)</t>
  </si>
  <si>
    <t>Úpravy povrchů, podlahy a osazování výplní</t>
  </si>
  <si>
    <t>29</t>
  </si>
  <si>
    <t>612135101</t>
  </si>
  <si>
    <t>Hrubá výplň rýh ve stěnách maltou jakékoli šířky rýhy</t>
  </si>
  <si>
    <t>1281655019</t>
  </si>
  <si>
    <t>"pro potrubí ZTI"</t>
  </si>
  <si>
    <t>0,15*(10+18+4*45)</t>
  </si>
  <si>
    <t>30</t>
  </si>
  <si>
    <t>612142001</t>
  </si>
  <si>
    <t>Potažení vnitřních stěn sklovláknitým pletivem vtlačeným do tenkovrstvé hmoty</t>
  </si>
  <si>
    <t>219467394</t>
  </si>
  <si>
    <t>"na nové zdivo"</t>
  </si>
  <si>
    <t>1,3*(1,1+0,15)+0,12*1,1</t>
  </si>
  <si>
    <t>2,6*(0,8+0,3+1,4+0,2)</t>
  </si>
  <si>
    <t>"D12"</t>
  </si>
  <si>
    <t>2,6*(1,1+0,8+0,3+2,5+0,45+0,5+0,6+0,85+0,8)</t>
  </si>
  <si>
    <t>2,6*(0,84+0,3+2+0,5+2*0,15+2,17+0,34+7*2,14+7*0,3+1,4+0,15)</t>
  </si>
  <si>
    <t>2,6*(2*1,975+1,57+2*3+5*1,2+0,3+0,85+2*0,9)+1,3*2*0,12+0,12*(0,85+3*0,9)</t>
  </si>
  <si>
    <t>2,6*(2,075+1,57+0,8+2,175+2*3+2*0,9+2*1,925)+0,12*0,9</t>
  </si>
  <si>
    <t>2,6*(2*2,295+2,5+0,8)-2*0,7*1,97 "místo kuchyňky"</t>
  </si>
  <si>
    <t>"dtto 2.np" 3*(60,528+53,96+47,61)</t>
  </si>
  <si>
    <t>31</t>
  </si>
  <si>
    <t>612311131</t>
  </si>
  <si>
    <t>Potažení vnitřních stěn vápenným štukem tloušťky do 3 mm</t>
  </si>
  <si>
    <t>1400848954</t>
  </si>
  <si>
    <t>"0.01" 2,5*(2*6+2*8,82)-1,9*2,02+0,1*(1,9+2*2,02)-1,45*1,97-4*0,8*1,97</t>
  </si>
  <si>
    <t>"0.02" 2,5*(2*1,52+2*1,65)-2*0,8*1,97</t>
  </si>
  <si>
    <t>"0.03" 2,5*(2*1,52+2*3,55)-0,8*1,97</t>
  </si>
  <si>
    <t>"0.04" 2,5*(2*4,4+2*5,9+2*1,85)-0,8*1,97</t>
  </si>
  <si>
    <t>"0.05" 2,5*(2*6+2*5,95)-0,8*1,97</t>
  </si>
  <si>
    <t>"0.06" 2,5*(2*6+2*3+2*2,1)-0,8*1,97</t>
  </si>
  <si>
    <t>"0.07" 2,5*(2*6+2*2,15)-0,6*1,97-2*0,8*1,97+0,15*(0,9+2*2,02)-1,45*1,97+0,15*(1,55+2*2,02)</t>
  </si>
  <si>
    <t>"0.08" 2,5*(2*1,95+2*1,57)-0,6*1,97</t>
  </si>
  <si>
    <t>"0.09" 2,5*(2*6+2*4,67)-0,8*1,97-2*2,1*0,62+2*0,1*(2,1+2*0,62)</t>
  </si>
  <si>
    <t>"0.10" 2,5*(2*6+2*3,3)-2*0,8*1,97-1,45*1,97</t>
  </si>
  <si>
    <t>"0.11" 2,5*(2*6+2*3,5)-0,8*1,97-2*2,1*0,62+2*0,1*(2,1+2*0,62)</t>
  </si>
  <si>
    <t>"0.12" 2,5*(2*6+2*4,92+2*0,25)-0,8*1,97-2*2,1*0,62+2*0,1*(2,1+2*0,62)</t>
  </si>
  <si>
    <t>"0.13" 2,5*(2*2,97+2*4,92)-0,8*1,97-2,1*0,62+0,1*(2,1+2*0,62)</t>
  </si>
  <si>
    <t>"0.14" 2,5*(2,95+2*1,55)-2*0,8*1,97-2,1*0,62+0,1*(2,1+2*0,62)</t>
  </si>
  <si>
    <t>"0.15" 2,5*(2,95+2*3,32)</t>
  </si>
  <si>
    <t>"0.16" 2,5*(4,02+2*1,9)-2*0,8*1,97+0,15*(0,9+2*2,02)</t>
  </si>
  <si>
    <t>Mezisoučet</t>
  </si>
  <si>
    <t>"1.01" 2,4*(2*11,8)-2*1,45*1,97</t>
  </si>
  <si>
    <t>"1.02" 2,4*(2*6+2*2,4)-1,45*1,97+0,15*(1,55+2*2,02)-2*0,6*1,97-3*0,8*1,97-1,55*2,02+0,25*(1,55+2*2,02)</t>
  </si>
  <si>
    <t>"1.04" 2,5*(2*0,85+2*1,57)-0,6*1,97</t>
  </si>
  <si>
    <t>"1.05" 2,5*(2*6+2*4,7)-0,8*1,97-2,1*1,5-0,9*2,3-1,2*1,5</t>
  </si>
  <si>
    <t>"1.06" 2,5*(2*2,95+2*4,67)-2*0,8*1,97-1,2*1,5-0,9*2,3</t>
  </si>
  <si>
    <t>"1.07" 2,5*(2*2,95+2*4,67+2*0,95)-2*0,8*1,97-1,2*1,5-0,9*2,3</t>
  </si>
  <si>
    <t>"1.08" 2,4*(2*6+2*3,55)-1,55*2,052-0,8*1,97-1,45*1,97</t>
  </si>
  <si>
    <t>"1.09" 2,5*(2*2,96+2*3,52)-0,8*1,97-1,2*1,5-0,9*2,3</t>
  </si>
  <si>
    <t>"1.10" 2,5*(2*2,96+2*3,52)-0,8*1,97-1,2*1,5-0,9*2,3</t>
  </si>
  <si>
    <t>"1.11" 2,5*(2*4,15+2*2,25-1,75)-1,45*1,97+0,15*(1,55+2*2,02)-2*0,8*1,97</t>
  </si>
  <si>
    <t>"1.12" 2,5*(2*3,4+2*3,57)-0,8*1,97</t>
  </si>
  <si>
    <t>"1.13" 2,5*(2*2,52+2*3,57)-0,8*1,97</t>
  </si>
  <si>
    <t>"1.14" 2,4*(2*11,1-1,55+2*1,2+2*4+2*0,85)-1,8*2,02+0,1*(1,8+2*2,02)-1,2*1,5</t>
  </si>
  <si>
    <t xml:space="preserve">"D13" </t>
  </si>
  <si>
    <t>"2.01" 2,4*(2*6+2*7,2)-1,45*1,97-4*0,8*1,97+2*0,15*(0,9+2*2,02)-1,9*1,5-0,9*2,3-2*1,5</t>
  </si>
  <si>
    <t>"2.02" 2,5*(2*1,25+2*3,87)-3*0,8*1,97-2*0,6*1,97</t>
  </si>
  <si>
    <t>"2.04" 2,5*(2*4,67+2*3,23+2*0,25+2*0,35)-0,8*1,97-1,2*1,5-0,9*2,3</t>
  </si>
  <si>
    <t>"2.05" 2,5*(2*4,67+2*3,24+2*0,34+2*0,25)-0,8*1,97-1,2*1,5-0,9*2,3</t>
  </si>
  <si>
    <t>"2.07" 2,5*(2*6+2*5,9)-0,8*1,97-1,75*1,5-0,9*2,3-2,3*1,5</t>
  </si>
  <si>
    <t>"2.08" 2,5*(2*2,37+2,5)-0,8*1,97-0,7*1,97</t>
  </si>
  <si>
    <t>"2.09" 2,5*(2*1,3+2*1,215)-2*0,8*1,97-0,6*1,97</t>
  </si>
  <si>
    <t>"2.10" 2,5*(2*3,55+2*3,25)-0,8*1,97-1,2*1,5-0,9*2,3</t>
  </si>
  <si>
    <t>"2.12" 2,5*(2*6+2*2,1)-1,45*1,97+0,15*(1,55+2*2,02)-3*0,8*1,97-1*2-1,55*2,02+0,25*(1,55+2*2,02)</t>
  </si>
  <si>
    <t>"2.13,26,30,35,39,44,48" 7*(2,5*(2*1,5+2*1,175)-3*0,8*1,97-0,6*1,97)</t>
  </si>
  <si>
    <t>"2.14,27,31,36,40,45,49" 7*(2,5*(2*2,8+2*0,6+2*4,97)-0,8*1,97-1,2*1,5-0,9*2,3)</t>
  </si>
  <si>
    <t>"2.15,28,32,37,41,46,50" 7*(2,5*(2*3,12+2*0,6+2*3,64)-0,8*1,97-1,2*1,5-0,9*2,3)</t>
  </si>
  <si>
    <t>"2.25" 2,5*(2*6+2*1,8)-1,55*2,02-1,45*1,97-2*0,8*1,97</t>
  </si>
  <si>
    <t>"2.34" 2,5*(2*6+2*1,56)-1,45*1,97+0,15*(1,55+2*2,02)-1,56*2,02+0,25*(1,56+2*2,02)-2*0,8*1,97</t>
  </si>
  <si>
    <t>"2.43" 2,5*(2*6+2*1,8)-1,56*2,025-2*0,8*1,97-1*2+0,4*(1,1+2*2,1)</t>
  </si>
  <si>
    <t>"2.52" 2,5*(2*2,37+2*2,045-1,75)-0,7*1,97-1,2*1,5-0,9*2,3</t>
  </si>
  <si>
    <t xml:space="preserve">"D14" </t>
  </si>
  <si>
    <t>"3.01" 2,4*(2*6+2*7,2)-1,45*1,97-4*0,8*1,97+2*0,15*(0,9+2*2,02)-1,9*1,5+0,9*2,3-2*1,5</t>
  </si>
  <si>
    <t>"3.02" 2,5*(2*1,25+2*3,87)-3*0,8*1,97-2*0,6*1,97</t>
  </si>
  <si>
    <t>"3.04" 2,5*(2*4,67+2*3,23+2*0,25+2*0,35)-0,8*1,97-1,2*1,5-0,9*2,3</t>
  </si>
  <si>
    <t>"3.05" 2,5*(2*4,67+2*3,24+2*0,34+2*0,25)-0,8*1,97-1,2*1,5-0,9*2,3</t>
  </si>
  <si>
    <t>"3.07" 2,5*(2*6+2*5,9)-0,8*1,97-1,75*1,5-0,9*2,3-2,3*1,5</t>
  </si>
  <si>
    <t>"3.08" 2,5*(2*2,37+2*4,62)-2,7*1,5-0,8*1,97-1,2*1,5-0,9*2,3</t>
  </si>
  <si>
    <t>"3.09" 2,5*(2*1,3+2*1,215)-2*0,8*1,97-0,6*1,97</t>
  </si>
  <si>
    <t>"3.10" 2,5*(2*3,55+2*3,25)-0,8*1,97-1,2*1,5-0,9*2,3</t>
  </si>
  <si>
    <t>"3.12" 2,5*(2*6+2*2,1)-1,45*1,97+0,15*(1,55+2*2,02)-3*0,8*1,97-1*2-1,55*2,02+0,25*(1,55+2*2,02)</t>
  </si>
  <si>
    <t>"3.13,26,30,35,39,44,48" 7*(2,5*(2*1,5+2*1,175))-3*0,8*1,97-0,6*1,97</t>
  </si>
  <si>
    <t>"3.14,27,31,36,40,45,49" 7*2,5*(2*2,8+2*0,6+2*4,97)-0,8*1,97-1,2*1,5-0,9*2,3</t>
  </si>
  <si>
    <t>"3.15,28,32,37,41,46,50" 7*2,5*(2*3,12+2*0,6+2*3,64)-0,8*1,97-1,2*1,5-0,9*2,3</t>
  </si>
  <si>
    <t>"3.25" 2,5*(2*6+2*1,8)-1,55*2,02-1,45*1,97-2*0,8*1,97</t>
  </si>
  <si>
    <t>"3.34" 2,5*(2*6+2*1,56)-1,45*1,97+0,15*(1,55+2*2,02)-1,56*2,02+0,25*(1,56+2*2,02)-2*0,8*1,97</t>
  </si>
  <si>
    <t>"3.43" 2,5*(2*6+2*1,8)-1,56*2,02-2*0,8*1,97-1,2*1,5+0,25*(1,2+2*1,5)</t>
  </si>
  <si>
    <t>"D15-16"</t>
  </si>
  <si>
    <t>"dtto 3.np" 2*1006,627</t>
  </si>
  <si>
    <t>32</t>
  </si>
  <si>
    <t>612315111</t>
  </si>
  <si>
    <t>Vápenná hladká omítka rýh ve stěnách šířky do 150 mm</t>
  </si>
  <si>
    <t>1740114062</t>
  </si>
  <si>
    <t>33</t>
  </si>
  <si>
    <t>612325411</t>
  </si>
  <si>
    <t>Oprava vnitřní vápenocementové hladké omítky stěn v rozsahu plochy do 10%</t>
  </si>
  <si>
    <t>-894496860</t>
  </si>
  <si>
    <t>"drobné opravy omítek"</t>
  </si>
  <si>
    <t>"1.01" 2,5*(2*11,8)-2*1,45*1,97</t>
  </si>
  <si>
    <t>"1.02" 2,5*(2*6+2*2,4)-3*0,8*1,97-2*0,6*1,97-1,45*1,97-1,56*1,97+0,25*(1,56+2*2)</t>
  </si>
  <si>
    <t>"1.03" 2,5*(2*1,1+2*1,45)-0,6*1,97</t>
  </si>
  <si>
    <t>"1.05" 2,5*(2,15+1)-0,8*1,97</t>
  </si>
  <si>
    <t>"2.01" 2,5*(2*6+2*7,2)-4*0,8*1,97-1,45*1,97-1,9*1,5-0,9*2,3-2*1,5</t>
  </si>
  <si>
    <t>"2.03" 2,5*(0,84+2*1,07)-0,6*1,97</t>
  </si>
  <si>
    <t>"2.06" 2,5*(1,175+2)-0,6*1,97</t>
  </si>
  <si>
    <t>"2.08" 2,5*(2,37+4,62)-0,8*1,97</t>
  </si>
  <si>
    <t>"2.11" 2,5*(2,17+1,215)-0,6*1,97</t>
  </si>
  <si>
    <t>"2.12" 2,5*(2*6+2*2,1)-1,45*1,97+0,15*(1,5+2*2)-3*0,8*1,97-0,95*2-1,56+0,25*(1,56+2*2)</t>
  </si>
  <si>
    <t>"2.16,29,33,38,42,47,51" 7*(2,5*(2,14+1,175)-0,6*1,97)</t>
  </si>
  <si>
    <t>"2.17" 2,5*(1,975+1,595)-0,8*1,97</t>
  </si>
  <si>
    <t>"2.18" 2,5*2,3-2*1*1,5</t>
  </si>
  <si>
    <t>"2.19" 2,5*0,55</t>
  </si>
  <si>
    <t>"2.21" 2,5*1,2</t>
  </si>
  <si>
    <t>"2.22" 2,5*(1,35+1,595)-0,8*1,97</t>
  </si>
  <si>
    <t>"2.23" 2,5*2,175-0,9*2,3-1,2*1,5</t>
  </si>
  <si>
    <t>"2.25" 2,5*(2*6+2*1,8)-2*1,55*2-2*0,8*1,97</t>
  </si>
  <si>
    <t>"2.34" 2,5*(2*6+2*1,56)-1,45*1,97-1,56*2+0,25*(1,56+2*2)-2*0,8*1,97</t>
  </si>
  <si>
    <t>"2.43" 2,5*(2*6+2*1,8)-1,56*2-2*0,8*1,97</t>
  </si>
  <si>
    <t>"D04,05,06"</t>
  </si>
  <si>
    <t>"dtto 2.np" 3*341,297</t>
  </si>
  <si>
    <t>34</t>
  </si>
  <si>
    <t>619995001</t>
  </si>
  <si>
    <t>Začištění omítek kolem oken, dveří, podlah nebo obkladů</t>
  </si>
  <si>
    <t>1344453902</t>
  </si>
  <si>
    <t>"D01 kolem bouraných podlah"</t>
  </si>
  <si>
    <t>"0.01" 2*6+2*8,82-1,9-4*0,8-1,45</t>
  </si>
  <si>
    <t>"0.02" 2*1,52+2*1,65-3*0,8</t>
  </si>
  <si>
    <t>"0.03" 2*1,52+2*4,17-0,8</t>
  </si>
  <si>
    <t>"0.04" 2*4,4+2*5,9+2*1,85-0,8</t>
  </si>
  <si>
    <t>"0.05" 2*6+2*5,95-0,8</t>
  </si>
  <si>
    <t>"0.06" 2*6+2*3+2*2,1-0,8</t>
  </si>
  <si>
    <t>"0.07" 2*6+2*2,15-0,6-2*0,8-1,45-0,95</t>
  </si>
  <si>
    <t>"0.08" 2*1,95+2*1,57-0,6</t>
  </si>
  <si>
    <t>"0.09" 2*6+2*4,67-0,8</t>
  </si>
  <si>
    <t>"0.10" 2*6+2*3,3-3*0,8-1,45</t>
  </si>
  <si>
    <t>"0.11" 2*6+2*3,5-0,8</t>
  </si>
  <si>
    <t>"0.12" 2*6+2*4,92-0,8-0,9+2*0,25</t>
  </si>
  <si>
    <t>"0.13" 2*2,97+2*4,92-0,8-0,9</t>
  </si>
  <si>
    <t>"0.14" 2*2,95+2*1,55-3*0,8</t>
  </si>
  <si>
    <t>"0.15" 2*2,95+2*3,32-0,8</t>
  </si>
  <si>
    <t>"0.16" 4,02+2*1,9-2*0,8</t>
  </si>
  <si>
    <t>"D11-16 kolem měněných dveří, mimo nových příček"</t>
  </si>
  <si>
    <t>11*(1,5+2*2)</t>
  </si>
  <si>
    <t>(162+71-4*6)*(1+2*2)</t>
  </si>
  <si>
    <t>35</t>
  </si>
  <si>
    <t>631311114</t>
  </si>
  <si>
    <t>Mazanina tl do 80 mm z betonu prostého bez zvýšených nároků na prostředí tř. C 16/20</t>
  </si>
  <si>
    <t>-988674106</t>
  </si>
  <si>
    <t>"pod nové dlažby"</t>
  </si>
  <si>
    <t>0,05*(763,13+48)</t>
  </si>
  <si>
    <t>36</t>
  </si>
  <si>
    <t>631312141</t>
  </si>
  <si>
    <t>Doplnění rýh v dosavadních mazaninách betonem prostým</t>
  </si>
  <si>
    <t>1584460454</t>
  </si>
  <si>
    <t>"doplnění podkladního betonu po provedení ležaté kanalizace"</t>
  </si>
  <si>
    <t>0,15*0,5*(5,5+7,9+1,7+4,9+4,8+2,3+1,6+3,5+1,9+4+0,7+0,9+1,4)</t>
  </si>
  <si>
    <t>0,15*0,5*(3,8+3,3+1,5+4,8+1,9+1,9+5+2,3+1+1,2+4,9+7,8+0,8+0,8)</t>
  </si>
  <si>
    <t>"doplnění podlahové mazaniny do celk. tloušťky - ležatá kanalizace"</t>
  </si>
  <si>
    <t>0,05*0,5*(5,5+7,9+1,7+4,9+4,8+2,3+1,6+3,5+1,9+4+0,7+0,9+1,4)</t>
  </si>
  <si>
    <t>0,05*0,5*(3,8+3,3+1,5+4,8+1,9+1,9+5+2,3+1+1,2+4,9+7,8+0,8+0,8)</t>
  </si>
  <si>
    <t>37</t>
  </si>
  <si>
    <t>631351101</t>
  </si>
  <si>
    <t>Zřízení bednění rýh a hran v podlahách</t>
  </si>
  <si>
    <t>-1046625767</t>
  </si>
  <si>
    <t>"u schodiště"</t>
  </si>
  <si>
    <t>4*0,1*(2*3,82+2*1,2)</t>
  </si>
  <si>
    <t>38</t>
  </si>
  <si>
    <t>631351102</t>
  </si>
  <si>
    <t>Odstranění bednění rýh a hran v podlahách</t>
  </si>
  <si>
    <t>-1787845824</t>
  </si>
  <si>
    <t>39</t>
  </si>
  <si>
    <t>631362021</t>
  </si>
  <si>
    <t>Výztuž mazanin svařovanými sítěmi Kari</t>
  </si>
  <si>
    <t>1146603425</t>
  </si>
  <si>
    <t>0,5*(5,5+7,9+1,7+4,9+4,8+2,3+1,6+3,5+1,9+4+0,7+0,9+1,4)*5,44*1,2/1000</t>
  </si>
  <si>
    <t>0,5*(3,8+3,3+1,5+4,8+1,9+1,9+5+2,3+1+1,2+4,9+7,8+0,8+0,8)*5,44*1,2/1000</t>
  </si>
  <si>
    <t>40</t>
  </si>
  <si>
    <t>632450134</t>
  </si>
  <si>
    <t>Vyrovnávací cementový potěr tl do 50 mm ze suchých směsí provedený v ploše</t>
  </si>
  <si>
    <t>500058439</t>
  </si>
  <si>
    <t>"pod novou čisící zónu"</t>
  </si>
  <si>
    <t>6*1,7</t>
  </si>
  <si>
    <t>41</t>
  </si>
  <si>
    <t>634112113</t>
  </si>
  <si>
    <t>Obvodová dilatace podlahovým páskem z pěnového PE mezi stěnou a mazaninou nebo potěrem v 80 mm</t>
  </si>
  <si>
    <t>-623940709</t>
  </si>
  <si>
    <t>"0.01" 2*6+2*8,82</t>
  </si>
  <si>
    <t>"0.02" 2*1,52+2*1,65</t>
  </si>
  <si>
    <t>"0.04" 2*4,4+2*5,9+2*1,85</t>
  </si>
  <si>
    <t>"0.05" 2*6+2*5,95</t>
  </si>
  <si>
    <t>"0.06" 2*6+2*3+2*2,1</t>
  </si>
  <si>
    <t>"0.07" 2*6+2*2,15</t>
  </si>
  <si>
    <t>"0.08" 2*1,95+2*1,57</t>
  </si>
  <si>
    <t>"0.09" 2*6+2*4,67</t>
  </si>
  <si>
    <t>"0.10" 2*6+2*3,3</t>
  </si>
  <si>
    <t>"0.11" 2*6+2*3,5</t>
  </si>
  <si>
    <t>"0.12" 2*6+2*4,92+2*0,25</t>
  </si>
  <si>
    <t>"0.13" 2*2,97+2*4,92</t>
  </si>
  <si>
    <t>"0.14" 2*2,95+2*1,55</t>
  </si>
  <si>
    <t>"0.15" 2*2,95+2*3,32</t>
  </si>
  <si>
    <t>"0.16" 2*4,02+2*1,9</t>
  </si>
  <si>
    <t>"1.02" 2*6+2*2,4+2*0,25</t>
  </si>
  <si>
    <t>"1.03" 2*1,1+2*1,45</t>
  </si>
  <si>
    <t>"1.04" 2*0,85+2*1,57</t>
  </si>
  <si>
    <t>"1.08" 2*6+2*3,55</t>
  </si>
  <si>
    <t>"1.11" 2*4,15+2*2,25</t>
  </si>
  <si>
    <t>"2.01" 2*6+2*7,2</t>
  </si>
  <si>
    <t>"2.02" 2*1,25+2*3,87</t>
  </si>
  <si>
    <t>"2.03" 2*0,84+2*1,07</t>
  </si>
  <si>
    <t>"2.06" 2*1,175+2*2</t>
  </si>
  <si>
    <t>"2.09" 2*1,3+2*1,215</t>
  </si>
  <si>
    <t>"2.11" 2*2,17+2*1,215</t>
  </si>
  <si>
    <t>"2.12" 2*6+2*2,1</t>
  </si>
  <si>
    <t>"2.13,26,30,35,39,44,48" 7*(2*1,5+2*1,175)</t>
  </si>
  <si>
    <t>"2.16,29,33,38,42,47,51" 7*(2*2,14+2*1,175)</t>
  </si>
  <si>
    <t>"2.17" 2*1,975+2*1,595</t>
  </si>
  <si>
    <t>"2.18" 2*2,3+2*3</t>
  </si>
  <si>
    <t>"2.19" 2*1,2+2*0,85</t>
  </si>
  <si>
    <t>"2.20,21" 2*(2*1,2+2*0,9)</t>
  </si>
  <si>
    <t>"2.22" 2*2,075+2*1,595</t>
  </si>
  <si>
    <t>"2.23" 2*2,175+2*3</t>
  </si>
  <si>
    <t>"2.24" 2*0,9+2*1,925</t>
  </si>
  <si>
    <t>"2.25" 2*6+2*1,8-2*1,55-2*0,8</t>
  </si>
  <si>
    <t>"2.34" 2*6+2*1,56-1,45-1,56+2*0,25-2*0,8</t>
  </si>
  <si>
    <t>"2.43" 2*6+2*1,8-1,56-2*0,8</t>
  </si>
  <si>
    <t>"dtto 2.np" 3*246,6</t>
  </si>
  <si>
    <t>42</t>
  </si>
  <si>
    <t>642942111</t>
  </si>
  <si>
    <t>Osazování zárubní nebo rámů dveřních kovových do 2,5 m2 na MC</t>
  </si>
  <si>
    <t>-1025310625</t>
  </si>
  <si>
    <t>"D22"</t>
  </si>
  <si>
    <t>"Z6" 12+12+1</t>
  </si>
  <si>
    <t>43</t>
  </si>
  <si>
    <t>55331481</t>
  </si>
  <si>
    <t>zárubeň jednokřídlá ocelová pro zdění tl stěny 75-100mm rozměru 700/1970, 2100mm</t>
  </si>
  <si>
    <t>-518028008</t>
  </si>
  <si>
    <t>44</t>
  </si>
  <si>
    <t>642944121</t>
  </si>
  <si>
    <t>Osazování ocelových zárubní dodatečné pl do 2,5 m2</t>
  </si>
  <si>
    <t>1688414907</t>
  </si>
  <si>
    <t>"Z2" 7+5</t>
  </si>
  <si>
    <t>"Z3" 4+4</t>
  </si>
  <si>
    <t>"Z4" 19+32</t>
  </si>
  <si>
    <t>"Z5" 40+28</t>
  </si>
  <si>
    <t>"Z7" 28+15</t>
  </si>
  <si>
    <t>45</t>
  </si>
  <si>
    <t>55331572</t>
  </si>
  <si>
    <t>zárubeň jednokřídlá ocelová pro zdění s protipožární úpravou tl stěny 210-250mm rozměru 800/1970, 2100mm</t>
  </si>
  <si>
    <t>-364633891</t>
  </si>
  <si>
    <t>46</t>
  </si>
  <si>
    <t>55331567</t>
  </si>
  <si>
    <t>zárubeň jednokřídlá ocelová pro zdění s protipožární úpravou tl stěny 160-200mm rozměru 800/1970, 2100mm</t>
  </si>
  <si>
    <t>-1079666724</t>
  </si>
  <si>
    <t>47</t>
  </si>
  <si>
    <t>55331557</t>
  </si>
  <si>
    <t>zárubeň jednokřídlá ocelová pro zdění s protipožární úpravou tl stěny 75-100mm rozměru 800/1970, 2100mm</t>
  </si>
  <si>
    <t>-1709657626</t>
  </si>
  <si>
    <t>48</t>
  </si>
  <si>
    <t>55331432</t>
  </si>
  <si>
    <t>zárubeň jednokřídlá ocelová pro dodatečnou montáž tl stěny 75-100mm rozměru 800/1970, 2100mm</t>
  </si>
  <si>
    <t>1003515953</t>
  </si>
  <si>
    <t>49</t>
  </si>
  <si>
    <t>55331430</t>
  </si>
  <si>
    <t>zárubeň jednokřídlá ocelová pro dodatečnou montáž tl stěny 75-100mm rozměru 600/1970, 2100mm</t>
  </si>
  <si>
    <t>-125150868</t>
  </si>
  <si>
    <t>50</t>
  </si>
  <si>
    <t>642944221</t>
  </si>
  <si>
    <t>Osazování ocelových zárubní dodatečné pl přes 2,5 m2</t>
  </si>
  <si>
    <t>-256049720</t>
  </si>
  <si>
    <t>"Z1" 11</t>
  </si>
  <si>
    <t>51</t>
  </si>
  <si>
    <t>55331768</t>
  </si>
  <si>
    <t>zárubeň dvoukřídlá ocelová pro zdění s protipožární úpravou tl stěny 210-250mm rozměru 1450/1970, 2100mm</t>
  </si>
  <si>
    <t>-947884256</t>
  </si>
  <si>
    <t>52</t>
  </si>
  <si>
    <t>6449411121</t>
  </si>
  <si>
    <t>Osazování revizních dvířek 200x400 mm plastových vč. dodávky (dle tabulky standardů)</t>
  </si>
  <si>
    <t>-1946820058</t>
  </si>
  <si>
    <t>Trubní vedení</t>
  </si>
  <si>
    <t>53</t>
  </si>
  <si>
    <t>893811152</t>
  </si>
  <si>
    <t>Osazení vodoměrné šachty kruhové z PP samonosné pro běžné zatížení průměru do 1,0 m hloubky do 1,5 m</t>
  </si>
  <si>
    <t>263754396</t>
  </si>
  <si>
    <t xml:space="preserve">"nová přípojka vody" </t>
  </si>
  <si>
    <t>54</t>
  </si>
  <si>
    <t>56230583</t>
  </si>
  <si>
    <t>šachta vodoměrná samonosná kruhová 1,0/1,5 m</t>
  </si>
  <si>
    <t>-1515102591</t>
  </si>
  <si>
    <t>Ostatní konstrukce a práce, bourání</t>
  </si>
  <si>
    <t>55</t>
  </si>
  <si>
    <t>949101111</t>
  </si>
  <si>
    <t>Lešení pomocné pro objekty pozemních staveb s lešeňovou podlahou v do 1,9 m zatížení do 150 kg/m2</t>
  </si>
  <si>
    <t>1013407216</t>
  </si>
  <si>
    <t>19,91</t>
  </si>
  <si>
    <t>71,3+14,64+1,6+1,33+15,62+9,34+40,45</t>
  </si>
  <si>
    <t>38,9+4,84+0,9+2,1+10,87+1,68+2,35+13,22+7*(1,88+2,27)+3,15+6,79+1,03+2*0,97+3,09+4,58+1,62+10,98+9,75+10,8</t>
  </si>
  <si>
    <t>3*157,64</t>
  </si>
  <si>
    <t>56</t>
  </si>
  <si>
    <t>952901111</t>
  </si>
  <si>
    <t>Vyčištění budov bytové a občanské výstavby při výšce podlaží do 4 m</t>
  </si>
  <si>
    <t>-1741401129</t>
  </si>
  <si>
    <t>25,25*11,9</t>
  </si>
  <si>
    <t>25,25*11,9+3,7*11,3</t>
  </si>
  <si>
    <t>4*38*11,9</t>
  </si>
  <si>
    <t>57</t>
  </si>
  <si>
    <t>9529020</t>
  </si>
  <si>
    <t>Každodenní čištění budov - omytí hladkých podlah v rozsahu komunikačních cest 270 m2</t>
  </si>
  <si>
    <t>kpl</t>
  </si>
  <si>
    <t>-1141150805</t>
  </si>
  <si>
    <t>"každodenní úklid po stavební činnosti - vytírání podlah komunikačních prostor schodiště a chodeb v období mimo prázdnin na konci každého prac. dne"</t>
  </si>
  <si>
    <t>58</t>
  </si>
  <si>
    <t>953943111</t>
  </si>
  <si>
    <t xml:space="preserve">Osazování ostatních výrobků </t>
  </si>
  <si>
    <t>1855416939</t>
  </si>
  <si>
    <t>"D11 ostatní výrobky"</t>
  </si>
  <si>
    <t>"401-407,409,410"</t>
  </si>
  <si>
    <t>3+3+6+6+3+5+2+4+3</t>
  </si>
  <si>
    <t>59</t>
  </si>
  <si>
    <t>401</t>
  </si>
  <si>
    <t>držák toaletního papíru</t>
  </si>
  <si>
    <t>-277751683</t>
  </si>
  <si>
    <t>60</t>
  </si>
  <si>
    <t>402</t>
  </si>
  <si>
    <t>dávkovač tekutého mýdla</t>
  </si>
  <si>
    <t>-1134269647</t>
  </si>
  <si>
    <t>61</t>
  </si>
  <si>
    <t>403</t>
  </si>
  <si>
    <t>zásobník na papírové ručníky</t>
  </si>
  <si>
    <t>453939925</t>
  </si>
  <si>
    <t>62</t>
  </si>
  <si>
    <t>404</t>
  </si>
  <si>
    <t>věšák na ručníky čtyřháček</t>
  </si>
  <si>
    <t>-1148239982</t>
  </si>
  <si>
    <t>63</t>
  </si>
  <si>
    <t>953943211</t>
  </si>
  <si>
    <t>Osazování hasicího přístroje</t>
  </si>
  <si>
    <t>1664341911</t>
  </si>
  <si>
    <t>64</t>
  </si>
  <si>
    <t>449321141</t>
  </si>
  <si>
    <t>přístroj hasicí s hasicí schopností 34A</t>
  </si>
  <si>
    <t>904817661</t>
  </si>
  <si>
    <t>65</t>
  </si>
  <si>
    <t>953991</t>
  </si>
  <si>
    <t>D+M únikové tabulky</t>
  </si>
  <si>
    <t>1221653699</t>
  </si>
  <si>
    <t>"EXIT, Únikový východ, Hydrant, PHP"</t>
  </si>
  <si>
    <t>66</t>
  </si>
  <si>
    <t>962031132</t>
  </si>
  <si>
    <t>Bourání příček z cihel pálených na MVC tl do 100 mm</t>
  </si>
  <si>
    <t>1397843434</t>
  </si>
  <si>
    <t>"tl. 50 mm"</t>
  </si>
  <si>
    <t>"D02"</t>
  </si>
  <si>
    <t>2,5*(0,68+2*0,3+0,95+0,8+0,3+0,6+0,5+2,5+0,45+0,85+0,8)</t>
  </si>
  <si>
    <t>"D03-06"</t>
  </si>
  <si>
    <t>2,5*(0,53+2*0,15+0,95+0,34+4*0,3+0,8+0,3+7*(0,95+0,3)+1,35+0,15+0,95+0,5)</t>
  </si>
  <si>
    <t>"tl. 100 mm"</t>
  </si>
  <si>
    <t>2,5*(3+2,05+3*1,21+0,97+0,08+0,9+0,08)-0,8*1,97</t>
  </si>
  <si>
    <t>3*(2,5*(3+2,05)-0,8*1,97)</t>
  </si>
  <si>
    <t>67</t>
  </si>
  <si>
    <t>962032230</t>
  </si>
  <si>
    <t>Bourání zdiva z cihel pálených nebo vápenopískových na MV nebo MVC do 1 m3</t>
  </si>
  <si>
    <t>646695985</t>
  </si>
  <si>
    <t xml:space="preserve">"D02" </t>
  </si>
  <si>
    <t>2,5*(0,1*1,57+2*0,22*0,35)</t>
  </si>
  <si>
    <t>4*2,5*(0,1*1,42+2*0,22*0,35)</t>
  </si>
  <si>
    <t>68</t>
  </si>
  <si>
    <t>965042131</t>
  </si>
  <si>
    <t>Bourání podkladů pod dlažby nebo mazanin betonových nebo z litého asfaltu tl do 100 mm pl do 4 m2</t>
  </si>
  <si>
    <t>-1645429903</t>
  </si>
  <si>
    <t>"D08"</t>
  </si>
  <si>
    <t>"1.pp"</t>
  </si>
  <si>
    <t>0,05*(2,51+3,06)</t>
  </si>
  <si>
    <t xml:space="preserve">"1.np" </t>
  </si>
  <si>
    <t>0,05*(1,48+1,33)</t>
  </si>
  <si>
    <t>"2.np"</t>
  </si>
  <si>
    <t>0,05*(2+2,43+2,34+2,79+2,34+2,34+2,34+2,34)</t>
  </si>
  <si>
    <t>"3.-5.np"</t>
  </si>
  <si>
    <t>3*0,946</t>
  </si>
  <si>
    <t>"bourání celé tl. betonu pro provedení ležaté kanalizace"</t>
  </si>
  <si>
    <t>69</t>
  </si>
  <si>
    <t>965042141</t>
  </si>
  <si>
    <t>Bourání podkladů pod dlažby nebo mazanin betonových nebo z litého asfaltu tl do 100 mm pl přes 4 m2</t>
  </si>
  <si>
    <t>-2085282108</t>
  </si>
  <si>
    <t>0,05*(827,28-84,06)</t>
  </si>
  <si>
    <t>70</t>
  </si>
  <si>
    <t>965042231</t>
  </si>
  <si>
    <t>Bourání podkladů pod dlažby nebo mazanin betonových nebo z litého asfaltu tl přes 100 mm pl do 4 m2</t>
  </si>
  <si>
    <t>310519800</t>
  </si>
  <si>
    <t>"bourání v podkladním betonu pro provedení ležaté kanalizace"</t>
  </si>
  <si>
    <t>71</t>
  </si>
  <si>
    <t>965046111</t>
  </si>
  <si>
    <t>Broušení stávajících betonových podlah úběr do 3 mm</t>
  </si>
  <si>
    <t>822489023</t>
  </si>
  <si>
    <t>"1.np"</t>
  </si>
  <si>
    <t>21,35+13,78+13,4+10,42+10,42+12,07+8,88</t>
  </si>
  <si>
    <t>1,07+12,38+13,57+35,4+10,87+1,68+11,54+6*(1,88+12,3+12,08)+1,88+12,3+9,46+1,09+1,17</t>
  </si>
  <si>
    <t>"3.np"</t>
  </si>
  <si>
    <t>1,07+12,38+13,57+35,4+10,87+1,68+11,54+7*(1,88+12,3+12,08)</t>
  </si>
  <si>
    <t>"4.-5.np"</t>
  </si>
  <si>
    <t>2*270,33</t>
  </si>
  <si>
    <t>72</t>
  </si>
  <si>
    <t>965049112</t>
  </si>
  <si>
    <t>Příplatek k bourání betonových mazanin za bourání mazanin se svařovanou sítí tl přes 100 mm</t>
  </si>
  <si>
    <t>-1967649334</t>
  </si>
  <si>
    <t>"v podkladním betonu pro provedení ležaté kanalizace"</t>
  </si>
  <si>
    <t>73</t>
  </si>
  <si>
    <t>965081213</t>
  </si>
  <si>
    <t>Bourání podlah z dlaždic keramických nebo xylolitových tl do 10 mm plochy přes 1 m2</t>
  </si>
  <si>
    <t>-1166704490</t>
  </si>
  <si>
    <t>270,14-6,34</t>
  </si>
  <si>
    <t>14,64+1,48+1,33+15,99+9,34</t>
  </si>
  <si>
    <t>38,9+4,84+2+2,43+13,22+2,34+2,79+11,06+10,12+10,98+2,34+2,34+9,75+2,34+2,34+10,8</t>
  </si>
  <si>
    <t>3*128,59</t>
  </si>
  <si>
    <t>74</t>
  </si>
  <si>
    <t>965081611</t>
  </si>
  <si>
    <t>Odsekání soklíků rovných</t>
  </si>
  <si>
    <t>-1678530748</t>
  </si>
  <si>
    <t>"1.02" 2*6+2*2,4-1,45-2*0,6-3*0,8-0,95-1,55+2*0,25</t>
  </si>
  <si>
    <t>"1.03" 2*0,75+1,57-0,6</t>
  </si>
  <si>
    <t>"1.04" 2*0,85+2*1,57-0,6</t>
  </si>
  <si>
    <t>"1.08" 2*6+2*3,55-1,55-1,6-0,8</t>
  </si>
  <si>
    <t>"1.11" 2*4,15+2*2,25-1,45-2*0,8-1,75</t>
  </si>
  <si>
    <t>"2.01" 2*6+2*7,2-1,45-4*0,8-0,9</t>
  </si>
  <si>
    <t>"2.02" 2*1,25+2*3,87-3*0,8-2*0,6</t>
  </si>
  <si>
    <t>"2.03" 2*0,84+2*1,27-0,6</t>
  </si>
  <si>
    <t>"2.12" 2*6+2*2,1-1,45-1,55+2*0,25-3*0,8-0,9</t>
  </si>
  <si>
    <t>"2.17" 2*1,72+1,42-0,8</t>
  </si>
  <si>
    <t>"2.18" 2*2,6+2*4,67-2*0,8</t>
  </si>
  <si>
    <t>"2.20" 2*6+2*1,8-2*1,55-2*0,8</t>
  </si>
  <si>
    <t>"2.29" 2*6+2*1,56-1,45-1,56+2*0,25-2*0,8</t>
  </si>
  <si>
    <t>"2.38" 2*6+2*1,8-1,56-2*0,8</t>
  </si>
  <si>
    <t>"dtto 2.np" 3*92,86</t>
  </si>
  <si>
    <t>75</t>
  </si>
  <si>
    <t>968072455</t>
  </si>
  <si>
    <t>Vybourání kovových dveřních zárubní pl do 2 m2</t>
  </si>
  <si>
    <t>1665837780</t>
  </si>
  <si>
    <t>"D01" 11*0,8*1,97+1*0,6*1,97</t>
  </si>
  <si>
    <t>"D02" 8*0,8*1,97+2*0,6*1,97</t>
  </si>
  <si>
    <t>"D03" 31*0,8*1,97+12*0,6*1,97</t>
  </si>
  <si>
    <t>"D04" 31*0,8*1,97+10*0,6*1,97</t>
  </si>
  <si>
    <t>"D05" 31*0,8*1,97+10*0,6*1,97</t>
  </si>
  <si>
    <t>"D06" 31*0,8*1,97+10*0,6*1,97</t>
  </si>
  <si>
    <t>76</t>
  </si>
  <si>
    <t>968072456</t>
  </si>
  <si>
    <t>Vybourání kovových dveřních zárubní pl přes 2 m2</t>
  </si>
  <si>
    <t>-447805617</t>
  </si>
  <si>
    <t>"D01" 1*1,45*1,97</t>
  </si>
  <si>
    <t>"D02" 1*1,45*1,97</t>
  </si>
  <si>
    <t>"D03" 2*1,45*1,97</t>
  </si>
  <si>
    <t>"D04" 2*1,45*1,97</t>
  </si>
  <si>
    <t>"D05" 2*1,45*1,97</t>
  </si>
  <si>
    <t>"D06" 2*1,45*1,97</t>
  </si>
  <si>
    <t>77</t>
  </si>
  <si>
    <t>968072747</t>
  </si>
  <si>
    <t>Vybourání výkladních stěn kovových pevných nebo otevíratelných pl přes 4 m2</t>
  </si>
  <si>
    <t>-1695973382</t>
  </si>
  <si>
    <t>"D02 ozn. E"</t>
  </si>
  <si>
    <t>2,5*3,75</t>
  </si>
  <si>
    <t>78</t>
  </si>
  <si>
    <t>971033331</t>
  </si>
  <si>
    <t>Vybourání otvorů ve zdivu cihelném pl do 0,09 m2 na MVC nebo MV tl do 150 mm</t>
  </si>
  <si>
    <t>1932527713</t>
  </si>
  <si>
    <t>24+1+4*25</t>
  </si>
  <si>
    <t>79</t>
  </si>
  <si>
    <t>971033341</t>
  </si>
  <si>
    <t>Vybourání otvorů ve zdivu cihelném pl do 0,09 m2 na MVC nebo MV tl do 300 mm</t>
  </si>
  <si>
    <t>-1185678062</t>
  </si>
  <si>
    <t>18+1</t>
  </si>
  <si>
    <t>80</t>
  </si>
  <si>
    <t>971042551</t>
  </si>
  <si>
    <t>Vybourání otvorů v betonových příčkách a zdech pl do 1 m2</t>
  </si>
  <si>
    <t>-1628554991</t>
  </si>
  <si>
    <t>"vyřezání otvoru pro nová okna - do panelové stěny 250 mm + 250 mm plynosilikátu"</t>
  </si>
  <si>
    <t>2*0,5*1,05*0,62</t>
  </si>
  <si>
    <t>"vyřezání otvoru v panelové stěně tl. 250 mm"</t>
  </si>
  <si>
    <t>0,25*1*2</t>
  </si>
  <si>
    <t>81</t>
  </si>
  <si>
    <t>974031154</t>
  </si>
  <si>
    <t>Vysekání rýh ve zdivu cihelném hl do 100 mm š do 150 mm</t>
  </si>
  <si>
    <t>-1818792124</t>
  </si>
  <si>
    <t>10+18+4*45</t>
  </si>
  <si>
    <t>82</t>
  </si>
  <si>
    <t>977151112</t>
  </si>
  <si>
    <t>Jádrové vrty diamantovými korunkami do D 40 mm do stavebních materiálů</t>
  </si>
  <si>
    <t>613594548</t>
  </si>
  <si>
    <t>"pro ÚT"</t>
  </si>
  <si>
    <t>"stěny" 13*0,25</t>
  </si>
  <si>
    <t>"stropy" 336*0,25</t>
  </si>
  <si>
    <t>83</t>
  </si>
  <si>
    <t>977151122</t>
  </si>
  <si>
    <t>Jádrové vrty diamantovými korunkami do D 130 mm do stavebních materiálů</t>
  </si>
  <si>
    <t>-794530516</t>
  </si>
  <si>
    <t>"pro VZT"</t>
  </si>
  <si>
    <t>8*0,25</t>
  </si>
  <si>
    <t>2*0,1</t>
  </si>
  <si>
    <t>5*0,08</t>
  </si>
  <si>
    <t>84</t>
  </si>
  <si>
    <t>977151991</t>
  </si>
  <si>
    <t>Prostup střechou vč. zapravení</t>
  </si>
  <si>
    <t>-828884471</t>
  </si>
  <si>
    <t>"pro odvětrávací kanalizaci DN100"</t>
  </si>
  <si>
    <t>85</t>
  </si>
  <si>
    <t>978013121</t>
  </si>
  <si>
    <t>Otlučení (osekání) vnitřní vápenné nebo vápenocementové omítky stěn v rozsahu do 10 %</t>
  </si>
  <si>
    <t>-1729216269</t>
  </si>
  <si>
    <t>"pro drobné opravy omítek"</t>
  </si>
  <si>
    <t>86</t>
  </si>
  <si>
    <t>978059541</t>
  </si>
  <si>
    <t>Odsekání a odebrání obkladů stěn z vnitřních obkládaček plochy přes 1 m2</t>
  </si>
  <si>
    <t>-328198415</t>
  </si>
  <si>
    <t>0,2*(4*2,45+2,6+2,76+2*0,55+2*0,71)</t>
  </si>
  <si>
    <t>0,08*(2,6+2*2,45+2*0,08+2*0,55)</t>
  </si>
  <si>
    <t>1,8*(1,57+2*0,2)</t>
  </si>
  <si>
    <t>"2.06" 1,8*(2*1,25+2*2-0,6)</t>
  </si>
  <si>
    <t>"2.11" 1,8*(2*2,17+2*1,29-0,6)</t>
  </si>
  <si>
    <t>"2.16" 1,8*(2*2,14+2*1,25-0,6)</t>
  </si>
  <si>
    <t>"2.17" 1,8*(1,42+2*0,2)</t>
  </si>
  <si>
    <t>"2.18" 1,8*(2,7+0,4-0,8)</t>
  </si>
  <si>
    <t>"2.19" 1,8*(2*3,3+2*3,15-0,8)</t>
  </si>
  <si>
    <t>"2.24,28,33,37,42,48" 6*1,8*(2*2,14+2*1,25-0,6)</t>
  </si>
  <si>
    <t>"dtto 2.np" 3*138,996</t>
  </si>
  <si>
    <t>997</t>
  </si>
  <si>
    <t>Přesun sutě</t>
  </si>
  <si>
    <t>87</t>
  </si>
  <si>
    <t>997013214</t>
  </si>
  <si>
    <t>Vnitrostaveništní doprava suti a vybouraných hmot pro budovy v do 15 m ručně</t>
  </si>
  <si>
    <t>-1934721443</t>
  </si>
  <si>
    <t>88</t>
  </si>
  <si>
    <t>997013501</t>
  </si>
  <si>
    <t>Odvoz suti a vybouraných hmot na skládku nebo meziskládku do 1 km se složením</t>
  </si>
  <si>
    <t>1265280142</t>
  </si>
  <si>
    <t>89</t>
  </si>
  <si>
    <t>997013509</t>
  </si>
  <si>
    <t>Příplatek k odvozu suti a vybouraných hmot na skládku ZKD 1 km přes 1 km</t>
  </si>
  <si>
    <t>519332672</t>
  </si>
  <si>
    <t>281,998*19 'Přepočtené koeficientem množství</t>
  </si>
  <si>
    <t>90</t>
  </si>
  <si>
    <t>997013631</t>
  </si>
  <si>
    <t>Poplatek za uložení na skládce (skládkovné) stavebního odpadu směsného kód odpadu 17 09 04</t>
  </si>
  <si>
    <t>1272715578</t>
  </si>
  <si>
    <t>998</t>
  </si>
  <si>
    <t>Přesun hmot</t>
  </si>
  <si>
    <t>91</t>
  </si>
  <si>
    <t>998018003</t>
  </si>
  <si>
    <t>Přesun hmot ruční pro budovy v do 24 m</t>
  </si>
  <si>
    <t>293033113</t>
  </si>
  <si>
    <t>PSV</t>
  </si>
  <si>
    <t>Práce a dodávky PSV</t>
  </si>
  <si>
    <t>711</t>
  </si>
  <si>
    <t>Izolace proti vodě, vlhkosti a plynům</t>
  </si>
  <si>
    <t>92</t>
  </si>
  <si>
    <t>711111001</t>
  </si>
  <si>
    <t>Provedení izolace proti zemní vlhkosti vodorovné za studena nátěrem penetračním</t>
  </si>
  <si>
    <t>-120600182</t>
  </si>
  <si>
    <t>93</t>
  </si>
  <si>
    <t>11163150</t>
  </si>
  <si>
    <t>lak penetrační asfaltový</t>
  </si>
  <si>
    <t>-1722775088</t>
  </si>
  <si>
    <t>41,05*0,00033 'Přepočtené koeficientem množství</t>
  </si>
  <si>
    <t>94</t>
  </si>
  <si>
    <t>711131811</t>
  </si>
  <si>
    <t>Odstranění izolace proti zemní vlhkosti vodorovné</t>
  </si>
  <si>
    <t>CS ÚRS 2019 02</t>
  </si>
  <si>
    <t>-604337327</t>
  </si>
  <si>
    <t>0,5*(5,5+7,9+1,7+4,9+4,8+2,3+1,6+3,5+1,9+4+0,7+0,9+1,4)</t>
  </si>
  <si>
    <t>0,5*(3,8+3,3+1,5+4,8+1,9+1,9+5+2,3+1+1,2+4,9+7,8+0,8+0,8)</t>
  </si>
  <si>
    <t>95</t>
  </si>
  <si>
    <t>711141559</t>
  </si>
  <si>
    <t>Provedení izolace proti zemní vlhkosti pásy přitavením vodorovné NAIP</t>
  </si>
  <si>
    <t>1170451423</t>
  </si>
  <si>
    <t>"nová hydroizolace na podkladní beton + napojení - ležatá kanalizace"</t>
  </si>
  <si>
    <t>41,05*1,15</t>
  </si>
  <si>
    <t>96</t>
  </si>
  <si>
    <t>62855003</t>
  </si>
  <si>
    <t>pás asfaltový natavitelný modifikovaný SBS tl 4,0mm s vložkou z polyesterové rohože a hrubozrnným břidličným posypem na horním povrchu</t>
  </si>
  <si>
    <t>-2069590344</t>
  </si>
  <si>
    <t>47,208*1,1655 'Přepočtené koeficientem množství</t>
  </si>
  <si>
    <t>97</t>
  </si>
  <si>
    <t>711193121</t>
  </si>
  <si>
    <t>Izolace proti vlhkosti na vodorovné ploše těsnicí hmotou minerální na bázi cementu a disperze dvousložková</t>
  </si>
  <si>
    <t>1446558166</t>
  </si>
  <si>
    <t>"0.16" 0,55*(2,6+2*2,45+2*0,55)</t>
  </si>
  <si>
    <t>"1.03" 1,6</t>
  </si>
  <si>
    <t>"2.03,03,11,16-24,29,33,38,42,47,51"</t>
  </si>
  <si>
    <t>0,9+2,1+2,35+2,27+3,15+6,79+1,03+2*0,97+3,09+4,58+1,62+6*2,27</t>
  </si>
  <si>
    <t>3*43,44</t>
  </si>
  <si>
    <t>98</t>
  </si>
  <si>
    <t>711193131</t>
  </si>
  <si>
    <t>Izolace proti vlhkosti na svislé ploše těsnicí kaší minerální minerální na bázi cementu a disperze dvousložková</t>
  </si>
  <si>
    <t>-818453680</t>
  </si>
  <si>
    <t>"0.16" 0,2*(4*2,45+2,6+2,76+2*0,55+2*0,71)</t>
  </si>
  <si>
    <t>2,4*(2,6+2*0,55+2*0,08+2*2,45+2*0,41)</t>
  </si>
  <si>
    <t>"1.03" 0,3*(2*1,1+2*1,45)+0,9*1,1</t>
  </si>
  <si>
    <t>"2.03" 0,3*(2*0,84+2*1,07)</t>
  </si>
  <si>
    <t>"2.06" 0,3*(2*1,175+2*2)+2,1*3*0,9+1*1,1</t>
  </si>
  <si>
    <t>"2.11" 0,3*(2*2,17+2*1,215)+2,1*3*0,9+1*1,1</t>
  </si>
  <si>
    <t>"2.16,29,33,38,42,47,51" 7*(0,3*(2*2,4+2*1,175)+2,1*3*0,9+1*1,1)</t>
  </si>
  <si>
    <t>"2.17" 0,3*(2*1,975+2*1,595)+1*1,595</t>
  </si>
  <si>
    <t>"2.18" 0,3*(2*2,3+2*3)+1*0,9</t>
  </si>
  <si>
    <t>"2.19" 0,3*(2*1,2+2*0,85)</t>
  </si>
  <si>
    <t>"2.20,21" 2*(0,3*(2*1,2+2*0,9))</t>
  </si>
  <si>
    <t>"2.22" 0,3*(2*2,075+2*1,595)+1*1</t>
  </si>
  <si>
    <t>"2.23" 0,3*(2*2,175+2*3)+1,5*1</t>
  </si>
  <si>
    <t>"2.24" 0,3*(2*0,9+2*1,925)</t>
  </si>
  <si>
    <t>"dtto 2.np" 3*102,096</t>
  </si>
  <si>
    <t>99</t>
  </si>
  <si>
    <t>781131264</t>
  </si>
  <si>
    <t>Izolace pod obklad těsnícími pásy mezi podlahou a stěnou</t>
  </si>
  <si>
    <t>207950784</t>
  </si>
  <si>
    <t>"0.16" (4*2,45+2,6+2,76+2*0,55+2*0,71)</t>
  </si>
  <si>
    <t>(2,6+2*2,45+2*0,08+2*0,55)</t>
  </si>
  <si>
    <t>(2,6+2*0,55+2*0,08+2*2,45+2*0,41)</t>
  </si>
  <si>
    <t>"1.03" (2*1,1+2*1,45)</t>
  </si>
  <si>
    <t>"2.03" (2*0,84+2*1,07)</t>
  </si>
  <si>
    <t>"2.06" (2*1,175+2*2)</t>
  </si>
  <si>
    <t>"2.11" 0,3*(2*2,17+2*1,215)</t>
  </si>
  <si>
    <t>"2.16,29,33,38,42,47,51" 7*((2*2,4+2*1,175))</t>
  </si>
  <si>
    <t>"2.17" (2*1,975+2*1,595)</t>
  </si>
  <si>
    <t>"2.18" (2*2,3+2*3)</t>
  </si>
  <si>
    <t>"2.19" (2*1,2+2*0,85)</t>
  </si>
  <si>
    <t>"2.20,21" 2*((2*1,2+2*0,9))</t>
  </si>
  <si>
    <t>"2.22" (2*2,075+2*1,595)</t>
  </si>
  <si>
    <t>"2.23" (2*2,175+2*3)</t>
  </si>
  <si>
    <t>"2.24" (2*0,9+2*1,925)</t>
  </si>
  <si>
    <t>"dtto 2.np" 3*115,831</t>
  </si>
  <si>
    <t>100</t>
  </si>
  <si>
    <t>998711103</t>
  </si>
  <si>
    <t>Přesun hmot tonážní pro izolace proti vodě, vlhkosti a plynům v objektech výšky do 60 m</t>
  </si>
  <si>
    <t>894758866</t>
  </si>
  <si>
    <t>713</t>
  </si>
  <si>
    <t>Izolace tepelné</t>
  </si>
  <si>
    <t>101</t>
  </si>
  <si>
    <t>713110811</t>
  </si>
  <si>
    <t>Odstranění tepelné izolace stropů volně kladené z vláknitých materiálů suchých tl do 100 mm</t>
  </si>
  <si>
    <t>363406309</t>
  </si>
  <si>
    <t>"D06"</t>
  </si>
  <si>
    <t>403,6 "izolace v sdk podhledu"</t>
  </si>
  <si>
    <t>727</t>
  </si>
  <si>
    <t>Zdravotechnika - požární ochrana</t>
  </si>
  <si>
    <t>102</t>
  </si>
  <si>
    <t>727111119</t>
  </si>
  <si>
    <t>Prostup předizolovaného kovového potrubí D 110 mm stěnou tl 10 cm požární odolnost EI 60-120</t>
  </si>
  <si>
    <t>-803579647</t>
  </si>
  <si>
    <t>"požární ucpávka napotrubí DN100mm EI45"</t>
  </si>
  <si>
    <t>763</t>
  </si>
  <si>
    <t>Konstrukce suché výstavby</t>
  </si>
  <si>
    <t>103</t>
  </si>
  <si>
    <t>76301</t>
  </si>
  <si>
    <t xml:space="preserve">Montáž a demontáž sdk prachotěsné příčky s integrovanými uzamykatelnými dveřmi </t>
  </si>
  <si>
    <t>735760187</t>
  </si>
  <si>
    <t>"prachotěsné příčky v halách se schodištěm 2.01, 3.01, 4.01, 5.01"</t>
  </si>
  <si>
    <t>4*6*2,5</t>
  </si>
  <si>
    <t>104</t>
  </si>
  <si>
    <t>763121411</t>
  </si>
  <si>
    <t>SDK stěna předsazená tl 62,5 mm profil CW+UW 50 deska 1xA 12,5 bez izolace EI 15</t>
  </si>
  <si>
    <t>725483185</t>
  </si>
  <si>
    <t>"ozn M"</t>
  </si>
  <si>
    <t>"D12" 2,5*(0,68+2*0,25)</t>
  </si>
  <si>
    <t>"pro zakrytí potrubí ZTI"</t>
  </si>
  <si>
    <t>8,13</t>
  </si>
  <si>
    <t>105</t>
  </si>
  <si>
    <t>763131414</t>
  </si>
  <si>
    <t>SDK podhled desky 1xA 15 bez izolace dvouvrstvá spodní kce profil CD+UD</t>
  </si>
  <si>
    <t>455754432</t>
  </si>
  <si>
    <t>"ozn. B"</t>
  </si>
  <si>
    <t xml:space="preserve">"D12" </t>
  </si>
  <si>
    <t>"1.01,02,08,14" 71,3+14,64+15,62+40,45</t>
  </si>
  <si>
    <t>"2.01,03,17-24" 38,9+0,9+3,15+6,79+1,3+0,97+0,97+3,09+4,58+1,62</t>
  </si>
  <si>
    <t>"D14-15"</t>
  </si>
  <si>
    <t>"dtto 2.np" 2*62,27</t>
  </si>
  <si>
    <t>"pro zakrytí potrubí VZT"</t>
  </si>
  <si>
    <t>3,62</t>
  </si>
  <si>
    <t>106</t>
  </si>
  <si>
    <t>763131415</t>
  </si>
  <si>
    <t>SDK podhled desky 1xA 15 s izolací dvouvrstvá spodní kce profil CD+UD</t>
  </si>
  <si>
    <t>1051690733</t>
  </si>
  <si>
    <t>"ozn B"</t>
  </si>
  <si>
    <t>"D16"</t>
  </si>
  <si>
    <t>"5.01,03,17-24" 38,9+0,9+3,15+6,79+1,3+0,97+0,97+3,09+4,58+1,62</t>
  </si>
  <si>
    <t>107</t>
  </si>
  <si>
    <t>763131453</t>
  </si>
  <si>
    <t>SDK podhled deska 1xH2 15 bez izolace dvouvrstvá spodní kce profil CD+UD</t>
  </si>
  <si>
    <t>-832806480</t>
  </si>
  <si>
    <t>"ozn. C"</t>
  </si>
  <si>
    <t>"2.06,11,16,29,33,38,42,47,51" 2,1+2,35+7*2,27</t>
  </si>
  <si>
    <t>"D14,15"</t>
  </si>
  <si>
    <t>"dtto 2.np" 2*20,34</t>
  </si>
  <si>
    <t>108</t>
  </si>
  <si>
    <t>763131454</t>
  </si>
  <si>
    <t>SDK podhled deska 1xH2 15 s izolací dvouvrstvá spodní kce profil CD+UD</t>
  </si>
  <si>
    <t>-2095770746</t>
  </si>
  <si>
    <t xml:space="preserve">"D16" </t>
  </si>
  <si>
    <t>"5.06,11,16,29,33,38,42,47,51" 2,1+2,35+7*2,27</t>
  </si>
  <si>
    <t>109</t>
  </si>
  <si>
    <t>763131821</t>
  </si>
  <si>
    <t>Demontáž SDK podhledu s dvouvrstvou nosnou kcí z ocelových profilů opláštění jednoduché</t>
  </si>
  <si>
    <t>1926990710</t>
  </si>
  <si>
    <t>403,6</t>
  </si>
  <si>
    <t>110</t>
  </si>
  <si>
    <t>7633211131</t>
  </si>
  <si>
    <t>Obklad stěn z cementotřískových desek vč. dodávky</t>
  </si>
  <si>
    <t>-1450562361</t>
  </si>
  <si>
    <t>"ozn. L"</t>
  </si>
  <si>
    <t>2,4*11,1-1,8*2,02</t>
  </si>
  <si>
    <t>111</t>
  </si>
  <si>
    <t>763411811</t>
  </si>
  <si>
    <t>Demontáž sanitárních příček z desek</t>
  </si>
  <si>
    <t>-1522017600</t>
  </si>
  <si>
    <t>4*2*(3+3*1,2)</t>
  </si>
  <si>
    <t>112</t>
  </si>
  <si>
    <t>763411821</t>
  </si>
  <si>
    <t>Demontáž dveří sanitárních příček</t>
  </si>
  <si>
    <t>138521115</t>
  </si>
  <si>
    <t>4*4</t>
  </si>
  <si>
    <t>113</t>
  </si>
  <si>
    <t>998763303</t>
  </si>
  <si>
    <t>Přesun hmot tonážní pro sádrokartonové konstrukce v objektech v do 24 m</t>
  </si>
  <si>
    <t>358821901</t>
  </si>
  <si>
    <t>766</t>
  </si>
  <si>
    <t>Konstrukce truhlářské</t>
  </si>
  <si>
    <t>114</t>
  </si>
  <si>
    <t>76601</t>
  </si>
  <si>
    <t>D+M T1 kuchyňská linka dl. 2,8 m - kompletní provedení dle specifikace tabulky D21 Výpis truhlářských výrobků</t>
  </si>
  <si>
    <t>-246467498</t>
  </si>
  <si>
    <t>115</t>
  </si>
  <si>
    <t>76602</t>
  </si>
  <si>
    <t>D+M T2 kuchyňská linka vč. recirkulační digestoře (bez spotřebičů) - kompletní provedení dle specifikace tabulky D21 Výpis truhlářských výrobků</t>
  </si>
  <si>
    <t>1048500385</t>
  </si>
  <si>
    <t>116</t>
  </si>
  <si>
    <t>76603</t>
  </si>
  <si>
    <t>D+M T3 vestavěná šatní skříň 2500x1200x600 mm - provedení dle specifikace tabulky D21 Výpis truhlářských výrobků</t>
  </si>
  <si>
    <t>1328488886</t>
  </si>
  <si>
    <t>117</t>
  </si>
  <si>
    <t>76604</t>
  </si>
  <si>
    <t>D+M T4 vestavěná šatní skříň 2400x1200x600 mm - provedení dle specifikace tabulky D21 Výpis truhlářských výrobků</t>
  </si>
  <si>
    <t>-136099051</t>
  </si>
  <si>
    <t>118</t>
  </si>
  <si>
    <t>76605</t>
  </si>
  <si>
    <t>D+M T5 čalouněná nástěnka 1200/2400 mm - proveden dle specifikace tabulky D21 Výpis truhlářských výrobků</t>
  </si>
  <si>
    <t>1044830637</t>
  </si>
  <si>
    <t>119</t>
  </si>
  <si>
    <t>766111820</t>
  </si>
  <si>
    <t>Demontáž truhlářských stěn dřevěných plných</t>
  </si>
  <si>
    <t>261953586</t>
  </si>
  <si>
    <t>2,5*(3,8+2*0,25)</t>
  </si>
  <si>
    <t>120</t>
  </si>
  <si>
    <t>766411821</t>
  </si>
  <si>
    <t>Demontáž truhlářského obložení stěn z palubek</t>
  </si>
  <si>
    <t>1799406808</t>
  </si>
  <si>
    <t>1,8*(5,5+3,75+2,25+0,8+0,25+1,2+5,25+0,85+0,25)</t>
  </si>
  <si>
    <t>1,8*(5,45+0,75+3,9+2,885+0,68+2*0,3+1,485+5,2)</t>
  </si>
  <si>
    <t>1,8*(2+1)</t>
  </si>
  <si>
    <t>1,62*(2*6-7,2-4*0,8-0,9)-0,42*(1,9-2)+2,14*7,2-1,45*1,97</t>
  </si>
  <si>
    <t>1,8*(2*6+2*2,1-1,45+2*0,15-1,55+2*0,25-3*0,8-0,96)</t>
  </si>
  <si>
    <t>1,8*(2*6+2*1,8-1,55-1,56-2*0,8)</t>
  </si>
  <si>
    <t>1,8*(2*6+2*0,15+2*0,25-2*0,8)</t>
  </si>
  <si>
    <t>1,8*(2*6+2*1,8-1,56-1,4-2*0,8)</t>
  </si>
  <si>
    <t>3*(1,32*(2*6-7,2-4*0,8-0,9)-0,12*(1,9-2)+1,8*(7,2-1,45))</t>
  </si>
  <si>
    <t>3*1,32*(2*6+2*2,1-1,45+2*0,15-1,55+2*0,25-3*0,8-0,96)</t>
  </si>
  <si>
    <t>3*1,32*(2*6+2*1,8-1,55-1,56-2*0,8)</t>
  </si>
  <si>
    <t>3*1,32*(2*6+2*0,15+2*0,25-2*0,8)</t>
  </si>
  <si>
    <t>3*1,32*(2*6+2*1,8-1,56-1,4-2*0,8)</t>
  </si>
  <si>
    <t>121</t>
  </si>
  <si>
    <t>766411822</t>
  </si>
  <si>
    <t>Demontáž truhlářského obložení stěn podkladových roštů</t>
  </si>
  <si>
    <t>-600658535</t>
  </si>
  <si>
    <t>122</t>
  </si>
  <si>
    <t>76662171</t>
  </si>
  <si>
    <t>Montáž oken - doplnění pákových ovladačů na stávající plastová výklopná okna v suterénu</t>
  </si>
  <si>
    <t>1137848408</t>
  </si>
  <si>
    <t>123</t>
  </si>
  <si>
    <t>549131</t>
  </si>
  <si>
    <t>kování - pákový ovladač</t>
  </si>
  <si>
    <t>-1082010318</t>
  </si>
  <si>
    <t>124</t>
  </si>
  <si>
    <t>766660001</t>
  </si>
  <si>
    <t>Montáž dveřních křídel otvíravých jednokřídlových š do 0,8 m do ocelové zárubně</t>
  </si>
  <si>
    <t>-2003781448</t>
  </si>
  <si>
    <t>"D21"</t>
  </si>
  <si>
    <t>"D5" 36+28</t>
  </si>
  <si>
    <t>"D6" 4</t>
  </si>
  <si>
    <t>"D7" 12+12+1</t>
  </si>
  <si>
    <t>"D8" 28+24</t>
  </si>
  <si>
    <t>125</t>
  </si>
  <si>
    <t>61161012</t>
  </si>
  <si>
    <t>D8 dveře jednokřídlé dřevěné povrch CPL plné 600x1970 mm, wc zámek, kování, barva bílá mat</t>
  </si>
  <si>
    <t>713647143</t>
  </si>
  <si>
    <t>126</t>
  </si>
  <si>
    <t>61161013</t>
  </si>
  <si>
    <t>D7 dveře jednokřídlé dřevěné povrch CPL plné 700x1970 mm, wc zámek, kování, barva bílá mat</t>
  </si>
  <si>
    <t>1826413187</t>
  </si>
  <si>
    <t>127</t>
  </si>
  <si>
    <t>61161020</t>
  </si>
  <si>
    <t>D6 dveře jednokřídlé dřevěné povrch CPL z 1/3 prosklené 800x1970 mm, cylindrická vložka - generální klíč, kování, barva bílá mat</t>
  </si>
  <si>
    <t>1534117935</t>
  </si>
  <si>
    <t>128</t>
  </si>
  <si>
    <t>611610201</t>
  </si>
  <si>
    <t>D5 dveře jednokřídlé dřevěné povrch CPL z 1/3 prosklené 800x1970 mm, cylindrická vložka - generální klíč, kování, barva antracit</t>
  </si>
  <si>
    <t>-809590977</t>
  </si>
  <si>
    <t>129</t>
  </si>
  <si>
    <t>766660021</t>
  </si>
  <si>
    <t>Montáž dveřních křídel otvíravých jednokřídlových š do 0,8 m požárních do ocelové zárubně</t>
  </si>
  <si>
    <t>-1055265739</t>
  </si>
  <si>
    <t>"D3" 18+21</t>
  </si>
  <si>
    <t>"D4" 12+20</t>
  </si>
  <si>
    <t>130</t>
  </si>
  <si>
    <t>61165339</t>
  </si>
  <si>
    <t>D3 dveře jednokřídlé dřevěné protipožární EI 30 C2 DP3 povrch CPL plné 800x1970 mm, cylindrická vložka - generální klíč, kování, samozavírač, barva bílá mat</t>
  </si>
  <si>
    <t>1279243920</t>
  </si>
  <si>
    <t>131</t>
  </si>
  <si>
    <t>611653391</t>
  </si>
  <si>
    <t>D4 dveře jednokřídlé dřevěné protipožární EI 30 C2 DP3 povrch CPL z 1/3 prosklené 800x1970 mm, cylindrická vložka - generální klíč, kování, samozavírač, barva antracit</t>
  </si>
  <si>
    <t>-544720860</t>
  </si>
  <si>
    <t>132</t>
  </si>
  <si>
    <t>766660022</t>
  </si>
  <si>
    <t>Montáž dveřních křídel otvíravých jednokřídlových š přes 0,8 m požárních do ocelové zárubně</t>
  </si>
  <si>
    <t>1147553641</t>
  </si>
  <si>
    <t>"D1" 10</t>
  </si>
  <si>
    <t>"D2" 1</t>
  </si>
  <si>
    <t>133</t>
  </si>
  <si>
    <t>61161055</t>
  </si>
  <si>
    <t>D1 dveře dvoukř. dřevěné protipožární EI 30 C2 DP3, povrch CPL, prosklené 1450x1970mm, klika, panikové kování, 2x samozavírač, barva antracit</t>
  </si>
  <si>
    <t>-1030029104</t>
  </si>
  <si>
    <t>134</t>
  </si>
  <si>
    <t>611610551</t>
  </si>
  <si>
    <t>D2 dveře dvoukř. dřevěné protipožární EI 30 C2 DP3, povrch CPL, ze 2/3 prosklené 1450x1970mm, klika, panikové kování, 2x samozavírač, barva antracit</t>
  </si>
  <si>
    <t>-1771093978</t>
  </si>
  <si>
    <t>135</t>
  </si>
  <si>
    <t>766812840</t>
  </si>
  <si>
    <t>Demontáž kuchyňských linek dřevěných nebo kovových délky do 2,1 m</t>
  </si>
  <si>
    <t>-756216744</t>
  </si>
  <si>
    <t>136</t>
  </si>
  <si>
    <t>766825821</t>
  </si>
  <si>
    <t>Demontáž truhlářských vestavěných skříní dvoukřídlových</t>
  </si>
  <si>
    <t>-1238896154</t>
  </si>
  <si>
    <t>4*16</t>
  </si>
  <si>
    <t>137</t>
  </si>
  <si>
    <t>766825829</t>
  </si>
  <si>
    <t>Demontáž garnýží</t>
  </si>
  <si>
    <t>1978124357</t>
  </si>
  <si>
    <t>138</t>
  </si>
  <si>
    <t>998766103</t>
  </si>
  <si>
    <t>Přesun hmot tonážní pro konstrukce truhlářské v objektech v do 24 m</t>
  </si>
  <si>
    <t>-459689071</t>
  </si>
  <si>
    <t>767</t>
  </si>
  <si>
    <t>Konstrukce zámečnické</t>
  </si>
  <si>
    <t>139</t>
  </si>
  <si>
    <t>767531111</t>
  </si>
  <si>
    <t>Montáž vstupních kovových nebo plastových rohoží čistících zón</t>
  </si>
  <si>
    <t>-758131862</t>
  </si>
  <si>
    <t>140</t>
  </si>
  <si>
    <t>69752110</t>
  </si>
  <si>
    <t>rohož textilní, čistící</t>
  </si>
  <si>
    <t>341038218</t>
  </si>
  <si>
    <t>141</t>
  </si>
  <si>
    <t>767531121</t>
  </si>
  <si>
    <t>Osazení zapuštěného rámu z L profilů k čistícím rohožím</t>
  </si>
  <si>
    <t>771920452</t>
  </si>
  <si>
    <t>2*6+2*1,7</t>
  </si>
  <si>
    <t>142</t>
  </si>
  <si>
    <t>69752160</t>
  </si>
  <si>
    <t>rám pro zapuštění profil L-30/30 25/25 20/30 15/30-Al</t>
  </si>
  <si>
    <t>-2001224113</t>
  </si>
  <si>
    <t>143</t>
  </si>
  <si>
    <t>998767103</t>
  </si>
  <si>
    <t>Přesun hmot tonážní pro zámečnické konstrukce v objektech v do 24 m</t>
  </si>
  <si>
    <t>2041542961</t>
  </si>
  <si>
    <t>771</t>
  </si>
  <si>
    <t>Podlahy z dlaždic</t>
  </si>
  <si>
    <t>144</t>
  </si>
  <si>
    <t>771121011</t>
  </si>
  <si>
    <t>Nátěr penetrační na podlahu</t>
  </si>
  <si>
    <t>-1357471092</t>
  </si>
  <si>
    <t>756,97+64,8</t>
  </si>
  <si>
    <t>145</t>
  </si>
  <si>
    <t>771161021</t>
  </si>
  <si>
    <t>Montáž profilu ukončujícího pro plynulý přechod (dlažby s kobercem apod.)</t>
  </si>
  <si>
    <t>281798487</t>
  </si>
  <si>
    <t>"D12-16"</t>
  </si>
  <si>
    <t>"1.np" 7*0,8</t>
  </si>
  <si>
    <t>"2.-5.np" 4*19*0,8</t>
  </si>
  <si>
    <t>146</t>
  </si>
  <si>
    <t>59054102</t>
  </si>
  <si>
    <t xml:space="preserve">profil přechodový </t>
  </si>
  <si>
    <t>-598794098</t>
  </si>
  <si>
    <t>66,4*1,1 'Přepočtené koeficientem množství</t>
  </si>
  <si>
    <t>147</t>
  </si>
  <si>
    <t>771474112</t>
  </si>
  <si>
    <t>Montáž soklů z dlaždic keramických rovných flexibilní lepidlo v do 90 mm</t>
  </si>
  <si>
    <t>-1183778111</t>
  </si>
  <si>
    <t>"2.08" 2*2,295+2,5-0,8-0,7</t>
  </si>
  <si>
    <t>"2.09" 2*1,3+2*1,215-3*0,8-0,6</t>
  </si>
  <si>
    <t>"2.13,26,30,35,39,44,48" 7*(2*1,5+2*1,175-3*0,8-0,6)</t>
  </si>
  <si>
    <t>"2.52" 2,37+2*2,47+2*0,2-1,75-0,7</t>
  </si>
  <si>
    <t>"D14"</t>
  </si>
  <si>
    <t>"3.01" 2*6+2*7,2-1,45-4*0,8-0,9</t>
  </si>
  <si>
    <t>"3.02" 2*1,25+2*3,87-3*0,8-2*0,6</t>
  </si>
  <si>
    <t>"3.09" 2*1,3+2*1,215-3*0,8-0,6</t>
  </si>
  <si>
    <t>"3.12" 2*6+2*2,1-1,45-1,55+2*0,25-3*0,8-0,9</t>
  </si>
  <si>
    <t>"3.13,26,30,35,39,44,48" 7*(2*1,5+2*1,175-3*0,8-0,6)</t>
  </si>
  <si>
    <t>"3.25" 2*6+2*1,8-2*1,55-2*0,8</t>
  </si>
  <si>
    <t>"3.34" 2*6+2*1,56-1,45-1,56+2*0,25-2*0,8</t>
  </si>
  <si>
    <t>"3.43" 2*6+2*1,8-1,56-2*0,8</t>
  </si>
  <si>
    <t>"dtto 3.np" 2*90,72</t>
  </si>
  <si>
    <t>148</t>
  </si>
  <si>
    <t>59761275</t>
  </si>
  <si>
    <t>sokl-dlažba keramická slinutá hladká do interiéru i exteriéru 330x80mm</t>
  </si>
  <si>
    <t>1808134967</t>
  </si>
  <si>
    <t>636,81*2,475 'Přepočtené koeficientem množství</t>
  </si>
  <si>
    <t>149</t>
  </si>
  <si>
    <t>771574111</t>
  </si>
  <si>
    <t>Montáž podlah keramických hladkých lepených flexibilním lepidlem do 9 ks/m2</t>
  </si>
  <si>
    <t>1308063110</t>
  </si>
  <si>
    <t>32,69+2,51+21,8+35,7+14,22+13,27+3,03+21,35+19,52+21</t>
  </si>
  <si>
    <t>29,52+14,84+4,57+9,79+19,91</t>
  </si>
  <si>
    <t>14,64+1,6+1,33+15,62+9,34</t>
  </si>
  <si>
    <t>38,9-2*6+4,84+0,9+2,1+5,93+1,68+2,35+13,22+1,88+2,27-2,1*2</t>
  </si>
  <si>
    <t>3,15+6,79+1,03+0,97+0,97+3,09+4,58+1,62+10,98+6*(1,88+2,27)+4,71</t>
  </si>
  <si>
    <t>38,9-2*6+4,84+0,9+2,1+1,68+2,35+13,22+1,88+2,27-2,1*2</t>
  </si>
  <si>
    <t>3,15+6,79+1,03+0,97+0,97+3,09+4,58+1,62+10,98+6*(1,88+2,27)</t>
  </si>
  <si>
    <t>"dtto 3.np" 2*(51,94+58,08)</t>
  </si>
  <si>
    <t>150</t>
  </si>
  <si>
    <t>59761011</t>
  </si>
  <si>
    <t>dlažba keramická slinutá hladká do interiéru i exteriéru 330/330/8 mm, R9/A, otěruvzdornost 4, v barvě středně šedé dle TZ</t>
  </si>
  <si>
    <t>1684818361</t>
  </si>
  <si>
    <t>756,97*1,1 'Přepočtené koeficientem množství</t>
  </si>
  <si>
    <t>151</t>
  </si>
  <si>
    <t>771574115</t>
  </si>
  <si>
    <t>Montáž podlah keramických hladkých lepených flexibilním lepidlem do 25 ks/m2</t>
  </si>
  <si>
    <t>1820896476</t>
  </si>
  <si>
    <t>"ozn. H, dlažba 200/200 mm  barevná, pruh š. 2 m"</t>
  </si>
  <si>
    <t>4*2*6</t>
  </si>
  <si>
    <t>4*2,1*2</t>
  </si>
  <si>
    <t>152</t>
  </si>
  <si>
    <t>59761432</t>
  </si>
  <si>
    <t>dlažba keramická slinutá hladká do interiéru i exteriéru 200/200/7 mm, otěruvzdornost 2, v barvě jednotlivých podlaží dle TZ</t>
  </si>
  <si>
    <t>-1688018083</t>
  </si>
  <si>
    <t>153</t>
  </si>
  <si>
    <t>771577111</t>
  </si>
  <si>
    <t>Příplatek k montáži podlah keramických lepených flexibilním lepidlem za plochu do 5 m2</t>
  </si>
  <si>
    <t>464764561</t>
  </si>
  <si>
    <t>2,51+3,03+4,57</t>
  </si>
  <si>
    <t>1,6+1,33</t>
  </si>
  <si>
    <t>4,84+0,9+2,1+1,68+2,35+1,88+2,27</t>
  </si>
  <si>
    <t>3,15+1,03+0,97+0,97+3,09+4,58+1,62+6*(1,88+2,27)</t>
  </si>
  <si>
    <t>4,71</t>
  </si>
  <si>
    <t>"dtto 2.np" 3*(16,02+40,31)</t>
  </si>
  <si>
    <t>154</t>
  </si>
  <si>
    <t>771591115</t>
  </si>
  <si>
    <t>Podlahy spárování silikonem</t>
  </si>
  <si>
    <t>322175295</t>
  </si>
  <si>
    <t>"styk dlažba/soklík"</t>
  </si>
  <si>
    <t>636,81</t>
  </si>
  <si>
    <t>155</t>
  </si>
  <si>
    <t>771591117</t>
  </si>
  <si>
    <t>Podlahy spárování akrylem</t>
  </si>
  <si>
    <t>796483730</t>
  </si>
  <si>
    <t>"ukončení soklíku u omítky"</t>
  </si>
  <si>
    <t>156</t>
  </si>
  <si>
    <t>771592011</t>
  </si>
  <si>
    <t>Čištění vnitřních ploch podlah nebo schodišť po položení dlažby chemickými prostředky</t>
  </si>
  <si>
    <t>-1403334019</t>
  </si>
  <si>
    <t>157</t>
  </si>
  <si>
    <t>998771103</t>
  </si>
  <si>
    <t>Přesun hmot tonážní pro podlahy z dlaždic v objektech v do 24 m</t>
  </si>
  <si>
    <t>-1997315766</t>
  </si>
  <si>
    <t>772</t>
  </si>
  <si>
    <t>Podlahy z kamene</t>
  </si>
  <si>
    <t>158</t>
  </si>
  <si>
    <t>77201</t>
  </si>
  <si>
    <t>Lokální opravy kamenné a teracové dlažby vč. schodiště, vyčištění a vyleštění, ošetření povrchu pomocí krystalizace</t>
  </si>
  <si>
    <t>-1100684867</t>
  </si>
  <si>
    <t>"1.01" 69,72-6*1,7+0,1*(2*11,8-2*1,45)</t>
  </si>
  <si>
    <t>"1.14" 40,52+0,1*(2*11,1+2*1,2+2*4+2*0,85-1,55-1,8)</t>
  </si>
  <si>
    <t>"schodiště" 1,55*(2,2+1,16)+4*1,2*(3,82+2,87)</t>
  </si>
  <si>
    <t>159</t>
  </si>
  <si>
    <t>772522811</t>
  </si>
  <si>
    <t>Demontáž dlažby z kamene do suti z tvrdých kamenů kladených do malty</t>
  </si>
  <si>
    <t>1792129076</t>
  </si>
  <si>
    <t xml:space="preserve">"ozn. A" </t>
  </si>
  <si>
    <t>160</t>
  </si>
  <si>
    <t>998772102</t>
  </si>
  <si>
    <t>Přesun hmot tonážní pro podlahy z kamene v objektech v do 12 m</t>
  </si>
  <si>
    <t>-145860931</t>
  </si>
  <si>
    <t>776</t>
  </si>
  <si>
    <t>Podlahy povlakové</t>
  </si>
  <si>
    <t>161</t>
  </si>
  <si>
    <t>776111112</t>
  </si>
  <si>
    <t>Broušení betonového podkladu povlakových podlah</t>
  </si>
  <si>
    <t>808928772</t>
  </si>
  <si>
    <t>162</t>
  </si>
  <si>
    <t>776111311</t>
  </si>
  <si>
    <t>Vysátí podkladu povlakových podlah</t>
  </si>
  <si>
    <t>-554181726</t>
  </si>
  <si>
    <t>163</t>
  </si>
  <si>
    <t>776121321</t>
  </si>
  <si>
    <t>Vodou ředitelná penetrace savého podkladu povlakových podlah neředěná</t>
  </si>
  <si>
    <t>-299302841</t>
  </si>
  <si>
    <t>164</t>
  </si>
  <si>
    <t>776141122</t>
  </si>
  <si>
    <t>Vyrovnání podkladu povlakových podlah stěrkou pevnosti 30 MPa tl 5 mm</t>
  </si>
  <si>
    <t>1871472764</t>
  </si>
  <si>
    <t>165</t>
  </si>
  <si>
    <t>776201811</t>
  </si>
  <si>
    <t>Demontáž lepených povlakových podlah bez podložky ručně</t>
  </si>
  <si>
    <t>-262582722</t>
  </si>
  <si>
    <t>166</t>
  </si>
  <si>
    <t>776221111</t>
  </si>
  <si>
    <t>Lepení pásů z PVC standardním lepidlem</t>
  </si>
  <si>
    <t>93706260</t>
  </si>
  <si>
    <t>"D18"</t>
  </si>
  <si>
    <t>21,35+13,78+13,4+10,42+10,42+12,14+9</t>
  </si>
  <si>
    <t>12,38+13,57+35,4+11,54+7*(12,3+12,8)</t>
  </si>
  <si>
    <t>12,38+13,57+35,4+10,87+11,54+7*(12,3+12,8)</t>
  </si>
  <si>
    <t>"dtto 3.np" 2*259,46</t>
  </si>
  <si>
    <t>167</t>
  </si>
  <si>
    <t>28412285</t>
  </si>
  <si>
    <t>krytina podlahová heterogenní tl 2mm, reakce na oheň Bfl, třída zátěže velmi vysoká, v barvách jednotlivých podlaží dle TZ</t>
  </si>
  <si>
    <t>-638718392</t>
  </si>
  <si>
    <t>1117,48*1,1 'Přepočtené koeficientem množství</t>
  </si>
  <si>
    <t>168</t>
  </si>
  <si>
    <t>776223112</t>
  </si>
  <si>
    <t>Spoj povlakových podlahovin z PVC svařováním za studena</t>
  </si>
  <si>
    <t>1762928338</t>
  </si>
  <si>
    <t>1117,48*0,65</t>
  </si>
  <si>
    <t>169</t>
  </si>
  <si>
    <t>776410811</t>
  </si>
  <si>
    <t>Odstranění soklíků a lišt pryžových nebo plastových</t>
  </si>
  <si>
    <t>1021966703</t>
  </si>
  <si>
    <t>"1.05" 2*6+2*4,67-0,8</t>
  </si>
  <si>
    <t>"1.06" 2*2,95+2*4,67-2*0,8</t>
  </si>
  <si>
    <t>"1.07" 2*2,95+2*4,67+2*0,95-2*0,8</t>
  </si>
  <si>
    <t>"1.09" 2*2,96+2*3,52-2*0,8</t>
  </si>
  <si>
    <t>"1.10" 2*2,96+2*3,52-0,8</t>
  </si>
  <si>
    <t>"1.12" 2*3,4+2*3,57-0,8</t>
  </si>
  <si>
    <t>"1.13" 2*2,52+2*3,57-0,8</t>
  </si>
  <si>
    <t>"2.04" 2*4,67+2*2,97+2*0,25-0,8</t>
  </si>
  <si>
    <t>"2.05" 2*4,67+2*3,24+2*0,34-0,8</t>
  </si>
  <si>
    <t>"2.07" 2*6+2*5,9-0,8</t>
  </si>
  <si>
    <t>"2.08" 2*2,37+2*5,13-0,8</t>
  </si>
  <si>
    <t>"2.09" 2*1,3+2*1,29-2*0,8-0,6</t>
  </si>
  <si>
    <t>"2.10" 2*3,55+2*3,25-0,8</t>
  </si>
  <si>
    <t>"2.13,12,25,30,34,39" 6*(2*1,5+2*1,25-3*0,8-0,6)</t>
  </si>
  <si>
    <t>"2.14,22,26,31,35,40" 6*(2*2,8+2*0,6+2*4,97-0,8)</t>
  </si>
  <si>
    <t>"2.15,23,27,32,36,41" 6*(2*3,12+2*0,6+2*3,64-0,8)</t>
  </si>
  <si>
    <t>"2.43" 2*1,5+2*1,25-3*0,8-0,6</t>
  </si>
  <si>
    <t>"2.44" 2*2,8+2*0,6+2*4,97-0,8</t>
  </si>
  <si>
    <t>"2.45" 2*3,2+2*0,6+2*3,64-0,8</t>
  </si>
  <si>
    <t>"2.46" 2*1,21+2*0,9-0,6</t>
  </si>
  <si>
    <t>"2.47" 2*1,21+2*0,97-0,6</t>
  </si>
  <si>
    <t>"D04"</t>
  </si>
  <si>
    <t>"3.04" 2*4,67+2*2,97+2*0,25-0,8</t>
  </si>
  <si>
    <t>"3.05" 2*4,67+2*3,24+2*0,34-0,8</t>
  </si>
  <si>
    <t>"3.07" 2*6+2*5,9-0,8</t>
  </si>
  <si>
    <t>"3.08" 2*2,37+2*5,13-0,8</t>
  </si>
  <si>
    <t>"3.09" 2*1,3+2*1,29-2*0,8-0,6</t>
  </si>
  <si>
    <t>"3.10" 2*3,55+2*3,25-0,8</t>
  </si>
  <si>
    <t>"3.13,12,25,30,34,39,43" 7*(2*1,5+2*1,25-3*0,8-0,6)</t>
  </si>
  <si>
    <t>"3.14,22,26,31,35,40,44" 7*(2*2,8+2*0,6+2*4,97-0,8)</t>
  </si>
  <si>
    <t>"3.15,23,27,32,36,41,45" 7*(2*3,12+2*0,6+2*3,64-0,8)</t>
  </si>
  <si>
    <t>"D05,06"</t>
  </si>
  <si>
    <t>"dtto 3.np" 2*310,18</t>
  </si>
  <si>
    <t>170</t>
  </si>
  <si>
    <t>776421111</t>
  </si>
  <si>
    <t>Montáž obvodových lišt lepením</t>
  </si>
  <si>
    <t>-470046792</t>
  </si>
  <si>
    <t>"2.04" 2*4,67+2*3,23+2*0,25+2*0,35-0,8</t>
  </si>
  <si>
    <t>"2.05" 2*4,67+2*3,24+2*0,34+2*0,25-0,8</t>
  </si>
  <si>
    <t>"2.14,27,31,36,40,45,49" 7*(2*2,8+2*0,6+2*4,97-0,8)</t>
  </si>
  <si>
    <t>"2.15,28,32,37,41,46,50" 7*(2*3,12+2*0,6+2*3,64-0,8)</t>
  </si>
  <si>
    <t>"3.04" 2*4,67+2*3,23+2*0,25+2*0,35-0,8</t>
  </si>
  <si>
    <t>"3.05" 2*4,67+2*3,24+2*0,34+2*0,25-0,8</t>
  </si>
  <si>
    <t>"3.08" 2*2,37+2*4,62+2*0,15-0,8</t>
  </si>
  <si>
    <t>"3.14,27,31,36,40,45,49" 7*(2*2,8+2*0,6+2*4,97-0,8)</t>
  </si>
  <si>
    <t>"3.15,28,32,37,41,46,50" 7*(2*3,12+2*0,6+2*3,64-0,8)</t>
  </si>
  <si>
    <t>"dtto 3.np" 2*290,7</t>
  </si>
  <si>
    <t>171</t>
  </si>
  <si>
    <t>28411009</t>
  </si>
  <si>
    <t xml:space="preserve">lišta soklová PVC </t>
  </si>
  <si>
    <t>1837470001</t>
  </si>
  <si>
    <t>1247,08*1,02 'Přepočtené koeficientem množství</t>
  </si>
  <si>
    <t>172</t>
  </si>
  <si>
    <t>998776103</t>
  </si>
  <si>
    <t>Přesun hmot tonážní pro podlahy povlakové v objektech v do 24 m</t>
  </si>
  <si>
    <t>647372652</t>
  </si>
  <si>
    <t>781</t>
  </si>
  <si>
    <t>Dokončovací práce - obklady</t>
  </si>
  <si>
    <t>173</t>
  </si>
  <si>
    <t>781121011</t>
  </si>
  <si>
    <t>Nátěr penetrační na stěnu</t>
  </si>
  <si>
    <t>-802493571</t>
  </si>
  <si>
    <t>174</t>
  </si>
  <si>
    <t>781474111</t>
  </si>
  <si>
    <t>Montáž obkladů vnitřních keramických hladkých do 9 ks/m2 lepených flexibilním lepidlem</t>
  </si>
  <si>
    <t>-1824100914</t>
  </si>
  <si>
    <t>"0.08" 2,4*(1,5+0,6)+0,12*1,1</t>
  </si>
  <si>
    <t>"1.03" 2,4*(2*1,1+2*1,45)-0,6*1,97</t>
  </si>
  <si>
    <t>"2.03" 2,4*(2*0,84+2*1,07)-0,6*1,97</t>
  </si>
  <si>
    <t>"2.06" 2,4*(2*1,175+2*2)-0,6*1,97</t>
  </si>
  <si>
    <t>"2.08" 2,4*2,5</t>
  </si>
  <si>
    <t>"2.11" 2,4*(2*2,17+2*1,215)-0,6*1,97</t>
  </si>
  <si>
    <t>"2.16,29,33,38,42,47,51" 7*(2,4*(2*2,4+2*1,175)-0,6*1,97)</t>
  </si>
  <si>
    <t>"2.17" 2,4*(2*1,975+2*1,595)-0,8*1,97-0,7*1,97</t>
  </si>
  <si>
    <t>"2.18" 2,4*(2*2,3+2*3)-4*0,7*1,97+0,12*1,2-2*1*1,5</t>
  </si>
  <si>
    <t>"2.19" 2,4*(2*1,2+2*0,85)-0,7*1,97</t>
  </si>
  <si>
    <t>"2.20,21"2*(2,4*(2*1,2+2*0,9)-0,7*1,97)</t>
  </si>
  <si>
    <t>"2.22" 2,4*(2*2,075+2*1,595)-0,8*1,97-0,7*1,97</t>
  </si>
  <si>
    <t>"2.23" 2,4*(2*2,175+2*3)-2*0,7*1,97-0,9*2,3-1,2*1,5</t>
  </si>
  <si>
    <t>"2.24" 2,4*(2*0,9+2*1,925)-0,7*1,97</t>
  </si>
  <si>
    <t>"2.52" 2,4*1,75</t>
  </si>
  <si>
    <t>"3.03" 2,4*(2*0,84+2*1,07)-0,6*1,97</t>
  </si>
  <si>
    <t>"3.06" 2,4*(2*1,175+2*2)-0,6*1,97</t>
  </si>
  <si>
    <t>"3.08" 1,5*2,7</t>
  </si>
  <si>
    <t>"3.11" 2,4*(2*2,17+2*1,215)-0,6*1,97</t>
  </si>
  <si>
    <t>"3.16,29,33,38,42,47,51" 7*(2,4*(2*2,4+2*1,175)-0,6*1,97)</t>
  </si>
  <si>
    <t>"3.17" 2,4*(2*1,975+2*1,595)-0,8*1,97-0,7*1,97</t>
  </si>
  <si>
    <t>"3.18" 2,4*(2*2,3+2*3)-4*0,7*1,97+0,12*1,2-2*1*1,5</t>
  </si>
  <si>
    <t>"3.19" 2,4*(2*1,2+2*0,85)-0,7*1,97</t>
  </si>
  <si>
    <t>"3.20,21"2*(2,4*(2*1,2+2*0,9)-0,7*1,97)</t>
  </si>
  <si>
    <t>"3.22" 2,4*(2*2,075+2*1,595)-0,8*1,97-0,7*1,97</t>
  </si>
  <si>
    <t>"3.23" 2,4*(2*2,175+2*3)-2*0,7*1,97-0,9*2,3-1,2*1,5</t>
  </si>
  <si>
    <t>"3.24" 2,4*(2*0,9+2*1,925)-0,7*1,97</t>
  </si>
  <si>
    <t>"dtto 3.np" 2*255,172</t>
  </si>
  <si>
    <t>175</t>
  </si>
  <si>
    <t>59761026</t>
  </si>
  <si>
    <t>obklad keramický hladký, matný - obklad 200/200/7 mm v barvách jednotlivých podlaží dle TZ</t>
  </si>
  <si>
    <t>-2027619644</t>
  </si>
  <si>
    <t>1070,297*1,1 'Přepočtené koeficientem množství</t>
  </si>
  <si>
    <t>176</t>
  </si>
  <si>
    <t>781477111</t>
  </si>
  <si>
    <t>Příplatek k montáži obkladů vnitřních keramických hladkých za plochu do 10 m2</t>
  </si>
  <si>
    <t>-1944149010</t>
  </si>
  <si>
    <t>3*(7,986+4,05)</t>
  </si>
  <si>
    <t>177</t>
  </si>
  <si>
    <t>781491021</t>
  </si>
  <si>
    <t>Montáž zrcadel plochy do 1 m2 lepených silikonovým tmelem na keramický obklad</t>
  </si>
  <si>
    <t>289193061</t>
  </si>
  <si>
    <t>178</t>
  </si>
  <si>
    <t>6346512</t>
  </si>
  <si>
    <t>zrcadlo</t>
  </si>
  <si>
    <t>1788339351</t>
  </si>
  <si>
    <t>44*1,1 'Přepočtené koeficientem množství</t>
  </si>
  <si>
    <t>179</t>
  </si>
  <si>
    <t>781494111</t>
  </si>
  <si>
    <t>Plastové profily rohové lepené flexibilním lepidlem</t>
  </si>
  <si>
    <t>-534241041</t>
  </si>
  <si>
    <t>1,1+0,15</t>
  </si>
  <si>
    <t>1,1</t>
  </si>
  <si>
    <t>4*(0,84+2,4+4*0,9+0,85+2*1,2+3*2,4+4*1,5+2*1+8*2,4+1,5+2,7)</t>
  </si>
  <si>
    <t>2*2,4</t>
  </si>
  <si>
    <t>180</t>
  </si>
  <si>
    <t>781494211</t>
  </si>
  <si>
    <t>Plastové profily vanové lepené flexibilním lepidlem</t>
  </si>
  <si>
    <t>-1098083097</t>
  </si>
  <si>
    <t>4*(9*3*0,9)</t>
  </si>
  <si>
    <t>181</t>
  </si>
  <si>
    <t>781495117</t>
  </si>
  <si>
    <t>Spárování vnitřních obkladů akrylem</t>
  </si>
  <si>
    <t>2028064294</t>
  </si>
  <si>
    <t>"D11-12"</t>
  </si>
  <si>
    <t>"ukončení obkladů"</t>
  </si>
  <si>
    <t>1,5+0,6+2*2,4</t>
  </si>
  <si>
    <t>2*1,1+2*1,45</t>
  </si>
  <si>
    <t>2,4</t>
  </si>
  <si>
    <t>182</t>
  </si>
  <si>
    <t>781495211</t>
  </si>
  <si>
    <t>Čištění vnitřních ploch stěn po provedení obkladu chemickými prostředky</t>
  </si>
  <si>
    <t>792937344</t>
  </si>
  <si>
    <t>183</t>
  </si>
  <si>
    <t>998781103</t>
  </si>
  <si>
    <t>Přesun hmot tonážní pro obklady keramické v objektech v do 24 m</t>
  </si>
  <si>
    <t>1351362137</t>
  </si>
  <si>
    <t>783</t>
  </si>
  <si>
    <t>Dokončovací práce - nátěry</t>
  </si>
  <si>
    <t>184</t>
  </si>
  <si>
    <t>78301</t>
  </si>
  <si>
    <t>Stávající zábradlí schodiště - očištění, odmaštění, antikorozní, základní + 2x vrchní nátěr (černý, matný), přebroušení a nalakování madla</t>
  </si>
  <si>
    <t>-530924120</t>
  </si>
  <si>
    <t>3,15+2,25+4,2</t>
  </si>
  <si>
    <t>4*(2*4,7+2*3,82+1,3)</t>
  </si>
  <si>
    <t>185</t>
  </si>
  <si>
    <t>78302</t>
  </si>
  <si>
    <t>Nátěr ocelové zárubně jednokřídlé 1x antikorozní, 1x základ, 2x vrchní email, brava bílý polomat</t>
  </si>
  <si>
    <t>-169189992</t>
  </si>
  <si>
    <t>24+182</t>
  </si>
  <si>
    <t>186</t>
  </si>
  <si>
    <t>78303</t>
  </si>
  <si>
    <t>Nátěr ocelové zárubně dvoukřídlé 1x antikorozní, 1x základ, 2x vrchní email, brava bílý polomat</t>
  </si>
  <si>
    <t>1188478735</t>
  </si>
  <si>
    <t>784</t>
  </si>
  <si>
    <t>Dokončovací práce - malby a tapety</t>
  </si>
  <si>
    <t>187</t>
  </si>
  <si>
    <t>784121001</t>
  </si>
  <si>
    <t>Oškrabání malby v mísnostech výšky do 3,80 m</t>
  </si>
  <si>
    <t>-1054620127</t>
  </si>
  <si>
    <t>"stropy mimo sdk"</t>
  </si>
  <si>
    <t>270,06+244,79+4*401,19</t>
  </si>
  <si>
    <t>-(328,82+62,27+61,02+20,34)</t>
  </si>
  <si>
    <t>"pro opravy omítek stěn"</t>
  </si>
  <si>
    <t>1477,628</t>
  </si>
  <si>
    <t>"v místnostech bez oprav omítek (pokoje, klubovny, zázemí)"</t>
  </si>
  <si>
    <t>"0.01" 2,5*(2*6+2*8,82)</t>
  </si>
  <si>
    <t>"0.02" 2,5*(2*1,52+2*1,65)</t>
  </si>
  <si>
    <t>"0.04" 2,5*(2*4,4+2*5,9+2*1,85)</t>
  </si>
  <si>
    <t>"0.05" 2,5*(2*6+2*5,95)</t>
  </si>
  <si>
    <t>"0.06" 2,5*(2*6+2*3+2*2,1)</t>
  </si>
  <si>
    <t>"0.07" 2,5*(2*6+2*2,15)</t>
  </si>
  <si>
    <t>"0.08" 2,5*(2*1,95+2*1,57)</t>
  </si>
  <si>
    <t>"0.09" 2,5*(2*6+2*4,67)</t>
  </si>
  <si>
    <t>"0.10" 2,5*(2*6+2*3,3)</t>
  </si>
  <si>
    <t>"0.11" 2,5*(2*6+2*3,5)</t>
  </si>
  <si>
    <t>"0.12" 2,5*(2*6+2*4,92+2*0,25)</t>
  </si>
  <si>
    <t>"0.13" 2,5*(2*2,97+2*4,92)</t>
  </si>
  <si>
    <t>"0.14" 2,5*(2*2,95+2*1,55)</t>
  </si>
  <si>
    <t>"0.15" 2,5*(2*2,95+2*3,32)</t>
  </si>
  <si>
    <t>"0.16" 2,5*(2*4,02+2*1,9)</t>
  </si>
  <si>
    <t>"1.06" 2,5*(2*2,95+2*4,67)</t>
  </si>
  <si>
    <t>"1.07" 2,5*(2*2,95+2*4,67+0,95)</t>
  </si>
  <si>
    <t>"1.08" 2,5*(2*6+2*3,55)</t>
  </si>
  <si>
    <t>"1.09" 2,5*(2*2,96+2*3,52)</t>
  </si>
  <si>
    <t>"1.10" 2,5*(2*2,96+2*3,52)</t>
  </si>
  <si>
    <t>"1.11" 2,5*(2*4,15+2*2,25)</t>
  </si>
  <si>
    <t>"1.12" 2,5*(2*3,4+2*3,57)</t>
  </si>
  <si>
    <t>"1.13" 2,5*(2*2,52+2*3,57)</t>
  </si>
  <si>
    <t>"1.14" 2,5*(2*11,1+2*1,2+2*4+2*0,85)</t>
  </si>
  <si>
    <t>"2.02" 2,5*(2*1,25+2*3,87)</t>
  </si>
  <si>
    <t>"2.04" 2,5*(2*4,67+2*3,23+2*0,25+2*0,35)</t>
  </si>
  <si>
    <t>"2.05" 2,5*(2*4,67+2*3,24+2*0,34+2*0,25)</t>
  </si>
  <si>
    <t>"2.07" 2,5*(2*6+2*5,9)</t>
  </si>
  <si>
    <t>"2.08" 2,5*(2*2,37+2*4,62+2*0,15)-2,7*1,5</t>
  </si>
  <si>
    <t>"2.10" 2,5*(2*3,55+2*3,25)</t>
  </si>
  <si>
    <t>"2.12" 2,5*(2*6+2*2,1)</t>
  </si>
  <si>
    <t>"2.14,27,31,36,40,45,49" 2,5*7*(2*2,8+2*0,6+2*4,97)</t>
  </si>
  <si>
    <t>"2.15,28,32,37,41,46,50" 2,5*6*(2*3,12+2*0,6+2*3,64)</t>
  </si>
  <si>
    <t>"dtto 2.np" 3*790</t>
  </si>
  <si>
    <t>188</t>
  </si>
  <si>
    <t>784181121</t>
  </si>
  <si>
    <t>Hloubková jednonásobná bezbarvá penetrace podkladu v místnostech výšky do 3,80 m</t>
  </si>
  <si>
    <t>1382668328</t>
  </si>
  <si>
    <t>189</t>
  </si>
  <si>
    <t>784221101</t>
  </si>
  <si>
    <t>Dvojnásobné bílé malby ze směsí za sucha dobře otěruvzdorných v místnostech do 3,80 m</t>
  </si>
  <si>
    <t>-1792939935</t>
  </si>
  <si>
    <t>"stropy" 270,06</t>
  </si>
  <si>
    <t>"0.16" 2,5*(4,02+2*1,9)</t>
  </si>
  <si>
    <t>"stropy" 244,79</t>
  </si>
  <si>
    <t>"1.01" 2,4*(2*11,8)</t>
  </si>
  <si>
    <t>"1.02" 2,4*(2*6+2*2,4)</t>
  </si>
  <si>
    <t>"1.04" 2,5*(2*0,85+2*1,57)</t>
  </si>
  <si>
    <t>"1.05" 2,5*(2,15+1)</t>
  </si>
  <si>
    <t>"1.07" 2,5*(2*2,95+2*4,67+2*0,95)</t>
  </si>
  <si>
    <t>"1.08" 2,4*(2*6+2*3,55)</t>
  </si>
  <si>
    <t>"1.14" 2,4*(11,1-1,55+2*1,2+2*4+2*0,85)</t>
  </si>
  <si>
    <t>"stropy" 400,96</t>
  </si>
  <si>
    <t>"2.01" 2,4*(2*6+2*7,2)-0,9*2,3-2*1,5+4</t>
  </si>
  <si>
    <t>"2.08" 2,5*(2*2,37+2,5)</t>
  </si>
  <si>
    <t>"2.09" 2,5*(2*1,3+2*1,215)</t>
  </si>
  <si>
    <t>"2.13,26,30,35,39,44,48" 7*(2,5*(2*1,5+2*1,175))</t>
  </si>
  <si>
    <t>"2.14,27,31,36,40,45,49" 7*2,5*(2*2,8+2*0,6+2*4,97)</t>
  </si>
  <si>
    <t>"2.15,28,32,37,41,46,50" 7*2,5*(2*3,12+2*0,6+2*3,64)</t>
  </si>
  <si>
    <t>"2.25" 2,5*(2*6+2*1,8)</t>
  </si>
  <si>
    <t>"2.34" 2,5*(2*6+2*1,56)</t>
  </si>
  <si>
    <t>"2.43" 2,5*(2*6+2*1,8)</t>
  </si>
  <si>
    <t>"2.52" 2,5*(2*2,37+2*2,045-1,75)</t>
  </si>
  <si>
    <t>"stropy" 401,19</t>
  </si>
  <si>
    <t>"3.01" 2,4*(2*6+2*7,2)-0,9*2,3-2*1,5+4</t>
  </si>
  <si>
    <t>"3.02" 2,5*(2*1,25+2*3,87)</t>
  </si>
  <si>
    <t>"3.04" 2,5*(2*4,67+2*3,23+2*0,25+2*0,35)</t>
  </si>
  <si>
    <t>"3.05" 2,5*(2*4,67+2*3,24+2*0,34+2*0,25)</t>
  </si>
  <si>
    <t>"3.07" 2,5*(2*6+2*5,9)</t>
  </si>
  <si>
    <t>"3.08" 2,5*(2*2,37+2*4,62)-2,7*1,5</t>
  </si>
  <si>
    <t>"3.09" 2,5*(2*1,3+2*1,215)</t>
  </si>
  <si>
    <t>"3.10" 2,5*(2*3,55+2*3,25)</t>
  </si>
  <si>
    <t>"3.12" 2,5*(2*6+2*2,1)</t>
  </si>
  <si>
    <t>"3.13,26,30,35,39,44,48" 7*(2,5*(2*1,5+2*1,175))</t>
  </si>
  <si>
    <t>"3.14,27,31,36,40,45,49" 7*2,5*(2*2,8+2*0,6+2*4,97)</t>
  </si>
  <si>
    <t>"3.15,28,32,37,41,46,50" 7*2,5*(2*3,12+2*0,6+2*3,64)</t>
  </si>
  <si>
    <t>"3.25" 2,5*(2*6+2*1,8)</t>
  </si>
  <si>
    <t>"3.34" 2,5*(2*6+2*1,56)</t>
  </si>
  <si>
    <t>"3.43" 2,5*(2*6+2*1,8)</t>
  </si>
  <si>
    <t>"dtto 3.np" 2*1511,53</t>
  </si>
  <si>
    <t>190</t>
  </si>
  <si>
    <t>784221133</t>
  </si>
  <si>
    <t>Příplatek k cenám 2x maleb za sucha otěruvzdorných za provádění styku 2 barev</t>
  </si>
  <si>
    <t>-151869380</t>
  </si>
  <si>
    <t>2,4*(2+4*4+2)+2*1,7+0,8+0,25+2,5+1,2+1,65+4*2*2</t>
  </si>
  <si>
    <t>191</t>
  </si>
  <si>
    <t>784221155</t>
  </si>
  <si>
    <t>Příplatek k cenám 2x maleb za sucha otěruvzdorných za barevnou malbu v odstínu sytém</t>
  </si>
  <si>
    <t>1733451100</t>
  </si>
  <si>
    <t>"dle popisu v TZ a na půdorysech ozn. J"</t>
  </si>
  <si>
    <t>"1.np" 2,4*(2*1,7+0,8+0,25+1,2+1,65)</t>
  </si>
  <si>
    <t>"2.-5.np" 4*2,4*2*2</t>
  </si>
  <si>
    <t>192</t>
  </si>
  <si>
    <t>784672031</t>
  </si>
  <si>
    <t>Písmomalířské práce výšky písmen nebo číslic do 500 mm v místnostech výšky do 3,80 m</t>
  </si>
  <si>
    <t>1451773923</t>
  </si>
  <si>
    <t>"číslování a popis místností, výška 300 mm, barevnost dle podlaží, dle půdorysů ozn. K"</t>
  </si>
  <si>
    <t>7+4*13</t>
  </si>
  <si>
    <t>193</t>
  </si>
  <si>
    <t>784672040</t>
  </si>
  <si>
    <t>Písmomalířské práce výšky písmen nebo číslic 1000 mm na schodišti o výšce podlaží do 5,00 m</t>
  </si>
  <si>
    <t>-492363922</t>
  </si>
  <si>
    <t>"číslování podlaží, barvy dle půdorysů ozn. G"</t>
  </si>
  <si>
    <t>2 - Zdravotechnika</t>
  </si>
  <si>
    <t>8 - Trubní vedení</t>
  </si>
  <si>
    <t>721 - Vnitřní kanalizace</t>
  </si>
  <si>
    <t>722 - Vnitřní vodovod</t>
  </si>
  <si>
    <t>725 - Zařizovací předměty - specifikace v tab. 27 Definice standardů</t>
  </si>
  <si>
    <t>831230110RAB</t>
  </si>
  <si>
    <t>Vodovodní přípojka z trub polyetylénových D 63, hloubka 1,2 m</t>
  </si>
  <si>
    <t>Předb.cena</t>
  </si>
  <si>
    <t>Napojení na vodovodní řad, navrtací pas, šoupátko, zemní souprava, poklop - DN 50</t>
  </si>
  <si>
    <t>soubor</t>
  </si>
  <si>
    <t>721</t>
  </si>
  <si>
    <t>Vnitřní kanalizace</t>
  </si>
  <si>
    <t>721176102R00</t>
  </si>
  <si>
    <t>Potrubí HT připojovací D 40 x 1,8 mm</t>
  </si>
  <si>
    <t>721176103R00</t>
  </si>
  <si>
    <t>Potrubí HT připojovací D 50 x 1,8 mm</t>
  </si>
  <si>
    <t>721176115R00</t>
  </si>
  <si>
    <t>Potrubí HT odpadní svislé D 110 x 2,7 mm</t>
  </si>
  <si>
    <t>721176116R00</t>
  </si>
  <si>
    <t>Potrubí HT odpadní svislé D 125 x 3,1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</si>
  <si>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</si>
  <si>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</si>
  <si>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</si>
  <si>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</si>
  <si>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</si>
  <si>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</si>
  <si>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721176226R00</t>
  </si>
  <si>
    <t>Potrubí KG svodné (ležaté) v zemi DN 250 x 6,2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</si>
  <si>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</si>
  <si>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</si>
  <si>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</si>
  <si>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</si>
  <si>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</si>
  <si>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</si>
  <si>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721234101RT1</t>
  </si>
  <si>
    <t>Vtok střešní pro plochou střechu, živičný pás, záchytný koš D 125 mm</t>
  </si>
  <si>
    <t>721273150R00</t>
  </si>
  <si>
    <t>Hlavice ventilační HL810</t>
  </si>
  <si>
    <t>721225205R00</t>
  </si>
  <si>
    <t>Uzávěrka zápachachová DN 40 pro napojení pračky</t>
  </si>
  <si>
    <t>721273150RT1</t>
  </si>
  <si>
    <t>Hlavice ventilační přivětrávací HL900, přivzdušňovací ventil HL900, D 50/75/110 mm</t>
  </si>
  <si>
    <t>721171803R00</t>
  </si>
  <si>
    <t>Demontáž potrubí z PVC do D 75 mm</t>
  </si>
  <si>
    <t>721140802R00</t>
  </si>
  <si>
    <t>Demontáž potrubí litinového DN 100</t>
  </si>
  <si>
    <t>721140806R00</t>
  </si>
  <si>
    <t>Demontáž potrubí litinového DN 125</t>
  </si>
  <si>
    <t>721140917R00</t>
  </si>
  <si>
    <t>Oprava - propojení dosavadního potrubí DN 150</t>
  </si>
  <si>
    <t>721140918R00</t>
  </si>
  <si>
    <t>Oprava - propojení dosavadního potrubí DN 200</t>
  </si>
  <si>
    <t>721290123R00</t>
  </si>
  <si>
    <t>Zkouška těsnosti kanalizace kouřem DN 300</t>
  </si>
  <si>
    <t>721290112R00</t>
  </si>
  <si>
    <t>Zkouška těsnosti kanalizace vodou DN 200</t>
  </si>
  <si>
    <t>998721103R00</t>
  </si>
  <si>
    <t>Přesun hmot pro vnitřní kanalizaci, výšky do 24 m</t>
  </si>
  <si>
    <t>722</t>
  </si>
  <si>
    <t>Vnitřní vodovod</t>
  </si>
  <si>
    <t>722130233R00</t>
  </si>
  <si>
    <t>Potrubí z trub.závit.pozink.svařovan. 11343,DN 25</t>
  </si>
  <si>
    <t>722130234R00</t>
  </si>
  <si>
    <t>Potrubí z trub.závit.pozink.svařovan. 11343,DN 32</t>
  </si>
  <si>
    <t>722130235R00</t>
  </si>
  <si>
    <t>Potrubí z trub.závit.pozink.svařovan. 11343,DN 40</t>
  </si>
  <si>
    <t>722130236R00</t>
  </si>
  <si>
    <t>Potrubí z trub.závit.pozink.svařovan. 11343,DN 50</t>
  </si>
  <si>
    <t>722176112R00</t>
  </si>
  <si>
    <t>Montáž rozvodů z plastů polyfúz. svařováním D 20mm</t>
  </si>
  <si>
    <t>722176113R00</t>
  </si>
  <si>
    <t>Montáž rozvodů z plastů polyfúz. svařováním D 25mm</t>
  </si>
  <si>
    <t>722176114R00</t>
  </si>
  <si>
    <t>Montáž rozvodů z plastů polyfúz. svařováním D 32mm</t>
  </si>
  <si>
    <t>722176115R00</t>
  </si>
  <si>
    <t>Montáž rozvodů z plastů polyfúz. svařováním D 40mm</t>
  </si>
  <si>
    <t>722176116R00</t>
  </si>
  <si>
    <t>Montáž rozvodů z plastů polyfúz. svařováním D 50mm</t>
  </si>
  <si>
    <t>722176117R00</t>
  </si>
  <si>
    <t>Montáž rozvodů z plastů polyfúz. svařováním D 63mm</t>
  </si>
  <si>
    <t>722190401R00</t>
  </si>
  <si>
    <t>Vyvedení a upevnění výpustek DN 15</t>
  </si>
  <si>
    <t>722190403R00</t>
  </si>
  <si>
    <t>Vyvedení a upevnění výpustek DN 25</t>
  </si>
  <si>
    <t>722181213RT7</t>
  </si>
  <si>
    <t>Izolace návleková tl. stěny 13 mm, vnitřní průměr 22 mm</t>
  </si>
  <si>
    <t>722181213RT9</t>
  </si>
  <si>
    <t>Izolace návleková tl. stěny 13 mm, vnitřní průměr 28 mm</t>
  </si>
  <si>
    <t>722181213RV9</t>
  </si>
  <si>
    <t>Izolace návleková tl. stěny 13 mm, vnitřní průměr 40 mm</t>
  </si>
  <si>
    <t>722181213RY3</t>
  </si>
  <si>
    <t>Izolace návleková tl. stěny 13 mm, vnitřní průměr 63 mm</t>
  </si>
  <si>
    <t>722237121R00</t>
  </si>
  <si>
    <t>Kohout kulový,2xvnitřní záv. DN 15</t>
  </si>
  <si>
    <t>722237122R00</t>
  </si>
  <si>
    <t>Kohout kulový,2xvnitřní záv. DN 20</t>
  </si>
  <si>
    <t>722237123R00</t>
  </si>
  <si>
    <t>Kohout kulový,2xvnitřní záv.  DN 25</t>
  </si>
  <si>
    <t>722237124R00</t>
  </si>
  <si>
    <t>Kohout kulový,2xvnitřní záv.  DN 32</t>
  </si>
  <si>
    <t>722237125R00</t>
  </si>
  <si>
    <t>Kohout kulový,2xvnitřní záv.  DN 40</t>
  </si>
  <si>
    <t>722237126R00</t>
  </si>
  <si>
    <t>Kohout kulový,2xvnitřní záv.  DN 50</t>
  </si>
  <si>
    <t>722254201RT3</t>
  </si>
  <si>
    <t>Hydrantový systém, box s plnými dveřmi, průměr 25/30, stálotvará hadice</t>
  </si>
  <si>
    <t>Předb.cena.1</t>
  </si>
  <si>
    <t>Žlaby pozinkované pro vedení trubek PPR 2,0 m,  + kotvení ke konstrukci</t>
  </si>
  <si>
    <t>722130801R00</t>
  </si>
  <si>
    <t>Demontáž potrubí ocelových závitových DN 25</t>
  </si>
  <si>
    <t>722130802R00</t>
  </si>
  <si>
    <t>Demontáž potrubí ocelových závitových DN 40</t>
  </si>
  <si>
    <t>722130803R00</t>
  </si>
  <si>
    <t>Demontáž potrubí ocelových závitových DN 50</t>
  </si>
  <si>
    <t>722131934R00</t>
  </si>
  <si>
    <t>Oprava-propojení dosavadního potrubí závit. DN 25</t>
  </si>
  <si>
    <t>722131936R00</t>
  </si>
  <si>
    <t>Oprava-propojení dosavadního potrubí závit. DN 40</t>
  </si>
  <si>
    <t>722131938R00</t>
  </si>
  <si>
    <t>Oprava-propojení dosavadního potrubí závit. DN 50</t>
  </si>
  <si>
    <t>722280108R00</t>
  </si>
  <si>
    <t>Tlaková zkouška vodovodního potrubí DN 50</t>
  </si>
  <si>
    <t>722290234R00</t>
  </si>
  <si>
    <t>Proplach a dezinfekce vodovod.potrubí DN 80</t>
  </si>
  <si>
    <t>998722103R00</t>
  </si>
  <si>
    <t>Přesun hmot pro vnitřní vodovod, výšky do 24 m</t>
  </si>
  <si>
    <t>725</t>
  </si>
  <si>
    <t>Zařizovací předměty - specifikace v tab. 27 Definice standardů</t>
  </si>
  <si>
    <t>725014101R00</t>
  </si>
  <si>
    <t>Klozet závěsný diturvitový + sedátko, bílý</t>
  </si>
  <si>
    <t>725015101R00</t>
  </si>
  <si>
    <t>Závěsný prvek pro WC, nádržka pod omítkou, tlačítko zepředu</t>
  </si>
  <si>
    <t>725017101R00</t>
  </si>
  <si>
    <t>Umyvadlo diturvitové na šrouby , 55 cm, bílé</t>
  </si>
  <si>
    <t>725019101R00</t>
  </si>
  <si>
    <t>Výlevka diturvitová zavěšená s plastovou mřížkou</t>
  </si>
  <si>
    <t>725249101R00</t>
  </si>
  <si>
    <t>Sprchová vanička čtvercová 900x900 keramická, zápachová uzávěrka, skleněné dveře posuvné do niky, demontovatelné pro čištění, dle tab.27 Definice standardů</t>
  </si>
  <si>
    <t>725122221R00</t>
  </si>
  <si>
    <t>Pisoár diturvitový s automatickým splachovačem, napájení z baterie</t>
  </si>
  <si>
    <t>725224137R00</t>
  </si>
  <si>
    <t>Vana ocelová se zápachovou uzávěrkou, dl. 1600 mm</t>
  </si>
  <si>
    <t>725314290R00</t>
  </si>
  <si>
    <t>Příslušenství k dřezu v kuchyňské sestavě</t>
  </si>
  <si>
    <t>725319101R00</t>
  </si>
  <si>
    <t>Dřez nerezový jednodílný</t>
  </si>
  <si>
    <t>725813112U00</t>
  </si>
  <si>
    <t>Ventil rohový G 1/2" připoj.</t>
  </si>
  <si>
    <t>725819201R00</t>
  </si>
  <si>
    <t>Ventil nástěnný pračkový s napojením na hadici  G, 1/2</t>
  </si>
  <si>
    <t>725822249U00</t>
  </si>
  <si>
    <t>Baterie nástěnná páková</t>
  </si>
  <si>
    <t>725823114R00</t>
  </si>
  <si>
    <t>Baterie dřezová stojánková ruční, bez otvír.odpadu</t>
  </si>
  <si>
    <t>725823111R00</t>
  </si>
  <si>
    <t>Baterie umyvadlová stoján. ruční, bez otvír.odpadu</t>
  </si>
  <si>
    <t>725849200R00</t>
  </si>
  <si>
    <t>Baterie sprchová nástěnná s ruční sprchou</t>
  </si>
  <si>
    <t>725835113RT1</t>
  </si>
  <si>
    <t>Baterie vanová nástěnná ruční, vč. příslušenstvím, standardní</t>
  </si>
  <si>
    <t>725110814R00</t>
  </si>
  <si>
    <t>Demontáž klozetů kombinovaných</t>
  </si>
  <si>
    <t>725210821R00</t>
  </si>
  <si>
    <t>Demontáž umyvadel bez výtokových armatur</t>
  </si>
  <si>
    <t>725330820R00</t>
  </si>
  <si>
    <t>Demontáž van</t>
  </si>
  <si>
    <t>725310823R00</t>
  </si>
  <si>
    <t>Demontáž dřezů 1dílných v kuchyňské sestavě</t>
  </si>
  <si>
    <t>725240811R00</t>
  </si>
  <si>
    <t>Demontáž sprchových kabin bez výtokových armatur</t>
  </si>
  <si>
    <t>725980113R00</t>
  </si>
  <si>
    <t>Dvířka vanová 300 x 300 mm</t>
  </si>
  <si>
    <t>725114912R00</t>
  </si>
  <si>
    <t>Zpětná montáž klozetové mísy a sedátka</t>
  </si>
  <si>
    <t>725210914R00</t>
  </si>
  <si>
    <t>Zpětná montáž umyvadla bez výtok.armatur</t>
  </si>
  <si>
    <t>725310919R00</t>
  </si>
  <si>
    <t>Zpětná montáž dřezu ocelového 1dílného</t>
  </si>
  <si>
    <t>725220912R00</t>
  </si>
  <si>
    <t>Zpětná montáž sprchové mísy</t>
  </si>
  <si>
    <t>998725103R00</t>
  </si>
  <si>
    <t>Přesun hmot pro zařizovací předměty, výšky do 24 m</t>
  </si>
  <si>
    <t>3 - Ústřední vytápění</t>
  </si>
  <si>
    <t>732 - Strojovny</t>
  </si>
  <si>
    <t>733 - Rozvod potrubí</t>
  </si>
  <si>
    <t>734 - Armatury</t>
  </si>
  <si>
    <t>735 - Otopná tělesa</t>
  </si>
  <si>
    <t>732</t>
  </si>
  <si>
    <t>Strojovny</t>
  </si>
  <si>
    <t>732429114R00</t>
  </si>
  <si>
    <t>Montáž čerpadel oběhových spirálních, DN 65</t>
  </si>
  <si>
    <t>MaR</t>
  </si>
  <si>
    <t>Odpojení a zpětné připojení nových prků na MaR</t>
  </si>
  <si>
    <t>soub</t>
  </si>
  <si>
    <t>OČ1</t>
  </si>
  <si>
    <t>Mokroběžné oběhové čerpadlo se šroubením, EC motorem odolným proti zablokování a integrovanou elektronickou regulací výkonu, připojení DN65, nastavena křivka variabilního diferenčního tlaku odpovídající pracovnímu bodu 28,1 kPa při 8,47 m3/h</t>
  </si>
  <si>
    <t>ks</t>
  </si>
  <si>
    <t>998732101R00</t>
  </si>
  <si>
    <t>Přesun hmot pro strojovny, výšky do 6 m</t>
  </si>
  <si>
    <t>733</t>
  </si>
  <si>
    <t>Rozvod potrubí</t>
  </si>
  <si>
    <t>722131112R00</t>
  </si>
  <si>
    <t>Potrubí ocel. vně pozink. D 15x1,2, spojované lisováním</t>
  </si>
  <si>
    <t>722131113R00</t>
  </si>
  <si>
    <t>Potrubí ocel. vně pozink. D 18x1,2, spojované lisováním</t>
  </si>
  <si>
    <t>722131114R00</t>
  </si>
  <si>
    <t>Potrubí ocel. vně pozink. D 22x1,5, spojované lisováním</t>
  </si>
  <si>
    <t>722131115R00</t>
  </si>
  <si>
    <t>Potrubí ocel. vně pozink. D 28x1,5, spojované lisováním</t>
  </si>
  <si>
    <t>722131116R00</t>
  </si>
  <si>
    <t>Potrubí ocel. vně pozink. D 35x1,5, spojované lisováním</t>
  </si>
  <si>
    <t>722131117R00</t>
  </si>
  <si>
    <t>Potrubí ocel. vně pozink. D 42x1,5, spojované lisováním</t>
  </si>
  <si>
    <t>722131118R00</t>
  </si>
  <si>
    <t>Potrubí ocel. vně pozink. D 54x1,5, spojované lisováním</t>
  </si>
  <si>
    <t>722131119R00</t>
  </si>
  <si>
    <t>Potrubí ocel. vně pozink. D 76x2,0, spojované lisováním</t>
  </si>
  <si>
    <t>Iz</t>
  </si>
  <si>
    <t>Izolace potrubí do DN65 minerální vatou tl. 25 mm, s Al polepem</t>
  </si>
  <si>
    <t>733190109R00</t>
  </si>
  <si>
    <t>Tlaková zkouška potrubí  DN 65</t>
  </si>
  <si>
    <t>998733103R00</t>
  </si>
  <si>
    <t>Přesun hmot pro rozvody potrubí, výšky do 24 m</t>
  </si>
  <si>
    <t>734</t>
  </si>
  <si>
    <t>Armatury</t>
  </si>
  <si>
    <t>734235131R00</t>
  </si>
  <si>
    <t>Kohout kulový s vypouštěním DN 15</t>
  </si>
  <si>
    <t>734235132R00</t>
  </si>
  <si>
    <t>Kohout kulový s vypouštěním DN 20</t>
  </si>
  <si>
    <t>734235133R00</t>
  </si>
  <si>
    <t>Kohout kulový s vypouštěním DN 25</t>
  </si>
  <si>
    <t>734235227R00</t>
  </si>
  <si>
    <t>Kohout kulový, 2xvnitřní záv. DN 65</t>
  </si>
  <si>
    <t>734245127R00</t>
  </si>
  <si>
    <t>Ventil zpětný,2xvnitřní závit. DN 65</t>
  </si>
  <si>
    <t>734295217R00</t>
  </si>
  <si>
    <t>Filtr, vnitřní-vnitřní z. DN 65</t>
  </si>
  <si>
    <t>734266122R00</t>
  </si>
  <si>
    <t>Šroubení reg.přímé,vnitř.z. DN 15</t>
  </si>
  <si>
    <t>734226212RT2</t>
  </si>
  <si>
    <t>Ventil term.přímý,vnitř.z. DN 15, s termostatickou hlavicí</t>
  </si>
  <si>
    <t>734209112R00</t>
  </si>
  <si>
    <t>Montáž armatur závitových,se 2závity, G 3/8</t>
  </si>
  <si>
    <t>734209113R00</t>
  </si>
  <si>
    <t>Montáž armatur závitových,se 2závity, G 1/2</t>
  </si>
  <si>
    <t>734209114R00</t>
  </si>
  <si>
    <t>Montáž armatur závitových,se 2závity, G 3/4</t>
  </si>
  <si>
    <t>VV10</t>
  </si>
  <si>
    <t>Vyvažovací šikmý ventil DN10 kvs = 1,32 m3/h</t>
  </si>
  <si>
    <t>VV15</t>
  </si>
  <si>
    <t>Vyvažovací šikmý ventil DN15 kvs = 2,3 m3/h</t>
  </si>
  <si>
    <t>VV20</t>
  </si>
  <si>
    <t>Vyvažovací šikmý ventil DN20 kvs = 5,37 m3/h</t>
  </si>
  <si>
    <t>734209117R00</t>
  </si>
  <si>
    <t>Montáž armatur závitových,se 2závity, G 6/4</t>
  </si>
  <si>
    <t>SV40</t>
  </si>
  <si>
    <t>Směšovací třícestný ventil DN40, kvs = 25 m³/h, lineární charakteristika, vč. tříbodového servopohonu, napájení 230 V napojen na stávající systém ekvitermní regulace</t>
  </si>
  <si>
    <t>998734103R00</t>
  </si>
  <si>
    <t>Přesun hmot pro armatury, výšky do 24 m</t>
  </si>
  <si>
    <t>735</t>
  </si>
  <si>
    <t>Otopná tělesa</t>
  </si>
  <si>
    <t>735156260R00</t>
  </si>
  <si>
    <t>Otopná tělesa panelová Klasik 11   600/ 400</t>
  </si>
  <si>
    <t>735156261R00</t>
  </si>
  <si>
    <t>Otopná tělesa panelová Klasik 11   600/ 500</t>
  </si>
  <si>
    <t>735156262R00</t>
  </si>
  <si>
    <t>Otopná tělesa panelová Klasik 11   600/ 600</t>
  </si>
  <si>
    <t>735156264R00</t>
  </si>
  <si>
    <t>Otopná tělesa panelová Klasik 11   600/ 800</t>
  </si>
  <si>
    <t>735156265R00</t>
  </si>
  <si>
    <t>Otopná tělesa panelová Klasik 11   600/ 900</t>
  </si>
  <si>
    <t>735156266R00</t>
  </si>
  <si>
    <t>Otopná tělesa panelová Klasik 11   600/1000</t>
  </si>
  <si>
    <t>735156266R00.1</t>
  </si>
  <si>
    <t>Otopná tělesa panelová Klasik 11   600/1100</t>
  </si>
  <si>
    <t>735156267R00</t>
  </si>
  <si>
    <t>Otopná tělesa panelová Klasik 11   600/1200</t>
  </si>
  <si>
    <t>735156268R00</t>
  </si>
  <si>
    <t>Otopná tělesa panelová Klasik 11   600/1400</t>
  </si>
  <si>
    <t>735156466R00</t>
  </si>
  <si>
    <t>Otopná tělesa panelová Klasik 20  600/1000</t>
  </si>
  <si>
    <t>735156663R00</t>
  </si>
  <si>
    <t>Otopná tělesa panelová Klasik 22  600/ 700</t>
  </si>
  <si>
    <t>735156664R00</t>
  </si>
  <si>
    <t>Otopná tělesa panelová Klasik 22  600/ 800</t>
  </si>
  <si>
    <t>735156665R00</t>
  </si>
  <si>
    <t>Otopná tělesa panelová Klasik 22  600/ 900</t>
  </si>
  <si>
    <t>735156666R00</t>
  </si>
  <si>
    <t>Otopná tělesa panelová Klasik 22  600/1000</t>
  </si>
  <si>
    <t>735156666R00.1</t>
  </si>
  <si>
    <t>Otopná tělesa panelová Klasik 22  600/1100</t>
  </si>
  <si>
    <t>735156667R00</t>
  </si>
  <si>
    <t>Otopná tělesa panelová Klasik 22  600/1200</t>
  </si>
  <si>
    <t>735156668R00</t>
  </si>
  <si>
    <t>Otopná tělesa panelová Klasik 22  600/1400</t>
  </si>
  <si>
    <t>735156669R00</t>
  </si>
  <si>
    <t>Otopná tělesa panelová Klasik 22  600/1600</t>
  </si>
  <si>
    <t>735156671R00</t>
  </si>
  <si>
    <t>Otopná tělesa panelová Klasik 22  600/2000</t>
  </si>
  <si>
    <t>735156765R00</t>
  </si>
  <si>
    <t>Otopná tělesa panelová Klasik 33  600/ 900</t>
  </si>
  <si>
    <t>735156767R00</t>
  </si>
  <si>
    <t>Otopná tělesa panelová Klasik 33  600/1200</t>
  </si>
  <si>
    <t>K11VM2000.514</t>
  </si>
  <si>
    <t>Otopná tělesa panelová verikální 11 2000/514</t>
  </si>
  <si>
    <t>K11VM2000.514.1</t>
  </si>
  <si>
    <t>Otopná tělesa panelová verikální 11 2000/588</t>
  </si>
  <si>
    <t>998735103R00</t>
  </si>
  <si>
    <t>Přesun hmot pro otopná tělesa, výšky do 24 m</t>
  </si>
  <si>
    <t>4 - Elektroinstalace</t>
  </si>
  <si>
    <t>Soupis:</t>
  </si>
  <si>
    <t>01 - Silnoproudá elektroinstalace</t>
  </si>
  <si>
    <t>D1 - materiál</t>
  </si>
  <si>
    <t xml:space="preserve">    741 - Elektroinstalace - silnoproud</t>
  </si>
  <si>
    <t>D1</t>
  </si>
  <si>
    <t>materiál</t>
  </si>
  <si>
    <t>R01</t>
  </si>
  <si>
    <t>Rozvaděč RH - hlavní rozvadeč, podomítkový, plechová dvířka na klíč - EI 15 DP1, 5x24 modulů, IP40, zapojený viz. výkres</t>
  </si>
  <si>
    <t>R02</t>
  </si>
  <si>
    <t>Rozvaděč RP Patrový rozvaděč, podomítkový, plechová dvířka na zámek - EI 15 DP1, 4x18 modulů, IP40, zapojený viz. výkres</t>
  </si>
  <si>
    <t>R03</t>
  </si>
  <si>
    <t>Rozvaděč RS rozvaděč sklepa, podomítkový, plechová dvířka na zámek - EI 15 DP1, 3x12 modulů, IP40, zapojený viz. výkres</t>
  </si>
  <si>
    <t>R04</t>
  </si>
  <si>
    <t>Rozvaděč RB rozvaděč buňky, nástěnný, plastový, bílý,plná dvířka, 1x6 modulů, IP20, zapojený viz. výkres</t>
  </si>
  <si>
    <t>34571511</t>
  </si>
  <si>
    <t>krabice přístrojová instalační 500V, D 69mmx30mm</t>
  </si>
  <si>
    <t>34555101</t>
  </si>
  <si>
    <t>zásuvka 1násobná 16A bílý</t>
  </si>
  <si>
    <t>34555121</t>
  </si>
  <si>
    <t>zásuvka 2násobná 16A bílá</t>
  </si>
  <si>
    <t>34109517</t>
  </si>
  <si>
    <t>kabel silový s Cu jádrem plochý 1kV 3x2,5mm2</t>
  </si>
  <si>
    <t>34111098</t>
  </si>
  <si>
    <t>kabel silový s Cu jádrem 1kV 5x4mm2</t>
  </si>
  <si>
    <t>34111076</t>
  </si>
  <si>
    <t>kabel silový s Cu jádrem 1kV 4x10mm2</t>
  </si>
  <si>
    <t>612335121</t>
  </si>
  <si>
    <t>Cementová štuková omítka rýh ve stěnách šířky do 150 mm</t>
  </si>
  <si>
    <t>973046161</t>
  </si>
  <si>
    <t>Vysekání kapes ve zdivu z betonu pro špalíky do 100x100x50 mm</t>
  </si>
  <si>
    <t>974082112</t>
  </si>
  <si>
    <t>Vysekání rýh pro vodiče v omítce MV nebo MVC stěn š do 30 mm</t>
  </si>
  <si>
    <t>741</t>
  </si>
  <si>
    <t>Elektroinstalace - silnoproud</t>
  </si>
  <si>
    <t>741112001</t>
  </si>
  <si>
    <t>Montáž krabice zapuštěná plastová kruhová</t>
  </si>
  <si>
    <t>741122005</t>
  </si>
  <si>
    <t>Montáž kabel Cu bez ukončení uložený pod omítku plný plochý 3x1 až 2,5 mm2 (CYKYLo)</t>
  </si>
  <si>
    <t>741122024</t>
  </si>
  <si>
    <t>Montáž kabel Cu bez ukončení uložený pod omítku plný kulatý 4x10 mm2 (CYKY)</t>
  </si>
  <si>
    <t>741122032</t>
  </si>
  <si>
    <t>Montáž kabel Cu bez ukončení uložený pod omítku plný kulatý 5x4 až 6 mm2 (CYKY)</t>
  </si>
  <si>
    <t>741130001</t>
  </si>
  <si>
    <t>Ukončení vodič izolovaný do 2,5mm2 v rozváděči nebo na přístroji</t>
  </si>
  <si>
    <t>741210001</t>
  </si>
  <si>
    <t>Montáž rozvodnice oceloplechová nebo plastová běžná do 20 kg</t>
  </si>
  <si>
    <t>741210101</t>
  </si>
  <si>
    <t>Montáž rozváděčů litinových, hliníkových nebo plastových sestava do 50 kg</t>
  </si>
  <si>
    <t>741313002</t>
  </si>
  <si>
    <t>Montáž zásuvka (polo)zapuštěná bezšroubové připojení 2P+PE dvojí zapojení - průběžná</t>
  </si>
  <si>
    <t>741313003</t>
  </si>
  <si>
    <t>Montáž zásuvka (polo)zapuštěná bezšroubové připojení 2x(2P+PE) dvojnásobná</t>
  </si>
  <si>
    <t>741313082</t>
  </si>
  <si>
    <t>Montáž zásuvka chráněná v krabici šroubové připojení 2P+PE prostředí venkovní, mokré</t>
  </si>
  <si>
    <t>02 - Osvětlení</t>
  </si>
  <si>
    <t>Svítidlo typ A. Přisazené kruhové LED svítidlo, průměr 190mm, 230V/22W, 1800 lm, 4000K, Ra 80, IP20, stropní/nástěnné. Bíle lakovaný válec, opálový průsvit.</t>
  </si>
  <si>
    <t>Svítidlo typ B. LED lineární prachotěsné svítidlo, 1275x84mm, jedna řada diod, 230V/20W, 2700 lm, 4000K, Ra 80,</t>
  </si>
  <si>
    <t>Svítidlo typ C. Přisazené kruhové LED svítidlo, tvar "čočka", průměr 300mm, 230V/14W, 1250 lm, 4000K, Ra 80, IP44, stropní/nástěnné, základna plech, kryt plast</t>
  </si>
  <si>
    <t>Svítidlo typ D. Vestavné kruhové LED svítidlo, průměr 205mm, 230V/11W, 900 lm, 4000K, Ra 80, IP40, okraj bílý plech, opálový plast</t>
  </si>
  <si>
    <t>R05</t>
  </si>
  <si>
    <t>Svítidlo typ E. Vestavné kruhové LED svítidlo, průměr 205mm, 230V/20W,1500 lm, 4000K, Ra 80, IP40, okraj bílý plech, opálový plast</t>
  </si>
  <si>
    <t>R06</t>
  </si>
  <si>
    <t>Svítidlo typ F. Přisazené kruhové LED svítidlo, tvar "čočka", průměr 300mm, 230V/20W, 2000 lm, 4000K, Ra 80, IP44, stropní/nástěnné, základna plech, kryt plast</t>
  </si>
  <si>
    <t>R07</t>
  </si>
  <si>
    <t>Svítidlo typ G. Přisazené kruhové LED svítidlo, průměr 190mm, 230V/14W, 1100 lm, 4000K, Ra 80, IP20, stropní/nástěnné. Bíle lakovaný válec, opálový průsvit.</t>
  </si>
  <si>
    <t>R08</t>
  </si>
  <si>
    <t>Svítidlo typ NS, Nouzové svítidlo LED svítící pouze při výpadku napájení, 1 hod,  230V/3W, 300lm s piktogramem</t>
  </si>
  <si>
    <t>R09</t>
  </si>
  <si>
    <t>PIR pohybový sensor 360stupňů s časovačem. 230V/10A, přisazený</t>
  </si>
  <si>
    <t>R10</t>
  </si>
  <si>
    <t>PIR pohybový sensor 360stupňů s časovačem. 230V/10A, vestavný do SDK</t>
  </si>
  <si>
    <t>R12</t>
  </si>
  <si>
    <t>časovač nastavitelný, 230V/10A, zpožděné vypnutí do KU68</t>
  </si>
  <si>
    <t>34535512</t>
  </si>
  <si>
    <t>spínač jednopólový 10A bílý</t>
  </si>
  <si>
    <t>34535573</t>
  </si>
  <si>
    <t>spínač řazení 5 10A bílý</t>
  </si>
  <si>
    <t>34535553</t>
  </si>
  <si>
    <t>přepínač střídavý řazení 6 10A bílý</t>
  </si>
  <si>
    <t>34562693</t>
  </si>
  <si>
    <t>svorkovnice krabicová bezšroubová s vodiči 2x2,5mm2, 400V 24A</t>
  </si>
  <si>
    <t>34109515</t>
  </si>
  <si>
    <t>kabel silový s Cu jádrem plochý 1kV 3x1,5mm2</t>
  </si>
  <si>
    <t>741310001</t>
  </si>
  <si>
    <t>Montáž vypínač nástěnný 1-jednopólový prostředí normální</t>
  </si>
  <si>
    <t>741310021</t>
  </si>
  <si>
    <t>Montáž přepínač nástěnný 5-sériový prostředí normální</t>
  </si>
  <si>
    <t>741310022</t>
  </si>
  <si>
    <t>Montáž přepínač nástěnný 6-střídavý prostředí normální</t>
  </si>
  <si>
    <t>741370002</t>
  </si>
  <si>
    <t>Montáž svítidlo žárovkové bytové stropní přisazené 1 zdroj se sklem</t>
  </si>
  <si>
    <t>741371002</t>
  </si>
  <si>
    <t>Montáž svítidlo zářivkové bytové stropní přisazené 1 zdroj s krytem</t>
  </si>
  <si>
    <t>741372101</t>
  </si>
  <si>
    <t>Montáž svítidlo LED bytové vestavné podhledové bodové</t>
  </si>
  <si>
    <t>R11</t>
  </si>
  <si>
    <t>montáž a zapojení pohybového senzoru.</t>
  </si>
  <si>
    <t>03 - Slaboproudá instalace</t>
  </si>
  <si>
    <t xml:space="preserve">    742 - Elektroinstalace - slaboproud</t>
  </si>
  <si>
    <t>Smart Switch - 48 ks portový gigabitový switch se 2 ks gigabitovými SFP sloty, přenosová rychlost LAN portů - 1 Gbit, PoE (Power over Ethernet), QoS (Quality of Service), Spravovatelnost (smart switch, web manageable), VLAN (virtual local area network) a</t>
  </si>
  <si>
    <t>zesilovač, 1 vstup VHF-UHF, 4 výstup, 28dB, s napájením</t>
  </si>
  <si>
    <t>rozvaděč RACK nástěnný, 9U/450mm, šedý, prosklený, oceloplechový, teplem řízený ventilátor</t>
  </si>
  <si>
    <t>Televizní anténa venkovní, DVB-T a DVB-T2, příjem v úhlu 80°, horizontální a vertikální polarizace, F konektor, LTE filtr, dálkový příjem</t>
  </si>
  <si>
    <t>H 121 AL PVC, koaxiální kabel 5mm, CU/AL, bílý</t>
  </si>
  <si>
    <t>34571050</t>
  </si>
  <si>
    <t>trubka elektroinstalační ohebná EN 500 86-1141 (chránička) D 16/21,2mm</t>
  </si>
  <si>
    <t>37451121</t>
  </si>
  <si>
    <t>zásuvka tv+r bílá</t>
  </si>
  <si>
    <t>R01.1</t>
  </si>
  <si>
    <t>zásuvka data 2xRJ45 bílá</t>
  </si>
  <si>
    <t>R03.1</t>
  </si>
  <si>
    <t>datový kabel CAT5E, UTP</t>
  </si>
  <si>
    <t>patch kabel 25cm, barevný CAT5E, UTP</t>
  </si>
  <si>
    <t>PATCH panel 24x RJ45, přímý, CAT5E, UTP, 1U, černý</t>
  </si>
  <si>
    <t>WiFi Access Point WiFi 5, 1317 Mb/s, Dual-band, 1 × LAN, GLAN, PoE</t>
  </si>
  <si>
    <t>34571523</t>
  </si>
  <si>
    <t>krabice přístrojová odbočná s víčkem z PH, D 103mmx50mm</t>
  </si>
  <si>
    <t>973031616</t>
  </si>
  <si>
    <t>Vysekání kapes ve zdivu cihelném na MV nebo MVC pro špalíky do 100x100x50 mm</t>
  </si>
  <si>
    <t>974082212</t>
  </si>
  <si>
    <t>Vysekání rýh pro vodiče v omítce MC stěn š do 30 mm</t>
  </si>
  <si>
    <t>742</t>
  </si>
  <si>
    <t>Elektroinstalace - slaboproud</t>
  </si>
  <si>
    <t>742110001</t>
  </si>
  <si>
    <t>Montáž trubek pro slaboproud plastových ohebných uložených pod omítku se zasekáním</t>
  </si>
  <si>
    <t>742110501</t>
  </si>
  <si>
    <t>Montáž krabic pro slaboproud zapuštěných plastových odbočných kruhových s víčkem a se zasekáním</t>
  </si>
  <si>
    <t>742121001</t>
  </si>
  <si>
    <t>Montáž kabelů sdělovacích pro vnitřní rozvody do 15 žil</t>
  </si>
  <si>
    <t>742330001</t>
  </si>
  <si>
    <t>Montáž rozvaděče nástěnného</t>
  </si>
  <si>
    <t>742330011</t>
  </si>
  <si>
    <t>Montáž zařízení do rozvaděče (switch, UPS, DVR, server) bez nastavení</t>
  </si>
  <si>
    <t>742330024</t>
  </si>
  <si>
    <t>Montáž patch panelu 24 portů UTP/FTP</t>
  </si>
  <si>
    <t>742330051</t>
  </si>
  <si>
    <t>Popis portu datové zásuvky</t>
  </si>
  <si>
    <t>742330052</t>
  </si>
  <si>
    <t>Popis portů patchpanelu</t>
  </si>
  <si>
    <t>742330101</t>
  </si>
  <si>
    <t>Měření metalického segmentu s vyhotovením protokolu</t>
  </si>
  <si>
    <t>742420001</t>
  </si>
  <si>
    <t>Montáž venkovní televizní antény</t>
  </si>
  <si>
    <t>742420061</t>
  </si>
  <si>
    <t>Montáž rozvodnice STA</t>
  </si>
  <si>
    <t>742420121</t>
  </si>
  <si>
    <t>Montáž televizní zásuvky koncové nebo průběžné</t>
  </si>
  <si>
    <t>montáž zásuvka datová zapuštěná, 2xRJ45, včetně zapojení</t>
  </si>
  <si>
    <t>Napojení stávajících datových rozvodů</t>
  </si>
  <si>
    <t>komplet</t>
  </si>
  <si>
    <t>konfigurace systému, zaškolení uživatele</t>
  </si>
  <si>
    <t>hod</t>
  </si>
  <si>
    <t>upevnění WIFI přístupového bodu na strop.</t>
  </si>
  <si>
    <t>04 - Signalizace požáru</t>
  </si>
  <si>
    <t>Ústředna JA-107KRY s LAN, GSM a rádiovým modulem, včetně akumulátoru 12V/17Ah a krytu</t>
  </si>
  <si>
    <t>JA-111ST Sběrnicový kombinovaný detektor kouře a teplot, včetně baterií AA 1,5V/2,4Ah (3x)</t>
  </si>
  <si>
    <t>JA-110Z-B Rozbočovač sběrnice</t>
  </si>
  <si>
    <t>JA-111A Sběrnicová siréna venkovní, kompletní, včetně baterie a krytu</t>
  </si>
  <si>
    <t>JA-110A Sběrnicová siréna vnitřní zálohovaná, včetně baterie</t>
  </si>
  <si>
    <t>Kabel Prakab PRAFlaGuard F PH120-R 2x2x0,8</t>
  </si>
  <si>
    <t>pomocný instalační materiál (kotevní materiál, popisky apod.)</t>
  </si>
  <si>
    <t>742210002</t>
  </si>
  <si>
    <t>Montáž ústředny EPS dvou nebo tří kruhové bez čelního panelu</t>
  </si>
  <si>
    <t>742210005</t>
  </si>
  <si>
    <t>Montáž čelního panelu do ústředny</t>
  </si>
  <si>
    <t>742210041</t>
  </si>
  <si>
    <t>Montáž akumulátoru 2x12 V pro ústřednu</t>
  </si>
  <si>
    <t>742210121</t>
  </si>
  <si>
    <t>Montáž hlásiče automatického bodového</t>
  </si>
  <si>
    <t>742210261</t>
  </si>
  <si>
    <t>Montáž sirény nebo majáku nebo signalizace</t>
  </si>
  <si>
    <t>konfigurace systému a zaškolení uživatele.</t>
  </si>
  <si>
    <t>ostatní pomocné práce</t>
  </si>
  <si>
    <t>05 - Ostatní náklady</t>
  </si>
  <si>
    <t>R002</t>
  </si>
  <si>
    <t>spotřební materiál jinde neuvedený</t>
  </si>
  <si>
    <t>741810003</t>
  </si>
  <si>
    <t>Celková prohlídka elektrického rozvodu a zařízení do 1 milionu Kč</t>
  </si>
  <si>
    <t>741810011</t>
  </si>
  <si>
    <t>Příplatek k celkové prohlídce za každých dalších 500 000,- Kč</t>
  </si>
  <si>
    <t>R003</t>
  </si>
  <si>
    <t>likvidace elektroodpadu, včetně skládkovného a dopravy</t>
  </si>
  <si>
    <t>tun</t>
  </si>
  <si>
    <t>R034</t>
  </si>
  <si>
    <t>práce spojené s vyhledáním stávajících obvodů</t>
  </si>
  <si>
    <t>R036</t>
  </si>
  <si>
    <t>demontážní práce</t>
  </si>
  <si>
    <t>5 - Vzduchotechnika</t>
  </si>
  <si>
    <t>D1 - Kladruby internát</t>
  </si>
  <si>
    <t>Kladruby internát</t>
  </si>
  <si>
    <t>PV1</t>
  </si>
  <si>
    <t>Potrubní plochý radiální ventilátor ∅160 mm o výkonu 365 m³/h, ventilátor s EC motorem umístěný v hlukově izolované skříni o výšce max. 200 mm</t>
  </si>
  <si>
    <t>PV2</t>
  </si>
  <si>
    <t>Potrubní plochý radiální ventilátor ∅200 mm o výkonu 570 m³/h, ventilátor s EC motorem umístěný v hlukově izolované skříni o výšce max. 280 mm</t>
  </si>
  <si>
    <t>LV50</t>
  </si>
  <si>
    <t>Lokální radiální ventilátor ∅80-100 mm o výkonu 50 m³/h, ventilátor určený pro montáž horizontálně do podhledu, vybaven kuličkovými ložisky na motoru</t>
  </si>
  <si>
    <t>LV100</t>
  </si>
  <si>
    <t>Lokální radiální ventilátor ∅80-100 mm o výkonu 100 m³/h, ventilátor určený pro montáž horizontálně do podhledu, vybaven kuličkovými ložisky na motoru</t>
  </si>
  <si>
    <t>LVs50</t>
  </si>
  <si>
    <t>Lokální radiální ventilátor ∅80-100 mm o výkonu 50 m³/h, ventilátor určený pro montáž vertikálně na stěnu, vybaven kuličkovými ložisky na motoru</t>
  </si>
  <si>
    <t>LVs100</t>
  </si>
  <si>
    <t>Lokální radiální ventilátor ∅80-100 mm o výkonu 100 m³/h, ventilátor určený pro montáž vertikálně na stěnu, vybaven kuličkovými ložisky na motoru</t>
  </si>
  <si>
    <t>001</t>
  </si>
  <si>
    <t>Ocelové pozinkované kruhové spiro potrubí d100 mm spojované na vsuvky vč. 30% tvarovek</t>
  </si>
  <si>
    <t>002</t>
  </si>
  <si>
    <t>Ocelové pozinkované kruhové spiro potrubí d125 mm spojované na vsuvky vč. 30% tvarovek</t>
  </si>
  <si>
    <t>003</t>
  </si>
  <si>
    <t>Ocelové pozinkované kruhové spiro potrubí d160 mm spojované na vsuvky vč. 30% tvarovek</t>
  </si>
  <si>
    <t>004</t>
  </si>
  <si>
    <t>Ocelové pozinkované kruhové spiro potrubí d200 mm spojované na vsuvky vč. 30% tvarovek</t>
  </si>
  <si>
    <t>005</t>
  </si>
  <si>
    <t>Al hadice d100 mm vč. 25-ti mm tepleně-hlukové izolace</t>
  </si>
  <si>
    <t>006</t>
  </si>
  <si>
    <t>Al hadice d160 mm vč. 25-ti mm tepleně-hlukové izolace</t>
  </si>
  <si>
    <t>007</t>
  </si>
  <si>
    <t>Al hadice d200 mm vč. 25-ti mm tepleně-hlukové izolace</t>
  </si>
  <si>
    <t>008</t>
  </si>
  <si>
    <t>Talířový ventil kovový d100 mm</t>
  </si>
  <si>
    <t>009</t>
  </si>
  <si>
    <t>Výfuková hlavice d160 mm</t>
  </si>
  <si>
    <t>010</t>
  </si>
  <si>
    <t>Výfuková hlavice d200 mm</t>
  </si>
  <si>
    <t>011</t>
  </si>
  <si>
    <t>Izolace potrubí tepelná tl. 20 mm vč oplechování Pz plechem</t>
  </si>
  <si>
    <t>012</t>
  </si>
  <si>
    <t>Izolace potrubí požární EI30</t>
  </si>
  <si>
    <t>013</t>
  </si>
  <si>
    <t>Zpětná klapka d100 mm</t>
  </si>
  <si>
    <t>014</t>
  </si>
  <si>
    <t>Zpětná klapka d160 mm</t>
  </si>
  <si>
    <t>015</t>
  </si>
  <si>
    <t>Zpětná klapka d200 mm</t>
  </si>
  <si>
    <t>Montážní, spojovací a těsnící materiál</t>
  </si>
  <si>
    <t>1779256951</t>
  </si>
  <si>
    <t>Doprava</t>
  </si>
  <si>
    <t>-42040271</t>
  </si>
  <si>
    <t>Lešení, jeřáby a pomocné konstrukce</t>
  </si>
  <si>
    <t>179808974</t>
  </si>
  <si>
    <t>PD skutečného provedení</t>
  </si>
  <si>
    <t>588989915</t>
  </si>
  <si>
    <t>Komplexní zkoušky</t>
  </si>
  <si>
    <t>1964873389</t>
  </si>
  <si>
    <t>7 - Vedlejší a ostatní náklady</t>
  </si>
  <si>
    <t>Pardubice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</si>
  <si>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</si>
  <si>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</si>
  <si>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</si>
  <si>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</si>
  <si>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</si>
  <si>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</si>
  <si>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</si>
  <si>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</si>
  <si>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</si>
  <si>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</si>
  <si>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Vytýčení a ochrana stávajících inženýrských sítí na staveništi</t>
  </si>
  <si>
    <t>124986275</t>
  </si>
  <si>
    <t>012303000</t>
  </si>
  <si>
    <t>Geodetické práce po výstavbě</t>
  </si>
  <si>
    <t>664378855</t>
  </si>
  <si>
    <t>013254000</t>
  </si>
  <si>
    <t>Dokumentace skutečného provedení stavby</t>
  </si>
  <si>
    <t>1985731923</t>
  </si>
  <si>
    <t>VRN3</t>
  </si>
  <si>
    <t>Zařízení staveniště</t>
  </si>
  <si>
    <t>031002000</t>
  </si>
  <si>
    <t>Související práce pro zařízení staveniště</t>
  </si>
  <si>
    <t>828302254</t>
  </si>
  <si>
    <t>032002000</t>
  </si>
  <si>
    <t>Vybavení staveniště</t>
  </si>
  <si>
    <t>-337423362</t>
  </si>
  <si>
    <t>039002000</t>
  </si>
  <si>
    <t>Zrušení zařízení staveniště</t>
  </si>
  <si>
    <t>2136097781</t>
  </si>
  <si>
    <t>VRN5</t>
  </si>
  <si>
    <t>Finanční náklady</t>
  </si>
  <si>
    <t>051002001</t>
  </si>
  <si>
    <t>Pojištění dodavatele a pojištění díla</t>
  </si>
  <si>
    <t>1658355782</t>
  </si>
  <si>
    <t>056002001</t>
  </si>
  <si>
    <t>Bankovní záruky za řádné provedení díla</t>
  </si>
  <si>
    <t>-467430027</t>
  </si>
  <si>
    <t>056002002</t>
  </si>
  <si>
    <t>Bankovní záruky za splnění záručních podmínek</t>
  </si>
  <si>
    <t>789820839</t>
  </si>
  <si>
    <t>VRN9</t>
  </si>
  <si>
    <t>005211010</t>
  </si>
  <si>
    <t>Předání a převzetí staveniště</t>
  </si>
  <si>
    <t>598359996</t>
  </si>
  <si>
    <t>005211080</t>
  </si>
  <si>
    <t>Bezpečnostní a hygienická opatření na staveništi</t>
  </si>
  <si>
    <t>-230228243</t>
  </si>
  <si>
    <t>005241090</t>
  </si>
  <si>
    <t>Předání a převzetí díla</t>
  </si>
  <si>
    <t>2106385411</t>
  </si>
  <si>
    <t>-61419196</t>
  </si>
  <si>
    <t>VLASTNÍ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</si>
</sst>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5">
    <xf numFmtId="0" fontId="0" fillId="0" borderId="0" xfId="0"/>
    <xf numFmtId="4" fontId="24" fillId="2" borderId="1" xfId="0" applyNumberFormat="1" applyFont="1" applyFill="1" applyBorder="1" applyAlignment="1" applyProtection="1">
      <alignment vertical="center"/>
      <protection locked="0"/>
    </xf>
    <xf numFmtId="4" fontId="38" fillId="2" borderId="1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5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4" fontId="19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5" borderId="7" xfId="0" applyFont="1" applyFill="1" applyBorder="1" applyAlignment="1" applyProtection="1">
      <alignment horizontal="center" vertical="center"/>
      <protection/>
    </xf>
    <xf numFmtId="0" fontId="24" fillId="5" borderId="8" xfId="0" applyFont="1" applyFill="1" applyBorder="1" applyAlignment="1" applyProtection="1">
      <alignment horizontal="left" vertical="center"/>
      <protection/>
    </xf>
    <xf numFmtId="0" fontId="0" fillId="5" borderId="8" xfId="0" applyFont="1" applyFill="1" applyBorder="1" applyAlignment="1" applyProtection="1">
      <alignment vertical="center"/>
      <protection/>
    </xf>
    <xf numFmtId="0" fontId="24" fillId="5" borderId="8" xfId="0" applyFont="1" applyFill="1" applyBorder="1" applyAlignment="1" applyProtection="1">
      <alignment horizontal="center" vertical="center"/>
      <protection/>
    </xf>
    <xf numFmtId="0" fontId="24" fillId="5" borderId="8" xfId="0" applyFont="1" applyFill="1" applyBorder="1" applyAlignment="1" applyProtection="1">
      <alignment horizontal="right" vertical="center"/>
      <protection/>
    </xf>
    <xf numFmtId="0" fontId="24" fillId="5" borderId="9" xfId="0" applyFont="1" applyFill="1" applyBorder="1" applyAlignment="1" applyProtection="1">
      <alignment horizontal="left" vertical="center"/>
      <protection/>
    </xf>
    <xf numFmtId="0" fontId="24" fillId="5" borderId="0" xfId="0" applyFont="1" applyFill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166" fontId="31" fillId="0" borderId="21" xfId="0" applyNumberFormat="1" applyFont="1" applyBorder="1" applyAlignment="1" applyProtection="1">
      <alignment vertical="center"/>
      <protection/>
    </xf>
    <xf numFmtId="4" fontId="31" fillId="0" borderId="22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3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left" vertical="center"/>
      <protection/>
    </xf>
    <xf numFmtId="0" fontId="5" fillId="5" borderId="8" xfId="0" applyFont="1" applyFill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4" fillId="5" borderId="0" xfId="0" applyFont="1" applyFill="1" applyAlignment="1" applyProtection="1">
      <alignment horizontal="left" vertical="center"/>
      <protection/>
    </xf>
    <xf numFmtId="0" fontId="24" fillId="5" borderId="0" xfId="0" applyFont="1" applyFill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4" fillId="5" borderId="17" xfId="0" applyFont="1" applyFill="1" applyBorder="1" applyAlignment="1" applyProtection="1">
      <alignment horizontal="center" vertical="center" wrapText="1"/>
      <protection/>
    </xf>
    <xf numFmtId="0" fontId="24" fillId="5" borderId="18" xfId="0" applyFont="1" applyFill="1" applyBorder="1" applyAlignment="1" applyProtection="1">
      <alignment horizontal="center" vertical="center" wrapText="1"/>
      <protection/>
    </xf>
    <xf numFmtId="0" fontId="24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6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6" xfId="0" applyNumberFormat="1" applyFont="1" applyBorder="1" applyAlignment="1" applyProtection="1">
      <alignment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1" xfId="0" applyFont="1" applyBorder="1" applyAlignment="1" applyProtection="1">
      <alignment horizontal="center" vertical="center"/>
      <protection/>
    </xf>
    <xf numFmtId="49" fontId="24" fillId="0" borderId="1" xfId="0" applyNumberFormat="1" applyFont="1" applyBorder="1" applyAlignment="1" applyProtection="1">
      <alignment horizontal="left" vertical="center" wrapText="1"/>
      <protection/>
    </xf>
    <xf numFmtId="0" fontId="24" fillId="0" borderId="1" xfId="0" applyFont="1" applyBorder="1" applyAlignment="1" applyProtection="1">
      <alignment horizontal="left" vertical="center" wrapText="1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167" fontId="24" fillId="0" borderId="1" xfId="0" applyNumberFormat="1" applyFont="1" applyBorder="1" applyAlignment="1" applyProtection="1">
      <alignment vertical="center"/>
      <protection/>
    </xf>
    <xf numFmtId="4" fontId="24" fillId="2" borderId="1" xfId="0" applyNumberFormat="1" applyFont="1" applyFill="1" applyBorder="1" applyAlignment="1" applyProtection="1">
      <alignment vertical="center"/>
      <protection/>
    </xf>
    <xf numFmtId="4" fontId="24" fillId="0" borderId="1" xfId="0" applyNumberFormat="1" applyFont="1" applyBorder="1" applyAlignment="1" applyProtection="1">
      <alignment vertical="center"/>
      <protection/>
    </xf>
    <xf numFmtId="0" fontId="25" fillId="2" borderId="15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6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38" fillId="0" borderId="1" xfId="0" applyFont="1" applyBorder="1" applyAlignment="1" applyProtection="1">
      <alignment horizontal="center" vertical="center"/>
      <protection/>
    </xf>
    <xf numFmtId="49" fontId="38" fillId="0" borderId="1" xfId="0" applyNumberFormat="1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167" fontId="38" fillId="0" borderId="1" xfId="0" applyNumberFormat="1" applyFont="1" applyBorder="1" applyAlignment="1" applyProtection="1">
      <alignment vertical="center"/>
      <protection/>
    </xf>
    <xf numFmtId="4" fontId="38" fillId="0" borderId="1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 applyProtection="1">
      <alignment vertical="center"/>
      <protection/>
    </xf>
    <xf numFmtId="0" fontId="38" fillId="2" borderId="15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25" fillId="2" borderId="20" xfId="0" applyFont="1" applyFill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6" fontId="25" fillId="0" borderId="22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workbookViewId="0" topLeftCell="A1">
      <selection activeCell="AN14" sqref="AN14"/>
    </sheetView>
  </sheetViews>
  <sheetFormatPr defaultColWidth="9.140625" defaultRowHeight="12"/>
  <cols>
    <col min="1" max="1" width="8.28125" style="8" customWidth="1"/>
    <col min="2" max="2" width="1.7109375" style="8" customWidth="1"/>
    <col min="3" max="3" width="4.140625" style="8" customWidth="1"/>
    <col min="4" max="33" width="2.7109375" style="8" customWidth="1"/>
    <col min="34" max="34" width="3.28125" style="8" customWidth="1"/>
    <col min="35" max="35" width="31.7109375" style="8" customWidth="1"/>
    <col min="36" max="37" width="2.421875" style="8" customWidth="1"/>
    <col min="38" max="38" width="8.28125" style="8" customWidth="1"/>
    <col min="39" max="39" width="3.28125" style="8" customWidth="1"/>
    <col min="40" max="40" width="13.28125" style="8" customWidth="1"/>
    <col min="41" max="41" width="7.421875" style="8" customWidth="1"/>
    <col min="42" max="42" width="4.140625" style="8" customWidth="1"/>
    <col min="43" max="43" width="15.7109375" style="8" hidden="1" customWidth="1"/>
    <col min="44" max="44" width="13.7109375" style="8" customWidth="1"/>
    <col min="45" max="47" width="25.8515625" style="8" hidden="1" customWidth="1"/>
    <col min="48" max="49" width="21.7109375" style="8" hidden="1" customWidth="1"/>
    <col min="50" max="51" width="25.00390625" style="8" hidden="1" customWidth="1"/>
    <col min="52" max="52" width="21.7109375" style="8" hidden="1" customWidth="1"/>
    <col min="53" max="53" width="19.140625" style="8" hidden="1" customWidth="1"/>
    <col min="54" max="54" width="25.00390625" style="8" hidden="1" customWidth="1"/>
    <col min="55" max="55" width="21.7109375" style="8" hidden="1" customWidth="1"/>
    <col min="56" max="56" width="19.140625" style="8" hidden="1" customWidth="1"/>
    <col min="57" max="57" width="66.421875" style="8" customWidth="1"/>
    <col min="58" max="70" width="9.28125" style="8" customWidth="1"/>
    <col min="71" max="91" width="9.28125" style="8" hidden="1" customWidth="1"/>
    <col min="92" max="16384" width="9.28125" style="8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44:72" ht="36.95" customHeight="1">
      <c r="AR2" s="9" t="s">
        <v>5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6</v>
      </c>
      <c r="BT2" s="11" t="s">
        <v>7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ht="24.95" customHeight="1">
      <c r="B4" s="14"/>
      <c r="D4" s="15" t="s">
        <v>9</v>
      </c>
      <c r="AR4" s="14"/>
      <c r="AS4" s="16" t="s">
        <v>10</v>
      </c>
      <c r="BE4" s="17" t="s">
        <v>11</v>
      </c>
      <c r="BS4" s="11" t="s">
        <v>12</v>
      </c>
    </row>
    <row r="5" spans="2:71" ht="12" customHeight="1">
      <c r="B5" s="14"/>
      <c r="D5" s="18" t="s">
        <v>13</v>
      </c>
      <c r="K5" s="1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14"/>
      <c r="BE5" s="20" t="s">
        <v>14</v>
      </c>
      <c r="BS5" s="11" t="s">
        <v>6</v>
      </c>
    </row>
    <row r="6" spans="2:71" ht="36.95" customHeight="1">
      <c r="B6" s="14"/>
      <c r="D6" s="21" t="s">
        <v>15</v>
      </c>
      <c r="K6" s="22" t="s">
        <v>16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R6" s="14"/>
      <c r="BE6" s="23"/>
      <c r="BS6" s="11" t="s">
        <v>6</v>
      </c>
    </row>
    <row r="7" spans="2:71" ht="12" customHeight="1">
      <c r="B7" s="14"/>
      <c r="D7" s="24" t="s">
        <v>17</v>
      </c>
      <c r="K7" s="25" t="s">
        <v>1</v>
      </c>
      <c r="AK7" s="24" t="s">
        <v>18</v>
      </c>
      <c r="AN7" s="25" t="s">
        <v>1</v>
      </c>
      <c r="AR7" s="14"/>
      <c r="BE7" s="23"/>
      <c r="BS7" s="11" t="s">
        <v>6</v>
      </c>
    </row>
    <row r="8" spans="2:71" ht="12" customHeight="1">
      <c r="B8" s="14"/>
      <c r="D8" s="24" t="s">
        <v>19</v>
      </c>
      <c r="K8" s="25" t="s">
        <v>20</v>
      </c>
      <c r="AK8" s="24" t="s">
        <v>21</v>
      </c>
      <c r="AN8" s="4" t="s">
        <v>22</v>
      </c>
      <c r="AR8" s="14"/>
      <c r="BE8" s="23"/>
      <c r="BS8" s="11" t="s">
        <v>6</v>
      </c>
    </row>
    <row r="9" spans="2:71" ht="14.45" customHeight="1">
      <c r="B9" s="14"/>
      <c r="AR9" s="14"/>
      <c r="BE9" s="23"/>
      <c r="BS9" s="11" t="s">
        <v>6</v>
      </c>
    </row>
    <row r="10" spans="2:71" ht="12" customHeight="1">
      <c r="B10" s="14"/>
      <c r="D10" s="24" t="s">
        <v>23</v>
      </c>
      <c r="AK10" s="24" t="s">
        <v>24</v>
      </c>
      <c r="AN10" s="25" t="s">
        <v>1</v>
      </c>
      <c r="AR10" s="14"/>
      <c r="BE10" s="23"/>
      <c r="BS10" s="11" t="s">
        <v>6</v>
      </c>
    </row>
    <row r="11" spans="2:71" ht="18.6" customHeight="1">
      <c r="B11" s="14"/>
      <c r="E11" s="25" t="s">
        <v>25</v>
      </c>
      <c r="AK11" s="24" t="s">
        <v>26</v>
      </c>
      <c r="AN11" s="25" t="s">
        <v>1</v>
      </c>
      <c r="AR11" s="14"/>
      <c r="BE11" s="23"/>
      <c r="BS11" s="11" t="s">
        <v>6</v>
      </c>
    </row>
    <row r="12" spans="2:71" ht="6.95" customHeight="1">
      <c r="B12" s="14"/>
      <c r="AR12" s="14"/>
      <c r="BE12" s="23"/>
      <c r="BS12" s="11" t="s">
        <v>6</v>
      </c>
    </row>
    <row r="13" spans="2:71" ht="12" customHeight="1">
      <c r="B13" s="14"/>
      <c r="D13" s="24" t="s">
        <v>27</v>
      </c>
      <c r="AK13" s="24" t="s">
        <v>24</v>
      </c>
      <c r="AN13" s="3" t="s">
        <v>28</v>
      </c>
      <c r="AR13" s="14"/>
      <c r="BE13" s="23"/>
      <c r="BS13" s="11" t="s">
        <v>6</v>
      </c>
    </row>
    <row r="14" spans="2:71" ht="12.75">
      <c r="B14" s="14"/>
      <c r="E14" s="5" t="s">
        <v>28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24" t="s">
        <v>26</v>
      </c>
      <c r="AN14" s="3" t="s">
        <v>28</v>
      </c>
      <c r="AR14" s="14"/>
      <c r="BE14" s="23"/>
      <c r="BS14" s="11" t="s">
        <v>6</v>
      </c>
    </row>
    <row r="15" spans="2:71" ht="6.95" customHeight="1">
      <c r="B15" s="14"/>
      <c r="AR15" s="14"/>
      <c r="BE15" s="23"/>
      <c r="BS15" s="11" t="s">
        <v>3</v>
      </c>
    </row>
    <row r="16" spans="2:71" ht="12" customHeight="1">
      <c r="B16" s="14"/>
      <c r="D16" s="24" t="s">
        <v>29</v>
      </c>
      <c r="AK16" s="24" t="s">
        <v>24</v>
      </c>
      <c r="AN16" s="25" t="s">
        <v>1</v>
      </c>
      <c r="AR16" s="14"/>
      <c r="BE16" s="23"/>
      <c r="BS16" s="11" t="s">
        <v>3</v>
      </c>
    </row>
    <row r="17" spans="2:71" ht="18.6" customHeight="1">
      <c r="B17" s="14"/>
      <c r="E17" s="25" t="s">
        <v>30</v>
      </c>
      <c r="AK17" s="24" t="s">
        <v>26</v>
      </c>
      <c r="AN17" s="25" t="s">
        <v>1</v>
      </c>
      <c r="AR17" s="14"/>
      <c r="BE17" s="23"/>
      <c r="BS17" s="11" t="s">
        <v>31</v>
      </c>
    </row>
    <row r="18" spans="2:71" ht="6.95" customHeight="1">
      <c r="B18" s="14"/>
      <c r="AR18" s="14"/>
      <c r="BE18" s="23"/>
      <c r="BS18" s="11" t="s">
        <v>6</v>
      </c>
    </row>
    <row r="19" spans="2:71" ht="12" customHeight="1">
      <c r="B19" s="14"/>
      <c r="D19" s="24" t="s">
        <v>32</v>
      </c>
      <c r="AK19" s="24" t="s">
        <v>24</v>
      </c>
      <c r="AN19" s="25" t="s">
        <v>1</v>
      </c>
      <c r="AR19" s="14"/>
      <c r="BE19" s="23"/>
      <c r="BS19" s="11" t="s">
        <v>6</v>
      </c>
    </row>
    <row r="20" spans="2:71" ht="18.6" customHeight="1">
      <c r="B20" s="14"/>
      <c r="E20" s="25" t="s">
        <v>20</v>
      </c>
      <c r="AK20" s="24" t="s">
        <v>26</v>
      </c>
      <c r="AN20" s="25" t="s">
        <v>1</v>
      </c>
      <c r="AR20" s="14"/>
      <c r="BE20" s="23"/>
      <c r="BS20" s="11" t="s">
        <v>31</v>
      </c>
    </row>
    <row r="21" spans="2:57" ht="6.95" customHeight="1">
      <c r="B21" s="14"/>
      <c r="AR21" s="14"/>
      <c r="BE21" s="23"/>
    </row>
    <row r="22" spans="2:57" ht="12" customHeight="1">
      <c r="B22" s="14"/>
      <c r="D22" s="24" t="s">
        <v>33</v>
      </c>
      <c r="AR22" s="14"/>
      <c r="BE22" s="23"/>
    </row>
    <row r="23" spans="2:57" ht="16.5" customHeight="1">
      <c r="B23" s="14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4"/>
      <c r="BE23" s="23"/>
    </row>
    <row r="24" spans="2:57" ht="6.95" customHeight="1">
      <c r="B24" s="14"/>
      <c r="AR24" s="14"/>
      <c r="BE24" s="23"/>
    </row>
    <row r="25" spans="2:57" ht="6.95" customHeight="1">
      <c r="B25" s="1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4"/>
      <c r="BE25" s="23"/>
    </row>
    <row r="26" spans="1:57" s="34" customFormat="1" ht="25.9" customHeight="1">
      <c r="A26" s="28"/>
      <c r="B26" s="29"/>
      <c r="C26" s="28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ROUND(AG94,2)</f>
        <v>0</v>
      </c>
      <c r="AL26" s="33"/>
      <c r="AM26" s="33"/>
      <c r="AN26" s="33"/>
      <c r="AO26" s="33"/>
      <c r="AP26" s="28"/>
      <c r="AQ26" s="28"/>
      <c r="AR26" s="29"/>
      <c r="BE26" s="23"/>
    </row>
    <row r="27" spans="1:57" s="34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3"/>
    </row>
    <row r="28" spans="1:57" s="34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5" t="s">
        <v>35</v>
      </c>
      <c r="M28" s="35"/>
      <c r="N28" s="35"/>
      <c r="O28" s="35"/>
      <c r="P28" s="35"/>
      <c r="Q28" s="28"/>
      <c r="R28" s="28"/>
      <c r="S28" s="28"/>
      <c r="T28" s="28"/>
      <c r="U28" s="28"/>
      <c r="V28" s="28"/>
      <c r="W28" s="35" t="s">
        <v>36</v>
      </c>
      <c r="X28" s="35"/>
      <c r="Y28" s="35"/>
      <c r="Z28" s="35"/>
      <c r="AA28" s="35"/>
      <c r="AB28" s="35"/>
      <c r="AC28" s="35"/>
      <c r="AD28" s="35"/>
      <c r="AE28" s="35"/>
      <c r="AF28" s="28"/>
      <c r="AG28" s="28"/>
      <c r="AH28" s="28"/>
      <c r="AI28" s="28"/>
      <c r="AJ28" s="28"/>
      <c r="AK28" s="35" t="s">
        <v>37</v>
      </c>
      <c r="AL28" s="35"/>
      <c r="AM28" s="35"/>
      <c r="AN28" s="35"/>
      <c r="AO28" s="35"/>
      <c r="AP28" s="28"/>
      <c r="AQ28" s="28"/>
      <c r="AR28" s="29"/>
      <c r="BE28" s="23"/>
    </row>
    <row r="29" spans="2:57" s="36" customFormat="1" ht="14.45" customHeight="1">
      <c r="B29" s="37"/>
      <c r="D29" s="24" t="s">
        <v>38</v>
      </c>
      <c r="F29" s="24" t="s">
        <v>39</v>
      </c>
      <c r="L29" s="38">
        <v>0.21</v>
      </c>
      <c r="M29" s="39"/>
      <c r="N29" s="39"/>
      <c r="O29" s="39"/>
      <c r="P29" s="39"/>
      <c r="W29" s="40">
        <f>ROUND(AZ94,2)</f>
        <v>0</v>
      </c>
      <c r="X29" s="39"/>
      <c r="Y29" s="39"/>
      <c r="Z29" s="39"/>
      <c r="AA29" s="39"/>
      <c r="AB29" s="39"/>
      <c r="AC29" s="39"/>
      <c r="AD29" s="39"/>
      <c r="AE29" s="39"/>
      <c r="AK29" s="40">
        <f>ROUND(AV94,2)</f>
        <v>0</v>
      </c>
      <c r="AL29" s="39"/>
      <c r="AM29" s="39"/>
      <c r="AN29" s="39"/>
      <c r="AO29" s="39"/>
      <c r="AR29" s="37"/>
      <c r="BE29" s="41"/>
    </row>
    <row r="30" spans="2:57" s="36" customFormat="1" ht="14.45" customHeight="1">
      <c r="B30" s="37"/>
      <c r="F30" s="24" t="s">
        <v>40</v>
      </c>
      <c r="L30" s="38">
        <v>0.15</v>
      </c>
      <c r="M30" s="39"/>
      <c r="N30" s="39"/>
      <c r="O30" s="39"/>
      <c r="P30" s="39"/>
      <c r="W30" s="40">
        <f>ROUND(BA94,2)</f>
        <v>0</v>
      </c>
      <c r="X30" s="39"/>
      <c r="Y30" s="39"/>
      <c r="Z30" s="39"/>
      <c r="AA30" s="39"/>
      <c r="AB30" s="39"/>
      <c r="AC30" s="39"/>
      <c r="AD30" s="39"/>
      <c r="AE30" s="39"/>
      <c r="AK30" s="40">
        <f>ROUND(AW94,2)</f>
        <v>0</v>
      </c>
      <c r="AL30" s="39"/>
      <c r="AM30" s="39"/>
      <c r="AN30" s="39"/>
      <c r="AO30" s="39"/>
      <c r="AR30" s="37"/>
      <c r="BE30" s="41"/>
    </row>
    <row r="31" spans="2:57" s="36" customFormat="1" ht="14.45" customHeight="1" hidden="1">
      <c r="B31" s="37"/>
      <c r="F31" s="24" t="s">
        <v>41</v>
      </c>
      <c r="L31" s="38">
        <v>0.21</v>
      </c>
      <c r="M31" s="39"/>
      <c r="N31" s="39"/>
      <c r="O31" s="39"/>
      <c r="P31" s="39"/>
      <c r="W31" s="40">
        <f>ROUND(BB94,2)</f>
        <v>0</v>
      </c>
      <c r="X31" s="39"/>
      <c r="Y31" s="39"/>
      <c r="Z31" s="39"/>
      <c r="AA31" s="39"/>
      <c r="AB31" s="39"/>
      <c r="AC31" s="39"/>
      <c r="AD31" s="39"/>
      <c r="AE31" s="39"/>
      <c r="AK31" s="40">
        <v>0</v>
      </c>
      <c r="AL31" s="39"/>
      <c r="AM31" s="39"/>
      <c r="AN31" s="39"/>
      <c r="AO31" s="39"/>
      <c r="AR31" s="37"/>
      <c r="BE31" s="41"/>
    </row>
    <row r="32" spans="2:57" s="36" customFormat="1" ht="14.45" customHeight="1" hidden="1">
      <c r="B32" s="37"/>
      <c r="F32" s="24" t="s">
        <v>42</v>
      </c>
      <c r="L32" s="38">
        <v>0.15</v>
      </c>
      <c r="M32" s="39"/>
      <c r="N32" s="39"/>
      <c r="O32" s="39"/>
      <c r="P32" s="39"/>
      <c r="W32" s="40">
        <f>ROUND(BC94,2)</f>
        <v>0</v>
      </c>
      <c r="X32" s="39"/>
      <c r="Y32" s="39"/>
      <c r="Z32" s="39"/>
      <c r="AA32" s="39"/>
      <c r="AB32" s="39"/>
      <c r="AC32" s="39"/>
      <c r="AD32" s="39"/>
      <c r="AE32" s="39"/>
      <c r="AK32" s="40">
        <v>0</v>
      </c>
      <c r="AL32" s="39"/>
      <c r="AM32" s="39"/>
      <c r="AN32" s="39"/>
      <c r="AO32" s="39"/>
      <c r="AR32" s="37"/>
      <c r="BE32" s="41"/>
    </row>
    <row r="33" spans="2:57" s="36" customFormat="1" ht="14.45" customHeight="1" hidden="1">
      <c r="B33" s="37"/>
      <c r="F33" s="24" t="s">
        <v>43</v>
      </c>
      <c r="L33" s="38">
        <v>0</v>
      </c>
      <c r="M33" s="39"/>
      <c r="N33" s="39"/>
      <c r="O33" s="39"/>
      <c r="P33" s="39"/>
      <c r="W33" s="40">
        <f>ROUND(BD94,2)</f>
        <v>0</v>
      </c>
      <c r="X33" s="39"/>
      <c r="Y33" s="39"/>
      <c r="Z33" s="39"/>
      <c r="AA33" s="39"/>
      <c r="AB33" s="39"/>
      <c r="AC33" s="39"/>
      <c r="AD33" s="39"/>
      <c r="AE33" s="39"/>
      <c r="AK33" s="40">
        <v>0</v>
      </c>
      <c r="AL33" s="39"/>
      <c r="AM33" s="39"/>
      <c r="AN33" s="39"/>
      <c r="AO33" s="39"/>
      <c r="AR33" s="37"/>
      <c r="BE33" s="41"/>
    </row>
    <row r="34" spans="1:57" s="34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3"/>
    </row>
    <row r="35" spans="1:57" s="34" customFormat="1" ht="25.9" customHeight="1">
      <c r="A35" s="28"/>
      <c r="B35" s="29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46" t="s">
        <v>46</v>
      </c>
      <c r="Y35" s="47"/>
      <c r="Z35" s="47"/>
      <c r="AA35" s="47"/>
      <c r="AB35" s="47"/>
      <c r="AC35" s="44"/>
      <c r="AD35" s="44"/>
      <c r="AE35" s="44"/>
      <c r="AF35" s="44"/>
      <c r="AG35" s="44"/>
      <c r="AH35" s="44"/>
      <c r="AI35" s="44"/>
      <c r="AJ35" s="44"/>
      <c r="AK35" s="48">
        <f>SUM(AK26:AK33)</f>
        <v>0</v>
      </c>
      <c r="AL35" s="47"/>
      <c r="AM35" s="47"/>
      <c r="AN35" s="47"/>
      <c r="AO35" s="49"/>
      <c r="AP35" s="42"/>
      <c r="AQ35" s="42"/>
      <c r="AR35" s="29"/>
      <c r="BE35" s="28"/>
    </row>
    <row r="36" spans="1:57" s="34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34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ht="14.45" customHeight="1">
      <c r="B38" s="14"/>
      <c r="AR38" s="14"/>
    </row>
    <row r="39" spans="2:44" ht="14.45" customHeight="1">
      <c r="B39" s="14"/>
      <c r="AR39" s="14"/>
    </row>
    <row r="40" spans="2:44" ht="14.45" customHeight="1">
      <c r="B40" s="14"/>
      <c r="AR40" s="14"/>
    </row>
    <row r="41" spans="2:44" ht="14.45" customHeight="1">
      <c r="B41" s="14"/>
      <c r="AR41" s="14"/>
    </row>
    <row r="42" spans="2:44" ht="14.45" customHeight="1">
      <c r="B42" s="14"/>
      <c r="AR42" s="14"/>
    </row>
    <row r="43" spans="2:44" ht="14.45" customHeight="1">
      <c r="B43" s="14"/>
      <c r="AR43" s="14"/>
    </row>
    <row r="44" spans="2:44" ht="14.45" customHeight="1">
      <c r="B44" s="14"/>
      <c r="AR44" s="14"/>
    </row>
    <row r="45" spans="2:44" ht="14.45" customHeight="1">
      <c r="B45" s="14"/>
      <c r="AR45" s="14"/>
    </row>
    <row r="46" spans="2:44" ht="14.45" customHeight="1">
      <c r="B46" s="14"/>
      <c r="AR46" s="14"/>
    </row>
    <row r="47" spans="2:44" ht="14.45" customHeight="1">
      <c r="B47" s="14"/>
      <c r="AR47" s="14"/>
    </row>
    <row r="48" spans="2:44" ht="14.45" customHeight="1">
      <c r="B48" s="14"/>
      <c r="AR48" s="14"/>
    </row>
    <row r="49" spans="2:44" s="34" customFormat="1" ht="14.45" customHeight="1">
      <c r="B49" s="50"/>
      <c r="D49" s="51" t="s">
        <v>47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48</v>
      </c>
      <c r="AI49" s="52"/>
      <c r="AJ49" s="52"/>
      <c r="AK49" s="52"/>
      <c r="AL49" s="52"/>
      <c r="AM49" s="52"/>
      <c r="AN49" s="52"/>
      <c r="AO49" s="52"/>
      <c r="AR49" s="50"/>
    </row>
    <row r="50" spans="2:44" ht="12">
      <c r="B50" s="14"/>
      <c r="AR50" s="14"/>
    </row>
    <row r="51" spans="2:44" ht="12">
      <c r="B51" s="14"/>
      <c r="AR51" s="14"/>
    </row>
    <row r="52" spans="2:44" ht="12">
      <c r="B52" s="14"/>
      <c r="AR52" s="14"/>
    </row>
    <row r="53" spans="2:44" ht="12">
      <c r="B53" s="14"/>
      <c r="AR53" s="14"/>
    </row>
    <row r="54" spans="2:44" ht="12">
      <c r="B54" s="14"/>
      <c r="AR54" s="14"/>
    </row>
    <row r="55" spans="2:44" ht="12">
      <c r="B55" s="14"/>
      <c r="AR55" s="14"/>
    </row>
    <row r="56" spans="2:44" ht="12">
      <c r="B56" s="14"/>
      <c r="AR56" s="14"/>
    </row>
    <row r="57" spans="2:44" ht="12">
      <c r="B57" s="14"/>
      <c r="AR57" s="14"/>
    </row>
    <row r="58" spans="2:44" ht="12">
      <c r="B58" s="14"/>
      <c r="AR58" s="14"/>
    </row>
    <row r="59" spans="2:44" ht="12">
      <c r="B59" s="14"/>
      <c r="AR59" s="14"/>
    </row>
    <row r="60" spans="1:57" s="34" customFormat="1" ht="12.75">
      <c r="A60" s="28"/>
      <c r="B60" s="29"/>
      <c r="C60" s="28"/>
      <c r="D60" s="53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53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53" t="s">
        <v>49</v>
      </c>
      <c r="AI60" s="31"/>
      <c r="AJ60" s="31"/>
      <c r="AK60" s="31"/>
      <c r="AL60" s="31"/>
      <c r="AM60" s="53" t="s">
        <v>50</v>
      </c>
      <c r="AN60" s="31"/>
      <c r="AO60" s="31"/>
      <c r="AP60" s="28"/>
      <c r="AQ60" s="28"/>
      <c r="AR60" s="29"/>
      <c r="BE60" s="28"/>
    </row>
    <row r="61" spans="2:44" ht="12">
      <c r="B61" s="14"/>
      <c r="AR61" s="14"/>
    </row>
    <row r="62" spans="2:44" ht="12">
      <c r="B62" s="14"/>
      <c r="AR62" s="14"/>
    </row>
    <row r="63" spans="2:44" ht="12">
      <c r="B63" s="14"/>
      <c r="AR63" s="14"/>
    </row>
    <row r="64" spans="1:57" s="34" customFormat="1" ht="12.75">
      <c r="A64" s="28"/>
      <c r="B64" s="29"/>
      <c r="C64" s="28"/>
      <c r="D64" s="51" t="s">
        <v>51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1" t="s">
        <v>52</v>
      </c>
      <c r="AI64" s="54"/>
      <c r="AJ64" s="54"/>
      <c r="AK64" s="54"/>
      <c r="AL64" s="54"/>
      <c r="AM64" s="54"/>
      <c r="AN64" s="54"/>
      <c r="AO64" s="54"/>
      <c r="AP64" s="28"/>
      <c r="AQ64" s="28"/>
      <c r="AR64" s="29"/>
      <c r="BE64" s="28"/>
    </row>
    <row r="65" spans="2:44" ht="12">
      <c r="B65" s="14"/>
      <c r="AR65" s="14"/>
    </row>
    <row r="66" spans="2:44" ht="12">
      <c r="B66" s="14"/>
      <c r="AR66" s="14"/>
    </row>
    <row r="67" spans="2:44" ht="12">
      <c r="B67" s="14"/>
      <c r="AR67" s="14"/>
    </row>
    <row r="68" spans="2:44" ht="12">
      <c r="B68" s="14"/>
      <c r="AR68" s="14"/>
    </row>
    <row r="69" spans="2:44" ht="12">
      <c r="B69" s="14"/>
      <c r="AR69" s="14"/>
    </row>
    <row r="70" spans="2:44" ht="12">
      <c r="B70" s="14"/>
      <c r="AR70" s="14"/>
    </row>
    <row r="71" spans="2:44" ht="12">
      <c r="B71" s="14"/>
      <c r="AR71" s="14"/>
    </row>
    <row r="72" spans="2:44" ht="12">
      <c r="B72" s="14"/>
      <c r="AR72" s="14"/>
    </row>
    <row r="73" spans="2:44" ht="12">
      <c r="B73" s="14"/>
      <c r="AR73" s="14"/>
    </row>
    <row r="74" spans="2:44" ht="12">
      <c r="B74" s="14"/>
      <c r="AR74" s="14"/>
    </row>
    <row r="75" spans="1:57" s="34" customFormat="1" ht="12.75">
      <c r="A75" s="28"/>
      <c r="B75" s="29"/>
      <c r="C75" s="28"/>
      <c r="D75" s="53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53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53" t="s">
        <v>49</v>
      </c>
      <c r="AI75" s="31"/>
      <c r="AJ75" s="31"/>
      <c r="AK75" s="31"/>
      <c r="AL75" s="31"/>
      <c r="AM75" s="53" t="s">
        <v>50</v>
      </c>
      <c r="AN75" s="31"/>
      <c r="AO75" s="31"/>
      <c r="AP75" s="28"/>
      <c r="AQ75" s="28"/>
      <c r="AR75" s="29"/>
      <c r="BE75" s="28"/>
    </row>
    <row r="76" spans="1:57" s="34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34" customFormat="1" ht="6.9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29"/>
      <c r="BE77" s="28"/>
    </row>
    <row r="81" spans="1:57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29"/>
      <c r="BE81" s="28"/>
    </row>
    <row r="82" spans="1:57" s="34" customFormat="1" ht="24.95" customHeight="1">
      <c r="A82" s="28"/>
      <c r="B82" s="29"/>
      <c r="C82" s="15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59" customFormat="1" ht="12" customHeight="1">
      <c r="B84" s="60"/>
      <c r="C84" s="24" t="s">
        <v>13</v>
      </c>
      <c r="L84" s="59">
        <f>K5</f>
        <v>0</v>
      </c>
      <c r="AR84" s="60"/>
    </row>
    <row r="85" spans="2:44" s="61" customFormat="1" ht="36.95" customHeight="1">
      <c r="B85" s="62"/>
      <c r="C85" s="63" t="s">
        <v>15</v>
      </c>
      <c r="L85" s="64" t="str">
        <f>K6</f>
        <v>SŠ chovu koní a jezdectví Kladruby nad Labem - rekonstrukce DM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R85" s="62"/>
    </row>
    <row r="86" spans="1:57" s="34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34" customFormat="1" ht="12" customHeight="1">
      <c r="A87" s="28"/>
      <c r="B87" s="29"/>
      <c r="C87" s="24" t="s">
        <v>19</v>
      </c>
      <c r="D87" s="28"/>
      <c r="E87" s="28"/>
      <c r="F87" s="28"/>
      <c r="G87" s="28"/>
      <c r="H87" s="28"/>
      <c r="I87" s="28"/>
      <c r="J87" s="28"/>
      <c r="K87" s="28"/>
      <c r="L87" s="66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4" t="s">
        <v>21</v>
      </c>
      <c r="AJ87" s="28"/>
      <c r="AK87" s="28"/>
      <c r="AL87" s="28"/>
      <c r="AM87" s="67" t="str">
        <f>IF(AN8="","",AN8)</f>
        <v>15. 2. 2021</v>
      </c>
      <c r="AN87" s="67"/>
      <c r="AO87" s="28"/>
      <c r="AP87" s="28"/>
      <c r="AQ87" s="28"/>
      <c r="AR87" s="29"/>
      <c r="BE87" s="28"/>
    </row>
    <row r="88" spans="1:57" s="34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34" customFormat="1" ht="15.2" customHeight="1">
      <c r="A89" s="28"/>
      <c r="B89" s="29"/>
      <c r="C89" s="24" t="s">
        <v>23</v>
      </c>
      <c r="D89" s="28"/>
      <c r="E89" s="28"/>
      <c r="F89" s="28"/>
      <c r="G89" s="28"/>
      <c r="H89" s="28"/>
      <c r="I89" s="28"/>
      <c r="J89" s="28"/>
      <c r="K89" s="28"/>
      <c r="L89" s="59" t="str">
        <f>IF(E11="","",E11)</f>
        <v>Pardubický kraj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4" t="s">
        <v>29</v>
      </c>
      <c r="AJ89" s="28"/>
      <c r="AK89" s="28"/>
      <c r="AL89" s="28"/>
      <c r="AM89" s="68" t="str">
        <f>IF(E17="","",E17)</f>
        <v>astalon s.r.o.</v>
      </c>
      <c r="AN89" s="69"/>
      <c r="AO89" s="69"/>
      <c r="AP89" s="69"/>
      <c r="AQ89" s="28"/>
      <c r="AR89" s="29"/>
      <c r="AS89" s="70" t="s">
        <v>54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28"/>
    </row>
    <row r="90" spans="1:57" s="34" customFormat="1" ht="15.2" customHeight="1">
      <c r="A90" s="28"/>
      <c r="B90" s="29"/>
      <c r="C90" s="24" t="s">
        <v>27</v>
      </c>
      <c r="D90" s="28"/>
      <c r="E90" s="28"/>
      <c r="F90" s="28"/>
      <c r="G90" s="28"/>
      <c r="H90" s="28"/>
      <c r="I90" s="28"/>
      <c r="J90" s="28"/>
      <c r="K90" s="28"/>
      <c r="L90" s="59" t="str">
        <f>IF(E14="Vyplň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4" t="s">
        <v>32</v>
      </c>
      <c r="AJ90" s="28"/>
      <c r="AK90" s="28"/>
      <c r="AL90" s="28"/>
      <c r="AM90" s="68" t="str">
        <f>IF(E20="","",E20)</f>
        <v xml:space="preserve"> </v>
      </c>
      <c r="AN90" s="69"/>
      <c r="AO90" s="69"/>
      <c r="AP90" s="69"/>
      <c r="AQ90" s="28"/>
      <c r="AR90" s="29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28"/>
    </row>
    <row r="91" spans="1:57" s="34" customFormat="1" ht="10.7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28"/>
    </row>
    <row r="92" spans="1:57" s="34" customFormat="1" ht="29.25" customHeight="1">
      <c r="A92" s="28"/>
      <c r="B92" s="29"/>
      <c r="C92" s="78" t="s">
        <v>55</v>
      </c>
      <c r="D92" s="79"/>
      <c r="E92" s="79"/>
      <c r="F92" s="79"/>
      <c r="G92" s="79"/>
      <c r="H92" s="80"/>
      <c r="I92" s="81" t="s">
        <v>56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57</v>
      </c>
      <c r="AH92" s="79"/>
      <c r="AI92" s="79"/>
      <c r="AJ92" s="79"/>
      <c r="AK92" s="79"/>
      <c r="AL92" s="79"/>
      <c r="AM92" s="79"/>
      <c r="AN92" s="81" t="s">
        <v>58</v>
      </c>
      <c r="AO92" s="79"/>
      <c r="AP92" s="83"/>
      <c r="AQ92" s="84" t="s">
        <v>59</v>
      </c>
      <c r="AR92" s="29"/>
      <c r="AS92" s="85" t="s">
        <v>60</v>
      </c>
      <c r="AT92" s="86" t="s">
        <v>61</v>
      </c>
      <c r="AU92" s="86" t="s">
        <v>62</v>
      </c>
      <c r="AV92" s="86" t="s">
        <v>63</v>
      </c>
      <c r="AW92" s="86" t="s">
        <v>64</v>
      </c>
      <c r="AX92" s="86" t="s">
        <v>65</v>
      </c>
      <c r="AY92" s="86" t="s">
        <v>66</v>
      </c>
      <c r="AZ92" s="86" t="s">
        <v>67</v>
      </c>
      <c r="BA92" s="86" t="s">
        <v>68</v>
      </c>
      <c r="BB92" s="86" t="s">
        <v>69</v>
      </c>
      <c r="BC92" s="86" t="s">
        <v>70</v>
      </c>
      <c r="BD92" s="87" t="s">
        <v>71</v>
      </c>
      <c r="BE92" s="28"/>
    </row>
    <row r="93" spans="1:57" s="34" customFormat="1" ht="10.7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28"/>
    </row>
    <row r="94" spans="2:90" s="91" customFormat="1" ht="32.45" customHeight="1">
      <c r="B94" s="92"/>
      <c r="C94" s="93" t="s">
        <v>72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ROUND(AG95+SUM(AG96:AG98)+AG104+AG105,2)</f>
        <v>0</v>
      </c>
      <c r="AH94" s="95"/>
      <c r="AI94" s="95"/>
      <c r="AJ94" s="95"/>
      <c r="AK94" s="95"/>
      <c r="AL94" s="95"/>
      <c r="AM94" s="95"/>
      <c r="AN94" s="96">
        <f aca="true" t="shared" si="0" ref="AN94:AN105">SUM(AG94,AT94)</f>
        <v>0</v>
      </c>
      <c r="AO94" s="96"/>
      <c r="AP94" s="96"/>
      <c r="AQ94" s="97" t="s">
        <v>1</v>
      </c>
      <c r="AR94" s="92"/>
      <c r="AS94" s="98">
        <f>ROUND(AS95+SUM(AS96:AS98)+AS104+AS105,2)</f>
        <v>0</v>
      </c>
      <c r="AT94" s="99">
        <f aca="true" t="shared" si="1" ref="AT94:AT105">ROUND(SUM(AV94:AW94),2)</f>
        <v>0</v>
      </c>
      <c r="AU94" s="100">
        <f>ROUND(AU95+SUM(AU96:AU98)+AU104+AU105,5)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ROUND(AZ95+SUM(AZ96:AZ98)+AZ104+AZ105,2)</f>
        <v>0</v>
      </c>
      <c r="BA94" s="99">
        <f>ROUND(BA95+SUM(BA96:BA98)+BA104+BA105,2)</f>
        <v>0</v>
      </c>
      <c r="BB94" s="99">
        <f>ROUND(BB95+SUM(BB96:BB98)+BB104+BB105,2)</f>
        <v>0</v>
      </c>
      <c r="BC94" s="99">
        <f>ROUND(BC95+SUM(BC96:BC98)+BC104+BC105,2)</f>
        <v>0</v>
      </c>
      <c r="BD94" s="101">
        <f>ROUND(BD95+SUM(BD96:BD98)+BD104+BD105,2)</f>
        <v>0</v>
      </c>
      <c r="BS94" s="102" t="s">
        <v>73</v>
      </c>
      <c r="BT94" s="102" t="s">
        <v>74</v>
      </c>
      <c r="BU94" s="103" t="s">
        <v>75</v>
      </c>
      <c r="BV94" s="102" t="s">
        <v>76</v>
      </c>
      <c r="BW94" s="102" t="s">
        <v>4</v>
      </c>
      <c r="BX94" s="102" t="s">
        <v>77</v>
      </c>
      <c r="CL94" s="102" t="s">
        <v>1</v>
      </c>
    </row>
    <row r="95" spans="1:91" s="116" customFormat="1" ht="16.5" customHeight="1">
      <c r="A95" s="104" t="s">
        <v>78</v>
      </c>
      <c r="B95" s="105"/>
      <c r="C95" s="106"/>
      <c r="D95" s="107" t="s">
        <v>79</v>
      </c>
      <c r="E95" s="107"/>
      <c r="F95" s="107"/>
      <c r="G95" s="107"/>
      <c r="H95" s="107"/>
      <c r="I95" s="108"/>
      <c r="J95" s="107" t="s">
        <v>80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'1 - Architektonicko stave...'!J30</f>
        <v>0</v>
      </c>
      <c r="AH95" s="110"/>
      <c r="AI95" s="110"/>
      <c r="AJ95" s="110"/>
      <c r="AK95" s="110"/>
      <c r="AL95" s="110"/>
      <c r="AM95" s="110"/>
      <c r="AN95" s="109">
        <f t="shared" si="0"/>
        <v>0</v>
      </c>
      <c r="AO95" s="110"/>
      <c r="AP95" s="110"/>
      <c r="AQ95" s="111" t="s">
        <v>81</v>
      </c>
      <c r="AR95" s="105"/>
      <c r="AS95" s="112">
        <v>0</v>
      </c>
      <c r="AT95" s="113">
        <f t="shared" si="1"/>
        <v>0</v>
      </c>
      <c r="AU95" s="114">
        <f>'1 - Architektonicko stave...'!P138</f>
        <v>0</v>
      </c>
      <c r="AV95" s="113">
        <f>'1 - Architektonicko stave...'!J33</f>
        <v>0</v>
      </c>
      <c r="AW95" s="113">
        <f>'1 - Architektonicko stave...'!J34</f>
        <v>0</v>
      </c>
      <c r="AX95" s="113">
        <f>'1 - Architektonicko stave...'!J35</f>
        <v>0</v>
      </c>
      <c r="AY95" s="113">
        <f>'1 - Architektonicko stave...'!J36</f>
        <v>0</v>
      </c>
      <c r="AZ95" s="113">
        <f>'1 - Architektonicko stave...'!F33</f>
        <v>0</v>
      </c>
      <c r="BA95" s="113">
        <f>'1 - Architektonicko stave...'!F34</f>
        <v>0</v>
      </c>
      <c r="BB95" s="113">
        <f>'1 - Architektonicko stave...'!F35</f>
        <v>0</v>
      </c>
      <c r="BC95" s="113">
        <f>'1 - Architektonicko stave...'!F36</f>
        <v>0</v>
      </c>
      <c r="BD95" s="115">
        <f>'1 - Architektonicko stave...'!F37</f>
        <v>0</v>
      </c>
      <c r="BT95" s="117" t="s">
        <v>79</v>
      </c>
      <c r="BV95" s="117" t="s">
        <v>76</v>
      </c>
      <c r="BW95" s="117" t="s">
        <v>82</v>
      </c>
      <c r="BX95" s="117" t="s">
        <v>4</v>
      </c>
      <c r="CL95" s="117" t="s">
        <v>1</v>
      </c>
      <c r="CM95" s="117" t="s">
        <v>83</v>
      </c>
    </row>
    <row r="96" spans="1:91" s="116" customFormat="1" ht="16.5" customHeight="1">
      <c r="A96" s="104" t="s">
        <v>78</v>
      </c>
      <c r="B96" s="105"/>
      <c r="C96" s="106"/>
      <c r="D96" s="107" t="s">
        <v>83</v>
      </c>
      <c r="E96" s="107"/>
      <c r="F96" s="107"/>
      <c r="G96" s="107"/>
      <c r="H96" s="107"/>
      <c r="I96" s="108"/>
      <c r="J96" s="107" t="s">
        <v>84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'2 - Zdravotechnika'!J30</f>
        <v>0</v>
      </c>
      <c r="AH96" s="110"/>
      <c r="AI96" s="110"/>
      <c r="AJ96" s="110"/>
      <c r="AK96" s="110"/>
      <c r="AL96" s="110"/>
      <c r="AM96" s="110"/>
      <c r="AN96" s="109">
        <f t="shared" si="0"/>
        <v>0</v>
      </c>
      <c r="AO96" s="110"/>
      <c r="AP96" s="110"/>
      <c r="AQ96" s="111" t="s">
        <v>81</v>
      </c>
      <c r="AR96" s="105"/>
      <c r="AS96" s="112">
        <v>0</v>
      </c>
      <c r="AT96" s="113">
        <f t="shared" si="1"/>
        <v>0</v>
      </c>
      <c r="AU96" s="114">
        <f>'2 - Zdravotechnika'!P120</f>
        <v>0</v>
      </c>
      <c r="AV96" s="113">
        <f>'2 - Zdravotechnika'!J33</f>
        <v>0</v>
      </c>
      <c r="AW96" s="113">
        <f>'2 - Zdravotechnika'!J34</f>
        <v>0</v>
      </c>
      <c r="AX96" s="113">
        <f>'2 - Zdravotechnika'!J35</f>
        <v>0</v>
      </c>
      <c r="AY96" s="113">
        <f>'2 - Zdravotechnika'!J36</f>
        <v>0</v>
      </c>
      <c r="AZ96" s="113">
        <f>'2 - Zdravotechnika'!F33</f>
        <v>0</v>
      </c>
      <c r="BA96" s="113">
        <f>'2 - Zdravotechnika'!F34</f>
        <v>0</v>
      </c>
      <c r="BB96" s="113">
        <f>'2 - Zdravotechnika'!F35</f>
        <v>0</v>
      </c>
      <c r="BC96" s="113">
        <f>'2 - Zdravotechnika'!F36</f>
        <v>0</v>
      </c>
      <c r="BD96" s="115">
        <f>'2 - Zdravotechnika'!F37</f>
        <v>0</v>
      </c>
      <c r="BT96" s="117" t="s">
        <v>79</v>
      </c>
      <c r="BV96" s="117" t="s">
        <v>76</v>
      </c>
      <c r="BW96" s="117" t="s">
        <v>85</v>
      </c>
      <c r="BX96" s="117" t="s">
        <v>4</v>
      </c>
      <c r="CL96" s="117" t="s">
        <v>1</v>
      </c>
      <c r="CM96" s="117" t="s">
        <v>83</v>
      </c>
    </row>
    <row r="97" spans="1:91" s="116" customFormat="1" ht="16.5" customHeight="1">
      <c r="A97" s="104" t="s">
        <v>78</v>
      </c>
      <c r="B97" s="105"/>
      <c r="C97" s="106"/>
      <c r="D97" s="107" t="s">
        <v>86</v>
      </c>
      <c r="E97" s="107"/>
      <c r="F97" s="107"/>
      <c r="G97" s="107"/>
      <c r="H97" s="107"/>
      <c r="I97" s="108"/>
      <c r="J97" s="107" t="s">
        <v>87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'3 - Ústřední vytápění'!J30</f>
        <v>0</v>
      </c>
      <c r="AH97" s="110"/>
      <c r="AI97" s="110"/>
      <c r="AJ97" s="110"/>
      <c r="AK97" s="110"/>
      <c r="AL97" s="110"/>
      <c r="AM97" s="110"/>
      <c r="AN97" s="109">
        <f t="shared" si="0"/>
        <v>0</v>
      </c>
      <c r="AO97" s="110"/>
      <c r="AP97" s="110"/>
      <c r="AQ97" s="111" t="s">
        <v>81</v>
      </c>
      <c r="AR97" s="105"/>
      <c r="AS97" s="112">
        <v>0</v>
      </c>
      <c r="AT97" s="113">
        <f t="shared" si="1"/>
        <v>0</v>
      </c>
      <c r="AU97" s="114">
        <f>'3 - Ústřední vytápění'!P120</f>
        <v>0</v>
      </c>
      <c r="AV97" s="113">
        <f>'3 - Ústřední vytápění'!J33</f>
        <v>0</v>
      </c>
      <c r="AW97" s="113">
        <f>'3 - Ústřední vytápění'!J34</f>
        <v>0</v>
      </c>
      <c r="AX97" s="113">
        <f>'3 - Ústřední vytápění'!J35</f>
        <v>0</v>
      </c>
      <c r="AY97" s="113">
        <f>'3 - Ústřední vytápění'!J36</f>
        <v>0</v>
      </c>
      <c r="AZ97" s="113">
        <f>'3 - Ústřední vytápění'!F33</f>
        <v>0</v>
      </c>
      <c r="BA97" s="113">
        <f>'3 - Ústřední vytápění'!F34</f>
        <v>0</v>
      </c>
      <c r="BB97" s="113">
        <f>'3 - Ústřední vytápění'!F35</f>
        <v>0</v>
      </c>
      <c r="BC97" s="113">
        <f>'3 - Ústřední vytápění'!F36</f>
        <v>0</v>
      </c>
      <c r="BD97" s="115">
        <f>'3 - Ústřední vytápění'!F37</f>
        <v>0</v>
      </c>
      <c r="BT97" s="117" t="s">
        <v>79</v>
      </c>
      <c r="BV97" s="117" t="s">
        <v>76</v>
      </c>
      <c r="BW97" s="117" t="s">
        <v>88</v>
      </c>
      <c r="BX97" s="117" t="s">
        <v>4</v>
      </c>
      <c r="CL97" s="117" t="s">
        <v>1</v>
      </c>
      <c r="CM97" s="117" t="s">
        <v>83</v>
      </c>
    </row>
    <row r="98" spans="2:91" s="116" customFormat="1" ht="16.5" customHeight="1">
      <c r="B98" s="105"/>
      <c r="C98" s="106"/>
      <c r="D98" s="107" t="s">
        <v>89</v>
      </c>
      <c r="E98" s="107"/>
      <c r="F98" s="107"/>
      <c r="G98" s="107"/>
      <c r="H98" s="107"/>
      <c r="I98" s="108"/>
      <c r="J98" s="107" t="s">
        <v>90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18">
        <f>ROUND(SUM(AG99:AG103),2)</f>
        <v>0</v>
      </c>
      <c r="AH98" s="110"/>
      <c r="AI98" s="110"/>
      <c r="AJ98" s="110"/>
      <c r="AK98" s="110"/>
      <c r="AL98" s="110"/>
      <c r="AM98" s="110"/>
      <c r="AN98" s="109">
        <f t="shared" si="0"/>
        <v>0</v>
      </c>
      <c r="AO98" s="110"/>
      <c r="AP98" s="110"/>
      <c r="AQ98" s="111" t="s">
        <v>81</v>
      </c>
      <c r="AR98" s="105"/>
      <c r="AS98" s="112">
        <f>ROUND(SUM(AS99:AS103),2)</f>
        <v>0</v>
      </c>
      <c r="AT98" s="113">
        <f t="shared" si="1"/>
        <v>0</v>
      </c>
      <c r="AU98" s="114">
        <f>ROUND(SUM(AU99:AU103),5)</f>
        <v>0</v>
      </c>
      <c r="AV98" s="113">
        <f>ROUND(AZ98*L29,2)</f>
        <v>0</v>
      </c>
      <c r="AW98" s="113">
        <f>ROUND(BA98*L30,2)</f>
        <v>0</v>
      </c>
      <c r="AX98" s="113">
        <f>ROUND(BB98*L29,2)</f>
        <v>0</v>
      </c>
      <c r="AY98" s="113">
        <f>ROUND(BC98*L30,2)</f>
        <v>0</v>
      </c>
      <c r="AZ98" s="113">
        <f>ROUND(SUM(AZ99:AZ103),2)</f>
        <v>0</v>
      </c>
      <c r="BA98" s="113">
        <f>ROUND(SUM(BA99:BA103),2)</f>
        <v>0</v>
      </c>
      <c r="BB98" s="113">
        <f>ROUND(SUM(BB99:BB103),2)</f>
        <v>0</v>
      </c>
      <c r="BC98" s="113">
        <f>ROUND(SUM(BC99:BC103),2)</f>
        <v>0</v>
      </c>
      <c r="BD98" s="115">
        <f>ROUND(SUM(BD99:BD103),2)</f>
        <v>0</v>
      </c>
      <c r="BS98" s="117" t="s">
        <v>73</v>
      </c>
      <c r="BT98" s="117" t="s">
        <v>79</v>
      </c>
      <c r="BU98" s="117" t="s">
        <v>75</v>
      </c>
      <c r="BV98" s="117" t="s">
        <v>76</v>
      </c>
      <c r="BW98" s="117" t="s">
        <v>91</v>
      </c>
      <c r="BX98" s="117" t="s">
        <v>4</v>
      </c>
      <c r="CL98" s="117" t="s">
        <v>1</v>
      </c>
      <c r="CM98" s="117" t="s">
        <v>83</v>
      </c>
    </row>
    <row r="99" spans="1:90" s="59" customFormat="1" ht="16.5" customHeight="1">
      <c r="A99" s="104" t="s">
        <v>78</v>
      </c>
      <c r="B99" s="60"/>
      <c r="C99" s="119"/>
      <c r="D99" s="119"/>
      <c r="E99" s="120" t="s">
        <v>92</v>
      </c>
      <c r="F99" s="120"/>
      <c r="G99" s="120"/>
      <c r="H99" s="120"/>
      <c r="I99" s="120"/>
      <c r="J99" s="119"/>
      <c r="K99" s="120" t="s">
        <v>93</v>
      </c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1">
        <f>'01 - Silnoproudá elektroi...'!J32</f>
        <v>0</v>
      </c>
      <c r="AH99" s="122"/>
      <c r="AI99" s="122"/>
      <c r="AJ99" s="122"/>
      <c r="AK99" s="122"/>
      <c r="AL99" s="122"/>
      <c r="AM99" s="122"/>
      <c r="AN99" s="121">
        <f t="shared" si="0"/>
        <v>0</v>
      </c>
      <c r="AO99" s="122"/>
      <c r="AP99" s="122"/>
      <c r="AQ99" s="123" t="s">
        <v>94</v>
      </c>
      <c r="AR99" s="60"/>
      <c r="AS99" s="124">
        <v>0</v>
      </c>
      <c r="AT99" s="125">
        <f t="shared" si="1"/>
        <v>0</v>
      </c>
      <c r="AU99" s="126">
        <f>'01 - Silnoproudá elektroi...'!P126</f>
        <v>0</v>
      </c>
      <c r="AV99" s="125">
        <f>'01 - Silnoproudá elektroi...'!J35</f>
        <v>0</v>
      </c>
      <c r="AW99" s="125">
        <f>'01 - Silnoproudá elektroi...'!J36</f>
        <v>0</v>
      </c>
      <c r="AX99" s="125">
        <f>'01 - Silnoproudá elektroi...'!J37</f>
        <v>0</v>
      </c>
      <c r="AY99" s="125">
        <f>'01 - Silnoproudá elektroi...'!J38</f>
        <v>0</v>
      </c>
      <c r="AZ99" s="125">
        <f>'01 - Silnoproudá elektroi...'!F35</f>
        <v>0</v>
      </c>
      <c r="BA99" s="125">
        <f>'01 - Silnoproudá elektroi...'!F36</f>
        <v>0</v>
      </c>
      <c r="BB99" s="125">
        <f>'01 - Silnoproudá elektroi...'!F37</f>
        <v>0</v>
      </c>
      <c r="BC99" s="125">
        <f>'01 - Silnoproudá elektroi...'!F38</f>
        <v>0</v>
      </c>
      <c r="BD99" s="127">
        <f>'01 - Silnoproudá elektroi...'!F39</f>
        <v>0</v>
      </c>
      <c r="BT99" s="25" t="s">
        <v>83</v>
      </c>
      <c r="BV99" s="25" t="s">
        <v>76</v>
      </c>
      <c r="BW99" s="25" t="s">
        <v>95</v>
      </c>
      <c r="BX99" s="25" t="s">
        <v>91</v>
      </c>
      <c r="CL99" s="25" t="s">
        <v>1</v>
      </c>
    </row>
    <row r="100" spans="1:90" s="59" customFormat="1" ht="16.5" customHeight="1">
      <c r="A100" s="104" t="s">
        <v>78</v>
      </c>
      <c r="B100" s="60"/>
      <c r="C100" s="119"/>
      <c r="D100" s="119"/>
      <c r="E100" s="120" t="s">
        <v>96</v>
      </c>
      <c r="F100" s="120"/>
      <c r="G100" s="120"/>
      <c r="H100" s="120"/>
      <c r="I100" s="120"/>
      <c r="J100" s="119"/>
      <c r="K100" s="120" t="s">
        <v>97</v>
      </c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1">
        <f>'02 - Osvětlení'!J32</f>
        <v>0</v>
      </c>
      <c r="AH100" s="122"/>
      <c r="AI100" s="122"/>
      <c r="AJ100" s="122"/>
      <c r="AK100" s="122"/>
      <c r="AL100" s="122"/>
      <c r="AM100" s="122"/>
      <c r="AN100" s="121">
        <f t="shared" si="0"/>
        <v>0</v>
      </c>
      <c r="AO100" s="122"/>
      <c r="AP100" s="122"/>
      <c r="AQ100" s="123" t="s">
        <v>94</v>
      </c>
      <c r="AR100" s="60"/>
      <c r="AS100" s="124">
        <v>0</v>
      </c>
      <c r="AT100" s="125">
        <f t="shared" si="1"/>
        <v>0</v>
      </c>
      <c r="AU100" s="126">
        <f>'02 - Osvětlení'!P126</f>
        <v>0</v>
      </c>
      <c r="AV100" s="125">
        <f>'02 - Osvětlení'!J35</f>
        <v>0</v>
      </c>
      <c r="AW100" s="125">
        <f>'02 - Osvětlení'!J36</f>
        <v>0</v>
      </c>
      <c r="AX100" s="125">
        <f>'02 - Osvětlení'!J37</f>
        <v>0</v>
      </c>
      <c r="AY100" s="125">
        <f>'02 - Osvětlení'!J38</f>
        <v>0</v>
      </c>
      <c r="AZ100" s="125">
        <f>'02 - Osvětlení'!F35</f>
        <v>0</v>
      </c>
      <c r="BA100" s="125">
        <f>'02 - Osvětlení'!F36</f>
        <v>0</v>
      </c>
      <c r="BB100" s="125">
        <f>'02 - Osvětlení'!F37</f>
        <v>0</v>
      </c>
      <c r="BC100" s="125">
        <f>'02 - Osvětlení'!F38</f>
        <v>0</v>
      </c>
      <c r="BD100" s="127">
        <f>'02 - Osvětlení'!F39</f>
        <v>0</v>
      </c>
      <c r="BT100" s="25" t="s">
        <v>83</v>
      </c>
      <c r="BV100" s="25" t="s">
        <v>76</v>
      </c>
      <c r="BW100" s="25" t="s">
        <v>98</v>
      </c>
      <c r="BX100" s="25" t="s">
        <v>91</v>
      </c>
      <c r="CL100" s="25" t="s">
        <v>1</v>
      </c>
    </row>
    <row r="101" spans="1:90" s="59" customFormat="1" ht="16.5" customHeight="1">
      <c r="A101" s="104" t="s">
        <v>78</v>
      </c>
      <c r="B101" s="60"/>
      <c r="C101" s="119"/>
      <c r="D101" s="119"/>
      <c r="E101" s="120" t="s">
        <v>99</v>
      </c>
      <c r="F101" s="120"/>
      <c r="G101" s="120"/>
      <c r="H101" s="120"/>
      <c r="I101" s="120"/>
      <c r="J101" s="119"/>
      <c r="K101" s="120" t="s">
        <v>100</v>
      </c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1">
        <f>'03 - Slaboproudá instalace'!J32</f>
        <v>0</v>
      </c>
      <c r="AH101" s="122"/>
      <c r="AI101" s="122"/>
      <c r="AJ101" s="122"/>
      <c r="AK101" s="122"/>
      <c r="AL101" s="122"/>
      <c r="AM101" s="122"/>
      <c r="AN101" s="121">
        <f t="shared" si="0"/>
        <v>0</v>
      </c>
      <c r="AO101" s="122"/>
      <c r="AP101" s="122"/>
      <c r="AQ101" s="123" t="s">
        <v>94</v>
      </c>
      <c r="AR101" s="60"/>
      <c r="AS101" s="124">
        <v>0</v>
      </c>
      <c r="AT101" s="125">
        <f t="shared" si="1"/>
        <v>0</v>
      </c>
      <c r="AU101" s="126">
        <f>'03 - Slaboproudá instalace'!P126</f>
        <v>0</v>
      </c>
      <c r="AV101" s="125">
        <f>'03 - Slaboproudá instalace'!J35</f>
        <v>0</v>
      </c>
      <c r="AW101" s="125">
        <f>'03 - Slaboproudá instalace'!J36</f>
        <v>0</v>
      </c>
      <c r="AX101" s="125">
        <f>'03 - Slaboproudá instalace'!J37</f>
        <v>0</v>
      </c>
      <c r="AY101" s="125">
        <f>'03 - Slaboproudá instalace'!J38</f>
        <v>0</v>
      </c>
      <c r="AZ101" s="125">
        <f>'03 - Slaboproudá instalace'!F35</f>
        <v>0</v>
      </c>
      <c r="BA101" s="125">
        <f>'03 - Slaboproudá instalace'!F36</f>
        <v>0</v>
      </c>
      <c r="BB101" s="125">
        <f>'03 - Slaboproudá instalace'!F37</f>
        <v>0</v>
      </c>
      <c r="BC101" s="125">
        <f>'03 - Slaboproudá instalace'!F38</f>
        <v>0</v>
      </c>
      <c r="BD101" s="127">
        <f>'03 - Slaboproudá instalace'!F39</f>
        <v>0</v>
      </c>
      <c r="BT101" s="25" t="s">
        <v>83</v>
      </c>
      <c r="BV101" s="25" t="s">
        <v>76</v>
      </c>
      <c r="BW101" s="25" t="s">
        <v>101</v>
      </c>
      <c r="BX101" s="25" t="s">
        <v>91</v>
      </c>
      <c r="CL101" s="25" t="s">
        <v>1</v>
      </c>
    </row>
    <row r="102" spans="1:90" s="59" customFormat="1" ht="16.5" customHeight="1">
      <c r="A102" s="104" t="s">
        <v>78</v>
      </c>
      <c r="B102" s="60"/>
      <c r="C102" s="119"/>
      <c r="D102" s="119"/>
      <c r="E102" s="120" t="s">
        <v>102</v>
      </c>
      <c r="F102" s="120"/>
      <c r="G102" s="120"/>
      <c r="H102" s="120"/>
      <c r="I102" s="120"/>
      <c r="J102" s="119"/>
      <c r="K102" s="120" t="s">
        <v>103</v>
      </c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1">
        <f>'04 - Signalizace požáru'!J32</f>
        <v>0</v>
      </c>
      <c r="AH102" s="122"/>
      <c r="AI102" s="122"/>
      <c r="AJ102" s="122"/>
      <c r="AK102" s="122"/>
      <c r="AL102" s="122"/>
      <c r="AM102" s="122"/>
      <c r="AN102" s="121">
        <f t="shared" si="0"/>
        <v>0</v>
      </c>
      <c r="AO102" s="122"/>
      <c r="AP102" s="122"/>
      <c r="AQ102" s="123" t="s">
        <v>94</v>
      </c>
      <c r="AR102" s="60"/>
      <c r="AS102" s="124">
        <v>0</v>
      </c>
      <c r="AT102" s="125">
        <f t="shared" si="1"/>
        <v>0</v>
      </c>
      <c r="AU102" s="126">
        <f>'04 - Signalizace požáru'!P126</f>
        <v>0</v>
      </c>
      <c r="AV102" s="125">
        <f>'04 - Signalizace požáru'!J35</f>
        <v>0</v>
      </c>
      <c r="AW102" s="125">
        <f>'04 - Signalizace požáru'!J36</f>
        <v>0</v>
      </c>
      <c r="AX102" s="125">
        <f>'04 - Signalizace požáru'!J37</f>
        <v>0</v>
      </c>
      <c r="AY102" s="125">
        <f>'04 - Signalizace požáru'!J38</f>
        <v>0</v>
      </c>
      <c r="AZ102" s="125">
        <f>'04 - Signalizace požáru'!F35</f>
        <v>0</v>
      </c>
      <c r="BA102" s="125">
        <f>'04 - Signalizace požáru'!F36</f>
        <v>0</v>
      </c>
      <c r="BB102" s="125">
        <f>'04 - Signalizace požáru'!F37</f>
        <v>0</v>
      </c>
      <c r="BC102" s="125">
        <f>'04 - Signalizace požáru'!F38</f>
        <v>0</v>
      </c>
      <c r="BD102" s="127">
        <f>'04 - Signalizace požáru'!F39</f>
        <v>0</v>
      </c>
      <c r="BT102" s="25" t="s">
        <v>83</v>
      </c>
      <c r="BV102" s="25" t="s">
        <v>76</v>
      </c>
      <c r="BW102" s="25" t="s">
        <v>104</v>
      </c>
      <c r="BX102" s="25" t="s">
        <v>91</v>
      </c>
      <c r="CL102" s="25" t="s">
        <v>1</v>
      </c>
    </row>
    <row r="103" spans="1:90" s="59" customFormat="1" ht="16.5" customHeight="1">
      <c r="A103" s="104" t="s">
        <v>78</v>
      </c>
      <c r="B103" s="60"/>
      <c r="C103" s="119"/>
      <c r="D103" s="119"/>
      <c r="E103" s="120" t="s">
        <v>105</v>
      </c>
      <c r="F103" s="120"/>
      <c r="G103" s="120"/>
      <c r="H103" s="120"/>
      <c r="I103" s="120"/>
      <c r="J103" s="119"/>
      <c r="K103" s="120" t="s">
        <v>106</v>
      </c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1">
        <f>'05 - Ostatní náklady'!J32</f>
        <v>0</v>
      </c>
      <c r="AH103" s="122"/>
      <c r="AI103" s="122"/>
      <c r="AJ103" s="122"/>
      <c r="AK103" s="122"/>
      <c r="AL103" s="122"/>
      <c r="AM103" s="122"/>
      <c r="AN103" s="121">
        <f t="shared" si="0"/>
        <v>0</v>
      </c>
      <c r="AO103" s="122"/>
      <c r="AP103" s="122"/>
      <c r="AQ103" s="123" t="s">
        <v>94</v>
      </c>
      <c r="AR103" s="60"/>
      <c r="AS103" s="124">
        <v>0</v>
      </c>
      <c r="AT103" s="125">
        <f t="shared" si="1"/>
        <v>0</v>
      </c>
      <c r="AU103" s="126">
        <f>'05 - Ostatní náklady'!P122</f>
        <v>0</v>
      </c>
      <c r="AV103" s="125">
        <f>'05 - Ostatní náklady'!J35</f>
        <v>0</v>
      </c>
      <c r="AW103" s="125">
        <f>'05 - Ostatní náklady'!J36</f>
        <v>0</v>
      </c>
      <c r="AX103" s="125">
        <f>'05 - Ostatní náklady'!J37</f>
        <v>0</v>
      </c>
      <c r="AY103" s="125">
        <f>'05 - Ostatní náklady'!J38</f>
        <v>0</v>
      </c>
      <c r="AZ103" s="125">
        <f>'05 - Ostatní náklady'!F35</f>
        <v>0</v>
      </c>
      <c r="BA103" s="125">
        <f>'05 - Ostatní náklady'!F36</f>
        <v>0</v>
      </c>
      <c r="BB103" s="125">
        <f>'05 - Ostatní náklady'!F37</f>
        <v>0</v>
      </c>
      <c r="BC103" s="125">
        <f>'05 - Ostatní náklady'!F38</f>
        <v>0</v>
      </c>
      <c r="BD103" s="127">
        <f>'05 - Ostatní náklady'!F39</f>
        <v>0</v>
      </c>
      <c r="BT103" s="25" t="s">
        <v>83</v>
      </c>
      <c r="BV103" s="25" t="s">
        <v>76</v>
      </c>
      <c r="BW103" s="25" t="s">
        <v>107</v>
      </c>
      <c r="BX103" s="25" t="s">
        <v>91</v>
      </c>
      <c r="CL103" s="25" t="s">
        <v>1</v>
      </c>
    </row>
    <row r="104" spans="1:91" s="116" customFormat="1" ht="16.5" customHeight="1">
      <c r="A104" s="104" t="s">
        <v>78</v>
      </c>
      <c r="B104" s="105"/>
      <c r="C104" s="106"/>
      <c r="D104" s="107" t="s">
        <v>108</v>
      </c>
      <c r="E104" s="107"/>
      <c r="F104" s="107"/>
      <c r="G104" s="107"/>
      <c r="H104" s="107"/>
      <c r="I104" s="108"/>
      <c r="J104" s="107" t="s">
        <v>109</v>
      </c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9">
        <f>'5 - Vzduchotechnika'!J30</f>
        <v>0</v>
      </c>
      <c r="AH104" s="110"/>
      <c r="AI104" s="110"/>
      <c r="AJ104" s="110"/>
      <c r="AK104" s="110"/>
      <c r="AL104" s="110"/>
      <c r="AM104" s="110"/>
      <c r="AN104" s="109">
        <f t="shared" si="0"/>
        <v>0</v>
      </c>
      <c r="AO104" s="110"/>
      <c r="AP104" s="110"/>
      <c r="AQ104" s="111" t="s">
        <v>81</v>
      </c>
      <c r="AR104" s="105"/>
      <c r="AS104" s="112">
        <v>0</v>
      </c>
      <c r="AT104" s="113">
        <f t="shared" si="1"/>
        <v>0</v>
      </c>
      <c r="AU104" s="114">
        <f>'5 - Vzduchotechnika'!P117</f>
        <v>0</v>
      </c>
      <c r="AV104" s="113">
        <f>'5 - Vzduchotechnika'!J33</f>
        <v>0</v>
      </c>
      <c r="AW104" s="113">
        <f>'5 - Vzduchotechnika'!J34</f>
        <v>0</v>
      </c>
      <c r="AX104" s="113">
        <f>'5 - Vzduchotechnika'!J35</f>
        <v>0</v>
      </c>
      <c r="AY104" s="113">
        <f>'5 - Vzduchotechnika'!J36</f>
        <v>0</v>
      </c>
      <c r="AZ104" s="113">
        <f>'5 - Vzduchotechnika'!F33</f>
        <v>0</v>
      </c>
      <c r="BA104" s="113">
        <f>'5 - Vzduchotechnika'!F34</f>
        <v>0</v>
      </c>
      <c r="BB104" s="113">
        <f>'5 - Vzduchotechnika'!F35</f>
        <v>0</v>
      </c>
      <c r="BC104" s="113">
        <f>'5 - Vzduchotechnika'!F36</f>
        <v>0</v>
      </c>
      <c r="BD104" s="115">
        <f>'5 - Vzduchotechnika'!F37</f>
        <v>0</v>
      </c>
      <c r="BT104" s="117" t="s">
        <v>79</v>
      </c>
      <c r="BV104" s="117" t="s">
        <v>76</v>
      </c>
      <c r="BW104" s="117" t="s">
        <v>110</v>
      </c>
      <c r="BX104" s="117" t="s">
        <v>4</v>
      </c>
      <c r="CL104" s="117" t="s">
        <v>1</v>
      </c>
      <c r="CM104" s="117" t="s">
        <v>83</v>
      </c>
    </row>
    <row r="105" spans="1:91" s="116" customFormat="1" ht="16.5" customHeight="1">
      <c r="A105" s="104" t="s">
        <v>78</v>
      </c>
      <c r="B105" s="105"/>
      <c r="C105" s="106"/>
      <c r="D105" s="107" t="s">
        <v>111</v>
      </c>
      <c r="E105" s="107"/>
      <c r="F105" s="107"/>
      <c r="G105" s="107"/>
      <c r="H105" s="107"/>
      <c r="I105" s="108"/>
      <c r="J105" s="107" t="s">
        <v>112</v>
      </c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9">
        <f>'7 - Vedlejší a ostatní ná...'!J30</f>
        <v>0</v>
      </c>
      <c r="AH105" s="110"/>
      <c r="AI105" s="110"/>
      <c r="AJ105" s="110"/>
      <c r="AK105" s="110"/>
      <c r="AL105" s="110"/>
      <c r="AM105" s="110"/>
      <c r="AN105" s="109">
        <f t="shared" si="0"/>
        <v>0</v>
      </c>
      <c r="AO105" s="110"/>
      <c r="AP105" s="110"/>
      <c r="AQ105" s="111" t="s">
        <v>81</v>
      </c>
      <c r="AR105" s="105"/>
      <c r="AS105" s="128">
        <v>0</v>
      </c>
      <c r="AT105" s="129">
        <f t="shared" si="1"/>
        <v>0</v>
      </c>
      <c r="AU105" s="130">
        <f>'7 - Vedlejší a ostatní ná...'!P121</f>
        <v>0</v>
      </c>
      <c r="AV105" s="129">
        <f>'7 - Vedlejší a ostatní ná...'!J33</f>
        <v>0</v>
      </c>
      <c r="AW105" s="129">
        <f>'7 - Vedlejší a ostatní ná...'!J34</f>
        <v>0</v>
      </c>
      <c r="AX105" s="129">
        <f>'7 - Vedlejší a ostatní ná...'!J35</f>
        <v>0</v>
      </c>
      <c r="AY105" s="129">
        <f>'7 - Vedlejší a ostatní ná...'!J36</f>
        <v>0</v>
      </c>
      <c r="AZ105" s="129">
        <f>'7 - Vedlejší a ostatní ná...'!F33</f>
        <v>0</v>
      </c>
      <c r="BA105" s="129">
        <f>'7 - Vedlejší a ostatní ná...'!F34</f>
        <v>0</v>
      </c>
      <c r="BB105" s="129">
        <f>'7 - Vedlejší a ostatní ná...'!F35</f>
        <v>0</v>
      </c>
      <c r="BC105" s="129">
        <f>'7 - Vedlejší a ostatní ná...'!F36</f>
        <v>0</v>
      </c>
      <c r="BD105" s="131">
        <f>'7 - Vedlejší a ostatní ná...'!F37</f>
        <v>0</v>
      </c>
      <c r="BT105" s="117" t="s">
        <v>79</v>
      </c>
      <c r="BV105" s="117" t="s">
        <v>76</v>
      </c>
      <c r="BW105" s="117" t="s">
        <v>113</v>
      </c>
      <c r="BX105" s="117" t="s">
        <v>4</v>
      </c>
      <c r="CL105" s="117" t="s">
        <v>1</v>
      </c>
      <c r="CM105" s="117" t="s">
        <v>83</v>
      </c>
    </row>
    <row r="106" spans="1:57" s="34" customFormat="1" ht="30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9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34" customFormat="1" ht="6.95" customHeight="1">
      <c r="A107" s="28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29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</sheetData>
  <sheetProtection password="C0FB" sheet="1" objects="1" scenarios="1"/>
  <mergeCells count="82">
    <mergeCell ref="J104:AF104"/>
    <mergeCell ref="D104:H104"/>
    <mergeCell ref="D96:H96"/>
    <mergeCell ref="D95:H95"/>
    <mergeCell ref="E99:I99"/>
    <mergeCell ref="E100:I100"/>
    <mergeCell ref="E101:I101"/>
    <mergeCell ref="E102:I102"/>
    <mergeCell ref="E103:I103"/>
    <mergeCell ref="K103:AF103"/>
    <mergeCell ref="K99:AF99"/>
    <mergeCell ref="C92:G92"/>
    <mergeCell ref="D97:H97"/>
    <mergeCell ref="D98:H98"/>
    <mergeCell ref="I92:AF92"/>
    <mergeCell ref="J97:AF97"/>
    <mergeCell ref="J95:AF95"/>
    <mergeCell ref="J96:AF96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J98:AF98"/>
    <mergeCell ref="L30:P30"/>
    <mergeCell ref="W30:AE30"/>
    <mergeCell ref="L31:P31"/>
    <mergeCell ref="W31:AE31"/>
    <mergeCell ref="AK31:AO31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103:AM103"/>
    <mergeCell ref="AG102:AM102"/>
    <mergeCell ref="AG92:AM92"/>
    <mergeCell ref="AG100:AM100"/>
    <mergeCell ref="AG95:AM95"/>
    <mergeCell ref="AG101:AM101"/>
    <mergeCell ref="AK32:AO32"/>
    <mergeCell ref="AK30:AO30"/>
    <mergeCell ref="L85:AO85"/>
    <mergeCell ref="K101:AF101"/>
    <mergeCell ref="K100:AF100"/>
    <mergeCell ref="K102:AF102"/>
    <mergeCell ref="AM87:AN87"/>
    <mergeCell ref="AM89:AP89"/>
    <mergeCell ref="AM90:AP90"/>
    <mergeCell ref="AN98:AP98"/>
    <mergeCell ref="AN103:AP103"/>
    <mergeCell ref="AN102:AP102"/>
    <mergeCell ref="AN92:AP92"/>
    <mergeCell ref="AN101:AP101"/>
    <mergeCell ref="AN99:AP99"/>
    <mergeCell ref="AN97:AP97"/>
    <mergeCell ref="AN96:AP96"/>
    <mergeCell ref="AN95:AP95"/>
    <mergeCell ref="AN104:AP104"/>
    <mergeCell ref="AN100:AP100"/>
    <mergeCell ref="AS89:AT91"/>
    <mergeCell ref="AN105:AP105"/>
    <mergeCell ref="AG105:AM105"/>
    <mergeCell ref="AN94:AP94"/>
    <mergeCell ref="AG104:AM104"/>
    <mergeCell ref="AG96:AM96"/>
    <mergeCell ref="AG97:AM97"/>
    <mergeCell ref="AG99:AM99"/>
  </mergeCells>
  <hyperlinks>
    <hyperlink ref="A95" location="'1 - Architektonicko stave...'!C2" display="/"/>
    <hyperlink ref="A96" location="'2 - Zdravotechnika'!C2" display="/"/>
    <hyperlink ref="A97" location="'3 - Ústřední vytápění'!C2" display="/"/>
    <hyperlink ref="A99" location="'01 - Silnoproudá elektroi...'!C2" display="/"/>
    <hyperlink ref="A100" location="'02 - Osvětlení'!C2" display="/"/>
    <hyperlink ref="A101" location="'03 - Slaboproudá instalace'!C2" display="/"/>
    <hyperlink ref="A102" location="'04 - Signalizace požáru'!C2" display="/"/>
    <hyperlink ref="A103" location="'05 - Ostatní náklady'!C2" display="/"/>
    <hyperlink ref="A104" location="'5 - Vzduchotechnika'!C2" display="/"/>
    <hyperlink ref="A105" location="'7 - Vedlejší a ostat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08">
      <selection activeCell="AA138" sqref="AA138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110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1:31" s="34" customFormat="1" ht="12" customHeight="1">
      <c r="A8" s="28"/>
      <c r="B8" s="29"/>
      <c r="C8" s="28"/>
      <c r="D8" s="24" t="s">
        <v>115</v>
      </c>
      <c r="E8" s="28"/>
      <c r="F8" s="28"/>
      <c r="G8" s="28"/>
      <c r="H8" s="28"/>
      <c r="I8" s="28"/>
      <c r="J8" s="28"/>
      <c r="K8" s="138"/>
      <c r="L8" s="5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34" customFormat="1" ht="16.5" customHeight="1">
      <c r="A9" s="28"/>
      <c r="B9" s="29"/>
      <c r="C9" s="28"/>
      <c r="D9" s="28"/>
      <c r="E9" s="64" t="s">
        <v>2141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2" customHeight="1">
      <c r="A11" s="28"/>
      <c r="B11" s="29"/>
      <c r="C11" s="28"/>
      <c r="D11" s="24" t="s">
        <v>17</v>
      </c>
      <c r="E11" s="28"/>
      <c r="F11" s="25" t="s">
        <v>1</v>
      </c>
      <c r="G11" s="28"/>
      <c r="H11" s="28"/>
      <c r="I11" s="24" t="s">
        <v>18</v>
      </c>
      <c r="J11" s="25" t="s">
        <v>1</v>
      </c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 customHeight="1">
      <c r="A12" s="28"/>
      <c r="B12" s="29"/>
      <c r="C12" s="28"/>
      <c r="D12" s="24" t="s">
        <v>19</v>
      </c>
      <c r="E12" s="28"/>
      <c r="F12" s="25" t="s">
        <v>20</v>
      </c>
      <c r="G12" s="28"/>
      <c r="H12" s="28"/>
      <c r="I12" s="24" t="s">
        <v>21</v>
      </c>
      <c r="J12" s="140" t="str">
        <f>'Rekapitulace stavby'!AN8</f>
        <v>15. 2. 2021</v>
      </c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0.7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23</v>
      </c>
      <c r="E14" s="28"/>
      <c r="F14" s="28"/>
      <c r="G14" s="28"/>
      <c r="H14" s="28"/>
      <c r="I14" s="24" t="s">
        <v>24</v>
      </c>
      <c r="J14" s="25" t="s">
        <v>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8" customHeight="1">
      <c r="A15" s="28"/>
      <c r="B15" s="29"/>
      <c r="C15" s="28"/>
      <c r="D15" s="28"/>
      <c r="E15" s="25" t="s">
        <v>25</v>
      </c>
      <c r="F15" s="28"/>
      <c r="G15" s="28"/>
      <c r="H15" s="28"/>
      <c r="I15" s="24" t="s">
        <v>26</v>
      </c>
      <c r="J15" s="25" t="s">
        <v>1</v>
      </c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2" customHeight="1">
      <c r="A17" s="28"/>
      <c r="B17" s="29"/>
      <c r="C17" s="28"/>
      <c r="D17" s="24" t="s">
        <v>27</v>
      </c>
      <c r="E17" s="28"/>
      <c r="F17" s="28"/>
      <c r="G17" s="28"/>
      <c r="H17" s="28"/>
      <c r="I17" s="24" t="s">
        <v>24</v>
      </c>
      <c r="J17" s="4" t="str">
        <f>'Rekapitulace stavby'!AN13</f>
        <v>Vyplň údaj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18" customHeight="1">
      <c r="A18" s="28"/>
      <c r="B18" s="29"/>
      <c r="C18" s="28"/>
      <c r="D18" s="28"/>
      <c r="E18" s="6" t="str">
        <f>'Rekapitulace stavby'!E14</f>
        <v>Vyplň údaj</v>
      </c>
      <c r="F18" s="268"/>
      <c r="G18" s="268"/>
      <c r="H18" s="268"/>
      <c r="I18" s="24" t="s">
        <v>26</v>
      </c>
      <c r="J18" s="4" t="str">
        <f>'Rekapitulace stavby'!AN14</f>
        <v>Vyplň údaj</v>
      </c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2" customHeight="1">
      <c r="A20" s="28"/>
      <c r="B20" s="29"/>
      <c r="C20" s="28"/>
      <c r="D20" s="24" t="s">
        <v>29</v>
      </c>
      <c r="E20" s="28"/>
      <c r="F20" s="28"/>
      <c r="G20" s="28"/>
      <c r="H20" s="28"/>
      <c r="I20" s="24" t="s">
        <v>24</v>
      </c>
      <c r="J20" s="25" t="s">
        <v>1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18" customHeight="1">
      <c r="A21" s="28"/>
      <c r="B21" s="29"/>
      <c r="C21" s="28"/>
      <c r="D21" s="28"/>
      <c r="E21" s="25" t="s">
        <v>30</v>
      </c>
      <c r="F21" s="28"/>
      <c r="G21" s="28"/>
      <c r="H21" s="28"/>
      <c r="I21" s="24" t="s">
        <v>26</v>
      </c>
      <c r="J21" s="25" t="s">
        <v>1</v>
      </c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2" customHeight="1">
      <c r="A23" s="28"/>
      <c r="B23" s="29"/>
      <c r="C23" s="28"/>
      <c r="D23" s="24" t="s">
        <v>32</v>
      </c>
      <c r="E23" s="28"/>
      <c r="F23" s="28"/>
      <c r="G23" s="28"/>
      <c r="H23" s="28"/>
      <c r="I23" s="24" t="s">
        <v>24</v>
      </c>
      <c r="J23" s="25" t="str">
        <f>IF('Rekapitulace stavby'!AN19="","",'Rekapitulace stavby'!AN19)</f>
        <v/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18" customHeight="1">
      <c r="A24" s="28"/>
      <c r="B24" s="29"/>
      <c r="C24" s="28"/>
      <c r="D24" s="28"/>
      <c r="E24" s="25" t="str">
        <f>IF('Rekapitulace stavby'!E20="","",'Rekapitulace stavby'!E20)</f>
        <v xml:space="preserve"> </v>
      </c>
      <c r="F24" s="28"/>
      <c r="G24" s="28"/>
      <c r="H24" s="28"/>
      <c r="I24" s="24" t="s">
        <v>26</v>
      </c>
      <c r="J24" s="25" t="str">
        <f>IF('Rekapitulace stavby'!AN20="","",'Rekapitulace stavby'!AN20)</f>
        <v/>
      </c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2" customHeight="1">
      <c r="A26" s="28"/>
      <c r="B26" s="29"/>
      <c r="C26" s="28"/>
      <c r="D26" s="24" t="s">
        <v>33</v>
      </c>
      <c r="E26" s="28"/>
      <c r="F26" s="28"/>
      <c r="G26" s="28"/>
      <c r="H26" s="28"/>
      <c r="I26" s="28"/>
      <c r="J26" s="28"/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145" customFormat="1" ht="16.5" customHeight="1">
      <c r="A27" s="141"/>
      <c r="B27" s="142"/>
      <c r="C27" s="141"/>
      <c r="D27" s="141"/>
      <c r="E27" s="26" t="s">
        <v>1</v>
      </c>
      <c r="F27" s="26"/>
      <c r="G27" s="26"/>
      <c r="H27" s="26"/>
      <c r="I27" s="141"/>
      <c r="J27" s="141"/>
      <c r="K27" s="143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34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34" customFormat="1" ht="6.95" customHeight="1">
      <c r="A29" s="28"/>
      <c r="B29" s="29"/>
      <c r="C29" s="28"/>
      <c r="D29" s="89"/>
      <c r="E29" s="89"/>
      <c r="F29" s="89"/>
      <c r="G29" s="89"/>
      <c r="H29" s="89"/>
      <c r="I29" s="89"/>
      <c r="J29" s="89"/>
      <c r="K29" s="146"/>
      <c r="L29" s="5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34" customFormat="1" ht="25.35" customHeight="1">
      <c r="A30" s="28"/>
      <c r="B30" s="29"/>
      <c r="C30" s="28"/>
      <c r="D30" s="147" t="s">
        <v>34</v>
      </c>
      <c r="E30" s="28"/>
      <c r="F30" s="28"/>
      <c r="G30" s="28"/>
      <c r="H30" s="28"/>
      <c r="I30" s="28"/>
      <c r="J30" s="148">
        <f>ROUND(J117,2)</f>
        <v>0</v>
      </c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14.45" customHeight="1">
      <c r="A32" s="28"/>
      <c r="B32" s="29"/>
      <c r="C32" s="28"/>
      <c r="D32" s="28"/>
      <c r="E32" s="28"/>
      <c r="F32" s="149" t="s">
        <v>36</v>
      </c>
      <c r="G32" s="28"/>
      <c r="H32" s="28"/>
      <c r="I32" s="149" t="s">
        <v>35</v>
      </c>
      <c r="J32" s="149" t="s">
        <v>37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14.45" customHeight="1">
      <c r="A33" s="28"/>
      <c r="B33" s="29"/>
      <c r="C33" s="28"/>
      <c r="D33" s="150" t="s">
        <v>38</v>
      </c>
      <c r="E33" s="24" t="s">
        <v>39</v>
      </c>
      <c r="F33" s="151">
        <f>ROUND((SUM(BE117:BE144)),2)</f>
        <v>0</v>
      </c>
      <c r="G33" s="28"/>
      <c r="H33" s="28"/>
      <c r="I33" s="152">
        <v>0.21</v>
      </c>
      <c r="J33" s="151">
        <f>ROUND(((SUM(BE117:BE144))*I33),2)</f>
        <v>0</v>
      </c>
      <c r="K33" s="138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4" t="s">
        <v>40</v>
      </c>
      <c r="F34" s="151">
        <f>ROUND((SUM(BF117:BF144)),2)</f>
        <v>0</v>
      </c>
      <c r="G34" s="28"/>
      <c r="H34" s="28"/>
      <c r="I34" s="152">
        <v>0.15</v>
      </c>
      <c r="J34" s="151">
        <f>ROUND(((SUM(BF117:BF144))*I34),2)</f>
        <v>0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 hidden="1">
      <c r="A35" s="28"/>
      <c r="B35" s="29"/>
      <c r="C35" s="28"/>
      <c r="D35" s="28"/>
      <c r="E35" s="24" t="s">
        <v>41</v>
      </c>
      <c r="F35" s="151">
        <f>ROUND((SUM(BG117:BG144)),2)</f>
        <v>0</v>
      </c>
      <c r="G35" s="28"/>
      <c r="H35" s="28"/>
      <c r="I35" s="152">
        <v>0.21</v>
      </c>
      <c r="J35" s="151">
        <f>0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 hidden="1">
      <c r="A36" s="28"/>
      <c r="B36" s="29"/>
      <c r="C36" s="28"/>
      <c r="D36" s="28"/>
      <c r="E36" s="24" t="s">
        <v>42</v>
      </c>
      <c r="F36" s="151">
        <f>ROUND((SUM(BH117:BH144)),2)</f>
        <v>0</v>
      </c>
      <c r="G36" s="28"/>
      <c r="H36" s="28"/>
      <c r="I36" s="152">
        <v>0.15</v>
      </c>
      <c r="J36" s="151">
        <f>0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43</v>
      </c>
      <c r="F37" s="151">
        <f>ROUND((SUM(BI117:BI144)),2)</f>
        <v>0</v>
      </c>
      <c r="G37" s="28"/>
      <c r="H37" s="28"/>
      <c r="I37" s="152">
        <v>0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25.35" customHeight="1">
      <c r="A39" s="28"/>
      <c r="B39" s="29"/>
      <c r="C39" s="153"/>
      <c r="D39" s="154" t="s">
        <v>44</v>
      </c>
      <c r="E39" s="80"/>
      <c r="F39" s="80"/>
      <c r="G39" s="155" t="s">
        <v>45</v>
      </c>
      <c r="H39" s="156" t="s">
        <v>46</v>
      </c>
      <c r="I39" s="80"/>
      <c r="J39" s="157">
        <f>SUM(J30:J37)</f>
        <v>0</v>
      </c>
      <c r="K39" s="15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34" customFormat="1" ht="12" customHeight="1">
      <c r="A86" s="28"/>
      <c r="B86" s="29"/>
      <c r="C86" s="24" t="s">
        <v>115</v>
      </c>
      <c r="D86" s="28"/>
      <c r="E86" s="28"/>
      <c r="F86" s="28"/>
      <c r="G86" s="28"/>
      <c r="H86" s="28"/>
      <c r="I86" s="28"/>
      <c r="J86" s="28"/>
      <c r="K86" s="138"/>
      <c r="L86" s="50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34" customFormat="1" ht="16.5" customHeight="1">
      <c r="A87" s="28"/>
      <c r="B87" s="29"/>
      <c r="C87" s="28"/>
      <c r="D87" s="28"/>
      <c r="E87" s="64" t="str">
        <f>E9</f>
        <v>5 - Vzduchotechnika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2" customHeight="1">
      <c r="A89" s="28"/>
      <c r="B89" s="29"/>
      <c r="C89" s="24" t="s">
        <v>19</v>
      </c>
      <c r="D89" s="28"/>
      <c r="E89" s="28"/>
      <c r="F89" s="25" t="str">
        <f>F12</f>
        <v xml:space="preserve"> </v>
      </c>
      <c r="G89" s="28"/>
      <c r="H89" s="28"/>
      <c r="I89" s="24" t="s">
        <v>21</v>
      </c>
      <c r="J89" s="140" t="str">
        <f>IF(J12="","",J12)</f>
        <v>15. 2. 2021</v>
      </c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5.2" customHeight="1">
      <c r="A91" s="28"/>
      <c r="B91" s="29"/>
      <c r="C91" s="24" t="s">
        <v>23</v>
      </c>
      <c r="D91" s="28"/>
      <c r="E91" s="28"/>
      <c r="F91" s="25" t="str">
        <f>E15</f>
        <v>Pardubický kraj</v>
      </c>
      <c r="G91" s="28"/>
      <c r="H91" s="28"/>
      <c r="I91" s="24" t="s">
        <v>29</v>
      </c>
      <c r="J91" s="166" t="str">
        <f>E21</f>
        <v>astalon s.r.o.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15.2" customHeight="1">
      <c r="A92" s="28"/>
      <c r="B92" s="29"/>
      <c r="C92" s="24" t="s">
        <v>27</v>
      </c>
      <c r="D92" s="28"/>
      <c r="E92" s="28"/>
      <c r="F92" s="25" t="str">
        <f>IF(E18="","",E18)</f>
        <v>Vyplň údaj</v>
      </c>
      <c r="G92" s="28"/>
      <c r="H92" s="28"/>
      <c r="I92" s="24" t="s">
        <v>32</v>
      </c>
      <c r="J92" s="166" t="str">
        <f>E24</f>
        <v xml:space="preserve"> </v>
      </c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29.25" customHeight="1">
      <c r="A94" s="28"/>
      <c r="B94" s="29"/>
      <c r="C94" s="167" t="s">
        <v>118</v>
      </c>
      <c r="D94" s="153"/>
      <c r="E94" s="153"/>
      <c r="F94" s="153"/>
      <c r="G94" s="153"/>
      <c r="H94" s="153"/>
      <c r="I94" s="153"/>
      <c r="J94" s="168" t="s">
        <v>119</v>
      </c>
      <c r="K94" s="169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34" customFormat="1" ht="22.7" customHeight="1">
      <c r="A96" s="28"/>
      <c r="B96" s="29"/>
      <c r="C96" s="170" t="s">
        <v>120</v>
      </c>
      <c r="D96" s="28"/>
      <c r="E96" s="28"/>
      <c r="F96" s="28"/>
      <c r="G96" s="28"/>
      <c r="H96" s="28"/>
      <c r="I96" s="28"/>
      <c r="J96" s="148">
        <f>J117</f>
        <v>0</v>
      </c>
      <c r="K96" s="138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1" t="s">
        <v>121</v>
      </c>
    </row>
    <row r="97" spans="2:12" s="172" customFormat="1" ht="24.95" customHeight="1">
      <c r="B97" s="171"/>
      <c r="D97" s="173" t="s">
        <v>2142</v>
      </c>
      <c r="E97" s="174"/>
      <c r="F97" s="174"/>
      <c r="G97" s="174"/>
      <c r="H97" s="174"/>
      <c r="I97" s="174"/>
      <c r="J97" s="175">
        <f>J118</f>
        <v>0</v>
      </c>
      <c r="K97" s="176"/>
      <c r="L97" s="171"/>
    </row>
    <row r="98" spans="1:31" s="34" customFormat="1" ht="21.75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138"/>
      <c r="L98" s="50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s="34" customFormat="1" ht="6.95" customHeight="1">
      <c r="A99" s="28"/>
      <c r="B99" s="55"/>
      <c r="C99" s="56"/>
      <c r="D99" s="56"/>
      <c r="E99" s="56"/>
      <c r="F99" s="56"/>
      <c r="G99" s="56"/>
      <c r="H99" s="56"/>
      <c r="I99" s="56"/>
      <c r="J99" s="56"/>
      <c r="K99" s="164"/>
      <c r="L99" s="50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3" spans="1:31" s="34" customFormat="1" ht="6.95" customHeight="1">
      <c r="A103" s="28"/>
      <c r="B103" s="57"/>
      <c r="C103" s="58"/>
      <c r="D103" s="58"/>
      <c r="E103" s="58"/>
      <c r="F103" s="58"/>
      <c r="G103" s="58"/>
      <c r="H103" s="58"/>
      <c r="I103" s="58"/>
      <c r="J103" s="58"/>
      <c r="K103" s="165"/>
      <c r="L103" s="50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34" customFormat="1" ht="24.95" customHeight="1">
      <c r="A104" s="28"/>
      <c r="B104" s="29"/>
      <c r="C104" s="15" t="s">
        <v>144</v>
      </c>
      <c r="D104" s="28"/>
      <c r="E104" s="28"/>
      <c r="F104" s="28"/>
      <c r="G104" s="28"/>
      <c r="H104" s="28"/>
      <c r="I104" s="28"/>
      <c r="J104" s="28"/>
      <c r="K104" s="138"/>
      <c r="L104" s="50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34" customFormat="1" ht="6.9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138"/>
      <c r="L105" s="50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34" customFormat="1" ht="12" customHeight="1">
      <c r="A106" s="28"/>
      <c r="B106" s="29"/>
      <c r="C106" s="24" t="s">
        <v>15</v>
      </c>
      <c r="D106" s="28"/>
      <c r="E106" s="28"/>
      <c r="F106" s="28"/>
      <c r="G106" s="28"/>
      <c r="H106" s="28"/>
      <c r="I106" s="28"/>
      <c r="J106" s="28"/>
      <c r="K106" s="138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34" customFormat="1" ht="26.25" customHeight="1">
      <c r="A107" s="28"/>
      <c r="B107" s="29"/>
      <c r="C107" s="28"/>
      <c r="D107" s="28"/>
      <c r="E107" s="136" t="str">
        <f>E7</f>
        <v>SŠ chovu koní a jezdectví Kladruby nad Labem - rekonstrukce DM</v>
      </c>
      <c r="F107" s="137"/>
      <c r="G107" s="137"/>
      <c r="H107" s="137"/>
      <c r="I107" s="28"/>
      <c r="J107" s="28"/>
      <c r="K107" s="138"/>
      <c r="L107" s="50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34" customFormat="1" ht="12" customHeight="1">
      <c r="A108" s="28"/>
      <c r="B108" s="29"/>
      <c r="C108" s="24" t="s">
        <v>115</v>
      </c>
      <c r="D108" s="28"/>
      <c r="E108" s="28"/>
      <c r="F108" s="28"/>
      <c r="G108" s="28"/>
      <c r="H108" s="28"/>
      <c r="I108" s="28"/>
      <c r="J108" s="28"/>
      <c r="K108" s="138"/>
      <c r="L108" s="50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34" customFormat="1" ht="16.5" customHeight="1">
      <c r="A109" s="28"/>
      <c r="B109" s="29"/>
      <c r="C109" s="28"/>
      <c r="D109" s="28"/>
      <c r="E109" s="64" t="str">
        <f>E9</f>
        <v>5 - Vzduchotechnika</v>
      </c>
      <c r="F109" s="139"/>
      <c r="G109" s="139"/>
      <c r="H109" s="139"/>
      <c r="I109" s="28"/>
      <c r="J109" s="28"/>
      <c r="K109" s="138"/>
      <c r="L109" s="50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34" customFormat="1" ht="6.95" customHeight="1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138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12" customHeight="1">
      <c r="A111" s="28"/>
      <c r="B111" s="29"/>
      <c r="C111" s="24" t="s">
        <v>19</v>
      </c>
      <c r="D111" s="28"/>
      <c r="E111" s="28"/>
      <c r="F111" s="25" t="str">
        <f>F12</f>
        <v xml:space="preserve"> </v>
      </c>
      <c r="G111" s="28"/>
      <c r="H111" s="28"/>
      <c r="I111" s="24" t="s">
        <v>21</v>
      </c>
      <c r="J111" s="140" t="str">
        <f>IF(J12="","",J12)</f>
        <v>15. 2. 2021</v>
      </c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5.2" customHeight="1">
      <c r="A113" s="28"/>
      <c r="B113" s="29"/>
      <c r="C113" s="24" t="s">
        <v>23</v>
      </c>
      <c r="D113" s="28"/>
      <c r="E113" s="28"/>
      <c r="F113" s="25" t="str">
        <f>E15</f>
        <v>Pardubický kraj</v>
      </c>
      <c r="G113" s="28"/>
      <c r="H113" s="28"/>
      <c r="I113" s="24" t="s">
        <v>29</v>
      </c>
      <c r="J113" s="166" t="str">
        <f>E21</f>
        <v>astalon s.r.o.</v>
      </c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15.2" customHeight="1">
      <c r="A114" s="28"/>
      <c r="B114" s="29"/>
      <c r="C114" s="24" t="s">
        <v>27</v>
      </c>
      <c r="D114" s="28"/>
      <c r="E114" s="28"/>
      <c r="F114" s="25" t="str">
        <f>IF(E18="","",E18)</f>
        <v>Vyplň údaj</v>
      </c>
      <c r="G114" s="28"/>
      <c r="H114" s="28"/>
      <c r="I114" s="24" t="s">
        <v>32</v>
      </c>
      <c r="J114" s="166" t="str">
        <f>E24</f>
        <v xml:space="preserve"> </v>
      </c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34" customFormat="1" ht="10.3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138"/>
      <c r="L115" s="50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187" customFormat="1" ht="29.25" customHeight="1">
      <c r="A116" s="143"/>
      <c r="B116" s="182"/>
      <c r="C116" s="183" t="s">
        <v>145</v>
      </c>
      <c r="D116" s="184" t="s">
        <v>59</v>
      </c>
      <c r="E116" s="184" t="s">
        <v>55</v>
      </c>
      <c r="F116" s="184" t="s">
        <v>56</v>
      </c>
      <c r="G116" s="184" t="s">
        <v>146</v>
      </c>
      <c r="H116" s="184" t="s">
        <v>147</v>
      </c>
      <c r="I116" s="184" t="s">
        <v>148</v>
      </c>
      <c r="J116" s="184" t="s">
        <v>119</v>
      </c>
      <c r="K116" s="185" t="s">
        <v>149</v>
      </c>
      <c r="L116" s="186"/>
      <c r="M116" s="85" t="s">
        <v>1</v>
      </c>
      <c r="N116" s="86" t="s">
        <v>38</v>
      </c>
      <c r="O116" s="86" t="s">
        <v>150</v>
      </c>
      <c r="P116" s="86" t="s">
        <v>151</v>
      </c>
      <c r="Q116" s="86" t="s">
        <v>152</v>
      </c>
      <c r="R116" s="86" t="s">
        <v>153</v>
      </c>
      <c r="S116" s="86" t="s">
        <v>154</v>
      </c>
      <c r="T116" s="87" t="s">
        <v>155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</row>
    <row r="117" spans="1:63" s="34" customFormat="1" ht="22.7" customHeight="1">
      <c r="A117" s="28"/>
      <c r="B117" s="29"/>
      <c r="C117" s="93" t="s">
        <v>156</v>
      </c>
      <c r="D117" s="28"/>
      <c r="E117" s="28"/>
      <c r="F117" s="28"/>
      <c r="G117" s="28"/>
      <c r="H117" s="28"/>
      <c r="I117" s="28"/>
      <c r="J117" s="188">
        <f>BK117</f>
        <v>0</v>
      </c>
      <c r="K117" s="138"/>
      <c r="L117" s="29"/>
      <c r="M117" s="88"/>
      <c r="N117" s="72"/>
      <c r="O117" s="89"/>
      <c r="P117" s="189">
        <f>P118</f>
        <v>0</v>
      </c>
      <c r="Q117" s="89"/>
      <c r="R117" s="189">
        <f>R118</f>
        <v>0</v>
      </c>
      <c r="S117" s="89"/>
      <c r="T117" s="190">
        <f>T118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T117" s="11" t="s">
        <v>73</v>
      </c>
      <c r="AU117" s="11" t="s">
        <v>121</v>
      </c>
      <c r="BK117" s="191">
        <f>BK118</f>
        <v>0</v>
      </c>
    </row>
    <row r="118" spans="2:63" s="192" customFormat="1" ht="25.9" customHeight="1">
      <c r="B118" s="193"/>
      <c r="D118" s="194" t="s">
        <v>73</v>
      </c>
      <c r="E118" s="195" t="s">
        <v>1958</v>
      </c>
      <c r="F118" s="195" t="s">
        <v>2143</v>
      </c>
      <c r="J118" s="196">
        <f>BK118</f>
        <v>0</v>
      </c>
      <c r="K118" s="197"/>
      <c r="L118" s="193"/>
      <c r="M118" s="198"/>
      <c r="N118" s="199"/>
      <c r="O118" s="199"/>
      <c r="P118" s="200">
        <f>SUM(P119:P144)</f>
        <v>0</v>
      </c>
      <c r="Q118" s="199"/>
      <c r="R118" s="200">
        <f>SUM(R119:R144)</f>
        <v>0</v>
      </c>
      <c r="S118" s="199"/>
      <c r="T118" s="201">
        <f>SUM(T119:T144)</f>
        <v>0</v>
      </c>
      <c r="AR118" s="194" t="s">
        <v>79</v>
      </c>
      <c r="AT118" s="197" t="s">
        <v>73</v>
      </c>
      <c r="AU118" s="197" t="s">
        <v>74</v>
      </c>
      <c r="AY118" s="194" t="s">
        <v>159</v>
      </c>
      <c r="BK118" s="202">
        <f>SUM(BK119:BK144)</f>
        <v>0</v>
      </c>
    </row>
    <row r="119" spans="1:65" s="34" customFormat="1" ht="44.25" customHeight="1">
      <c r="A119" s="28"/>
      <c r="B119" s="29"/>
      <c r="C119" s="205" t="s">
        <v>79</v>
      </c>
      <c r="D119" s="205" t="s">
        <v>161</v>
      </c>
      <c r="E119" s="206" t="s">
        <v>2144</v>
      </c>
      <c r="F119" s="207" t="s">
        <v>2145</v>
      </c>
      <c r="G119" s="208" t="s">
        <v>1840</v>
      </c>
      <c r="H119" s="209">
        <v>4</v>
      </c>
      <c r="I119" s="1"/>
      <c r="J119" s="211">
        <f aca="true" t="shared" si="0" ref="J119:J144">ROUND(I119*H119,2)</f>
        <v>0</v>
      </c>
      <c r="K119" s="263" t="s">
        <v>2249</v>
      </c>
      <c r="L119" s="29"/>
      <c r="M119" s="212" t="s">
        <v>1</v>
      </c>
      <c r="N119" s="213" t="s">
        <v>39</v>
      </c>
      <c r="O119" s="76"/>
      <c r="P119" s="214">
        <f aca="true" t="shared" si="1" ref="P119:P144">O119*H119</f>
        <v>0</v>
      </c>
      <c r="Q119" s="214">
        <v>0</v>
      </c>
      <c r="R119" s="214">
        <f aca="true" t="shared" si="2" ref="R119:R144">Q119*H119</f>
        <v>0</v>
      </c>
      <c r="S119" s="214">
        <v>0</v>
      </c>
      <c r="T119" s="215">
        <f aca="true" t="shared" si="3" ref="T119:T144"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216" t="s">
        <v>89</v>
      </c>
      <c r="AT119" s="216" t="s">
        <v>161</v>
      </c>
      <c r="AU119" s="216" t="s">
        <v>79</v>
      </c>
      <c r="AY119" s="11" t="s">
        <v>159</v>
      </c>
      <c r="BE119" s="217">
        <f aca="true" t="shared" si="4" ref="BE119:BE144">IF(N119="základní",J119,0)</f>
        <v>0</v>
      </c>
      <c r="BF119" s="217">
        <f aca="true" t="shared" si="5" ref="BF119:BF144">IF(N119="snížená",J119,0)</f>
        <v>0</v>
      </c>
      <c r="BG119" s="217">
        <f aca="true" t="shared" si="6" ref="BG119:BG144">IF(N119="zákl. přenesená",J119,0)</f>
        <v>0</v>
      </c>
      <c r="BH119" s="217">
        <f aca="true" t="shared" si="7" ref="BH119:BH144">IF(N119="sníž. přenesená",J119,0)</f>
        <v>0</v>
      </c>
      <c r="BI119" s="217">
        <f aca="true" t="shared" si="8" ref="BI119:BI144">IF(N119="nulová",J119,0)</f>
        <v>0</v>
      </c>
      <c r="BJ119" s="11" t="s">
        <v>79</v>
      </c>
      <c r="BK119" s="217">
        <f aca="true" t="shared" si="9" ref="BK119:BK144">ROUND(I119*H119,2)</f>
        <v>0</v>
      </c>
      <c r="BL119" s="11" t="s">
        <v>89</v>
      </c>
      <c r="BM119" s="216" t="s">
        <v>83</v>
      </c>
    </row>
    <row r="120" spans="1:65" s="34" customFormat="1" ht="44.25" customHeight="1">
      <c r="A120" s="28"/>
      <c r="B120" s="29"/>
      <c r="C120" s="205" t="s">
        <v>83</v>
      </c>
      <c r="D120" s="205" t="s">
        <v>161</v>
      </c>
      <c r="E120" s="206" t="s">
        <v>2146</v>
      </c>
      <c r="F120" s="207" t="s">
        <v>2147</v>
      </c>
      <c r="G120" s="208" t="s">
        <v>1840</v>
      </c>
      <c r="H120" s="209">
        <v>1</v>
      </c>
      <c r="I120" s="1"/>
      <c r="J120" s="211">
        <f t="shared" si="0"/>
        <v>0</v>
      </c>
      <c r="K120" s="263" t="s">
        <v>2249</v>
      </c>
      <c r="L120" s="29"/>
      <c r="M120" s="212" t="s">
        <v>1</v>
      </c>
      <c r="N120" s="213" t="s">
        <v>39</v>
      </c>
      <c r="O120" s="76"/>
      <c r="P120" s="214">
        <f t="shared" si="1"/>
        <v>0</v>
      </c>
      <c r="Q120" s="214">
        <v>0</v>
      </c>
      <c r="R120" s="214">
        <f t="shared" si="2"/>
        <v>0</v>
      </c>
      <c r="S120" s="214">
        <v>0</v>
      </c>
      <c r="T120" s="215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216" t="s">
        <v>89</v>
      </c>
      <c r="AT120" s="216" t="s">
        <v>161</v>
      </c>
      <c r="AU120" s="216" t="s">
        <v>79</v>
      </c>
      <c r="AY120" s="11" t="s">
        <v>159</v>
      </c>
      <c r="BE120" s="217">
        <f t="shared" si="4"/>
        <v>0</v>
      </c>
      <c r="BF120" s="217">
        <f t="shared" si="5"/>
        <v>0</v>
      </c>
      <c r="BG120" s="217">
        <f t="shared" si="6"/>
        <v>0</v>
      </c>
      <c r="BH120" s="217">
        <f t="shared" si="7"/>
        <v>0</v>
      </c>
      <c r="BI120" s="217">
        <f t="shared" si="8"/>
        <v>0</v>
      </c>
      <c r="BJ120" s="11" t="s">
        <v>79</v>
      </c>
      <c r="BK120" s="217">
        <f t="shared" si="9"/>
        <v>0</v>
      </c>
      <c r="BL120" s="11" t="s">
        <v>89</v>
      </c>
      <c r="BM120" s="216" t="s">
        <v>89</v>
      </c>
    </row>
    <row r="121" spans="1:65" s="34" customFormat="1" ht="44.25" customHeight="1">
      <c r="A121" s="28"/>
      <c r="B121" s="29"/>
      <c r="C121" s="205" t="s">
        <v>86</v>
      </c>
      <c r="D121" s="205" t="s">
        <v>161</v>
      </c>
      <c r="E121" s="206" t="s">
        <v>2148</v>
      </c>
      <c r="F121" s="207" t="s">
        <v>2149</v>
      </c>
      <c r="G121" s="208" t="s">
        <v>1840</v>
      </c>
      <c r="H121" s="209">
        <v>5</v>
      </c>
      <c r="I121" s="1"/>
      <c r="J121" s="211">
        <f t="shared" si="0"/>
        <v>0</v>
      </c>
      <c r="K121" s="263" t="s">
        <v>2249</v>
      </c>
      <c r="L121" s="29"/>
      <c r="M121" s="212" t="s">
        <v>1</v>
      </c>
      <c r="N121" s="213" t="s">
        <v>39</v>
      </c>
      <c r="O121" s="76"/>
      <c r="P121" s="214">
        <f t="shared" si="1"/>
        <v>0</v>
      </c>
      <c r="Q121" s="214">
        <v>0</v>
      </c>
      <c r="R121" s="214">
        <f t="shared" si="2"/>
        <v>0</v>
      </c>
      <c r="S121" s="214">
        <v>0</v>
      </c>
      <c r="T121" s="215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216" t="s">
        <v>89</v>
      </c>
      <c r="AT121" s="216" t="s">
        <v>161</v>
      </c>
      <c r="AU121" s="216" t="s">
        <v>79</v>
      </c>
      <c r="AY121" s="11" t="s">
        <v>159</v>
      </c>
      <c r="BE121" s="217">
        <f t="shared" si="4"/>
        <v>0</v>
      </c>
      <c r="BF121" s="217">
        <f t="shared" si="5"/>
        <v>0</v>
      </c>
      <c r="BG121" s="217">
        <f t="shared" si="6"/>
        <v>0</v>
      </c>
      <c r="BH121" s="217">
        <f t="shared" si="7"/>
        <v>0</v>
      </c>
      <c r="BI121" s="217">
        <f t="shared" si="8"/>
        <v>0</v>
      </c>
      <c r="BJ121" s="11" t="s">
        <v>79</v>
      </c>
      <c r="BK121" s="217">
        <f t="shared" si="9"/>
        <v>0</v>
      </c>
      <c r="BL121" s="11" t="s">
        <v>89</v>
      </c>
      <c r="BM121" s="216" t="s">
        <v>189</v>
      </c>
    </row>
    <row r="122" spans="1:65" s="34" customFormat="1" ht="44.25" customHeight="1">
      <c r="A122" s="28"/>
      <c r="B122" s="29"/>
      <c r="C122" s="205" t="s">
        <v>89</v>
      </c>
      <c r="D122" s="205" t="s">
        <v>161</v>
      </c>
      <c r="E122" s="206" t="s">
        <v>2150</v>
      </c>
      <c r="F122" s="207" t="s">
        <v>2151</v>
      </c>
      <c r="G122" s="208" t="s">
        <v>1840</v>
      </c>
      <c r="H122" s="209">
        <v>37</v>
      </c>
      <c r="I122" s="1"/>
      <c r="J122" s="211">
        <f t="shared" si="0"/>
        <v>0</v>
      </c>
      <c r="K122" s="263" t="s">
        <v>2249</v>
      </c>
      <c r="L122" s="29"/>
      <c r="M122" s="212" t="s">
        <v>1</v>
      </c>
      <c r="N122" s="213" t="s">
        <v>39</v>
      </c>
      <c r="O122" s="76"/>
      <c r="P122" s="214">
        <f t="shared" si="1"/>
        <v>0</v>
      </c>
      <c r="Q122" s="214">
        <v>0</v>
      </c>
      <c r="R122" s="214">
        <f t="shared" si="2"/>
        <v>0</v>
      </c>
      <c r="S122" s="214">
        <v>0</v>
      </c>
      <c r="T122" s="215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216" t="s">
        <v>89</v>
      </c>
      <c r="AT122" s="216" t="s">
        <v>161</v>
      </c>
      <c r="AU122" s="216" t="s">
        <v>79</v>
      </c>
      <c r="AY122" s="11" t="s">
        <v>159</v>
      </c>
      <c r="BE122" s="217">
        <f t="shared" si="4"/>
        <v>0</v>
      </c>
      <c r="BF122" s="217">
        <f t="shared" si="5"/>
        <v>0</v>
      </c>
      <c r="BG122" s="217">
        <f t="shared" si="6"/>
        <v>0</v>
      </c>
      <c r="BH122" s="217">
        <f t="shared" si="7"/>
        <v>0</v>
      </c>
      <c r="BI122" s="217">
        <f t="shared" si="8"/>
        <v>0</v>
      </c>
      <c r="BJ122" s="11" t="s">
        <v>79</v>
      </c>
      <c r="BK122" s="217">
        <f t="shared" si="9"/>
        <v>0</v>
      </c>
      <c r="BL122" s="11" t="s">
        <v>89</v>
      </c>
      <c r="BM122" s="216" t="s">
        <v>197</v>
      </c>
    </row>
    <row r="123" spans="1:65" s="34" customFormat="1" ht="44.25" customHeight="1">
      <c r="A123" s="28"/>
      <c r="B123" s="29"/>
      <c r="C123" s="205" t="s">
        <v>108</v>
      </c>
      <c r="D123" s="205" t="s">
        <v>161</v>
      </c>
      <c r="E123" s="206" t="s">
        <v>2152</v>
      </c>
      <c r="F123" s="207" t="s">
        <v>2153</v>
      </c>
      <c r="G123" s="208" t="s">
        <v>1840</v>
      </c>
      <c r="H123" s="209">
        <v>4</v>
      </c>
      <c r="I123" s="1"/>
      <c r="J123" s="211">
        <f t="shared" si="0"/>
        <v>0</v>
      </c>
      <c r="K123" s="263" t="s">
        <v>2249</v>
      </c>
      <c r="L123" s="29"/>
      <c r="M123" s="212" t="s">
        <v>1</v>
      </c>
      <c r="N123" s="213" t="s">
        <v>39</v>
      </c>
      <c r="O123" s="76"/>
      <c r="P123" s="214">
        <f t="shared" si="1"/>
        <v>0</v>
      </c>
      <c r="Q123" s="214">
        <v>0</v>
      </c>
      <c r="R123" s="214">
        <f t="shared" si="2"/>
        <v>0</v>
      </c>
      <c r="S123" s="214">
        <v>0</v>
      </c>
      <c r="T123" s="215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216" t="s">
        <v>89</v>
      </c>
      <c r="AT123" s="216" t="s">
        <v>161</v>
      </c>
      <c r="AU123" s="216" t="s">
        <v>79</v>
      </c>
      <c r="AY123" s="11" t="s">
        <v>159</v>
      </c>
      <c r="BE123" s="217">
        <f t="shared" si="4"/>
        <v>0</v>
      </c>
      <c r="BF123" s="217">
        <f t="shared" si="5"/>
        <v>0</v>
      </c>
      <c r="BG123" s="217">
        <f t="shared" si="6"/>
        <v>0</v>
      </c>
      <c r="BH123" s="217">
        <f t="shared" si="7"/>
        <v>0</v>
      </c>
      <c r="BI123" s="217">
        <f t="shared" si="8"/>
        <v>0</v>
      </c>
      <c r="BJ123" s="11" t="s">
        <v>79</v>
      </c>
      <c r="BK123" s="217">
        <f t="shared" si="9"/>
        <v>0</v>
      </c>
      <c r="BL123" s="11" t="s">
        <v>89</v>
      </c>
      <c r="BM123" s="216" t="s">
        <v>207</v>
      </c>
    </row>
    <row r="124" spans="1:65" s="34" customFormat="1" ht="44.25" customHeight="1">
      <c r="A124" s="28"/>
      <c r="B124" s="29"/>
      <c r="C124" s="205" t="s">
        <v>189</v>
      </c>
      <c r="D124" s="205" t="s">
        <v>161</v>
      </c>
      <c r="E124" s="206" t="s">
        <v>2154</v>
      </c>
      <c r="F124" s="207" t="s">
        <v>2155</v>
      </c>
      <c r="G124" s="208" t="s">
        <v>1840</v>
      </c>
      <c r="H124" s="209">
        <v>3</v>
      </c>
      <c r="I124" s="1"/>
      <c r="J124" s="211">
        <f t="shared" si="0"/>
        <v>0</v>
      </c>
      <c r="K124" s="263" t="s">
        <v>2249</v>
      </c>
      <c r="L124" s="29"/>
      <c r="M124" s="212" t="s">
        <v>1</v>
      </c>
      <c r="N124" s="213" t="s">
        <v>39</v>
      </c>
      <c r="O124" s="76"/>
      <c r="P124" s="214">
        <f t="shared" si="1"/>
        <v>0</v>
      </c>
      <c r="Q124" s="214">
        <v>0</v>
      </c>
      <c r="R124" s="214">
        <f t="shared" si="2"/>
        <v>0</v>
      </c>
      <c r="S124" s="214">
        <v>0</v>
      </c>
      <c r="T124" s="215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216" t="s">
        <v>89</v>
      </c>
      <c r="AT124" s="216" t="s">
        <v>161</v>
      </c>
      <c r="AU124" s="216" t="s">
        <v>79</v>
      </c>
      <c r="AY124" s="11" t="s">
        <v>159</v>
      </c>
      <c r="BE124" s="217">
        <f t="shared" si="4"/>
        <v>0</v>
      </c>
      <c r="BF124" s="217">
        <f t="shared" si="5"/>
        <v>0</v>
      </c>
      <c r="BG124" s="217">
        <f t="shared" si="6"/>
        <v>0</v>
      </c>
      <c r="BH124" s="217">
        <f t="shared" si="7"/>
        <v>0</v>
      </c>
      <c r="BI124" s="217">
        <f t="shared" si="8"/>
        <v>0</v>
      </c>
      <c r="BJ124" s="11" t="s">
        <v>79</v>
      </c>
      <c r="BK124" s="217">
        <f t="shared" si="9"/>
        <v>0</v>
      </c>
      <c r="BL124" s="11" t="s">
        <v>89</v>
      </c>
      <c r="BM124" s="216" t="s">
        <v>216</v>
      </c>
    </row>
    <row r="125" spans="1:65" s="34" customFormat="1" ht="24.2" customHeight="1">
      <c r="A125" s="28"/>
      <c r="B125" s="29"/>
      <c r="C125" s="205" t="s">
        <v>111</v>
      </c>
      <c r="D125" s="205" t="s">
        <v>161</v>
      </c>
      <c r="E125" s="206" t="s">
        <v>2156</v>
      </c>
      <c r="F125" s="207" t="s">
        <v>2157</v>
      </c>
      <c r="G125" s="208" t="s">
        <v>322</v>
      </c>
      <c r="H125" s="209">
        <v>71</v>
      </c>
      <c r="I125" s="1"/>
      <c r="J125" s="211">
        <f t="shared" si="0"/>
        <v>0</v>
      </c>
      <c r="K125" s="263" t="s">
        <v>2249</v>
      </c>
      <c r="L125" s="29"/>
      <c r="M125" s="212" t="s">
        <v>1</v>
      </c>
      <c r="N125" s="213" t="s">
        <v>39</v>
      </c>
      <c r="O125" s="76"/>
      <c r="P125" s="214">
        <f t="shared" si="1"/>
        <v>0</v>
      </c>
      <c r="Q125" s="214">
        <v>0</v>
      </c>
      <c r="R125" s="214">
        <f t="shared" si="2"/>
        <v>0</v>
      </c>
      <c r="S125" s="214">
        <v>0</v>
      </c>
      <c r="T125" s="215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216" t="s">
        <v>89</v>
      </c>
      <c r="AT125" s="216" t="s">
        <v>161</v>
      </c>
      <c r="AU125" s="216" t="s">
        <v>79</v>
      </c>
      <c r="AY125" s="11" t="s">
        <v>159</v>
      </c>
      <c r="BE125" s="217">
        <f t="shared" si="4"/>
        <v>0</v>
      </c>
      <c r="BF125" s="217">
        <f t="shared" si="5"/>
        <v>0</v>
      </c>
      <c r="BG125" s="217">
        <f t="shared" si="6"/>
        <v>0</v>
      </c>
      <c r="BH125" s="217">
        <f t="shared" si="7"/>
        <v>0</v>
      </c>
      <c r="BI125" s="217">
        <f t="shared" si="8"/>
        <v>0</v>
      </c>
      <c r="BJ125" s="11" t="s">
        <v>79</v>
      </c>
      <c r="BK125" s="217">
        <f t="shared" si="9"/>
        <v>0</v>
      </c>
      <c r="BL125" s="11" t="s">
        <v>89</v>
      </c>
      <c r="BM125" s="216" t="s">
        <v>231</v>
      </c>
    </row>
    <row r="126" spans="1:65" s="34" customFormat="1" ht="24.2" customHeight="1">
      <c r="A126" s="28"/>
      <c r="B126" s="29"/>
      <c r="C126" s="205" t="s">
        <v>197</v>
      </c>
      <c r="D126" s="205" t="s">
        <v>161</v>
      </c>
      <c r="E126" s="206" t="s">
        <v>2158</v>
      </c>
      <c r="F126" s="207" t="s">
        <v>2159</v>
      </c>
      <c r="G126" s="208" t="s">
        <v>322</v>
      </c>
      <c r="H126" s="209">
        <v>71</v>
      </c>
      <c r="I126" s="1"/>
      <c r="J126" s="211">
        <f t="shared" si="0"/>
        <v>0</v>
      </c>
      <c r="K126" s="263" t="s">
        <v>2249</v>
      </c>
      <c r="L126" s="29"/>
      <c r="M126" s="212" t="s">
        <v>1</v>
      </c>
      <c r="N126" s="213" t="s">
        <v>39</v>
      </c>
      <c r="O126" s="76"/>
      <c r="P126" s="214">
        <f t="shared" si="1"/>
        <v>0</v>
      </c>
      <c r="Q126" s="214">
        <v>0</v>
      </c>
      <c r="R126" s="214">
        <f t="shared" si="2"/>
        <v>0</v>
      </c>
      <c r="S126" s="214">
        <v>0</v>
      </c>
      <c r="T126" s="215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216" t="s">
        <v>89</v>
      </c>
      <c r="AT126" s="216" t="s">
        <v>161</v>
      </c>
      <c r="AU126" s="216" t="s">
        <v>79</v>
      </c>
      <c r="AY126" s="11" t="s">
        <v>159</v>
      </c>
      <c r="BE126" s="217">
        <f t="shared" si="4"/>
        <v>0</v>
      </c>
      <c r="BF126" s="217">
        <f t="shared" si="5"/>
        <v>0</v>
      </c>
      <c r="BG126" s="217">
        <f t="shared" si="6"/>
        <v>0</v>
      </c>
      <c r="BH126" s="217">
        <f t="shared" si="7"/>
        <v>0</v>
      </c>
      <c r="BI126" s="217">
        <f t="shared" si="8"/>
        <v>0</v>
      </c>
      <c r="BJ126" s="11" t="s">
        <v>79</v>
      </c>
      <c r="BK126" s="217">
        <f t="shared" si="9"/>
        <v>0</v>
      </c>
      <c r="BL126" s="11" t="s">
        <v>89</v>
      </c>
      <c r="BM126" s="216" t="s">
        <v>244</v>
      </c>
    </row>
    <row r="127" spans="1:65" s="34" customFormat="1" ht="24.2" customHeight="1">
      <c r="A127" s="28"/>
      <c r="B127" s="29"/>
      <c r="C127" s="205" t="s">
        <v>203</v>
      </c>
      <c r="D127" s="205" t="s">
        <v>161</v>
      </c>
      <c r="E127" s="206" t="s">
        <v>2160</v>
      </c>
      <c r="F127" s="207" t="s">
        <v>2161</v>
      </c>
      <c r="G127" s="208" t="s">
        <v>322</v>
      </c>
      <c r="H127" s="209">
        <v>45</v>
      </c>
      <c r="I127" s="1"/>
      <c r="J127" s="211">
        <f t="shared" si="0"/>
        <v>0</v>
      </c>
      <c r="K127" s="263" t="s">
        <v>2249</v>
      </c>
      <c r="L127" s="29"/>
      <c r="M127" s="212" t="s">
        <v>1</v>
      </c>
      <c r="N127" s="213" t="s">
        <v>39</v>
      </c>
      <c r="O127" s="76"/>
      <c r="P127" s="214">
        <f t="shared" si="1"/>
        <v>0</v>
      </c>
      <c r="Q127" s="214">
        <v>0</v>
      </c>
      <c r="R127" s="214">
        <f t="shared" si="2"/>
        <v>0</v>
      </c>
      <c r="S127" s="214">
        <v>0</v>
      </c>
      <c r="T127" s="215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216" t="s">
        <v>89</v>
      </c>
      <c r="AT127" s="216" t="s">
        <v>161</v>
      </c>
      <c r="AU127" s="216" t="s">
        <v>79</v>
      </c>
      <c r="AY127" s="11" t="s">
        <v>159</v>
      </c>
      <c r="BE127" s="217">
        <f t="shared" si="4"/>
        <v>0</v>
      </c>
      <c r="BF127" s="217">
        <f t="shared" si="5"/>
        <v>0</v>
      </c>
      <c r="BG127" s="217">
        <f t="shared" si="6"/>
        <v>0</v>
      </c>
      <c r="BH127" s="217">
        <f t="shared" si="7"/>
        <v>0</v>
      </c>
      <c r="BI127" s="217">
        <f t="shared" si="8"/>
        <v>0</v>
      </c>
      <c r="BJ127" s="11" t="s">
        <v>79</v>
      </c>
      <c r="BK127" s="217">
        <f t="shared" si="9"/>
        <v>0</v>
      </c>
      <c r="BL127" s="11" t="s">
        <v>89</v>
      </c>
      <c r="BM127" s="216" t="s">
        <v>254</v>
      </c>
    </row>
    <row r="128" spans="1:65" s="34" customFormat="1" ht="24.2" customHeight="1">
      <c r="A128" s="28"/>
      <c r="B128" s="29"/>
      <c r="C128" s="205" t="s">
        <v>207</v>
      </c>
      <c r="D128" s="205" t="s">
        <v>161</v>
      </c>
      <c r="E128" s="206" t="s">
        <v>2162</v>
      </c>
      <c r="F128" s="207" t="s">
        <v>2163</v>
      </c>
      <c r="G128" s="208" t="s">
        <v>322</v>
      </c>
      <c r="H128" s="209">
        <v>25</v>
      </c>
      <c r="I128" s="1"/>
      <c r="J128" s="211">
        <f t="shared" si="0"/>
        <v>0</v>
      </c>
      <c r="K128" s="263" t="s">
        <v>2249</v>
      </c>
      <c r="L128" s="29"/>
      <c r="M128" s="212" t="s">
        <v>1</v>
      </c>
      <c r="N128" s="213" t="s">
        <v>39</v>
      </c>
      <c r="O128" s="76"/>
      <c r="P128" s="214">
        <f t="shared" si="1"/>
        <v>0</v>
      </c>
      <c r="Q128" s="214">
        <v>0</v>
      </c>
      <c r="R128" s="214">
        <f t="shared" si="2"/>
        <v>0</v>
      </c>
      <c r="S128" s="214">
        <v>0</v>
      </c>
      <c r="T128" s="215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89</v>
      </c>
      <c r="AT128" s="216" t="s">
        <v>161</v>
      </c>
      <c r="AU128" s="216" t="s">
        <v>79</v>
      </c>
      <c r="AY128" s="11" t="s">
        <v>159</v>
      </c>
      <c r="BE128" s="217">
        <f t="shared" si="4"/>
        <v>0</v>
      </c>
      <c r="BF128" s="217">
        <f t="shared" si="5"/>
        <v>0</v>
      </c>
      <c r="BG128" s="217">
        <f t="shared" si="6"/>
        <v>0</v>
      </c>
      <c r="BH128" s="217">
        <f t="shared" si="7"/>
        <v>0</v>
      </c>
      <c r="BI128" s="217">
        <f t="shared" si="8"/>
        <v>0</v>
      </c>
      <c r="BJ128" s="11" t="s">
        <v>79</v>
      </c>
      <c r="BK128" s="217">
        <f t="shared" si="9"/>
        <v>0</v>
      </c>
      <c r="BL128" s="11" t="s">
        <v>89</v>
      </c>
      <c r="BM128" s="216" t="s">
        <v>263</v>
      </c>
    </row>
    <row r="129" spans="1:65" s="34" customFormat="1" ht="24.2" customHeight="1">
      <c r="A129" s="28"/>
      <c r="B129" s="29"/>
      <c r="C129" s="205" t="s">
        <v>211</v>
      </c>
      <c r="D129" s="205" t="s">
        <v>161</v>
      </c>
      <c r="E129" s="206" t="s">
        <v>2164</v>
      </c>
      <c r="F129" s="207" t="s">
        <v>2165</v>
      </c>
      <c r="G129" s="208" t="s">
        <v>322</v>
      </c>
      <c r="H129" s="209">
        <v>51</v>
      </c>
      <c r="I129" s="1"/>
      <c r="J129" s="211">
        <f t="shared" si="0"/>
        <v>0</v>
      </c>
      <c r="K129" s="263" t="s">
        <v>2249</v>
      </c>
      <c r="L129" s="29"/>
      <c r="M129" s="212" t="s">
        <v>1</v>
      </c>
      <c r="N129" s="21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89</v>
      </c>
      <c r="AT129" s="216" t="s">
        <v>161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89</v>
      </c>
      <c r="BM129" s="216" t="s">
        <v>286</v>
      </c>
    </row>
    <row r="130" spans="1:65" s="34" customFormat="1" ht="24.2" customHeight="1">
      <c r="A130" s="28"/>
      <c r="B130" s="29"/>
      <c r="C130" s="205" t="s">
        <v>216</v>
      </c>
      <c r="D130" s="205" t="s">
        <v>161</v>
      </c>
      <c r="E130" s="206" t="s">
        <v>2166</v>
      </c>
      <c r="F130" s="207" t="s">
        <v>2167</v>
      </c>
      <c r="G130" s="208" t="s">
        <v>322</v>
      </c>
      <c r="H130" s="209">
        <v>5</v>
      </c>
      <c r="I130" s="1"/>
      <c r="J130" s="211">
        <f t="shared" si="0"/>
        <v>0</v>
      </c>
      <c r="K130" s="263" t="s">
        <v>2249</v>
      </c>
      <c r="L130" s="29"/>
      <c r="M130" s="212" t="s">
        <v>1</v>
      </c>
      <c r="N130" s="21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89</v>
      </c>
      <c r="AT130" s="216" t="s">
        <v>161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89</v>
      </c>
      <c r="BM130" s="216" t="s">
        <v>306</v>
      </c>
    </row>
    <row r="131" spans="1:65" s="34" customFormat="1" ht="24.2" customHeight="1">
      <c r="A131" s="28"/>
      <c r="B131" s="29"/>
      <c r="C131" s="205" t="s">
        <v>224</v>
      </c>
      <c r="D131" s="205" t="s">
        <v>161</v>
      </c>
      <c r="E131" s="206" t="s">
        <v>2168</v>
      </c>
      <c r="F131" s="207" t="s">
        <v>2169</v>
      </c>
      <c r="G131" s="208" t="s">
        <v>322</v>
      </c>
      <c r="H131" s="209">
        <v>2</v>
      </c>
      <c r="I131" s="1"/>
      <c r="J131" s="211">
        <f t="shared" si="0"/>
        <v>0</v>
      </c>
      <c r="K131" s="263" t="s">
        <v>2249</v>
      </c>
      <c r="L131" s="29"/>
      <c r="M131" s="212" t="s">
        <v>1</v>
      </c>
      <c r="N131" s="21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89</v>
      </c>
      <c r="AT131" s="216" t="s">
        <v>161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89</v>
      </c>
      <c r="BM131" s="216" t="s">
        <v>319</v>
      </c>
    </row>
    <row r="132" spans="1:65" s="34" customFormat="1" ht="16.5" customHeight="1">
      <c r="A132" s="28"/>
      <c r="B132" s="29"/>
      <c r="C132" s="205" t="s">
        <v>231</v>
      </c>
      <c r="D132" s="205" t="s">
        <v>161</v>
      </c>
      <c r="E132" s="206" t="s">
        <v>2170</v>
      </c>
      <c r="F132" s="207" t="s">
        <v>2171</v>
      </c>
      <c r="G132" s="208" t="s">
        <v>1840</v>
      </c>
      <c r="H132" s="209">
        <v>43</v>
      </c>
      <c r="I132" s="1"/>
      <c r="J132" s="211">
        <f t="shared" si="0"/>
        <v>0</v>
      </c>
      <c r="K132" s="263" t="s">
        <v>2249</v>
      </c>
      <c r="L132" s="29"/>
      <c r="M132" s="212" t="s">
        <v>1</v>
      </c>
      <c r="N132" s="21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89</v>
      </c>
      <c r="AT132" s="216" t="s">
        <v>161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89</v>
      </c>
      <c r="BM132" s="216" t="s">
        <v>333</v>
      </c>
    </row>
    <row r="133" spans="1:65" s="34" customFormat="1" ht="16.5" customHeight="1">
      <c r="A133" s="28"/>
      <c r="B133" s="29"/>
      <c r="C133" s="205" t="s">
        <v>8</v>
      </c>
      <c r="D133" s="205" t="s">
        <v>161</v>
      </c>
      <c r="E133" s="206" t="s">
        <v>2172</v>
      </c>
      <c r="F133" s="207" t="s">
        <v>2173</v>
      </c>
      <c r="G133" s="208" t="s">
        <v>1840</v>
      </c>
      <c r="H133" s="209">
        <v>7</v>
      </c>
      <c r="I133" s="1"/>
      <c r="J133" s="211">
        <f t="shared" si="0"/>
        <v>0</v>
      </c>
      <c r="K133" s="263" t="s">
        <v>2249</v>
      </c>
      <c r="L133" s="29"/>
      <c r="M133" s="212" t="s">
        <v>1</v>
      </c>
      <c r="N133" s="21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89</v>
      </c>
      <c r="AT133" s="216" t="s">
        <v>161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89</v>
      </c>
      <c r="BM133" s="216" t="s">
        <v>346</v>
      </c>
    </row>
    <row r="134" spans="1:65" s="34" customFormat="1" ht="16.5" customHeight="1">
      <c r="A134" s="28"/>
      <c r="B134" s="29"/>
      <c r="C134" s="205" t="s">
        <v>244</v>
      </c>
      <c r="D134" s="205" t="s">
        <v>161</v>
      </c>
      <c r="E134" s="206" t="s">
        <v>2174</v>
      </c>
      <c r="F134" s="207" t="s">
        <v>2175</v>
      </c>
      <c r="G134" s="208" t="s">
        <v>1840</v>
      </c>
      <c r="H134" s="209">
        <v>4</v>
      </c>
      <c r="I134" s="1"/>
      <c r="J134" s="211">
        <f t="shared" si="0"/>
        <v>0</v>
      </c>
      <c r="K134" s="263" t="s">
        <v>2249</v>
      </c>
      <c r="L134" s="29"/>
      <c r="M134" s="212" t="s">
        <v>1</v>
      </c>
      <c r="N134" s="21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89</v>
      </c>
      <c r="AT134" s="216" t="s">
        <v>161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89</v>
      </c>
      <c r="BM134" s="216" t="s">
        <v>429</v>
      </c>
    </row>
    <row r="135" spans="1:65" s="34" customFormat="1" ht="24.2" customHeight="1">
      <c r="A135" s="28"/>
      <c r="B135" s="29"/>
      <c r="C135" s="205" t="s">
        <v>249</v>
      </c>
      <c r="D135" s="205" t="s">
        <v>161</v>
      </c>
      <c r="E135" s="206" t="s">
        <v>2176</v>
      </c>
      <c r="F135" s="207" t="s">
        <v>2177</v>
      </c>
      <c r="G135" s="208" t="s">
        <v>234</v>
      </c>
      <c r="H135" s="209">
        <v>14</v>
      </c>
      <c r="I135" s="1"/>
      <c r="J135" s="211">
        <f t="shared" si="0"/>
        <v>0</v>
      </c>
      <c r="K135" s="263" t="s">
        <v>2249</v>
      </c>
      <c r="L135" s="29"/>
      <c r="M135" s="212" t="s">
        <v>1</v>
      </c>
      <c r="N135" s="213" t="s">
        <v>39</v>
      </c>
      <c r="O135" s="76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216" t="s">
        <v>89</v>
      </c>
      <c r="AT135" s="216" t="s">
        <v>161</v>
      </c>
      <c r="AU135" s="216" t="s">
        <v>79</v>
      </c>
      <c r="AY135" s="11" t="s">
        <v>159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1" t="s">
        <v>79</v>
      </c>
      <c r="BK135" s="217">
        <f t="shared" si="9"/>
        <v>0</v>
      </c>
      <c r="BL135" s="11" t="s">
        <v>89</v>
      </c>
      <c r="BM135" s="216" t="s">
        <v>460</v>
      </c>
    </row>
    <row r="136" spans="1:65" s="34" customFormat="1" ht="16.5" customHeight="1">
      <c r="A136" s="28"/>
      <c r="B136" s="29"/>
      <c r="C136" s="205" t="s">
        <v>254</v>
      </c>
      <c r="D136" s="205" t="s">
        <v>161</v>
      </c>
      <c r="E136" s="206" t="s">
        <v>2178</v>
      </c>
      <c r="F136" s="207" t="s">
        <v>2179</v>
      </c>
      <c r="G136" s="208" t="s">
        <v>234</v>
      </c>
      <c r="H136" s="209">
        <v>9</v>
      </c>
      <c r="I136" s="1"/>
      <c r="J136" s="211">
        <f t="shared" si="0"/>
        <v>0</v>
      </c>
      <c r="K136" s="263" t="s">
        <v>2249</v>
      </c>
      <c r="L136" s="29"/>
      <c r="M136" s="212" t="s">
        <v>1</v>
      </c>
      <c r="N136" s="213" t="s">
        <v>39</v>
      </c>
      <c r="O136" s="76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89</v>
      </c>
      <c r="AT136" s="216" t="s">
        <v>161</v>
      </c>
      <c r="AU136" s="216" t="s">
        <v>79</v>
      </c>
      <c r="AY136" s="11" t="s">
        <v>159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1" t="s">
        <v>79</v>
      </c>
      <c r="BK136" s="217">
        <f t="shared" si="9"/>
        <v>0</v>
      </c>
      <c r="BL136" s="11" t="s">
        <v>89</v>
      </c>
      <c r="BM136" s="216" t="s">
        <v>490</v>
      </c>
    </row>
    <row r="137" spans="1:65" s="34" customFormat="1" ht="16.5" customHeight="1">
      <c r="A137" s="28"/>
      <c r="B137" s="29"/>
      <c r="C137" s="205" t="s">
        <v>258</v>
      </c>
      <c r="D137" s="205" t="s">
        <v>161</v>
      </c>
      <c r="E137" s="206" t="s">
        <v>2180</v>
      </c>
      <c r="F137" s="207" t="s">
        <v>2181</v>
      </c>
      <c r="G137" s="208" t="s">
        <v>1840</v>
      </c>
      <c r="H137" s="209">
        <v>2</v>
      </c>
      <c r="I137" s="1"/>
      <c r="J137" s="211">
        <f t="shared" si="0"/>
        <v>0</v>
      </c>
      <c r="K137" s="263" t="s">
        <v>2249</v>
      </c>
      <c r="L137" s="29"/>
      <c r="M137" s="212" t="s">
        <v>1</v>
      </c>
      <c r="N137" s="213" t="s">
        <v>39</v>
      </c>
      <c r="O137" s="76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89</v>
      </c>
      <c r="AT137" s="216" t="s">
        <v>161</v>
      </c>
      <c r="AU137" s="216" t="s">
        <v>79</v>
      </c>
      <c r="AY137" s="11" t="s">
        <v>159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1" t="s">
        <v>79</v>
      </c>
      <c r="BK137" s="217">
        <f t="shared" si="9"/>
        <v>0</v>
      </c>
      <c r="BL137" s="11" t="s">
        <v>89</v>
      </c>
      <c r="BM137" s="216" t="s">
        <v>506</v>
      </c>
    </row>
    <row r="138" spans="1:65" s="34" customFormat="1" ht="16.5" customHeight="1">
      <c r="A138" s="28"/>
      <c r="B138" s="29"/>
      <c r="C138" s="205" t="s">
        <v>263</v>
      </c>
      <c r="D138" s="205" t="s">
        <v>161</v>
      </c>
      <c r="E138" s="206" t="s">
        <v>2182</v>
      </c>
      <c r="F138" s="207" t="s">
        <v>2183</v>
      </c>
      <c r="G138" s="208" t="s">
        <v>1840</v>
      </c>
      <c r="H138" s="209">
        <v>4</v>
      </c>
      <c r="I138" s="1"/>
      <c r="J138" s="211">
        <f t="shared" si="0"/>
        <v>0</v>
      </c>
      <c r="K138" s="263" t="s">
        <v>2249</v>
      </c>
      <c r="L138" s="29"/>
      <c r="M138" s="212" t="s">
        <v>1</v>
      </c>
      <c r="N138" s="213" t="s">
        <v>39</v>
      </c>
      <c r="O138" s="76"/>
      <c r="P138" s="214">
        <f t="shared" si="1"/>
        <v>0</v>
      </c>
      <c r="Q138" s="214">
        <v>0</v>
      </c>
      <c r="R138" s="214">
        <f t="shared" si="2"/>
        <v>0</v>
      </c>
      <c r="S138" s="214">
        <v>0</v>
      </c>
      <c r="T138" s="215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216" t="s">
        <v>89</v>
      </c>
      <c r="AT138" s="216" t="s">
        <v>161</v>
      </c>
      <c r="AU138" s="216" t="s">
        <v>79</v>
      </c>
      <c r="AY138" s="11" t="s">
        <v>159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1" t="s">
        <v>79</v>
      </c>
      <c r="BK138" s="217">
        <f t="shared" si="9"/>
        <v>0</v>
      </c>
      <c r="BL138" s="11" t="s">
        <v>89</v>
      </c>
      <c r="BM138" s="216" t="s">
        <v>516</v>
      </c>
    </row>
    <row r="139" spans="1:65" s="34" customFormat="1" ht="16.5" customHeight="1">
      <c r="A139" s="28"/>
      <c r="B139" s="29"/>
      <c r="C139" s="205" t="s">
        <v>7</v>
      </c>
      <c r="D139" s="205" t="s">
        <v>161</v>
      </c>
      <c r="E139" s="206" t="s">
        <v>2184</v>
      </c>
      <c r="F139" s="207" t="s">
        <v>2185</v>
      </c>
      <c r="G139" s="208" t="s">
        <v>1840</v>
      </c>
      <c r="H139" s="209">
        <v>1</v>
      </c>
      <c r="I139" s="1"/>
      <c r="J139" s="211">
        <f t="shared" si="0"/>
        <v>0</v>
      </c>
      <c r="K139" s="263" t="s">
        <v>2249</v>
      </c>
      <c r="L139" s="29"/>
      <c r="M139" s="212" t="s">
        <v>1</v>
      </c>
      <c r="N139" s="213" t="s">
        <v>39</v>
      </c>
      <c r="O139" s="76"/>
      <c r="P139" s="214">
        <f t="shared" si="1"/>
        <v>0</v>
      </c>
      <c r="Q139" s="214">
        <v>0</v>
      </c>
      <c r="R139" s="214">
        <f t="shared" si="2"/>
        <v>0</v>
      </c>
      <c r="S139" s="214">
        <v>0</v>
      </c>
      <c r="T139" s="215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89</v>
      </c>
      <c r="AT139" s="216" t="s">
        <v>161</v>
      </c>
      <c r="AU139" s="216" t="s">
        <v>79</v>
      </c>
      <c r="AY139" s="11" t="s">
        <v>159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1" t="s">
        <v>79</v>
      </c>
      <c r="BK139" s="217">
        <f t="shared" si="9"/>
        <v>0</v>
      </c>
      <c r="BL139" s="11" t="s">
        <v>89</v>
      </c>
      <c r="BM139" s="216" t="s">
        <v>566</v>
      </c>
    </row>
    <row r="140" spans="1:65" s="34" customFormat="1" ht="16.5" customHeight="1">
      <c r="A140" s="28"/>
      <c r="B140" s="29"/>
      <c r="C140" s="205" t="s">
        <v>286</v>
      </c>
      <c r="D140" s="205" t="s">
        <v>161</v>
      </c>
      <c r="E140" s="206" t="s">
        <v>7</v>
      </c>
      <c r="F140" s="207" t="s">
        <v>2186</v>
      </c>
      <c r="G140" s="208" t="s">
        <v>647</v>
      </c>
      <c r="H140" s="209">
        <v>1</v>
      </c>
      <c r="I140" s="1"/>
      <c r="J140" s="211">
        <f t="shared" si="0"/>
        <v>0</v>
      </c>
      <c r="K140" s="263" t="s">
        <v>2249</v>
      </c>
      <c r="L140" s="29"/>
      <c r="M140" s="212" t="s">
        <v>1</v>
      </c>
      <c r="N140" s="213" t="s">
        <v>39</v>
      </c>
      <c r="O140" s="76"/>
      <c r="P140" s="214">
        <f t="shared" si="1"/>
        <v>0</v>
      </c>
      <c r="Q140" s="214">
        <v>0</v>
      </c>
      <c r="R140" s="214">
        <f t="shared" si="2"/>
        <v>0</v>
      </c>
      <c r="S140" s="214">
        <v>0</v>
      </c>
      <c r="T140" s="215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216" t="s">
        <v>89</v>
      </c>
      <c r="AT140" s="216" t="s">
        <v>161</v>
      </c>
      <c r="AU140" s="216" t="s">
        <v>79</v>
      </c>
      <c r="AY140" s="11" t="s">
        <v>159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1" t="s">
        <v>79</v>
      </c>
      <c r="BK140" s="217">
        <f t="shared" si="9"/>
        <v>0</v>
      </c>
      <c r="BL140" s="11" t="s">
        <v>89</v>
      </c>
      <c r="BM140" s="216" t="s">
        <v>2187</v>
      </c>
    </row>
    <row r="141" spans="1:65" s="34" customFormat="1" ht="16.5" customHeight="1">
      <c r="A141" s="28"/>
      <c r="B141" s="29"/>
      <c r="C141" s="205" t="s">
        <v>294</v>
      </c>
      <c r="D141" s="205" t="s">
        <v>161</v>
      </c>
      <c r="E141" s="206" t="s">
        <v>286</v>
      </c>
      <c r="F141" s="207" t="s">
        <v>2188</v>
      </c>
      <c r="G141" s="208" t="s">
        <v>647</v>
      </c>
      <c r="H141" s="209">
        <v>1</v>
      </c>
      <c r="I141" s="1"/>
      <c r="J141" s="211">
        <f t="shared" si="0"/>
        <v>0</v>
      </c>
      <c r="K141" s="263" t="s">
        <v>2249</v>
      </c>
      <c r="L141" s="29"/>
      <c r="M141" s="212" t="s">
        <v>1</v>
      </c>
      <c r="N141" s="213" t="s">
        <v>39</v>
      </c>
      <c r="O141" s="76"/>
      <c r="P141" s="214">
        <f t="shared" si="1"/>
        <v>0</v>
      </c>
      <c r="Q141" s="214">
        <v>0</v>
      </c>
      <c r="R141" s="214">
        <f t="shared" si="2"/>
        <v>0</v>
      </c>
      <c r="S141" s="214">
        <v>0</v>
      </c>
      <c r="T141" s="215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216" t="s">
        <v>89</v>
      </c>
      <c r="AT141" s="216" t="s">
        <v>161</v>
      </c>
      <c r="AU141" s="216" t="s">
        <v>79</v>
      </c>
      <c r="AY141" s="11" t="s">
        <v>159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1" t="s">
        <v>79</v>
      </c>
      <c r="BK141" s="217">
        <f t="shared" si="9"/>
        <v>0</v>
      </c>
      <c r="BL141" s="11" t="s">
        <v>89</v>
      </c>
      <c r="BM141" s="216" t="s">
        <v>2189</v>
      </c>
    </row>
    <row r="142" spans="1:65" s="34" customFormat="1" ht="16.5" customHeight="1">
      <c r="A142" s="28"/>
      <c r="B142" s="29"/>
      <c r="C142" s="205" t="s">
        <v>306</v>
      </c>
      <c r="D142" s="205" t="s">
        <v>161</v>
      </c>
      <c r="E142" s="206" t="s">
        <v>294</v>
      </c>
      <c r="F142" s="207" t="s">
        <v>2190</v>
      </c>
      <c r="G142" s="208" t="s">
        <v>647</v>
      </c>
      <c r="H142" s="209">
        <v>1</v>
      </c>
      <c r="I142" s="1"/>
      <c r="J142" s="211">
        <f t="shared" si="0"/>
        <v>0</v>
      </c>
      <c r="K142" s="263" t="s">
        <v>2249</v>
      </c>
      <c r="L142" s="29"/>
      <c r="M142" s="212" t="s">
        <v>1</v>
      </c>
      <c r="N142" s="213" t="s">
        <v>39</v>
      </c>
      <c r="O142" s="76"/>
      <c r="P142" s="214">
        <f t="shared" si="1"/>
        <v>0</v>
      </c>
      <c r="Q142" s="214">
        <v>0</v>
      </c>
      <c r="R142" s="214">
        <f t="shared" si="2"/>
        <v>0</v>
      </c>
      <c r="S142" s="214">
        <v>0</v>
      </c>
      <c r="T142" s="215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216" t="s">
        <v>89</v>
      </c>
      <c r="AT142" s="216" t="s">
        <v>161</v>
      </c>
      <c r="AU142" s="216" t="s">
        <v>79</v>
      </c>
      <c r="AY142" s="11" t="s">
        <v>159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1" t="s">
        <v>79</v>
      </c>
      <c r="BK142" s="217">
        <f t="shared" si="9"/>
        <v>0</v>
      </c>
      <c r="BL142" s="11" t="s">
        <v>89</v>
      </c>
      <c r="BM142" s="216" t="s">
        <v>2191</v>
      </c>
    </row>
    <row r="143" spans="1:65" s="34" customFormat="1" ht="16.5" customHeight="1">
      <c r="A143" s="28"/>
      <c r="B143" s="29"/>
      <c r="C143" s="205" t="s">
        <v>311</v>
      </c>
      <c r="D143" s="205" t="s">
        <v>161</v>
      </c>
      <c r="E143" s="206" t="s">
        <v>306</v>
      </c>
      <c r="F143" s="207" t="s">
        <v>2192</v>
      </c>
      <c r="G143" s="208" t="s">
        <v>647</v>
      </c>
      <c r="H143" s="209">
        <v>1</v>
      </c>
      <c r="I143" s="1"/>
      <c r="J143" s="211">
        <f t="shared" si="0"/>
        <v>0</v>
      </c>
      <c r="K143" s="263" t="s">
        <v>2249</v>
      </c>
      <c r="L143" s="29"/>
      <c r="M143" s="212" t="s">
        <v>1</v>
      </c>
      <c r="N143" s="213" t="s">
        <v>39</v>
      </c>
      <c r="O143" s="76"/>
      <c r="P143" s="214">
        <f t="shared" si="1"/>
        <v>0</v>
      </c>
      <c r="Q143" s="214">
        <v>0</v>
      </c>
      <c r="R143" s="214">
        <f t="shared" si="2"/>
        <v>0</v>
      </c>
      <c r="S143" s="214">
        <v>0</v>
      </c>
      <c r="T143" s="215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216" t="s">
        <v>89</v>
      </c>
      <c r="AT143" s="216" t="s">
        <v>161</v>
      </c>
      <c r="AU143" s="216" t="s">
        <v>79</v>
      </c>
      <c r="AY143" s="11" t="s">
        <v>159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1" t="s">
        <v>79</v>
      </c>
      <c r="BK143" s="217">
        <f t="shared" si="9"/>
        <v>0</v>
      </c>
      <c r="BL143" s="11" t="s">
        <v>89</v>
      </c>
      <c r="BM143" s="216" t="s">
        <v>2193</v>
      </c>
    </row>
    <row r="144" spans="1:65" s="34" customFormat="1" ht="16.5" customHeight="1">
      <c r="A144" s="28"/>
      <c r="B144" s="29"/>
      <c r="C144" s="205" t="s">
        <v>319</v>
      </c>
      <c r="D144" s="205" t="s">
        <v>161</v>
      </c>
      <c r="E144" s="206" t="s">
        <v>311</v>
      </c>
      <c r="F144" s="207" t="s">
        <v>2194</v>
      </c>
      <c r="G144" s="208" t="s">
        <v>647</v>
      </c>
      <c r="H144" s="209">
        <v>1</v>
      </c>
      <c r="I144" s="1"/>
      <c r="J144" s="211">
        <f t="shared" si="0"/>
        <v>0</v>
      </c>
      <c r="K144" s="263" t="s">
        <v>2249</v>
      </c>
      <c r="L144" s="29"/>
      <c r="M144" s="269" t="s">
        <v>1</v>
      </c>
      <c r="N144" s="270" t="s">
        <v>39</v>
      </c>
      <c r="O144" s="271"/>
      <c r="P144" s="272">
        <f t="shared" si="1"/>
        <v>0</v>
      </c>
      <c r="Q144" s="272">
        <v>0</v>
      </c>
      <c r="R144" s="272">
        <f t="shared" si="2"/>
        <v>0</v>
      </c>
      <c r="S144" s="272">
        <v>0</v>
      </c>
      <c r="T144" s="273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89</v>
      </c>
      <c r="AT144" s="216" t="s">
        <v>161</v>
      </c>
      <c r="AU144" s="216" t="s">
        <v>79</v>
      </c>
      <c r="AY144" s="11" t="s">
        <v>159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1" t="s">
        <v>79</v>
      </c>
      <c r="BK144" s="217">
        <f t="shared" si="9"/>
        <v>0</v>
      </c>
      <c r="BL144" s="11" t="s">
        <v>89</v>
      </c>
      <c r="BM144" s="216" t="s">
        <v>2195</v>
      </c>
    </row>
    <row r="145" spans="1:31" s="34" customFormat="1" ht="6.95" customHeight="1">
      <c r="A145" s="28"/>
      <c r="B145" s="55"/>
      <c r="C145" s="56"/>
      <c r="D145" s="56"/>
      <c r="E145" s="56"/>
      <c r="F145" s="56"/>
      <c r="G145" s="56"/>
      <c r="H145" s="56"/>
      <c r="I145" s="56"/>
      <c r="J145" s="56"/>
      <c r="K145" s="164"/>
      <c r="L145" s="29"/>
      <c r="M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</sheetData>
  <sheetProtection password="C0FB" sheet="1" objects="1" scenarios="1"/>
  <autoFilter ref="C116:K14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tabSelected="1" workbookViewId="0" topLeftCell="A102">
      <selection activeCell="K136" sqref="K136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113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1:31" s="34" customFormat="1" ht="12" customHeight="1">
      <c r="A8" s="28"/>
      <c r="B8" s="29"/>
      <c r="C8" s="28"/>
      <c r="D8" s="24" t="s">
        <v>115</v>
      </c>
      <c r="E8" s="28"/>
      <c r="F8" s="28"/>
      <c r="G8" s="28"/>
      <c r="H8" s="28"/>
      <c r="I8" s="28"/>
      <c r="J8" s="28"/>
      <c r="K8" s="138"/>
      <c r="L8" s="5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34" customFormat="1" ht="16.5" customHeight="1">
      <c r="A9" s="28"/>
      <c r="B9" s="29"/>
      <c r="C9" s="28"/>
      <c r="D9" s="28"/>
      <c r="E9" s="64" t="s">
        <v>2196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2" customHeight="1">
      <c r="A11" s="28"/>
      <c r="B11" s="29"/>
      <c r="C11" s="28"/>
      <c r="D11" s="24" t="s">
        <v>17</v>
      </c>
      <c r="E11" s="28"/>
      <c r="F11" s="25" t="s">
        <v>1</v>
      </c>
      <c r="G11" s="28"/>
      <c r="H11" s="28"/>
      <c r="I11" s="24" t="s">
        <v>18</v>
      </c>
      <c r="J11" s="25" t="s">
        <v>1</v>
      </c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 customHeight="1">
      <c r="A12" s="28"/>
      <c r="B12" s="29"/>
      <c r="C12" s="28"/>
      <c r="D12" s="24" t="s">
        <v>19</v>
      </c>
      <c r="E12" s="28"/>
      <c r="F12" s="25" t="s">
        <v>2197</v>
      </c>
      <c r="G12" s="28"/>
      <c r="H12" s="28"/>
      <c r="I12" s="24" t="s">
        <v>21</v>
      </c>
      <c r="J12" s="140" t="str">
        <f>'Rekapitulace stavby'!AN8</f>
        <v>15. 2. 2021</v>
      </c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0.7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23</v>
      </c>
      <c r="E14" s="28"/>
      <c r="F14" s="28"/>
      <c r="G14" s="28"/>
      <c r="H14" s="28"/>
      <c r="I14" s="24" t="s">
        <v>24</v>
      </c>
      <c r="J14" s="25" t="s">
        <v>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8" customHeight="1">
      <c r="A15" s="28"/>
      <c r="B15" s="29"/>
      <c r="C15" s="28"/>
      <c r="D15" s="28"/>
      <c r="E15" s="25" t="s">
        <v>25</v>
      </c>
      <c r="F15" s="28"/>
      <c r="G15" s="28"/>
      <c r="H15" s="28"/>
      <c r="I15" s="24" t="s">
        <v>26</v>
      </c>
      <c r="J15" s="25" t="s">
        <v>1</v>
      </c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2" customHeight="1">
      <c r="A17" s="28"/>
      <c r="B17" s="29"/>
      <c r="C17" s="28"/>
      <c r="D17" s="24" t="s">
        <v>27</v>
      </c>
      <c r="E17" s="28"/>
      <c r="F17" s="28"/>
      <c r="G17" s="28"/>
      <c r="H17" s="28"/>
      <c r="I17" s="24" t="s">
        <v>24</v>
      </c>
      <c r="J17" s="4" t="str">
        <f>'Rekapitulace stavby'!AN13</f>
        <v>Vyplň údaj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18" customHeight="1">
      <c r="A18" s="28"/>
      <c r="B18" s="29"/>
      <c r="C18" s="28"/>
      <c r="D18" s="28"/>
      <c r="E18" s="6" t="str">
        <f>'Rekapitulace stavby'!E14</f>
        <v>Vyplň údaj</v>
      </c>
      <c r="F18" s="268"/>
      <c r="G18" s="268"/>
      <c r="H18" s="268"/>
      <c r="I18" s="24" t="s">
        <v>26</v>
      </c>
      <c r="J18" s="4" t="str">
        <f>'Rekapitulace stavby'!AN14</f>
        <v>Vyplň údaj</v>
      </c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2" customHeight="1">
      <c r="A20" s="28"/>
      <c r="B20" s="29"/>
      <c r="C20" s="28"/>
      <c r="D20" s="24" t="s">
        <v>29</v>
      </c>
      <c r="E20" s="28"/>
      <c r="F20" s="28"/>
      <c r="G20" s="28"/>
      <c r="H20" s="28"/>
      <c r="I20" s="24" t="s">
        <v>24</v>
      </c>
      <c r="J20" s="25" t="s">
        <v>1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18" customHeight="1">
      <c r="A21" s="28"/>
      <c r="B21" s="29"/>
      <c r="C21" s="28"/>
      <c r="D21" s="28"/>
      <c r="E21" s="25" t="s">
        <v>30</v>
      </c>
      <c r="F21" s="28"/>
      <c r="G21" s="28"/>
      <c r="H21" s="28"/>
      <c r="I21" s="24" t="s">
        <v>26</v>
      </c>
      <c r="J21" s="25" t="s">
        <v>1</v>
      </c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2" customHeight="1">
      <c r="A23" s="28"/>
      <c r="B23" s="29"/>
      <c r="C23" s="28"/>
      <c r="D23" s="24" t="s">
        <v>32</v>
      </c>
      <c r="E23" s="28"/>
      <c r="F23" s="28"/>
      <c r="G23" s="28"/>
      <c r="H23" s="28"/>
      <c r="I23" s="24" t="s">
        <v>24</v>
      </c>
      <c r="J23" s="25" t="str">
        <f>IF('Rekapitulace stavby'!AN19="","",'Rekapitulace stavby'!AN19)</f>
        <v/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18" customHeight="1">
      <c r="A24" s="28"/>
      <c r="B24" s="29"/>
      <c r="C24" s="28"/>
      <c r="D24" s="28"/>
      <c r="E24" s="25" t="str">
        <f>IF('Rekapitulace stavby'!E20="","",'Rekapitulace stavby'!E20)</f>
        <v xml:space="preserve"> </v>
      </c>
      <c r="F24" s="28"/>
      <c r="G24" s="28"/>
      <c r="H24" s="28"/>
      <c r="I24" s="24" t="s">
        <v>26</v>
      </c>
      <c r="J24" s="25" t="str">
        <f>IF('Rekapitulace stavby'!AN20="","",'Rekapitulace stavby'!AN20)</f>
        <v/>
      </c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2" customHeight="1">
      <c r="A26" s="28"/>
      <c r="B26" s="29"/>
      <c r="C26" s="28"/>
      <c r="D26" s="24" t="s">
        <v>33</v>
      </c>
      <c r="E26" s="28"/>
      <c r="F26" s="28"/>
      <c r="G26" s="28"/>
      <c r="H26" s="28"/>
      <c r="I26" s="28"/>
      <c r="J26" s="28"/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145" customFormat="1" ht="16.5" customHeight="1">
      <c r="A27" s="141"/>
      <c r="B27" s="142"/>
      <c r="C27" s="141"/>
      <c r="D27" s="141"/>
      <c r="E27" s="26" t="s">
        <v>1</v>
      </c>
      <c r="F27" s="26"/>
      <c r="G27" s="26"/>
      <c r="H27" s="26"/>
      <c r="I27" s="141"/>
      <c r="J27" s="141"/>
      <c r="K27" s="143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34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34" customFormat="1" ht="6.95" customHeight="1">
      <c r="A29" s="28"/>
      <c r="B29" s="29"/>
      <c r="C29" s="28"/>
      <c r="D29" s="89"/>
      <c r="E29" s="89"/>
      <c r="F29" s="89"/>
      <c r="G29" s="89"/>
      <c r="H29" s="89"/>
      <c r="I29" s="89"/>
      <c r="J29" s="89"/>
      <c r="K29" s="146"/>
      <c r="L29" s="5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34" customFormat="1" ht="25.35" customHeight="1">
      <c r="A30" s="28"/>
      <c r="B30" s="29"/>
      <c r="C30" s="28"/>
      <c r="D30" s="147" t="s">
        <v>34</v>
      </c>
      <c r="E30" s="28"/>
      <c r="F30" s="28"/>
      <c r="G30" s="28"/>
      <c r="H30" s="28"/>
      <c r="I30" s="28"/>
      <c r="J30" s="148">
        <f>ROUND(J121,2)</f>
        <v>0</v>
      </c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14.45" customHeight="1">
      <c r="A32" s="28"/>
      <c r="B32" s="29"/>
      <c r="C32" s="28"/>
      <c r="D32" s="28"/>
      <c r="E32" s="28"/>
      <c r="F32" s="149" t="s">
        <v>36</v>
      </c>
      <c r="G32" s="28"/>
      <c r="H32" s="28"/>
      <c r="I32" s="149" t="s">
        <v>35</v>
      </c>
      <c r="J32" s="149" t="s">
        <v>37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14.45" customHeight="1">
      <c r="A33" s="28"/>
      <c r="B33" s="29"/>
      <c r="C33" s="28"/>
      <c r="D33" s="150" t="s">
        <v>38</v>
      </c>
      <c r="E33" s="24" t="s">
        <v>39</v>
      </c>
      <c r="F33" s="151">
        <f>ROUND((SUM(BE121:BE139)),2)</f>
        <v>0</v>
      </c>
      <c r="G33" s="28"/>
      <c r="H33" s="28"/>
      <c r="I33" s="152">
        <v>0.21</v>
      </c>
      <c r="J33" s="151">
        <f>ROUND(((SUM(BE121:BE139))*I33),2)</f>
        <v>0</v>
      </c>
      <c r="K33" s="138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4" t="s">
        <v>40</v>
      </c>
      <c r="F34" s="151">
        <f>ROUND((SUM(BF121:BF139)),2)</f>
        <v>0</v>
      </c>
      <c r="G34" s="28"/>
      <c r="H34" s="28"/>
      <c r="I34" s="152">
        <v>0.15</v>
      </c>
      <c r="J34" s="151">
        <f>ROUND(((SUM(BF121:BF139))*I34),2)</f>
        <v>0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 hidden="1">
      <c r="A35" s="28"/>
      <c r="B35" s="29"/>
      <c r="C35" s="28"/>
      <c r="D35" s="28"/>
      <c r="E35" s="24" t="s">
        <v>41</v>
      </c>
      <c r="F35" s="151">
        <f>ROUND((SUM(BG121:BG139)),2)</f>
        <v>0</v>
      </c>
      <c r="G35" s="28"/>
      <c r="H35" s="28"/>
      <c r="I35" s="152">
        <v>0.21</v>
      </c>
      <c r="J35" s="151">
        <f>0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 hidden="1">
      <c r="A36" s="28"/>
      <c r="B36" s="29"/>
      <c r="C36" s="28"/>
      <c r="D36" s="28"/>
      <c r="E36" s="24" t="s">
        <v>42</v>
      </c>
      <c r="F36" s="151">
        <f>ROUND((SUM(BH121:BH139)),2)</f>
        <v>0</v>
      </c>
      <c r="G36" s="28"/>
      <c r="H36" s="28"/>
      <c r="I36" s="152">
        <v>0.15</v>
      </c>
      <c r="J36" s="151">
        <f>0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43</v>
      </c>
      <c r="F37" s="151">
        <f>ROUND((SUM(BI121:BI139)),2)</f>
        <v>0</v>
      </c>
      <c r="G37" s="28"/>
      <c r="H37" s="28"/>
      <c r="I37" s="152">
        <v>0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25.35" customHeight="1">
      <c r="A39" s="28"/>
      <c r="B39" s="29"/>
      <c r="C39" s="153"/>
      <c r="D39" s="154" t="s">
        <v>44</v>
      </c>
      <c r="E39" s="80"/>
      <c r="F39" s="80"/>
      <c r="G39" s="155" t="s">
        <v>45</v>
      </c>
      <c r="H39" s="156" t="s">
        <v>46</v>
      </c>
      <c r="I39" s="80"/>
      <c r="J39" s="157">
        <f>SUM(J30:J37)</f>
        <v>0</v>
      </c>
      <c r="K39" s="15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34" customFormat="1" ht="12" customHeight="1">
      <c r="A86" s="28"/>
      <c r="B86" s="29"/>
      <c r="C86" s="24" t="s">
        <v>115</v>
      </c>
      <c r="D86" s="28"/>
      <c r="E86" s="28"/>
      <c r="F86" s="28"/>
      <c r="G86" s="28"/>
      <c r="H86" s="28"/>
      <c r="I86" s="28"/>
      <c r="J86" s="28"/>
      <c r="K86" s="138"/>
      <c r="L86" s="50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34" customFormat="1" ht="16.5" customHeight="1">
      <c r="A87" s="28"/>
      <c r="B87" s="29"/>
      <c r="C87" s="28"/>
      <c r="D87" s="28"/>
      <c r="E87" s="64" t="str">
        <f>E9</f>
        <v>7 - Vedlejší a ostatní náklady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2" customHeight="1">
      <c r="A89" s="28"/>
      <c r="B89" s="29"/>
      <c r="C89" s="24" t="s">
        <v>19</v>
      </c>
      <c r="D89" s="28"/>
      <c r="E89" s="28"/>
      <c r="F89" s="25" t="str">
        <f>F12</f>
        <v>Pardubice</v>
      </c>
      <c r="G89" s="28"/>
      <c r="H89" s="28"/>
      <c r="I89" s="24" t="s">
        <v>21</v>
      </c>
      <c r="J89" s="140" t="str">
        <f>IF(J12="","",J12)</f>
        <v>15. 2. 2021</v>
      </c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5.2" customHeight="1">
      <c r="A91" s="28"/>
      <c r="B91" s="29"/>
      <c r="C91" s="24" t="s">
        <v>23</v>
      </c>
      <c r="D91" s="28"/>
      <c r="E91" s="28"/>
      <c r="F91" s="25" t="str">
        <f>E15</f>
        <v>Pardubický kraj</v>
      </c>
      <c r="G91" s="28"/>
      <c r="H91" s="28"/>
      <c r="I91" s="24" t="s">
        <v>29</v>
      </c>
      <c r="J91" s="166" t="str">
        <f>E21</f>
        <v>astalon s.r.o.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15.2" customHeight="1">
      <c r="A92" s="28"/>
      <c r="B92" s="29"/>
      <c r="C92" s="24" t="s">
        <v>27</v>
      </c>
      <c r="D92" s="28"/>
      <c r="E92" s="28"/>
      <c r="F92" s="25" t="str">
        <f>IF(E18="","",E18)</f>
        <v>Vyplň údaj</v>
      </c>
      <c r="G92" s="28"/>
      <c r="H92" s="28"/>
      <c r="I92" s="24" t="s">
        <v>32</v>
      </c>
      <c r="J92" s="166" t="str">
        <f>E24</f>
        <v xml:space="preserve"> </v>
      </c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29.25" customHeight="1">
      <c r="A94" s="28"/>
      <c r="B94" s="29"/>
      <c r="C94" s="167" t="s">
        <v>118</v>
      </c>
      <c r="D94" s="153"/>
      <c r="E94" s="153"/>
      <c r="F94" s="153"/>
      <c r="G94" s="153"/>
      <c r="H94" s="153"/>
      <c r="I94" s="153"/>
      <c r="J94" s="168" t="s">
        <v>119</v>
      </c>
      <c r="K94" s="169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34" customFormat="1" ht="22.7" customHeight="1">
      <c r="A96" s="28"/>
      <c r="B96" s="29"/>
      <c r="C96" s="170" t="s">
        <v>120</v>
      </c>
      <c r="D96" s="28"/>
      <c r="E96" s="28"/>
      <c r="F96" s="28"/>
      <c r="G96" s="28"/>
      <c r="H96" s="28"/>
      <c r="I96" s="28"/>
      <c r="J96" s="148">
        <f>J121</f>
        <v>0</v>
      </c>
      <c r="K96" s="138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1" t="s">
        <v>121</v>
      </c>
    </row>
    <row r="97" spans="2:12" s="172" customFormat="1" ht="24.95" customHeight="1">
      <c r="B97" s="171"/>
      <c r="D97" s="173" t="s">
        <v>2198</v>
      </c>
      <c r="E97" s="174"/>
      <c r="F97" s="174"/>
      <c r="G97" s="174"/>
      <c r="H97" s="174"/>
      <c r="I97" s="174"/>
      <c r="J97" s="175">
        <f>J122</f>
        <v>0</v>
      </c>
      <c r="K97" s="176"/>
      <c r="L97" s="171"/>
    </row>
    <row r="98" spans="2:12" s="119" customFormat="1" ht="19.9" customHeight="1">
      <c r="B98" s="177"/>
      <c r="D98" s="178" t="s">
        <v>2199</v>
      </c>
      <c r="E98" s="179"/>
      <c r="F98" s="179"/>
      <c r="G98" s="179"/>
      <c r="H98" s="179"/>
      <c r="I98" s="179"/>
      <c r="J98" s="180">
        <f>J123</f>
        <v>0</v>
      </c>
      <c r="K98" s="181"/>
      <c r="L98" s="177"/>
    </row>
    <row r="99" spans="2:12" s="119" customFormat="1" ht="19.9" customHeight="1">
      <c r="B99" s="177"/>
      <c r="D99" s="178" t="s">
        <v>2200</v>
      </c>
      <c r="E99" s="179"/>
      <c r="F99" s="179"/>
      <c r="G99" s="179"/>
      <c r="H99" s="179"/>
      <c r="I99" s="179"/>
      <c r="J99" s="180">
        <f>J127</f>
        <v>0</v>
      </c>
      <c r="K99" s="181"/>
      <c r="L99" s="177"/>
    </row>
    <row r="100" spans="2:12" s="119" customFormat="1" ht="19.9" customHeight="1">
      <c r="B100" s="177"/>
      <c r="D100" s="178" t="s">
        <v>2201</v>
      </c>
      <c r="E100" s="179"/>
      <c r="F100" s="179"/>
      <c r="G100" s="179"/>
      <c r="H100" s="179"/>
      <c r="I100" s="179"/>
      <c r="J100" s="180">
        <f>J131</f>
        <v>0</v>
      </c>
      <c r="K100" s="181"/>
      <c r="L100" s="177"/>
    </row>
    <row r="101" spans="2:12" s="119" customFormat="1" ht="19.9" customHeight="1">
      <c r="B101" s="177"/>
      <c r="D101" s="178" t="s">
        <v>2202</v>
      </c>
      <c r="E101" s="179"/>
      <c r="F101" s="179"/>
      <c r="G101" s="179"/>
      <c r="H101" s="179"/>
      <c r="I101" s="179"/>
      <c r="J101" s="180">
        <f>J135</f>
        <v>0</v>
      </c>
      <c r="K101" s="181"/>
      <c r="L101" s="177"/>
    </row>
    <row r="102" spans="1:31" s="34" customFormat="1" ht="21.7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138"/>
      <c r="L102" s="50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34" customFormat="1" ht="6.95" customHeight="1">
      <c r="A103" s="28"/>
      <c r="B103" s="55"/>
      <c r="C103" s="56"/>
      <c r="D103" s="56"/>
      <c r="E103" s="56"/>
      <c r="F103" s="56"/>
      <c r="G103" s="56"/>
      <c r="H103" s="56"/>
      <c r="I103" s="56"/>
      <c r="J103" s="56"/>
      <c r="K103" s="164"/>
      <c r="L103" s="50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pans="1:31" s="34" customFormat="1" ht="6.95" customHeight="1">
      <c r="A107" s="28"/>
      <c r="B107" s="57"/>
      <c r="C107" s="58"/>
      <c r="D107" s="58"/>
      <c r="E107" s="58"/>
      <c r="F107" s="58"/>
      <c r="G107" s="58"/>
      <c r="H107" s="58"/>
      <c r="I107" s="58"/>
      <c r="J107" s="58"/>
      <c r="K107" s="165"/>
      <c r="L107" s="50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34" customFormat="1" ht="24.95" customHeight="1">
      <c r="A108" s="28"/>
      <c r="B108" s="29"/>
      <c r="C108" s="15" t="s">
        <v>144</v>
      </c>
      <c r="D108" s="28"/>
      <c r="E108" s="28"/>
      <c r="F108" s="28"/>
      <c r="G108" s="28"/>
      <c r="H108" s="28"/>
      <c r="I108" s="28"/>
      <c r="J108" s="28"/>
      <c r="K108" s="138"/>
      <c r="L108" s="50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34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138"/>
      <c r="L109" s="50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34" customFormat="1" ht="12" customHeight="1">
      <c r="A110" s="28"/>
      <c r="B110" s="29"/>
      <c r="C110" s="24" t="s">
        <v>15</v>
      </c>
      <c r="D110" s="28"/>
      <c r="E110" s="28"/>
      <c r="F110" s="28"/>
      <c r="G110" s="28"/>
      <c r="H110" s="28"/>
      <c r="I110" s="28"/>
      <c r="J110" s="28"/>
      <c r="K110" s="138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26.25" customHeight="1">
      <c r="A111" s="28"/>
      <c r="B111" s="29"/>
      <c r="C111" s="28"/>
      <c r="D111" s="28"/>
      <c r="E111" s="136" t="str">
        <f>E7</f>
        <v>SŠ chovu koní a jezdectví Kladruby nad Labem - rekonstrukce DM</v>
      </c>
      <c r="F111" s="137"/>
      <c r="G111" s="137"/>
      <c r="H111" s="137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12" customHeight="1">
      <c r="A112" s="28"/>
      <c r="B112" s="29"/>
      <c r="C112" s="24" t="s">
        <v>115</v>
      </c>
      <c r="D112" s="28"/>
      <c r="E112" s="28"/>
      <c r="F112" s="28"/>
      <c r="G112" s="28"/>
      <c r="H112" s="28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6.5" customHeight="1">
      <c r="A113" s="28"/>
      <c r="B113" s="29"/>
      <c r="C113" s="28"/>
      <c r="D113" s="28"/>
      <c r="E113" s="64" t="str">
        <f>E9</f>
        <v>7 - Vedlejší a ostatní náklady</v>
      </c>
      <c r="F113" s="139"/>
      <c r="G113" s="139"/>
      <c r="H113" s="139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34" customFormat="1" ht="12" customHeight="1">
      <c r="A115" s="28"/>
      <c r="B115" s="29"/>
      <c r="C115" s="24" t="s">
        <v>19</v>
      </c>
      <c r="D115" s="28"/>
      <c r="E115" s="28"/>
      <c r="F115" s="25" t="str">
        <f>F12</f>
        <v>Pardubice</v>
      </c>
      <c r="G115" s="28"/>
      <c r="H115" s="28"/>
      <c r="I115" s="24" t="s">
        <v>21</v>
      </c>
      <c r="J115" s="140" t="str">
        <f>IF(J12="","",J12)</f>
        <v>15. 2. 2021</v>
      </c>
      <c r="K115" s="138"/>
      <c r="L115" s="50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34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5.2" customHeight="1">
      <c r="A117" s="28"/>
      <c r="B117" s="29"/>
      <c r="C117" s="24" t="s">
        <v>23</v>
      </c>
      <c r="D117" s="28"/>
      <c r="E117" s="28"/>
      <c r="F117" s="25" t="str">
        <f>E15</f>
        <v>Pardubický kraj</v>
      </c>
      <c r="G117" s="28"/>
      <c r="H117" s="28"/>
      <c r="I117" s="24" t="s">
        <v>29</v>
      </c>
      <c r="J117" s="166" t="str">
        <f>E21</f>
        <v>astalon s.r.o.</v>
      </c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5.2" customHeight="1">
      <c r="A118" s="28"/>
      <c r="B118" s="29"/>
      <c r="C118" s="24" t="s">
        <v>27</v>
      </c>
      <c r="D118" s="28"/>
      <c r="E118" s="28"/>
      <c r="F118" s="25" t="str">
        <f>IF(E18="","",E18)</f>
        <v>Vyplň údaj</v>
      </c>
      <c r="G118" s="28"/>
      <c r="H118" s="28"/>
      <c r="I118" s="24" t="s">
        <v>32</v>
      </c>
      <c r="J118" s="166" t="str">
        <f>E24</f>
        <v xml:space="preserve"> </v>
      </c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34" customFormat="1" ht="10.3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187" customFormat="1" ht="29.25" customHeight="1">
      <c r="A120" s="143"/>
      <c r="B120" s="182"/>
      <c r="C120" s="183" t="s">
        <v>145</v>
      </c>
      <c r="D120" s="184" t="s">
        <v>59</v>
      </c>
      <c r="E120" s="184" t="s">
        <v>55</v>
      </c>
      <c r="F120" s="184" t="s">
        <v>56</v>
      </c>
      <c r="G120" s="184" t="s">
        <v>146</v>
      </c>
      <c r="H120" s="184" t="s">
        <v>147</v>
      </c>
      <c r="I120" s="184" t="s">
        <v>148</v>
      </c>
      <c r="J120" s="184" t="s">
        <v>119</v>
      </c>
      <c r="K120" s="185" t="s">
        <v>149</v>
      </c>
      <c r="L120" s="186"/>
      <c r="M120" s="85" t="s">
        <v>1</v>
      </c>
      <c r="N120" s="86" t="s">
        <v>38</v>
      </c>
      <c r="O120" s="86" t="s">
        <v>150</v>
      </c>
      <c r="P120" s="86" t="s">
        <v>151</v>
      </c>
      <c r="Q120" s="86" t="s">
        <v>152</v>
      </c>
      <c r="R120" s="86" t="s">
        <v>153</v>
      </c>
      <c r="S120" s="86" t="s">
        <v>154</v>
      </c>
      <c r="T120" s="87" t="s">
        <v>155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34" customFormat="1" ht="22.7" customHeight="1">
      <c r="A121" s="28"/>
      <c r="B121" s="29"/>
      <c r="C121" s="93" t="s">
        <v>156</v>
      </c>
      <c r="D121" s="28"/>
      <c r="E121" s="28"/>
      <c r="F121" s="28"/>
      <c r="G121" s="28"/>
      <c r="H121" s="28"/>
      <c r="I121" s="28"/>
      <c r="J121" s="188">
        <f>BK121</f>
        <v>0</v>
      </c>
      <c r="K121" s="138"/>
      <c r="L121" s="29"/>
      <c r="M121" s="88"/>
      <c r="N121" s="72"/>
      <c r="O121" s="89"/>
      <c r="P121" s="189">
        <f>P122</f>
        <v>0</v>
      </c>
      <c r="Q121" s="89"/>
      <c r="R121" s="189">
        <f>R122</f>
        <v>0</v>
      </c>
      <c r="S121" s="89"/>
      <c r="T121" s="190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1" t="s">
        <v>73</v>
      </c>
      <c r="AU121" s="11" t="s">
        <v>121</v>
      </c>
      <c r="BK121" s="191">
        <f>BK122</f>
        <v>0</v>
      </c>
    </row>
    <row r="122" spans="2:63" s="192" customFormat="1" ht="25.9" customHeight="1">
      <c r="B122" s="193"/>
      <c r="D122" s="194" t="s">
        <v>73</v>
      </c>
      <c r="E122" s="195" t="s">
        <v>2203</v>
      </c>
      <c r="F122" s="195" t="s">
        <v>2204</v>
      </c>
      <c r="J122" s="196">
        <f>BK122</f>
        <v>0</v>
      </c>
      <c r="K122" s="197"/>
      <c r="L122" s="193"/>
      <c r="M122" s="198"/>
      <c r="N122" s="199"/>
      <c r="O122" s="199"/>
      <c r="P122" s="200">
        <f>P123+P127+P131+P135</f>
        <v>0</v>
      </c>
      <c r="Q122" s="199"/>
      <c r="R122" s="200">
        <f>R123+R127+R131+R135</f>
        <v>0</v>
      </c>
      <c r="S122" s="199"/>
      <c r="T122" s="201">
        <f>T123+T127+T131+T135</f>
        <v>0</v>
      </c>
      <c r="AR122" s="194" t="s">
        <v>108</v>
      </c>
      <c r="AT122" s="197" t="s">
        <v>73</v>
      </c>
      <c r="AU122" s="197" t="s">
        <v>74</v>
      </c>
      <c r="AY122" s="194" t="s">
        <v>159</v>
      </c>
      <c r="BK122" s="202">
        <f>BK123+BK127+BK131+BK135</f>
        <v>0</v>
      </c>
    </row>
    <row r="123" spans="2:63" s="192" customFormat="1" ht="22.7" customHeight="1">
      <c r="B123" s="193"/>
      <c r="D123" s="194" t="s">
        <v>73</v>
      </c>
      <c r="E123" s="203" t="s">
        <v>2205</v>
      </c>
      <c r="F123" s="203" t="s">
        <v>2206</v>
      </c>
      <c r="J123" s="204">
        <f>BK123</f>
        <v>0</v>
      </c>
      <c r="K123" s="197"/>
      <c r="L123" s="193"/>
      <c r="M123" s="198"/>
      <c r="N123" s="199"/>
      <c r="O123" s="199"/>
      <c r="P123" s="200">
        <f>SUM(P124:P126)</f>
        <v>0</v>
      </c>
      <c r="Q123" s="199"/>
      <c r="R123" s="200">
        <f>SUM(R124:R126)</f>
        <v>0</v>
      </c>
      <c r="S123" s="199"/>
      <c r="T123" s="201">
        <f>SUM(T124:T126)</f>
        <v>0</v>
      </c>
      <c r="AR123" s="194" t="s">
        <v>108</v>
      </c>
      <c r="AT123" s="197" t="s">
        <v>73</v>
      </c>
      <c r="AU123" s="197" t="s">
        <v>79</v>
      </c>
      <c r="AY123" s="194" t="s">
        <v>159</v>
      </c>
      <c r="BK123" s="202">
        <f>SUM(BK124:BK126)</f>
        <v>0</v>
      </c>
    </row>
    <row r="124" spans="1:65" s="34" customFormat="1" ht="24.2" customHeight="1">
      <c r="A124" s="28"/>
      <c r="B124" s="29"/>
      <c r="C124" s="205" t="s">
        <v>79</v>
      </c>
      <c r="D124" s="205" t="s">
        <v>161</v>
      </c>
      <c r="E124" s="206" t="s">
        <v>2207</v>
      </c>
      <c r="F124" s="207" t="s">
        <v>2208</v>
      </c>
      <c r="G124" s="208" t="s">
        <v>1837</v>
      </c>
      <c r="H124" s="209">
        <v>1</v>
      </c>
      <c r="I124" s="1"/>
      <c r="J124" s="211">
        <f>ROUND(I124*H124,2)</f>
        <v>0</v>
      </c>
      <c r="K124" s="263" t="s">
        <v>2249</v>
      </c>
      <c r="L124" s="29"/>
      <c r="M124" s="212" t="s">
        <v>1</v>
      </c>
      <c r="N124" s="213" t="s">
        <v>39</v>
      </c>
      <c r="O124" s="76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216" t="s">
        <v>89</v>
      </c>
      <c r="AT124" s="216" t="s">
        <v>161</v>
      </c>
      <c r="AU124" s="216" t="s">
        <v>83</v>
      </c>
      <c r="AY124" s="11" t="s">
        <v>159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1" t="s">
        <v>79</v>
      </c>
      <c r="BK124" s="217">
        <f>ROUND(I124*H124,2)</f>
        <v>0</v>
      </c>
      <c r="BL124" s="11" t="s">
        <v>89</v>
      </c>
      <c r="BM124" s="216" t="s">
        <v>2209</v>
      </c>
    </row>
    <row r="125" spans="1:65" s="34" customFormat="1" ht="16.5" customHeight="1">
      <c r="A125" s="28"/>
      <c r="B125" s="29"/>
      <c r="C125" s="205" t="s">
        <v>83</v>
      </c>
      <c r="D125" s="205" t="s">
        <v>161</v>
      </c>
      <c r="E125" s="206" t="s">
        <v>2210</v>
      </c>
      <c r="F125" s="207" t="s">
        <v>2211</v>
      </c>
      <c r="G125" s="208" t="s">
        <v>1837</v>
      </c>
      <c r="H125" s="209">
        <v>1</v>
      </c>
      <c r="I125" s="1"/>
      <c r="J125" s="211">
        <f>ROUND(I125*H125,2)</f>
        <v>0</v>
      </c>
      <c r="K125" s="263" t="s">
        <v>2249</v>
      </c>
      <c r="L125" s="29"/>
      <c r="M125" s="212" t="s">
        <v>1</v>
      </c>
      <c r="N125" s="213" t="s">
        <v>39</v>
      </c>
      <c r="O125" s="76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216" t="s">
        <v>89</v>
      </c>
      <c r="AT125" s="216" t="s">
        <v>161</v>
      </c>
      <c r="AU125" s="216" t="s">
        <v>83</v>
      </c>
      <c r="AY125" s="11" t="s">
        <v>159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1" t="s">
        <v>79</v>
      </c>
      <c r="BK125" s="217">
        <f>ROUND(I125*H125,2)</f>
        <v>0</v>
      </c>
      <c r="BL125" s="11" t="s">
        <v>89</v>
      </c>
      <c r="BM125" s="216" t="s">
        <v>2212</v>
      </c>
    </row>
    <row r="126" spans="1:65" s="34" customFormat="1" ht="16.5" customHeight="1">
      <c r="A126" s="28"/>
      <c r="B126" s="29"/>
      <c r="C126" s="205" t="s">
        <v>86</v>
      </c>
      <c r="D126" s="205" t="s">
        <v>161</v>
      </c>
      <c r="E126" s="206" t="s">
        <v>2213</v>
      </c>
      <c r="F126" s="207" t="s">
        <v>2214</v>
      </c>
      <c r="G126" s="208" t="s">
        <v>1837</v>
      </c>
      <c r="H126" s="209">
        <v>1</v>
      </c>
      <c r="I126" s="1"/>
      <c r="J126" s="211">
        <f>ROUND(I126*H126,2)</f>
        <v>0</v>
      </c>
      <c r="K126" s="263" t="s">
        <v>2249</v>
      </c>
      <c r="L126" s="29"/>
      <c r="M126" s="212" t="s">
        <v>1</v>
      </c>
      <c r="N126" s="213" t="s">
        <v>39</v>
      </c>
      <c r="O126" s="7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216" t="s">
        <v>89</v>
      </c>
      <c r="AT126" s="216" t="s">
        <v>161</v>
      </c>
      <c r="AU126" s="216" t="s">
        <v>83</v>
      </c>
      <c r="AY126" s="11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1" t="s">
        <v>79</v>
      </c>
      <c r="BK126" s="217">
        <f>ROUND(I126*H126,2)</f>
        <v>0</v>
      </c>
      <c r="BL126" s="11" t="s">
        <v>89</v>
      </c>
      <c r="BM126" s="216" t="s">
        <v>2215</v>
      </c>
    </row>
    <row r="127" spans="2:63" s="192" customFormat="1" ht="22.7" customHeight="1">
      <c r="B127" s="193"/>
      <c r="D127" s="194" t="s">
        <v>73</v>
      </c>
      <c r="E127" s="203" t="s">
        <v>2216</v>
      </c>
      <c r="F127" s="203" t="s">
        <v>2217</v>
      </c>
      <c r="J127" s="204">
        <f>BK127</f>
        <v>0</v>
      </c>
      <c r="K127" s="197"/>
      <c r="L127" s="193"/>
      <c r="M127" s="198"/>
      <c r="N127" s="199"/>
      <c r="O127" s="199"/>
      <c r="P127" s="200">
        <f>SUM(P128:P130)</f>
        <v>0</v>
      </c>
      <c r="Q127" s="199"/>
      <c r="R127" s="200">
        <f>SUM(R128:R130)</f>
        <v>0</v>
      </c>
      <c r="S127" s="199"/>
      <c r="T127" s="201">
        <f>SUM(T128:T130)</f>
        <v>0</v>
      </c>
      <c r="AR127" s="194" t="s">
        <v>108</v>
      </c>
      <c r="AT127" s="197" t="s">
        <v>73</v>
      </c>
      <c r="AU127" s="197" t="s">
        <v>79</v>
      </c>
      <c r="AY127" s="194" t="s">
        <v>159</v>
      </c>
      <c r="BK127" s="202">
        <f>SUM(BK128:BK130)</f>
        <v>0</v>
      </c>
    </row>
    <row r="128" spans="1:65" s="34" customFormat="1" ht="16.5" customHeight="1">
      <c r="A128" s="28"/>
      <c r="B128" s="29"/>
      <c r="C128" s="205" t="s">
        <v>89</v>
      </c>
      <c r="D128" s="205" t="s">
        <v>161</v>
      </c>
      <c r="E128" s="206" t="s">
        <v>2218</v>
      </c>
      <c r="F128" s="207" t="s">
        <v>2219</v>
      </c>
      <c r="G128" s="208" t="s">
        <v>1837</v>
      </c>
      <c r="H128" s="209">
        <v>1</v>
      </c>
      <c r="I128" s="1"/>
      <c r="J128" s="211">
        <f>ROUND(I128*H128,2)</f>
        <v>0</v>
      </c>
      <c r="K128" s="263" t="s">
        <v>2249</v>
      </c>
      <c r="L128" s="29"/>
      <c r="M128" s="212" t="s">
        <v>1</v>
      </c>
      <c r="N128" s="213" t="s">
        <v>39</v>
      </c>
      <c r="O128" s="7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89</v>
      </c>
      <c r="AT128" s="216" t="s">
        <v>161</v>
      </c>
      <c r="AU128" s="216" t="s">
        <v>83</v>
      </c>
      <c r="AY128" s="11" t="s">
        <v>159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1" t="s">
        <v>79</v>
      </c>
      <c r="BK128" s="217">
        <f>ROUND(I128*H128,2)</f>
        <v>0</v>
      </c>
      <c r="BL128" s="11" t="s">
        <v>89</v>
      </c>
      <c r="BM128" s="216" t="s">
        <v>2220</v>
      </c>
    </row>
    <row r="129" spans="1:65" s="34" customFormat="1" ht="16.5" customHeight="1">
      <c r="A129" s="28"/>
      <c r="B129" s="29"/>
      <c r="C129" s="205" t="s">
        <v>108</v>
      </c>
      <c r="D129" s="205" t="s">
        <v>161</v>
      </c>
      <c r="E129" s="206" t="s">
        <v>2221</v>
      </c>
      <c r="F129" s="207" t="s">
        <v>2222</v>
      </c>
      <c r="G129" s="208" t="s">
        <v>1837</v>
      </c>
      <c r="H129" s="209">
        <v>1</v>
      </c>
      <c r="I129" s="1"/>
      <c r="J129" s="211">
        <f>ROUND(I129*H129,2)</f>
        <v>0</v>
      </c>
      <c r="K129" s="263" t="s">
        <v>2249</v>
      </c>
      <c r="L129" s="29"/>
      <c r="M129" s="212" t="s">
        <v>1</v>
      </c>
      <c r="N129" s="213" t="s">
        <v>39</v>
      </c>
      <c r="O129" s="76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89</v>
      </c>
      <c r="AT129" s="216" t="s">
        <v>161</v>
      </c>
      <c r="AU129" s="216" t="s">
        <v>83</v>
      </c>
      <c r="AY129" s="11" t="s">
        <v>159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1" t="s">
        <v>79</v>
      </c>
      <c r="BK129" s="217">
        <f>ROUND(I129*H129,2)</f>
        <v>0</v>
      </c>
      <c r="BL129" s="11" t="s">
        <v>89</v>
      </c>
      <c r="BM129" s="216" t="s">
        <v>2223</v>
      </c>
    </row>
    <row r="130" spans="1:65" s="34" customFormat="1" ht="16.5" customHeight="1">
      <c r="A130" s="28"/>
      <c r="B130" s="29"/>
      <c r="C130" s="205" t="s">
        <v>189</v>
      </c>
      <c r="D130" s="205" t="s">
        <v>161</v>
      </c>
      <c r="E130" s="206" t="s">
        <v>2224</v>
      </c>
      <c r="F130" s="207" t="s">
        <v>2225</v>
      </c>
      <c r="G130" s="208" t="s">
        <v>1837</v>
      </c>
      <c r="H130" s="209">
        <v>1</v>
      </c>
      <c r="I130" s="1"/>
      <c r="J130" s="211">
        <f>ROUND(I130*H130,2)</f>
        <v>0</v>
      </c>
      <c r="K130" s="263" t="s">
        <v>2249</v>
      </c>
      <c r="L130" s="29"/>
      <c r="M130" s="212" t="s">
        <v>1</v>
      </c>
      <c r="N130" s="213" t="s">
        <v>39</v>
      </c>
      <c r="O130" s="7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89</v>
      </c>
      <c r="AT130" s="216" t="s">
        <v>161</v>
      </c>
      <c r="AU130" s="216" t="s">
        <v>83</v>
      </c>
      <c r="AY130" s="11" t="s">
        <v>159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1" t="s">
        <v>79</v>
      </c>
      <c r="BK130" s="217">
        <f>ROUND(I130*H130,2)</f>
        <v>0</v>
      </c>
      <c r="BL130" s="11" t="s">
        <v>89</v>
      </c>
      <c r="BM130" s="216" t="s">
        <v>2226</v>
      </c>
    </row>
    <row r="131" spans="2:63" s="192" customFormat="1" ht="22.7" customHeight="1">
      <c r="B131" s="193"/>
      <c r="D131" s="194" t="s">
        <v>73</v>
      </c>
      <c r="E131" s="203" t="s">
        <v>2227</v>
      </c>
      <c r="F131" s="203" t="s">
        <v>2228</v>
      </c>
      <c r="J131" s="204">
        <f>BK131</f>
        <v>0</v>
      </c>
      <c r="K131" s="197"/>
      <c r="L131" s="193"/>
      <c r="M131" s="198"/>
      <c r="N131" s="199"/>
      <c r="O131" s="199"/>
      <c r="P131" s="200">
        <f>SUM(P132:P134)</f>
        <v>0</v>
      </c>
      <c r="Q131" s="199"/>
      <c r="R131" s="200">
        <f>SUM(R132:R134)</f>
        <v>0</v>
      </c>
      <c r="S131" s="199"/>
      <c r="T131" s="201">
        <f>SUM(T132:T134)</f>
        <v>0</v>
      </c>
      <c r="AR131" s="194" t="s">
        <v>108</v>
      </c>
      <c r="AT131" s="197" t="s">
        <v>73</v>
      </c>
      <c r="AU131" s="197" t="s">
        <v>79</v>
      </c>
      <c r="AY131" s="194" t="s">
        <v>159</v>
      </c>
      <c r="BK131" s="202">
        <f>SUM(BK132:BK134)</f>
        <v>0</v>
      </c>
    </row>
    <row r="132" spans="1:65" s="34" customFormat="1" ht="16.5" customHeight="1">
      <c r="A132" s="28"/>
      <c r="B132" s="29"/>
      <c r="C132" s="205" t="s">
        <v>111</v>
      </c>
      <c r="D132" s="205" t="s">
        <v>161</v>
      </c>
      <c r="E132" s="206" t="s">
        <v>2229</v>
      </c>
      <c r="F132" s="207" t="s">
        <v>2230</v>
      </c>
      <c r="G132" s="208" t="s">
        <v>1837</v>
      </c>
      <c r="H132" s="209">
        <v>1</v>
      </c>
      <c r="I132" s="1"/>
      <c r="J132" s="211">
        <f>ROUND(I132*H132,2)</f>
        <v>0</v>
      </c>
      <c r="K132" s="263" t="s">
        <v>2249</v>
      </c>
      <c r="L132" s="29"/>
      <c r="M132" s="212" t="s">
        <v>1</v>
      </c>
      <c r="N132" s="213" t="s">
        <v>39</v>
      </c>
      <c r="O132" s="76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89</v>
      </c>
      <c r="AT132" s="216" t="s">
        <v>161</v>
      </c>
      <c r="AU132" s="216" t="s">
        <v>83</v>
      </c>
      <c r="AY132" s="11" t="s">
        <v>159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1" t="s">
        <v>79</v>
      </c>
      <c r="BK132" s="217">
        <f>ROUND(I132*H132,2)</f>
        <v>0</v>
      </c>
      <c r="BL132" s="11" t="s">
        <v>89</v>
      </c>
      <c r="BM132" s="216" t="s">
        <v>2231</v>
      </c>
    </row>
    <row r="133" spans="1:65" s="34" customFormat="1" ht="16.5" customHeight="1">
      <c r="A133" s="28"/>
      <c r="B133" s="29"/>
      <c r="C133" s="205" t="s">
        <v>197</v>
      </c>
      <c r="D133" s="205" t="s">
        <v>161</v>
      </c>
      <c r="E133" s="206" t="s">
        <v>2232</v>
      </c>
      <c r="F133" s="207" t="s">
        <v>2233</v>
      </c>
      <c r="G133" s="208" t="s">
        <v>1837</v>
      </c>
      <c r="H133" s="209">
        <v>1</v>
      </c>
      <c r="I133" s="1"/>
      <c r="J133" s="211">
        <f>ROUND(I133*H133,2)</f>
        <v>0</v>
      </c>
      <c r="K133" s="263" t="s">
        <v>2249</v>
      </c>
      <c r="L133" s="29"/>
      <c r="M133" s="212" t="s">
        <v>1</v>
      </c>
      <c r="N133" s="213" t="s">
        <v>39</v>
      </c>
      <c r="O133" s="76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89</v>
      </c>
      <c r="AT133" s="216" t="s">
        <v>161</v>
      </c>
      <c r="AU133" s="216" t="s">
        <v>83</v>
      </c>
      <c r="AY133" s="11" t="s">
        <v>159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1" t="s">
        <v>79</v>
      </c>
      <c r="BK133" s="217">
        <f>ROUND(I133*H133,2)</f>
        <v>0</v>
      </c>
      <c r="BL133" s="11" t="s">
        <v>89</v>
      </c>
      <c r="BM133" s="216" t="s">
        <v>2234</v>
      </c>
    </row>
    <row r="134" spans="1:65" s="34" customFormat="1" ht="16.5" customHeight="1">
      <c r="A134" s="28"/>
      <c r="B134" s="29"/>
      <c r="C134" s="205" t="s">
        <v>203</v>
      </c>
      <c r="D134" s="205" t="s">
        <v>161</v>
      </c>
      <c r="E134" s="206" t="s">
        <v>2235</v>
      </c>
      <c r="F134" s="207" t="s">
        <v>2236</v>
      </c>
      <c r="G134" s="208" t="s">
        <v>1837</v>
      </c>
      <c r="H134" s="209">
        <v>1</v>
      </c>
      <c r="I134" s="1"/>
      <c r="J134" s="211">
        <f>ROUND(I134*H134,2)</f>
        <v>0</v>
      </c>
      <c r="K134" s="263" t="s">
        <v>2249</v>
      </c>
      <c r="L134" s="29"/>
      <c r="M134" s="212" t="s">
        <v>1</v>
      </c>
      <c r="N134" s="213" t="s">
        <v>39</v>
      </c>
      <c r="O134" s="76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89</v>
      </c>
      <c r="AT134" s="216" t="s">
        <v>161</v>
      </c>
      <c r="AU134" s="216" t="s">
        <v>83</v>
      </c>
      <c r="AY134" s="11" t="s">
        <v>159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1" t="s">
        <v>79</v>
      </c>
      <c r="BK134" s="217">
        <f>ROUND(I134*H134,2)</f>
        <v>0</v>
      </c>
      <c r="BL134" s="11" t="s">
        <v>89</v>
      </c>
      <c r="BM134" s="216" t="s">
        <v>2237</v>
      </c>
    </row>
    <row r="135" spans="2:63" s="192" customFormat="1" ht="22.7" customHeight="1">
      <c r="B135" s="193"/>
      <c r="D135" s="194" t="s">
        <v>73</v>
      </c>
      <c r="E135" s="203" t="s">
        <v>2238</v>
      </c>
      <c r="F135" s="203" t="s">
        <v>106</v>
      </c>
      <c r="J135" s="204">
        <f>BK135</f>
        <v>0</v>
      </c>
      <c r="K135" s="197"/>
      <c r="L135" s="193"/>
      <c r="M135" s="198"/>
      <c r="N135" s="199"/>
      <c r="O135" s="199"/>
      <c r="P135" s="200">
        <f>SUM(P136:P139)</f>
        <v>0</v>
      </c>
      <c r="Q135" s="199"/>
      <c r="R135" s="200">
        <f>SUM(R136:R139)</f>
        <v>0</v>
      </c>
      <c r="S135" s="199"/>
      <c r="T135" s="201">
        <f>SUM(T136:T139)</f>
        <v>0</v>
      </c>
      <c r="AR135" s="194" t="s">
        <v>108</v>
      </c>
      <c r="AT135" s="197" t="s">
        <v>73</v>
      </c>
      <c r="AU135" s="197" t="s">
        <v>79</v>
      </c>
      <c r="AY135" s="194" t="s">
        <v>159</v>
      </c>
      <c r="BK135" s="202">
        <f>SUM(BK136:BK139)</f>
        <v>0</v>
      </c>
    </row>
    <row r="136" spans="1:65" s="34" customFormat="1" ht="16.5" customHeight="1">
      <c r="A136" s="28"/>
      <c r="B136" s="29"/>
      <c r="C136" s="205" t="s">
        <v>207</v>
      </c>
      <c r="D136" s="205" t="s">
        <v>161</v>
      </c>
      <c r="E136" s="206" t="s">
        <v>2239</v>
      </c>
      <c r="F136" s="207" t="s">
        <v>2240</v>
      </c>
      <c r="G136" s="208" t="s">
        <v>1837</v>
      </c>
      <c r="H136" s="209">
        <v>1</v>
      </c>
      <c r="I136" s="1"/>
      <c r="J136" s="211">
        <f>ROUND(I136*H136,2)</f>
        <v>0</v>
      </c>
      <c r="K136" s="263" t="s">
        <v>2249</v>
      </c>
      <c r="L136" s="29"/>
      <c r="M136" s="212" t="s">
        <v>1</v>
      </c>
      <c r="N136" s="213" t="s">
        <v>39</v>
      </c>
      <c r="O136" s="76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89</v>
      </c>
      <c r="AT136" s="216" t="s">
        <v>161</v>
      </c>
      <c r="AU136" s="216" t="s">
        <v>83</v>
      </c>
      <c r="AY136" s="11" t="s">
        <v>159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1" t="s">
        <v>79</v>
      </c>
      <c r="BK136" s="217">
        <f>ROUND(I136*H136,2)</f>
        <v>0</v>
      </c>
      <c r="BL136" s="11" t="s">
        <v>89</v>
      </c>
      <c r="BM136" s="216" t="s">
        <v>2241</v>
      </c>
    </row>
    <row r="137" spans="1:65" s="34" customFormat="1" ht="16.5" customHeight="1">
      <c r="A137" s="28"/>
      <c r="B137" s="29"/>
      <c r="C137" s="205" t="s">
        <v>211</v>
      </c>
      <c r="D137" s="205" t="s">
        <v>161</v>
      </c>
      <c r="E137" s="206" t="s">
        <v>2242</v>
      </c>
      <c r="F137" s="207" t="s">
        <v>2243</v>
      </c>
      <c r="G137" s="208" t="s">
        <v>1837</v>
      </c>
      <c r="H137" s="209">
        <v>1</v>
      </c>
      <c r="I137" s="1"/>
      <c r="J137" s="211">
        <f>ROUND(I137*H137,2)</f>
        <v>0</v>
      </c>
      <c r="K137" s="263" t="s">
        <v>2249</v>
      </c>
      <c r="L137" s="29"/>
      <c r="M137" s="212" t="s">
        <v>1</v>
      </c>
      <c r="N137" s="213" t="s">
        <v>39</v>
      </c>
      <c r="O137" s="76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89</v>
      </c>
      <c r="AT137" s="216" t="s">
        <v>161</v>
      </c>
      <c r="AU137" s="216" t="s">
        <v>83</v>
      </c>
      <c r="AY137" s="11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1" t="s">
        <v>79</v>
      </c>
      <c r="BK137" s="217">
        <f>ROUND(I137*H137,2)</f>
        <v>0</v>
      </c>
      <c r="BL137" s="11" t="s">
        <v>89</v>
      </c>
      <c r="BM137" s="216" t="s">
        <v>2244</v>
      </c>
    </row>
    <row r="138" spans="1:65" s="34" customFormat="1" ht="16.5" customHeight="1">
      <c r="A138" s="28"/>
      <c r="B138" s="29"/>
      <c r="C138" s="205" t="s">
        <v>216</v>
      </c>
      <c r="D138" s="205" t="s">
        <v>161</v>
      </c>
      <c r="E138" s="206" t="s">
        <v>2245</v>
      </c>
      <c r="F138" s="207" t="s">
        <v>2246</v>
      </c>
      <c r="G138" s="208" t="s">
        <v>1837</v>
      </c>
      <c r="H138" s="209">
        <v>1</v>
      </c>
      <c r="I138" s="1"/>
      <c r="J138" s="211">
        <f>ROUND(I138*H138,2)</f>
        <v>0</v>
      </c>
      <c r="K138" s="263" t="s">
        <v>2249</v>
      </c>
      <c r="L138" s="29"/>
      <c r="M138" s="212" t="s">
        <v>1</v>
      </c>
      <c r="N138" s="213" t="s">
        <v>39</v>
      </c>
      <c r="O138" s="76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216" t="s">
        <v>89</v>
      </c>
      <c r="AT138" s="216" t="s">
        <v>161</v>
      </c>
      <c r="AU138" s="216" t="s">
        <v>83</v>
      </c>
      <c r="AY138" s="11" t="s">
        <v>159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1" t="s">
        <v>79</v>
      </c>
      <c r="BK138" s="217">
        <f>ROUND(I138*H138,2)</f>
        <v>0</v>
      </c>
      <c r="BL138" s="11" t="s">
        <v>89</v>
      </c>
      <c r="BM138" s="216" t="s">
        <v>2247</v>
      </c>
    </row>
    <row r="139" spans="1:65" s="34" customFormat="1" ht="16.5" customHeight="1">
      <c r="A139" s="28"/>
      <c r="B139" s="29"/>
      <c r="C139" s="205"/>
      <c r="D139" s="205"/>
      <c r="E139" s="206"/>
      <c r="F139" s="207"/>
      <c r="G139" s="208"/>
      <c r="H139" s="209"/>
      <c r="I139" s="210"/>
      <c r="J139" s="211"/>
      <c r="K139" s="208"/>
      <c r="L139" s="29"/>
      <c r="M139" s="269" t="s">
        <v>1</v>
      </c>
      <c r="N139" s="270" t="s">
        <v>39</v>
      </c>
      <c r="O139" s="271"/>
      <c r="P139" s="272">
        <f>O139*H139</f>
        <v>0</v>
      </c>
      <c r="Q139" s="272">
        <v>0</v>
      </c>
      <c r="R139" s="272">
        <f>Q139*H139</f>
        <v>0</v>
      </c>
      <c r="S139" s="272">
        <v>0</v>
      </c>
      <c r="T139" s="273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89</v>
      </c>
      <c r="AT139" s="216" t="s">
        <v>161</v>
      </c>
      <c r="AU139" s="216" t="s">
        <v>83</v>
      </c>
      <c r="AY139" s="11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1" t="s">
        <v>79</v>
      </c>
      <c r="BK139" s="217">
        <f>ROUND(I139*H139,2)</f>
        <v>0</v>
      </c>
      <c r="BL139" s="11" t="s">
        <v>89</v>
      </c>
      <c r="BM139" s="216" t="s">
        <v>2248</v>
      </c>
    </row>
    <row r="140" spans="1:31" s="34" customFormat="1" ht="6.95" customHeight="1">
      <c r="A140" s="28"/>
      <c r="B140" s="55"/>
      <c r="C140" s="56"/>
      <c r="D140" s="56"/>
      <c r="E140" s="56"/>
      <c r="F140" s="56"/>
      <c r="G140" s="56"/>
      <c r="H140" s="56"/>
      <c r="I140" s="56"/>
      <c r="J140" s="56"/>
      <c r="K140" s="164"/>
      <c r="L140" s="29"/>
      <c r="M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</sheetData>
  <sheetProtection password="C0FB" sheet="1" objects="1" scenarios="1"/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1"/>
  <sheetViews>
    <sheetView showGridLines="0" workbookViewId="0" topLeftCell="A1">
      <selection activeCell="K39" sqref="K39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82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1:31" s="34" customFormat="1" ht="12" customHeight="1">
      <c r="A8" s="28"/>
      <c r="B8" s="29"/>
      <c r="C8" s="28"/>
      <c r="D8" s="24" t="s">
        <v>115</v>
      </c>
      <c r="E8" s="28"/>
      <c r="F8" s="28"/>
      <c r="G8" s="28"/>
      <c r="H8" s="28"/>
      <c r="I8" s="28"/>
      <c r="J8" s="28"/>
      <c r="K8" s="138"/>
      <c r="L8" s="5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34" customFormat="1" ht="16.5" customHeight="1">
      <c r="A9" s="28"/>
      <c r="B9" s="29"/>
      <c r="C9" s="28"/>
      <c r="D9" s="28"/>
      <c r="E9" s="64" t="s">
        <v>116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2" customHeight="1">
      <c r="A11" s="28"/>
      <c r="B11" s="29"/>
      <c r="C11" s="28"/>
      <c r="D11" s="24" t="s">
        <v>17</v>
      </c>
      <c r="E11" s="28"/>
      <c r="F11" s="25" t="s">
        <v>1</v>
      </c>
      <c r="G11" s="28"/>
      <c r="H11" s="28"/>
      <c r="I11" s="24" t="s">
        <v>18</v>
      </c>
      <c r="J11" s="25" t="s">
        <v>1</v>
      </c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 customHeight="1">
      <c r="A12" s="28"/>
      <c r="B12" s="29"/>
      <c r="C12" s="28"/>
      <c r="D12" s="24" t="s">
        <v>19</v>
      </c>
      <c r="E12" s="28"/>
      <c r="F12" s="25" t="s">
        <v>20</v>
      </c>
      <c r="G12" s="28"/>
      <c r="H12" s="28"/>
      <c r="I12" s="24" t="s">
        <v>21</v>
      </c>
      <c r="J12" s="140" t="str">
        <f>'Rekapitulace stavby'!AN8</f>
        <v>15. 2. 2021</v>
      </c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0.7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23</v>
      </c>
      <c r="E14" s="28"/>
      <c r="F14" s="28"/>
      <c r="G14" s="28"/>
      <c r="H14" s="28"/>
      <c r="I14" s="24" t="s">
        <v>24</v>
      </c>
      <c r="J14" s="25" t="s">
        <v>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8" customHeight="1">
      <c r="A15" s="28"/>
      <c r="B15" s="29"/>
      <c r="C15" s="28"/>
      <c r="D15" s="28"/>
      <c r="E15" s="25" t="s">
        <v>25</v>
      </c>
      <c r="F15" s="28"/>
      <c r="G15" s="28"/>
      <c r="H15" s="28"/>
      <c r="I15" s="24" t="s">
        <v>26</v>
      </c>
      <c r="J15" s="25" t="s">
        <v>1</v>
      </c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2" customHeight="1">
      <c r="A17" s="28"/>
      <c r="B17" s="29"/>
      <c r="C17" s="28"/>
      <c r="D17" s="24" t="s">
        <v>27</v>
      </c>
      <c r="E17" s="28"/>
      <c r="F17" s="28"/>
      <c r="G17" s="28"/>
      <c r="H17" s="28"/>
      <c r="I17" s="24" t="s">
        <v>24</v>
      </c>
      <c r="J17" s="4" t="str">
        <f>'Rekapitulace stavby'!AN13</f>
        <v>Vyplň údaj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18" customHeight="1">
      <c r="A18" s="28"/>
      <c r="B18" s="29"/>
      <c r="C18" s="28"/>
      <c r="D18" s="28"/>
      <c r="E18" s="6" t="str">
        <f>'Rekapitulace stavby'!E14</f>
        <v>Vyplň údaj</v>
      </c>
      <c r="F18" s="268"/>
      <c r="G18" s="268"/>
      <c r="H18" s="268"/>
      <c r="I18" s="24" t="s">
        <v>26</v>
      </c>
      <c r="J18" s="4" t="str">
        <f>'Rekapitulace stavby'!AN14</f>
        <v>Vyplň údaj</v>
      </c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2" customHeight="1">
      <c r="A20" s="28"/>
      <c r="B20" s="29"/>
      <c r="C20" s="28"/>
      <c r="D20" s="24" t="s">
        <v>29</v>
      </c>
      <c r="E20" s="28"/>
      <c r="F20" s="28"/>
      <c r="G20" s="28"/>
      <c r="H20" s="28"/>
      <c r="I20" s="24" t="s">
        <v>24</v>
      </c>
      <c r="J20" s="25" t="s">
        <v>1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18" customHeight="1">
      <c r="A21" s="28"/>
      <c r="B21" s="29"/>
      <c r="C21" s="28"/>
      <c r="D21" s="28"/>
      <c r="E21" s="25" t="s">
        <v>30</v>
      </c>
      <c r="F21" s="28"/>
      <c r="G21" s="28"/>
      <c r="H21" s="28"/>
      <c r="I21" s="24" t="s">
        <v>26</v>
      </c>
      <c r="J21" s="25" t="s">
        <v>1</v>
      </c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2" customHeight="1">
      <c r="A23" s="28"/>
      <c r="B23" s="29"/>
      <c r="C23" s="28"/>
      <c r="D23" s="24" t="s">
        <v>32</v>
      </c>
      <c r="E23" s="28"/>
      <c r="F23" s="28"/>
      <c r="G23" s="28"/>
      <c r="H23" s="28"/>
      <c r="I23" s="24" t="s">
        <v>24</v>
      </c>
      <c r="J23" s="25" t="str">
        <f>IF('Rekapitulace stavby'!AN19="","",'Rekapitulace stavby'!AN19)</f>
        <v/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18" customHeight="1">
      <c r="A24" s="28"/>
      <c r="B24" s="29"/>
      <c r="C24" s="28"/>
      <c r="D24" s="28"/>
      <c r="E24" s="25" t="str">
        <f>IF('Rekapitulace stavby'!E20="","",'Rekapitulace stavby'!E20)</f>
        <v xml:space="preserve"> </v>
      </c>
      <c r="F24" s="28"/>
      <c r="G24" s="28"/>
      <c r="H24" s="28"/>
      <c r="I24" s="24" t="s">
        <v>26</v>
      </c>
      <c r="J24" s="25" t="str">
        <f>IF('Rekapitulace stavby'!AN20="","",'Rekapitulace stavby'!AN20)</f>
        <v/>
      </c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2" customHeight="1">
      <c r="A26" s="28"/>
      <c r="B26" s="29"/>
      <c r="C26" s="28"/>
      <c r="D26" s="24" t="s">
        <v>33</v>
      </c>
      <c r="E26" s="28"/>
      <c r="F26" s="28"/>
      <c r="G26" s="28"/>
      <c r="H26" s="28"/>
      <c r="I26" s="28"/>
      <c r="J26" s="28"/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145" customFormat="1" ht="16.5" customHeight="1">
      <c r="A27" s="141"/>
      <c r="B27" s="142"/>
      <c r="C27" s="141"/>
      <c r="D27" s="141"/>
      <c r="E27" s="26" t="s">
        <v>1</v>
      </c>
      <c r="F27" s="26"/>
      <c r="G27" s="26"/>
      <c r="H27" s="26"/>
      <c r="I27" s="141"/>
      <c r="J27" s="141"/>
      <c r="K27" s="143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34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34" customFormat="1" ht="6.95" customHeight="1">
      <c r="A29" s="28"/>
      <c r="B29" s="29"/>
      <c r="C29" s="28"/>
      <c r="D29" s="89"/>
      <c r="E29" s="89"/>
      <c r="F29" s="89"/>
      <c r="G29" s="89"/>
      <c r="H29" s="89"/>
      <c r="I29" s="89"/>
      <c r="J29" s="89"/>
      <c r="K29" s="146"/>
      <c r="L29" s="5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34" customFormat="1" ht="25.35" customHeight="1">
      <c r="A30" s="28"/>
      <c r="B30" s="29"/>
      <c r="C30" s="28"/>
      <c r="D30" s="147" t="s">
        <v>34</v>
      </c>
      <c r="E30" s="28"/>
      <c r="F30" s="28"/>
      <c r="G30" s="28"/>
      <c r="H30" s="28"/>
      <c r="I30" s="28"/>
      <c r="J30" s="148">
        <f>ROUND(J138,2)</f>
        <v>0</v>
      </c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14.45" customHeight="1">
      <c r="A32" s="28"/>
      <c r="B32" s="29"/>
      <c r="C32" s="28"/>
      <c r="D32" s="28"/>
      <c r="E32" s="28"/>
      <c r="F32" s="149" t="s">
        <v>36</v>
      </c>
      <c r="G32" s="28"/>
      <c r="H32" s="28"/>
      <c r="I32" s="149" t="s">
        <v>35</v>
      </c>
      <c r="J32" s="149" t="s">
        <v>37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14.45" customHeight="1">
      <c r="A33" s="28"/>
      <c r="B33" s="29"/>
      <c r="C33" s="28"/>
      <c r="D33" s="150" t="s">
        <v>38</v>
      </c>
      <c r="E33" s="24" t="s">
        <v>39</v>
      </c>
      <c r="F33" s="151">
        <f>ROUND((SUM(BE138:BE1420)),2)</f>
        <v>0</v>
      </c>
      <c r="G33" s="28"/>
      <c r="H33" s="28"/>
      <c r="I33" s="152">
        <v>0.21</v>
      </c>
      <c r="J33" s="151">
        <f>ROUND(((SUM(BE138:BE1420))*I33),2)</f>
        <v>0</v>
      </c>
      <c r="K33" s="138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4" t="s">
        <v>40</v>
      </c>
      <c r="F34" s="151">
        <f>ROUND((SUM(BF138:BF1420)),2)</f>
        <v>0</v>
      </c>
      <c r="G34" s="28"/>
      <c r="H34" s="28"/>
      <c r="I34" s="152">
        <v>0.15</v>
      </c>
      <c r="J34" s="151">
        <f>ROUND(((SUM(BF138:BF1420))*I34),2)</f>
        <v>0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 hidden="1">
      <c r="A35" s="28"/>
      <c r="B35" s="29"/>
      <c r="C35" s="28"/>
      <c r="D35" s="28"/>
      <c r="E35" s="24" t="s">
        <v>41</v>
      </c>
      <c r="F35" s="151">
        <f>ROUND((SUM(BG138:BG1420)),2)</f>
        <v>0</v>
      </c>
      <c r="G35" s="28"/>
      <c r="H35" s="28"/>
      <c r="I35" s="152">
        <v>0.21</v>
      </c>
      <c r="J35" s="151">
        <f>0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 hidden="1">
      <c r="A36" s="28"/>
      <c r="B36" s="29"/>
      <c r="C36" s="28"/>
      <c r="D36" s="28"/>
      <c r="E36" s="24" t="s">
        <v>42</v>
      </c>
      <c r="F36" s="151">
        <f>ROUND((SUM(BH138:BH1420)),2)</f>
        <v>0</v>
      </c>
      <c r="G36" s="28"/>
      <c r="H36" s="28"/>
      <c r="I36" s="152">
        <v>0.15</v>
      </c>
      <c r="J36" s="151">
        <f>0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43</v>
      </c>
      <c r="F37" s="151">
        <f>ROUND((SUM(BI138:BI1420)),2)</f>
        <v>0</v>
      </c>
      <c r="G37" s="28"/>
      <c r="H37" s="28"/>
      <c r="I37" s="152">
        <v>0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25.35" customHeight="1">
      <c r="A39" s="28"/>
      <c r="B39" s="29"/>
      <c r="C39" s="153"/>
      <c r="D39" s="154" t="s">
        <v>44</v>
      </c>
      <c r="E39" s="80"/>
      <c r="F39" s="80"/>
      <c r="G39" s="155" t="s">
        <v>45</v>
      </c>
      <c r="H39" s="156" t="s">
        <v>46</v>
      </c>
      <c r="I39" s="80"/>
      <c r="J39" s="157">
        <f>SUM(J30:J37)</f>
        <v>0</v>
      </c>
      <c r="K39" s="15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34" customFormat="1" ht="12" customHeight="1">
      <c r="A86" s="28"/>
      <c r="B86" s="29"/>
      <c r="C86" s="24" t="s">
        <v>115</v>
      </c>
      <c r="D86" s="28"/>
      <c r="E86" s="28"/>
      <c r="F86" s="28"/>
      <c r="G86" s="28"/>
      <c r="H86" s="28"/>
      <c r="I86" s="28"/>
      <c r="J86" s="28"/>
      <c r="K86" s="138"/>
      <c r="L86" s="50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34" customFormat="1" ht="16.5" customHeight="1">
      <c r="A87" s="28"/>
      <c r="B87" s="29"/>
      <c r="C87" s="28"/>
      <c r="D87" s="28"/>
      <c r="E87" s="64" t="str">
        <f>E9</f>
        <v>1 - Architektonicko stavební řešení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2" customHeight="1">
      <c r="A89" s="28"/>
      <c r="B89" s="29"/>
      <c r="C89" s="24" t="s">
        <v>19</v>
      </c>
      <c r="D89" s="28"/>
      <c r="E89" s="28"/>
      <c r="F89" s="25" t="str">
        <f>F12</f>
        <v xml:space="preserve"> </v>
      </c>
      <c r="G89" s="28"/>
      <c r="H89" s="28"/>
      <c r="I89" s="24" t="s">
        <v>21</v>
      </c>
      <c r="J89" s="140" t="str">
        <f>IF(J12="","",J12)</f>
        <v>15. 2. 2021</v>
      </c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5.2" customHeight="1">
      <c r="A91" s="28"/>
      <c r="B91" s="29"/>
      <c r="C91" s="24" t="s">
        <v>23</v>
      </c>
      <c r="D91" s="28"/>
      <c r="E91" s="28"/>
      <c r="F91" s="25" t="str">
        <f>E15</f>
        <v>Pardubický kraj</v>
      </c>
      <c r="G91" s="28"/>
      <c r="H91" s="28"/>
      <c r="I91" s="24" t="s">
        <v>29</v>
      </c>
      <c r="J91" s="166" t="str">
        <f>E21</f>
        <v>astalon s.r.o.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15.2" customHeight="1">
      <c r="A92" s="28"/>
      <c r="B92" s="29"/>
      <c r="C92" s="24" t="s">
        <v>27</v>
      </c>
      <c r="D92" s="28"/>
      <c r="E92" s="28"/>
      <c r="F92" s="25" t="str">
        <f>IF(E18="","",E18)</f>
        <v>Vyplň údaj</v>
      </c>
      <c r="G92" s="28"/>
      <c r="H92" s="28"/>
      <c r="I92" s="24" t="s">
        <v>32</v>
      </c>
      <c r="J92" s="166" t="str">
        <f>E24</f>
        <v xml:space="preserve"> </v>
      </c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29.25" customHeight="1">
      <c r="A94" s="28"/>
      <c r="B94" s="29"/>
      <c r="C94" s="167" t="s">
        <v>118</v>
      </c>
      <c r="D94" s="153"/>
      <c r="E94" s="153"/>
      <c r="F94" s="153"/>
      <c r="G94" s="153"/>
      <c r="H94" s="153"/>
      <c r="I94" s="153"/>
      <c r="J94" s="168" t="s">
        <v>119</v>
      </c>
      <c r="K94" s="169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34" customFormat="1" ht="22.7" customHeight="1">
      <c r="A96" s="28"/>
      <c r="B96" s="29"/>
      <c r="C96" s="170" t="s">
        <v>120</v>
      </c>
      <c r="D96" s="28"/>
      <c r="E96" s="28"/>
      <c r="F96" s="28"/>
      <c r="G96" s="28"/>
      <c r="H96" s="28"/>
      <c r="I96" s="28"/>
      <c r="J96" s="148">
        <f>J138</f>
        <v>0</v>
      </c>
      <c r="K96" s="138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1" t="s">
        <v>121</v>
      </c>
    </row>
    <row r="97" spans="2:12" s="172" customFormat="1" ht="24.95" customHeight="1">
      <c r="B97" s="171"/>
      <c r="D97" s="173" t="s">
        <v>122</v>
      </c>
      <c r="E97" s="174"/>
      <c r="F97" s="174"/>
      <c r="G97" s="174"/>
      <c r="H97" s="174"/>
      <c r="I97" s="174"/>
      <c r="J97" s="175">
        <f>J139</f>
        <v>0</v>
      </c>
      <c r="K97" s="176"/>
      <c r="L97" s="171"/>
    </row>
    <row r="98" spans="2:12" s="119" customFormat="1" ht="19.9" customHeight="1">
      <c r="B98" s="177"/>
      <c r="D98" s="178" t="s">
        <v>123</v>
      </c>
      <c r="E98" s="179"/>
      <c r="F98" s="179"/>
      <c r="G98" s="179"/>
      <c r="H98" s="179"/>
      <c r="I98" s="179"/>
      <c r="J98" s="180">
        <f>J140</f>
        <v>0</v>
      </c>
      <c r="K98" s="181"/>
      <c r="L98" s="177"/>
    </row>
    <row r="99" spans="2:12" s="119" customFormat="1" ht="19.9" customHeight="1">
      <c r="B99" s="177"/>
      <c r="D99" s="178" t="s">
        <v>124</v>
      </c>
      <c r="E99" s="179"/>
      <c r="F99" s="179"/>
      <c r="G99" s="179"/>
      <c r="H99" s="179"/>
      <c r="I99" s="179"/>
      <c r="J99" s="180">
        <f>J176</f>
        <v>0</v>
      </c>
      <c r="K99" s="181"/>
      <c r="L99" s="177"/>
    </row>
    <row r="100" spans="2:12" s="119" customFormat="1" ht="19.9" customHeight="1">
      <c r="B100" s="177"/>
      <c r="D100" s="178" t="s">
        <v>125</v>
      </c>
      <c r="E100" s="179"/>
      <c r="F100" s="179"/>
      <c r="G100" s="179"/>
      <c r="H100" s="179"/>
      <c r="I100" s="179"/>
      <c r="J100" s="180">
        <f>J243</f>
        <v>0</v>
      </c>
      <c r="K100" s="181"/>
      <c r="L100" s="177"/>
    </row>
    <row r="101" spans="2:12" s="119" customFormat="1" ht="19.9" customHeight="1">
      <c r="B101" s="177"/>
      <c r="D101" s="178" t="s">
        <v>126</v>
      </c>
      <c r="E101" s="179"/>
      <c r="F101" s="179"/>
      <c r="G101" s="179"/>
      <c r="H101" s="179"/>
      <c r="I101" s="179"/>
      <c r="J101" s="180">
        <f>J249</f>
        <v>0</v>
      </c>
      <c r="K101" s="181"/>
      <c r="L101" s="177"/>
    </row>
    <row r="102" spans="2:12" s="119" customFormat="1" ht="19.9" customHeight="1">
      <c r="B102" s="177"/>
      <c r="D102" s="178" t="s">
        <v>127</v>
      </c>
      <c r="E102" s="179"/>
      <c r="F102" s="179"/>
      <c r="G102" s="179"/>
      <c r="H102" s="179"/>
      <c r="I102" s="179"/>
      <c r="J102" s="180">
        <f>J499</f>
        <v>0</v>
      </c>
      <c r="K102" s="181"/>
      <c r="L102" s="177"/>
    </row>
    <row r="103" spans="2:12" s="119" customFormat="1" ht="19.9" customHeight="1">
      <c r="B103" s="177"/>
      <c r="D103" s="178" t="s">
        <v>128</v>
      </c>
      <c r="E103" s="179"/>
      <c r="F103" s="179"/>
      <c r="G103" s="179"/>
      <c r="H103" s="179"/>
      <c r="I103" s="179"/>
      <c r="J103" s="180">
        <f>J504</f>
        <v>0</v>
      </c>
      <c r="K103" s="181"/>
      <c r="L103" s="177"/>
    </row>
    <row r="104" spans="2:12" s="119" customFormat="1" ht="19.9" customHeight="1">
      <c r="B104" s="177"/>
      <c r="D104" s="178" t="s">
        <v>129</v>
      </c>
      <c r="E104" s="179"/>
      <c r="F104" s="179"/>
      <c r="G104" s="179"/>
      <c r="H104" s="179"/>
      <c r="I104" s="179"/>
      <c r="J104" s="180">
        <f>J753</f>
        <v>0</v>
      </c>
      <c r="K104" s="181"/>
      <c r="L104" s="177"/>
    </row>
    <row r="105" spans="2:12" s="119" customFormat="1" ht="19.9" customHeight="1">
      <c r="B105" s="177"/>
      <c r="D105" s="178" t="s">
        <v>130</v>
      </c>
      <c r="E105" s="179"/>
      <c r="F105" s="179"/>
      <c r="G105" s="179"/>
      <c r="H105" s="179"/>
      <c r="I105" s="179"/>
      <c r="J105" s="180">
        <f>J759</f>
        <v>0</v>
      </c>
      <c r="K105" s="181"/>
      <c r="L105" s="177"/>
    </row>
    <row r="106" spans="2:12" s="172" customFormat="1" ht="24.95" customHeight="1">
      <c r="B106" s="171"/>
      <c r="D106" s="173" t="s">
        <v>131</v>
      </c>
      <c r="E106" s="174"/>
      <c r="F106" s="174"/>
      <c r="G106" s="174"/>
      <c r="H106" s="174"/>
      <c r="I106" s="174"/>
      <c r="J106" s="175">
        <f>J761</f>
        <v>0</v>
      </c>
      <c r="K106" s="176"/>
      <c r="L106" s="171"/>
    </row>
    <row r="107" spans="2:12" s="119" customFormat="1" ht="19.9" customHeight="1">
      <c r="B107" s="177"/>
      <c r="D107" s="178" t="s">
        <v>132</v>
      </c>
      <c r="E107" s="179"/>
      <c r="F107" s="179"/>
      <c r="G107" s="179"/>
      <c r="H107" s="179"/>
      <c r="I107" s="179"/>
      <c r="J107" s="180">
        <f>J762</f>
        <v>0</v>
      </c>
      <c r="K107" s="181"/>
      <c r="L107" s="177"/>
    </row>
    <row r="108" spans="2:12" s="119" customFormat="1" ht="19.9" customHeight="1">
      <c r="B108" s="177"/>
      <c r="D108" s="178" t="s">
        <v>133</v>
      </c>
      <c r="E108" s="179"/>
      <c r="F108" s="179"/>
      <c r="G108" s="179"/>
      <c r="H108" s="179"/>
      <c r="I108" s="179"/>
      <c r="J108" s="180">
        <f>J836</f>
        <v>0</v>
      </c>
      <c r="K108" s="181"/>
      <c r="L108" s="177"/>
    </row>
    <row r="109" spans="2:12" s="119" customFormat="1" ht="19.9" customHeight="1">
      <c r="B109" s="177"/>
      <c r="D109" s="178" t="s">
        <v>134</v>
      </c>
      <c r="E109" s="179"/>
      <c r="F109" s="179"/>
      <c r="G109" s="179"/>
      <c r="H109" s="179"/>
      <c r="I109" s="179"/>
      <c r="J109" s="180">
        <f>J840</f>
        <v>0</v>
      </c>
      <c r="K109" s="181"/>
      <c r="L109" s="177"/>
    </row>
    <row r="110" spans="2:12" s="119" customFormat="1" ht="19.9" customHeight="1">
      <c r="B110" s="177"/>
      <c r="D110" s="178" t="s">
        <v>135</v>
      </c>
      <c r="E110" s="179"/>
      <c r="F110" s="179"/>
      <c r="G110" s="179"/>
      <c r="H110" s="179"/>
      <c r="I110" s="179"/>
      <c r="J110" s="180">
        <f>J844</f>
        <v>0</v>
      </c>
      <c r="K110" s="181"/>
      <c r="L110" s="177"/>
    </row>
    <row r="111" spans="2:12" s="119" customFormat="1" ht="19.9" customHeight="1">
      <c r="B111" s="177"/>
      <c r="D111" s="178" t="s">
        <v>136</v>
      </c>
      <c r="E111" s="179"/>
      <c r="F111" s="179"/>
      <c r="G111" s="179"/>
      <c r="H111" s="179"/>
      <c r="I111" s="179"/>
      <c r="J111" s="180">
        <f>J894</f>
        <v>0</v>
      </c>
      <c r="K111" s="181"/>
      <c r="L111" s="177"/>
    </row>
    <row r="112" spans="2:12" s="119" customFormat="1" ht="19.9" customHeight="1">
      <c r="B112" s="177"/>
      <c r="D112" s="178" t="s">
        <v>137</v>
      </c>
      <c r="E112" s="179"/>
      <c r="F112" s="179"/>
      <c r="G112" s="179"/>
      <c r="H112" s="179"/>
      <c r="I112" s="179"/>
      <c r="J112" s="180">
        <f>J957</f>
        <v>0</v>
      </c>
      <c r="K112" s="181"/>
      <c r="L112" s="177"/>
    </row>
    <row r="113" spans="2:12" s="119" customFormat="1" ht="19.9" customHeight="1">
      <c r="B113" s="177"/>
      <c r="D113" s="178" t="s">
        <v>138</v>
      </c>
      <c r="E113" s="179"/>
      <c r="F113" s="179"/>
      <c r="G113" s="179"/>
      <c r="H113" s="179"/>
      <c r="I113" s="179"/>
      <c r="J113" s="180">
        <f>J967</f>
        <v>0</v>
      </c>
      <c r="K113" s="181"/>
      <c r="L113" s="177"/>
    </row>
    <row r="114" spans="2:12" s="119" customFormat="1" ht="19.9" customHeight="1">
      <c r="B114" s="177"/>
      <c r="D114" s="178" t="s">
        <v>139</v>
      </c>
      <c r="E114" s="179"/>
      <c r="F114" s="179"/>
      <c r="G114" s="179"/>
      <c r="H114" s="179"/>
      <c r="I114" s="179"/>
      <c r="J114" s="180">
        <f>J1076</f>
        <v>0</v>
      </c>
      <c r="K114" s="181"/>
      <c r="L114" s="177"/>
    </row>
    <row r="115" spans="2:12" s="119" customFormat="1" ht="19.9" customHeight="1">
      <c r="B115" s="177"/>
      <c r="D115" s="178" t="s">
        <v>140</v>
      </c>
      <c r="E115" s="179"/>
      <c r="F115" s="179"/>
      <c r="G115" s="179"/>
      <c r="H115" s="179"/>
      <c r="I115" s="179"/>
      <c r="J115" s="180">
        <f>J1088</f>
        <v>0</v>
      </c>
      <c r="K115" s="181"/>
      <c r="L115" s="177"/>
    </row>
    <row r="116" spans="2:12" s="119" customFormat="1" ht="19.9" customHeight="1">
      <c r="B116" s="177"/>
      <c r="D116" s="178" t="s">
        <v>141</v>
      </c>
      <c r="E116" s="179"/>
      <c r="F116" s="179"/>
      <c r="G116" s="179"/>
      <c r="H116" s="179"/>
      <c r="I116" s="179"/>
      <c r="J116" s="180">
        <f>J1194</f>
        <v>0</v>
      </c>
      <c r="K116" s="181"/>
      <c r="L116" s="177"/>
    </row>
    <row r="117" spans="2:12" s="119" customFormat="1" ht="19.9" customHeight="1">
      <c r="B117" s="177"/>
      <c r="D117" s="178" t="s">
        <v>142</v>
      </c>
      <c r="E117" s="179"/>
      <c r="F117" s="179"/>
      <c r="G117" s="179"/>
      <c r="H117" s="179"/>
      <c r="I117" s="179"/>
      <c r="J117" s="180">
        <f>J1268</f>
        <v>0</v>
      </c>
      <c r="K117" s="181"/>
      <c r="L117" s="177"/>
    </row>
    <row r="118" spans="2:12" s="119" customFormat="1" ht="19.9" customHeight="1">
      <c r="B118" s="177"/>
      <c r="D118" s="178" t="s">
        <v>143</v>
      </c>
      <c r="E118" s="179"/>
      <c r="F118" s="179"/>
      <c r="G118" s="179"/>
      <c r="H118" s="179"/>
      <c r="I118" s="179"/>
      <c r="J118" s="180">
        <f>J1278</f>
        <v>0</v>
      </c>
      <c r="K118" s="181"/>
      <c r="L118" s="177"/>
    </row>
    <row r="119" spans="1:31" s="34" customFormat="1" ht="21.7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34" customFormat="1" ht="6.95" customHeight="1">
      <c r="A120" s="28"/>
      <c r="B120" s="55"/>
      <c r="C120" s="56"/>
      <c r="D120" s="56"/>
      <c r="E120" s="56"/>
      <c r="F120" s="56"/>
      <c r="G120" s="56"/>
      <c r="H120" s="56"/>
      <c r="I120" s="56"/>
      <c r="J120" s="56"/>
      <c r="K120" s="164"/>
      <c r="L120" s="50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4" spans="1:31" s="34" customFormat="1" ht="6.95" customHeight="1">
      <c r="A124" s="28"/>
      <c r="B124" s="57"/>
      <c r="C124" s="58"/>
      <c r="D124" s="58"/>
      <c r="E124" s="58"/>
      <c r="F124" s="58"/>
      <c r="G124" s="58"/>
      <c r="H124" s="58"/>
      <c r="I124" s="58"/>
      <c r="J124" s="58"/>
      <c r="K124" s="165"/>
      <c r="L124" s="50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34" customFormat="1" ht="24.95" customHeight="1">
      <c r="A125" s="28"/>
      <c r="B125" s="29"/>
      <c r="C125" s="15" t="s">
        <v>144</v>
      </c>
      <c r="D125" s="28"/>
      <c r="E125" s="28"/>
      <c r="F125" s="28"/>
      <c r="G125" s="28"/>
      <c r="H125" s="28"/>
      <c r="I125" s="28"/>
      <c r="J125" s="28"/>
      <c r="K125" s="138"/>
      <c r="L125" s="50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34" customFormat="1" ht="6.9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138"/>
      <c r="L126" s="50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34" customFormat="1" ht="12" customHeight="1">
      <c r="A127" s="28"/>
      <c r="B127" s="29"/>
      <c r="C127" s="24" t="s">
        <v>15</v>
      </c>
      <c r="D127" s="28"/>
      <c r="E127" s="28"/>
      <c r="F127" s="28"/>
      <c r="G127" s="28"/>
      <c r="H127" s="28"/>
      <c r="I127" s="28"/>
      <c r="J127" s="28"/>
      <c r="K127" s="138"/>
      <c r="L127" s="50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34" customFormat="1" ht="26.25" customHeight="1">
      <c r="A128" s="28"/>
      <c r="B128" s="29"/>
      <c r="C128" s="28"/>
      <c r="D128" s="28"/>
      <c r="E128" s="136" t="str">
        <f>E7</f>
        <v>SŠ chovu koní a jezdectví Kladruby nad Labem - rekonstrukce DM</v>
      </c>
      <c r="F128" s="137"/>
      <c r="G128" s="137"/>
      <c r="H128" s="137"/>
      <c r="I128" s="28"/>
      <c r="J128" s="28"/>
      <c r="K128" s="138"/>
      <c r="L128" s="50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34" customFormat="1" ht="12" customHeight="1">
      <c r="A129" s="28"/>
      <c r="B129" s="29"/>
      <c r="C129" s="24" t="s">
        <v>115</v>
      </c>
      <c r="D129" s="28"/>
      <c r="E129" s="28"/>
      <c r="F129" s="28"/>
      <c r="G129" s="28"/>
      <c r="H129" s="28"/>
      <c r="I129" s="28"/>
      <c r="J129" s="28"/>
      <c r="K129" s="138"/>
      <c r="L129" s="50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34" customFormat="1" ht="16.5" customHeight="1">
      <c r="A130" s="28"/>
      <c r="B130" s="29"/>
      <c r="C130" s="28"/>
      <c r="D130" s="28"/>
      <c r="E130" s="64" t="str">
        <f>E9</f>
        <v>1 - Architektonicko stavební řešení</v>
      </c>
      <c r="F130" s="139"/>
      <c r="G130" s="139"/>
      <c r="H130" s="139"/>
      <c r="I130" s="28"/>
      <c r="J130" s="28"/>
      <c r="K130" s="138"/>
      <c r="L130" s="50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34" customFormat="1" ht="6.95" customHeight="1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138"/>
      <c r="L131" s="50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34" customFormat="1" ht="12" customHeight="1">
      <c r="A132" s="28"/>
      <c r="B132" s="29"/>
      <c r="C132" s="24" t="s">
        <v>19</v>
      </c>
      <c r="D132" s="28"/>
      <c r="E132" s="28"/>
      <c r="F132" s="25" t="str">
        <f>F12</f>
        <v xml:space="preserve"> </v>
      </c>
      <c r="G132" s="28"/>
      <c r="H132" s="28"/>
      <c r="I132" s="24" t="s">
        <v>21</v>
      </c>
      <c r="J132" s="140" t="str">
        <f>IF(J12="","",J12)</f>
        <v>15. 2. 2021</v>
      </c>
      <c r="K132" s="138"/>
      <c r="L132" s="50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34" customFormat="1" ht="6.95" customHeight="1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138"/>
      <c r="L133" s="50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34" customFormat="1" ht="15.2" customHeight="1">
      <c r="A134" s="28"/>
      <c r="B134" s="29"/>
      <c r="C134" s="24" t="s">
        <v>23</v>
      </c>
      <c r="D134" s="28"/>
      <c r="E134" s="28"/>
      <c r="F134" s="25" t="str">
        <f>E15</f>
        <v>Pardubický kraj</v>
      </c>
      <c r="G134" s="28"/>
      <c r="H134" s="28"/>
      <c r="I134" s="24" t="s">
        <v>29</v>
      </c>
      <c r="J134" s="166" t="str">
        <f>E21</f>
        <v>astalon s.r.o.</v>
      </c>
      <c r="K134" s="138"/>
      <c r="L134" s="50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34" customFormat="1" ht="15.2" customHeight="1">
      <c r="A135" s="28"/>
      <c r="B135" s="29"/>
      <c r="C135" s="24" t="s">
        <v>27</v>
      </c>
      <c r="D135" s="28"/>
      <c r="E135" s="28"/>
      <c r="F135" s="25" t="str">
        <f>IF(E18="","",E18)</f>
        <v>Vyplň údaj</v>
      </c>
      <c r="G135" s="28"/>
      <c r="H135" s="28"/>
      <c r="I135" s="24" t="s">
        <v>32</v>
      </c>
      <c r="J135" s="166" t="str">
        <f>E24</f>
        <v xml:space="preserve"> </v>
      </c>
      <c r="K135" s="138"/>
      <c r="L135" s="50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34" customFormat="1" ht="10.35" customHeight="1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138"/>
      <c r="L136" s="50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187" customFormat="1" ht="29.25" customHeight="1">
      <c r="A137" s="143"/>
      <c r="B137" s="182"/>
      <c r="C137" s="183" t="s">
        <v>145</v>
      </c>
      <c r="D137" s="184" t="s">
        <v>59</v>
      </c>
      <c r="E137" s="184" t="s">
        <v>55</v>
      </c>
      <c r="F137" s="184" t="s">
        <v>56</v>
      </c>
      <c r="G137" s="184" t="s">
        <v>146</v>
      </c>
      <c r="H137" s="184" t="s">
        <v>147</v>
      </c>
      <c r="I137" s="184" t="s">
        <v>148</v>
      </c>
      <c r="J137" s="184" t="s">
        <v>119</v>
      </c>
      <c r="K137" s="185" t="s">
        <v>149</v>
      </c>
      <c r="L137" s="186"/>
      <c r="M137" s="85" t="s">
        <v>1</v>
      </c>
      <c r="N137" s="86" t="s">
        <v>38</v>
      </c>
      <c r="O137" s="86" t="s">
        <v>150</v>
      </c>
      <c r="P137" s="86" t="s">
        <v>151</v>
      </c>
      <c r="Q137" s="86" t="s">
        <v>152</v>
      </c>
      <c r="R137" s="86" t="s">
        <v>153</v>
      </c>
      <c r="S137" s="86" t="s">
        <v>154</v>
      </c>
      <c r="T137" s="87" t="s">
        <v>155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</row>
    <row r="138" spans="1:63" s="34" customFormat="1" ht="22.7" customHeight="1">
      <c r="A138" s="28"/>
      <c r="B138" s="29"/>
      <c r="C138" s="93" t="s">
        <v>156</v>
      </c>
      <c r="D138" s="28"/>
      <c r="E138" s="28"/>
      <c r="F138" s="28"/>
      <c r="G138" s="28"/>
      <c r="H138" s="28"/>
      <c r="I138" s="28"/>
      <c r="J138" s="188">
        <f>BK138</f>
        <v>0</v>
      </c>
      <c r="K138" s="138"/>
      <c r="L138" s="29"/>
      <c r="M138" s="88"/>
      <c r="N138" s="72"/>
      <c r="O138" s="89"/>
      <c r="P138" s="189">
        <f>P139+P761</f>
        <v>0</v>
      </c>
      <c r="Q138" s="89"/>
      <c r="R138" s="189">
        <f>R139+R761</f>
        <v>316.97783459000004</v>
      </c>
      <c r="S138" s="89"/>
      <c r="T138" s="190">
        <f>T139+T761</f>
        <v>281.99757123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1" t="s">
        <v>73</v>
      </c>
      <c r="AU138" s="11" t="s">
        <v>121</v>
      </c>
      <c r="BK138" s="191">
        <f>BK139+BK761</f>
        <v>0</v>
      </c>
    </row>
    <row r="139" spans="2:63" s="192" customFormat="1" ht="25.9" customHeight="1">
      <c r="B139" s="193"/>
      <c r="D139" s="194" t="s">
        <v>73</v>
      </c>
      <c r="E139" s="195" t="s">
        <v>157</v>
      </c>
      <c r="F139" s="195" t="s">
        <v>158</v>
      </c>
      <c r="J139" s="196">
        <f>BK139</f>
        <v>0</v>
      </c>
      <c r="K139" s="197"/>
      <c r="L139" s="193"/>
      <c r="M139" s="198"/>
      <c r="N139" s="199"/>
      <c r="O139" s="199"/>
      <c r="P139" s="200">
        <f>P140+P176+P243+P249+P499+P504+P753+P759</f>
        <v>0</v>
      </c>
      <c r="Q139" s="199"/>
      <c r="R139" s="200">
        <f>R140+R176+R243+R249+R499+R504+R753+R759</f>
        <v>229.57198738000002</v>
      </c>
      <c r="S139" s="199"/>
      <c r="T139" s="201">
        <f>T140+T176+T243+T249+T499+T504+T753+T759</f>
        <v>249.574824</v>
      </c>
      <c r="AR139" s="194" t="s">
        <v>79</v>
      </c>
      <c r="AT139" s="197" t="s">
        <v>73</v>
      </c>
      <c r="AU139" s="197" t="s">
        <v>74</v>
      </c>
      <c r="AY139" s="194" t="s">
        <v>159</v>
      </c>
      <c r="BK139" s="202">
        <f>BK140+BK176+BK243+BK249+BK499+BK504+BK753+BK759</f>
        <v>0</v>
      </c>
    </row>
    <row r="140" spans="2:63" s="192" customFormat="1" ht="22.7" customHeight="1">
      <c r="B140" s="193"/>
      <c r="D140" s="194" t="s">
        <v>73</v>
      </c>
      <c r="E140" s="203" t="s">
        <v>79</v>
      </c>
      <c r="F140" s="203" t="s">
        <v>160</v>
      </c>
      <c r="J140" s="204">
        <f>BK140</f>
        <v>0</v>
      </c>
      <c r="K140" s="197"/>
      <c r="L140" s="193"/>
      <c r="M140" s="198"/>
      <c r="N140" s="199"/>
      <c r="O140" s="199"/>
      <c r="P140" s="200">
        <f>SUM(P141:P175)</f>
        <v>0</v>
      </c>
      <c r="Q140" s="199"/>
      <c r="R140" s="200">
        <f>SUM(R141:R175)</f>
        <v>25.006</v>
      </c>
      <c r="S140" s="199"/>
      <c r="T140" s="201">
        <f>SUM(T141:T175)</f>
        <v>0</v>
      </c>
      <c r="AR140" s="194" t="s">
        <v>79</v>
      </c>
      <c r="AT140" s="197" t="s">
        <v>73</v>
      </c>
      <c r="AU140" s="197" t="s">
        <v>79</v>
      </c>
      <c r="AY140" s="194" t="s">
        <v>159</v>
      </c>
      <c r="BK140" s="202">
        <f>SUM(BK141:BK175)</f>
        <v>0</v>
      </c>
    </row>
    <row r="141" spans="1:65" s="34" customFormat="1" ht="24.2" customHeight="1">
      <c r="A141" s="28"/>
      <c r="B141" s="29"/>
      <c r="C141" s="205" t="s">
        <v>79</v>
      </c>
      <c r="D141" s="205" t="s">
        <v>161</v>
      </c>
      <c r="E141" s="206" t="s">
        <v>162</v>
      </c>
      <c r="F141" s="207" t="s">
        <v>163</v>
      </c>
      <c r="G141" s="208" t="s">
        <v>164</v>
      </c>
      <c r="H141" s="209">
        <v>3.6</v>
      </c>
      <c r="I141" s="1"/>
      <c r="J141" s="211">
        <f>ROUND(I141*H141,2)</f>
        <v>0</v>
      </c>
      <c r="K141" s="208" t="s">
        <v>165</v>
      </c>
      <c r="L141" s="29"/>
      <c r="M141" s="212" t="s">
        <v>1</v>
      </c>
      <c r="N141" s="213" t="s">
        <v>39</v>
      </c>
      <c r="O141" s="76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216" t="s">
        <v>89</v>
      </c>
      <c r="AT141" s="216" t="s">
        <v>161</v>
      </c>
      <c r="AU141" s="216" t="s">
        <v>83</v>
      </c>
      <c r="AY141" s="11" t="s">
        <v>159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1" t="s">
        <v>79</v>
      </c>
      <c r="BK141" s="217">
        <f>ROUND(I141*H141,2)</f>
        <v>0</v>
      </c>
      <c r="BL141" s="11" t="s">
        <v>89</v>
      </c>
      <c r="BM141" s="216" t="s">
        <v>166</v>
      </c>
    </row>
    <row r="142" spans="2:51" s="218" customFormat="1" ht="12">
      <c r="B142" s="219"/>
      <c r="D142" s="220" t="s">
        <v>167</v>
      </c>
      <c r="E142" s="221" t="s">
        <v>1</v>
      </c>
      <c r="F142" s="222" t="s">
        <v>168</v>
      </c>
      <c r="H142" s="221" t="s">
        <v>1</v>
      </c>
      <c r="K142" s="223"/>
      <c r="L142" s="219"/>
      <c r="M142" s="224"/>
      <c r="N142" s="225"/>
      <c r="O142" s="225"/>
      <c r="P142" s="225"/>
      <c r="Q142" s="225"/>
      <c r="R142" s="225"/>
      <c r="S142" s="225"/>
      <c r="T142" s="226"/>
      <c r="AT142" s="221" t="s">
        <v>167</v>
      </c>
      <c r="AU142" s="221" t="s">
        <v>83</v>
      </c>
      <c r="AV142" s="218" t="s">
        <v>79</v>
      </c>
      <c r="AW142" s="218" t="s">
        <v>31</v>
      </c>
      <c r="AX142" s="218" t="s">
        <v>74</v>
      </c>
      <c r="AY142" s="221" t="s">
        <v>159</v>
      </c>
    </row>
    <row r="143" spans="2:51" s="227" customFormat="1" ht="12">
      <c r="B143" s="228"/>
      <c r="D143" s="220" t="s">
        <v>167</v>
      </c>
      <c r="E143" s="229" t="s">
        <v>1</v>
      </c>
      <c r="F143" s="230" t="s">
        <v>169</v>
      </c>
      <c r="H143" s="231">
        <v>3.6</v>
      </c>
      <c r="K143" s="232"/>
      <c r="L143" s="228"/>
      <c r="M143" s="233"/>
      <c r="N143" s="234"/>
      <c r="O143" s="234"/>
      <c r="P143" s="234"/>
      <c r="Q143" s="234"/>
      <c r="R143" s="234"/>
      <c r="S143" s="234"/>
      <c r="T143" s="235"/>
      <c r="AT143" s="229" t="s">
        <v>167</v>
      </c>
      <c r="AU143" s="229" t="s">
        <v>83</v>
      </c>
      <c r="AV143" s="227" t="s">
        <v>83</v>
      </c>
      <c r="AW143" s="227" t="s">
        <v>31</v>
      </c>
      <c r="AX143" s="227" t="s">
        <v>79</v>
      </c>
      <c r="AY143" s="229" t="s">
        <v>159</v>
      </c>
    </row>
    <row r="144" spans="1:65" s="34" customFormat="1" ht="24.2" customHeight="1">
      <c r="A144" s="28"/>
      <c r="B144" s="29"/>
      <c r="C144" s="205" t="s">
        <v>83</v>
      </c>
      <c r="D144" s="205" t="s">
        <v>161</v>
      </c>
      <c r="E144" s="206" t="s">
        <v>170</v>
      </c>
      <c r="F144" s="207" t="s">
        <v>171</v>
      </c>
      <c r="G144" s="208" t="s">
        <v>164</v>
      </c>
      <c r="H144" s="209">
        <v>17.42</v>
      </c>
      <c r="I144" s="1"/>
      <c r="J144" s="211">
        <f>ROUND(I144*H144,2)</f>
        <v>0</v>
      </c>
      <c r="K144" s="208" t="s">
        <v>165</v>
      </c>
      <c r="L144" s="29"/>
      <c r="M144" s="212" t="s">
        <v>1</v>
      </c>
      <c r="N144" s="213" t="s">
        <v>39</v>
      </c>
      <c r="O144" s="7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89</v>
      </c>
      <c r="AT144" s="216" t="s">
        <v>161</v>
      </c>
      <c r="AU144" s="216" t="s">
        <v>83</v>
      </c>
      <c r="AY144" s="11" t="s">
        <v>159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1" t="s">
        <v>79</v>
      </c>
      <c r="BK144" s="217">
        <f>ROUND(I144*H144,2)</f>
        <v>0</v>
      </c>
      <c r="BL144" s="11" t="s">
        <v>89</v>
      </c>
      <c r="BM144" s="216" t="s">
        <v>172</v>
      </c>
    </row>
    <row r="145" spans="2:51" s="218" customFormat="1" ht="12">
      <c r="B145" s="219"/>
      <c r="D145" s="220" t="s">
        <v>167</v>
      </c>
      <c r="E145" s="221" t="s">
        <v>1</v>
      </c>
      <c r="F145" s="222" t="s">
        <v>173</v>
      </c>
      <c r="H145" s="221" t="s">
        <v>1</v>
      </c>
      <c r="K145" s="223"/>
      <c r="L145" s="219"/>
      <c r="M145" s="224"/>
      <c r="N145" s="225"/>
      <c r="O145" s="225"/>
      <c r="P145" s="225"/>
      <c r="Q145" s="225"/>
      <c r="R145" s="225"/>
      <c r="S145" s="225"/>
      <c r="T145" s="226"/>
      <c r="AT145" s="221" t="s">
        <v>167</v>
      </c>
      <c r="AU145" s="221" t="s">
        <v>83</v>
      </c>
      <c r="AV145" s="218" t="s">
        <v>79</v>
      </c>
      <c r="AW145" s="218" t="s">
        <v>31</v>
      </c>
      <c r="AX145" s="218" t="s">
        <v>74</v>
      </c>
      <c r="AY145" s="221" t="s">
        <v>159</v>
      </c>
    </row>
    <row r="146" spans="2:51" s="227" customFormat="1" ht="22.5">
      <c r="B146" s="228"/>
      <c r="D146" s="220" t="s">
        <v>167</v>
      </c>
      <c r="E146" s="229" t="s">
        <v>1</v>
      </c>
      <c r="F146" s="230" t="s">
        <v>174</v>
      </c>
      <c r="H146" s="231">
        <v>8.22</v>
      </c>
      <c r="K146" s="232"/>
      <c r="L146" s="228"/>
      <c r="M146" s="233"/>
      <c r="N146" s="234"/>
      <c r="O146" s="234"/>
      <c r="P146" s="234"/>
      <c r="Q146" s="234"/>
      <c r="R146" s="234"/>
      <c r="S146" s="234"/>
      <c r="T146" s="235"/>
      <c r="AT146" s="229" t="s">
        <v>167</v>
      </c>
      <c r="AU146" s="229" t="s">
        <v>83</v>
      </c>
      <c r="AV146" s="227" t="s">
        <v>83</v>
      </c>
      <c r="AW146" s="227" t="s">
        <v>31</v>
      </c>
      <c r="AX146" s="227" t="s">
        <v>74</v>
      </c>
      <c r="AY146" s="229" t="s">
        <v>159</v>
      </c>
    </row>
    <row r="147" spans="2:51" s="227" customFormat="1" ht="22.5">
      <c r="B147" s="228"/>
      <c r="D147" s="220" t="s">
        <v>167</v>
      </c>
      <c r="E147" s="229" t="s">
        <v>1</v>
      </c>
      <c r="F147" s="230" t="s">
        <v>175</v>
      </c>
      <c r="H147" s="231">
        <v>8.2</v>
      </c>
      <c r="K147" s="232"/>
      <c r="L147" s="228"/>
      <c r="M147" s="233"/>
      <c r="N147" s="234"/>
      <c r="O147" s="234"/>
      <c r="P147" s="234"/>
      <c r="Q147" s="234"/>
      <c r="R147" s="234"/>
      <c r="S147" s="234"/>
      <c r="T147" s="235"/>
      <c r="AT147" s="229" t="s">
        <v>167</v>
      </c>
      <c r="AU147" s="229" t="s">
        <v>83</v>
      </c>
      <c r="AV147" s="227" t="s">
        <v>83</v>
      </c>
      <c r="AW147" s="227" t="s">
        <v>31</v>
      </c>
      <c r="AX147" s="227" t="s">
        <v>74</v>
      </c>
      <c r="AY147" s="229" t="s">
        <v>159</v>
      </c>
    </row>
    <row r="148" spans="2:51" s="218" customFormat="1" ht="12">
      <c r="B148" s="219"/>
      <c r="D148" s="220" t="s">
        <v>167</v>
      </c>
      <c r="E148" s="221" t="s">
        <v>1</v>
      </c>
      <c r="F148" s="222" t="s">
        <v>176</v>
      </c>
      <c r="H148" s="221" t="s">
        <v>1</v>
      </c>
      <c r="K148" s="223"/>
      <c r="L148" s="219"/>
      <c r="M148" s="224"/>
      <c r="N148" s="225"/>
      <c r="O148" s="225"/>
      <c r="P148" s="225"/>
      <c r="Q148" s="225"/>
      <c r="R148" s="225"/>
      <c r="S148" s="225"/>
      <c r="T148" s="226"/>
      <c r="AT148" s="221" t="s">
        <v>167</v>
      </c>
      <c r="AU148" s="221" t="s">
        <v>83</v>
      </c>
      <c r="AV148" s="218" t="s">
        <v>79</v>
      </c>
      <c r="AW148" s="218" t="s">
        <v>31</v>
      </c>
      <c r="AX148" s="218" t="s">
        <v>74</v>
      </c>
      <c r="AY148" s="221" t="s">
        <v>159</v>
      </c>
    </row>
    <row r="149" spans="2:51" s="227" customFormat="1" ht="12">
      <c r="B149" s="228"/>
      <c r="D149" s="220" t="s">
        <v>167</v>
      </c>
      <c r="E149" s="229" t="s">
        <v>1</v>
      </c>
      <c r="F149" s="230" t="s">
        <v>177</v>
      </c>
      <c r="H149" s="231">
        <v>1</v>
      </c>
      <c r="K149" s="232"/>
      <c r="L149" s="228"/>
      <c r="M149" s="233"/>
      <c r="N149" s="234"/>
      <c r="O149" s="234"/>
      <c r="P149" s="234"/>
      <c r="Q149" s="234"/>
      <c r="R149" s="234"/>
      <c r="S149" s="234"/>
      <c r="T149" s="235"/>
      <c r="AT149" s="229" t="s">
        <v>167</v>
      </c>
      <c r="AU149" s="229" t="s">
        <v>83</v>
      </c>
      <c r="AV149" s="227" t="s">
        <v>83</v>
      </c>
      <c r="AW149" s="227" t="s">
        <v>31</v>
      </c>
      <c r="AX149" s="227" t="s">
        <v>74</v>
      </c>
      <c r="AY149" s="229" t="s">
        <v>159</v>
      </c>
    </row>
    <row r="150" spans="2:51" s="236" customFormat="1" ht="12">
      <c r="B150" s="237"/>
      <c r="D150" s="220" t="s">
        <v>167</v>
      </c>
      <c r="E150" s="238" t="s">
        <v>1</v>
      </c>
      <c r="F150" s="239" t="s">
        <v>178</v>
      </c>
      <c r="H150" s="240">
        <v>17.42</v>
      </c>
      <c r="K150" s="241"/>
      <c r="L150" s="237"/>
      <c r="M150" s="242"/>
      <c r="N150" s="243"/>
      <c r="O150" s="243"/>
      <c r="P150" s="243"/>
      <c r="Q150" s="243"/>
      <c r="R150" s="243"/>
      <c r="S150" s="243"/>
      <c r="T150" s="244"/>
      <c r="AT150" s="238" t="s">
        <v>167</v>
      </c>
      <c r="AU150" s="238" t="s">
        <v>83</v>
      </c>
      <c r="AV150" s="236" t="s">
        <v>89</v>
      </c>
      <c r="AW150" s="236" t="s">
        <v>31</v>
      </c>
      <c r="AX150" s="236" t="s">
        <v>79</v>
      </c>
      <c r="AY150" s="238" t="s">
        <v>159</v>
      </c>
    </row>
    <row r="151" spans="1:65" s="34" customFormat="1" ht="33" customHeight="1">
      <c r="A151" s="28"/>
      <c r="B151" s="29"/>
      <c r="C151" s="205" t="s">
        <v>86</v>
      </c>
      <c r="D151" s="205" t="s">
        <v>161</v>
      </c>
      <c r="E151" s="206" t="s">
        <v>179</v>
      </c>
      <c r="F151" s="207" t="s">
        <v>180</v>
      </c>
      <c r="G151" s="208" t="s">
        <v>164</v>
      </c>
      <c r="H151" s="209">
        <v>16.42</v>
      </c>
      <c r="I151" s="1"/>
      <c r="J151" s="211">
        <f>ROUND(I151*H151,2)</f>
        <v>0</v>
      </c>
      <c r="K151" s="208" t="s">
        <v>165</v>
      </c>
      <c r="L151" s="29"/>
      <c r="M151" s="212" t="s">
        <v>1</v>
      </c>
      <c r="N151" s="213" t="s">
        <v>39</v>
      </c>
      <c r="O151" s="76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216" t="s">
        <v>89</v>
      </c>
      <c r="AT151" s="216" t="s">
        <v>161</v>
      </c>
      <c r="AU151" s="216" t="s">
        <v>83</v>
      </c>
      <c r="AY151" s="11" t="s">
        <v>159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1" t="s">
        <v>79</v>
      </c>
      <c r="BK151" s="217">
        <f>ROUND(I151*H151,2)</f>
        <v>0</v>
      </c>
      <c r="BL151" s="11" t="s">
        <v>89</v>
      </c>
      <c r="BM151" s="216" t="s">
        <v>181</v>
      </c>
    </row>
    <row r="152" spans="1:65" s="34" customFormat="1" ht="37.7" customHeight="1">
      <c r="A152" s="28"/>
      <c r="B152" s="29"/>
      <c r="C152" s="205" t="s">
        <v>89</v>
      </c>
      <c r="D152" s="205" t="s">
        <v>161</v>
      </c>
      <c r="E152" s="206" t="s">
        <v>182</v>
      </c>
      <c r="F152" s="207" t="s">
        <v>183</v>
      </c>
      <c r="G152" s="208" t="s">
        <v>164</v>
      </c>
      <c r="H152" s="209">
        <v>32.84</v>
      </c>
      <c r="I152" s="1"/>
      <c r="J152" s="211">
        <f>ROUND(I152*H152,2)</f>
        <v>0</v>
      </c>
      <c r="K152" s="208" t="s">
        <v>165</v>
      </c>
      <c r="L152" s="29"/>
      <c r="M152" s="212" t="s">
        <v>1</v>
      </c>
      <c r="N152" s="213" t="s">
        <v>39</v>
      </c>
      <c r="O152" s="76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216" t="s">
        <v>89</v>
      </c>
      <c r="AT152" s="216" t="s">
        <v>161</v>
      </c>
      <c r="AU152" s="216" t="s">
        <v>83</v>
      </c>
      <c r="AY152" s="11" t="s">
        <v>159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1" t="s">
        <v>79</v>
      </c>
      <c r="BK152" s="217">
        <f>ROUND(I152*H152,2)</f>
        <v>0</v>
      </c>
      <c r="BL152" s="11" t="s">
        <v>89</v>
      </c>
      <c r="BM152" s="216" t="s">
        <v>184</v>
      </c>
    </row>
    <row r="153" spans="2:51" s="227" customFormat="1" ht="12">
      <c r="B153" s="228"/>
      <c r="D153" s="220" t="s">
        <v>167</v>
      </c>
      <c r="E153" s="229" t="s">
        <v>1</v>
      </c>
      <c r="F153" s="230" t="s">
        <v>185</v>
      </c>
      <c r="H153" s="231">
        <v>32.84</v>
      </c>
      <c r="K153" s="232"/>
      <c r="L153" s="228"/>
      <c r="M153" s="233"/>
      <c r="N153" s="234"/>
      <c r="O153" s="234"/>
      <c r="P153" s="234"/>
      <c r="Q153" s="234"/>
      <c r="R153" s="234"/>
      <c r="S153" s="234"/>
      <c r="T153" s="235"/>
      <c r="AT153" s="229" t="s">
        <v>167</v>
      </c>
      <c r="AU153" s="229" t="s">
        <v>83</v>
      </c>
      <c r="AV153" s="227" t="s">
        <v>83</v>
      </c>
      <c r="AW153" s="227" t="s">
        <v>31</v>
      </c>
      <c r="AX153" s="227" t="s">
        <v>79</v>
      </c>
      <c r="AY153" s="229" t="s">
        <v>159</v>
      </c>
    </row>
    <row r="154" spans="1:65" s="34" customFormat="1" ht="33" customHeight="1">
      <c r="A154" s="28"/>
      <c r="B154" s="29"/>
      <c r="C154" s="205" t="s">
        <v>108</v>
      </c>
      <c r="D154" s="205" t="s">
        <v>161</v>
      </c>
      <c r="E154" s="206" t="s">
        <v>186</v>
      </c>
      <c r="F154" s="207" t="s">
        <v>187</v>
      </c>
      <c r="G154" s="208" t="s">
        <v>164</v>
      </c>
      <c r="H154" s="209">
        <v>16.42</v>
      </c>
      <c r="I154" s="1"/>
      <c r="J154" s="211">
        <f>ROUND(I154*H154,2)</f>
        <v>0</v>
      </c>
      <c r="K154" s="208" t="s">
        <v>165</v>
      </c>
      <c r="L154" s="29"/>
      <c r="M154" s="212" t="s">
        <v>1</v>
      </c>
      <c r="N154" s="213" t="s">
        <v>39</v>
      </c>
      <c r="O154" s="76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216" t="s">
        <v>89</v>
      </c>
      <c r="AT154" s="216" t="s">
        <v>161</v>
      </c>
      <c r="AU154" s="216" t="s">
        <v>83</v>
      </c>
      <c r="AY154" s="11" t="s">
        <v>159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1" t="s">
        <v>79</v>
      </c>
      <c r="BK154" s="217">
        <f>ROUND(I154*H154,2)</f>
        <v>0</v>
      </c>
      <c r="BL154" s="11" t="s">
        <v>89</v>
      </c>
      <c r="BM154" s="216" t="s">
        <v>188</v>
      </c>
    </row>
    <row r="155" spans="1:65" s="34" customFormat="1" ht="37.7" customHeight="1">
      <c r="A155" s="28"/>
      <c r="B155" s="29"/>
      <c r="C155" s="205" t="s">
        <v>189</v>
      </c>
      <c r="D155" s="205" t="s">
        <v>161</v>
      </c>
      <c r="E155" s="206" t="s">
        <v>190</v>
      </c>
      <c r="F155" s="207" t="s">
        <v>191</v>
      </c>
      <c r="G155" s="208" t="s">
        <v>164</v>
      </c>
      <c r="H155" s="209">
        <v>164.2</v>
      </c>
      <c r="I155" s="1"/>
      <c r="J155" s="211">
        <f>ROUND(I155*H155,2)</f>
        <v>0</v>
      </c>
      <c r="K155" s="208" t="s">
        <v>165</v>
      </c>
      <c r="L155" s="29"/>
      <c r="M155" s="212" t="s">
        <v>1</v>
      </c>
      <c r="N155" s="213" t="s">
        <v>39</v>
      </c>
      <c r="O155" s="76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216" t="s">
        <v>89</v>
      </c>
      <c r="AT155" s="216" t="s">
        <v>161</v>
      </c>
      <c r="AU155" s="216" t="s">
        <v>83</v>
      </c>
      <c r="AY155" s="11" t="s">
        <v>159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1" t="s">
        <v>79</v>
      </c>
      <c r="BK155" s="217">
        <f>ROUND(I155*H155,2)</f>
        <v>0</v>
      </c>
      <c r="BL155" s="11" t="s">
        <v>89</v>
      </c>
      <c r="BM155" s="216" t="s">
        <v>192</v>
      </c>
    </row>
    <row r="156" spans="2:51" s="227" customFormat="1" ht="12">
      <c r="B156" s="228"/>
      <c r="D156" s="220" t="s">
        <v>167</v>
      </c>
      <c r="E156" s="229" t="s">
        <v>1</v>
      </c>
      <c r="F156" s="230" t="s">
        <v>193</v>
      </c>
      <c r="H156" s="231">
        <v>164.2</v>
      </c>
      <c r="K156" s="232"/>
      <c r="L156" s="228"/>
      <c r="M156" s="233"/>
      <c r="N156" s="234"/>
      <c r="O156" s="234"/>
      <c r="P156" s="234"/>
      <c r="Q156" s="234"/>
      <c r="R156" s="234"/>
      <c r="S156" s="234"/>
      <c r="T156" s="235"/>
      <c r="AT156" s="229" t="s">
        <v>167</v>
      </c>
      <c r="AU156" s="229" t="s">
        <v>83</v>
      </c>
      <c r="AV156" s="227" t="s">
        <v>83</v>
      </c>
      <c r="AW156" s="227" t="s">
        <v>31</v>
      </c>
      <c r="AX156" s="227" t="s">
        <v>79</v>
      </c>
      <c r="AY156" s="229" t="s">
        <v>159</v>
      </c>
    </row>
    <row r="157" spans="1:65" s="34" customFormat="1" ht="24.2" customHeight="1">
      <c r="A157" s="28"/>
      <c r="B157" s="29"/>
      <c r="C157" s="205" t="s">
        <v>111</v>
      </c>
      <c r="D157" s="205" t="s">
        <v>161</v>
      </c>
      <c r="E157" s="206" t="s">
        <v>194</v>
      </c>
      <c r="F157" s="207" t="s">
        <v>195</v>
      </c>
      <c r="G157" s="208" t="s">
        <v>164</v>
      </c>
      <c r="H157" s="209">
        <v>16.42</v>
      </c>
      <c r="I157" s="1"/>
      <c r="J157" s="211">
        <f>ROUND(I157*H157,2)</f>
        <v>0</v>
      </c>
      <c r="K157" s="208" t="s">
        <v>165</v>
      </c>
      <c r="L157" s="29"/>
      <c r="M157" s="212" t="s">
        <v>1</v>
      </c>
      <c r="N157" s="213" t="s">
        <v>39</v>
      </c>
      <c r="O157" s="76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216" t="s">
        <v>89</v>
      </c>
      <c r="AT157" s="216" t="s">
        <v>161</v>
      </c>
      <c r="AU157" s="216" t="s">
        <v>83</v>
      </c>
      <c r="AY157" s="11" t="s">
        <v>159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1" t="s">
        <v>79</v>
      </c>
      <c r="BK157" s="217">
        <f>ROUND(I157*H157,2)</f>
        <v>0</v>
      </c>
      <c r="BL157" s="11" t="s">
        <v>89</v>
      </c>
      <c r="BM157" s="216" t="s">
        <v>196</v>
      </c>
    </row>
    <row r="158" spans="1:65" s="34" customFormat="1" ht="24.2" customHeight="1">
      <c r="A158" s="28"/>
      <c r="B158" s="29"/>
      <c r="C158" s="205" t="s">
        <v>197</v>
      </c>
      <c r="D158" s="205" t="s">
        <v>161</v>
      </c>
      <c r="E158" s="206" t="s">
        <v>198</v>
      </c>
      <c r="F158" s="207" t="s">
        <v>199</v>
      </c>
      <c r="G158" s="208" t="s">
        <v>200</v>
      </c>
      <c r="H158" s="209">
        <v>29.556</v>
      </c>
      <c r="I158" s="1"/>
      <c r="J158" s="211">
        <f>ROUND(I158*H158,2)</f>
        <v>0</v>
      </c>
      <c r="K158" s="208" t="s">
        <v>165</v>
      </c>
      <c r="L158" s="29"/>
      <c r="M158" s="212" t="s">
        <v>1</v>
      </c>
      <c r="N158" s="213" t="s">
        <v>39</v>
      </c>
      <c r="O158" s="76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216" t="s">
        <v>89</v>
      </c>
      <c r="AT158" s="216" t="s">
        <v>161</v>
      </c>
      <c r="AU158" s="216" t="s">
        <v>83</v>
      </c>
      <c r="AY158" s="11" t="s">
        <v>159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1" t="s">
        <v>79</v>
      </c>
      <c r="BK158" s="217">
        <f>ROUND(I158*H158,2)</f>
        <v>0</v>
      </c>
      <c r="BL158" s="11" t="s">
        <v>89</v>
      </c>
      <c r="BM158" s="216" t="s">
        <v>201</v>
      </c>
    </row>
    <row r="159" spans="2:51" s="227" customFormat="1" ht="12">
      <c r="B159" s="228"/>
      <c r="D159" s="220" t="s">
        <v>167</v>
      </c>
      <c r="E159" s="229" t="s">
        <v>1</v>
      </c>
      <c r="F159" s="230" t="s">
        <v>202</v>
      </c>
      <c r="H159" s="231">
        <v>29.556</v>
      </c>
      <c r="K159" s="232"/>
      <c r="L159" s="228"/>
      <c r="M159" s="233"/>
      <c r="N159" s="234"/>
      <c r="O159" s="234"/>
      <c r="P159" s="234"/>
      <c r="Q159" s="234"/>
      <c r="R159" s="234"/>
      <c r="S159" s="234"/>
      <c r="T159" s="235"/>
      <c r="AT159" s="229" t="s">
        <v>167</v>
      </c>
      <c r="AU159" s="229" t="s">
        <v>83</v>
      </c>
      <c r="AV159" s="227" t="s">
        <v>83</v>
      </c>
      <c r="AW159" s="227" t="s">
        <v>31</v>
      </c>
      <c r="AX159" s="227" t="s">
        <v>79</v>
      </c>
      <c r="AY159" s="229" t="s">
        <v>159</v>
      </c>
    </row>
    <row r="160" spans="1:65" s="34" customFormat="1" ht="16.5" customHeight="1">
      <c r="A160" s="28"/>
      <c r="B160" s="29"/>
      <c r="C160" s="205" t="s">
        <v>203</v>
      </c>
      <c r="D160" s="205" t="s">
        <v>161</v>
      </c>
      <c r="E160" s="206" t="s">
        <v>204</v>
      </c>
      <c r="F160" s="207" t="s">
        <v>205</v>
      </c>
      <c r="G160" s="208" t="s">
        <v>164</v>
      </c>
      <c r="H160" s="209">
        <v>16.42</v>
      </c>
      <c r="I160" s="1"/>
      <c r="J160" s="211">
        <f>ROUND(I160*H160,2)</f>
        <v>0</v>
      </c>
      <c r="K160" s="208" t="s">
        <v>165</v>
      </c>
      <c r="L160" s="29"/>
      <c r="M160" s="212" t="s">
        <v>1</v>
      </c>
      <c r="N160" s="213" t="s">
        <v>39</v>
      </c>
      <c r="O160" s="76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216" t="s">
        <v>89</v>
      </c>
      <c r="AT160" s="216" t="s">
        <v>161</v>
      </c>
      <c r="AU160" s="216" t="s">
        <v>83</v>
      </c>
      <c r="AY160" s="11" t="s">
        <v>159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1" t="s">
        <v>79</v>
      </c>
      <c r="BK160" s="217">
        <f>ROUND(I160*H160,2)</f>
        <v>0</v>
      </c>
      <c r="BL160" s="11" t="s">
        <v>89</v>
      </c>
      <c r="BM160" s="216" t="s">
        <v>206</v>
      </c>
    </row>
    <row r="161" spans="1:65" s="34" customFormat="1" ht="24.2" customHeight="1">
      <c r="A161" s="28"/>
      <c r="B161" s="29"/>
      <c r="C161" s="205" t="s">
        <v>207</v>
      </c>
      <c r="D161" s="205" t="s">
        <v>161</v>
      </c>
      <c r="E161" s="206" t="s">
        <v>208</v>
      </c>
      <c r="F161" s="207" t="s">
        <v>209</v>
      </c>
      <c r="G161" s="208" t="s">
        <v>164</v>
      </c>
      <c r="H161" s="209">
        <v>3.6</v>
      </c>
      <c r="I161" s="1"/>
      <c r="J161" s="211">
        <f>ROUND(I161*H161,2)</f>
        <v>0</v>
      </c>
      <c r="K161" s="208" t="s">
        <v>165</v>
      </c>
      <c r="L161" s="29"/>
      <c r="M161" s="212" t="s">
        <v>1</v>
      </c>
      <c r="N161" s="213" t="s">
        <v>39</v>
      </c>
      <c r="O161" s="76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216" t="s">
        <v>89</v>
      </c>
      <c r="AT161" s="216" t="s">
        <v>161</v>
      </c>
      <c r="AU161" s="216" t="s">
        <v>83</v>
      </c>
      <c r="AY161" s="11" t="s">
        <v>159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1" t="s">
        <v>79</v>
      </c>
      <c r="BK161" s="217">
        <f>ROUND(I161*H161,2)</f>
        <v>0</v>
      </c>
      <c r="BL161" s="11" t="s">
        <v>89</v>
      </c>
      <c r="BM161" s="216" t="s">
        <v>210</v>
      </c>
    </row>
    <row r="162" spans="2:51" s="218" customFormat="1" ht="12">
      <c r="B162" s="219"/>
      <c r="D162" s="220" t="s">
        <v>167</v>
      </c>
      <c r="E162" s="221" t="s">
        <v>1</v>
      </c>
      <c r="F162" s="222" t="s">
        <v>168</v>
      </c>
      <c r="H162" s="221" t="s">
        <v>1</v>
      </c>
      <c r="K162" s="223"/>
      <c r="L162" s="219"/>
      <c r="M162" s="224"/>
      <c r="N162" s="225"/>
      <c r="O162" s="225"/>
      <c r="P162" s="225"/>
      <c r="Q162" s="225"/>
      <c r="R162" s="225"/>
      <c r="S162" s="225"/>
      <c r="T162" s="226"/>
      <c r="AT162" s="221" t="s">
        <v>167</v>
      </c>
      <c r="AU162" s="221" t="s">
        <v>83</v>
      </c>
      <c r="AV162" s="218" t="s">
        <v>79</v>
      </c>
      <c r="AW162" s="218" t="s">
        <v>31</v>
      </c>
      <c r="AX162" s="218" t="s">
        <v>74</v>
      </c>
      <c r="AY162" s="221" t="s">
        <v>159</v>
      </c>
    </row>
    <row r="163" spans="2:51" s="227" customFormat="1" ht="12">
      <c r="B163" s="228"/>
      <c r="D163" s="220" t="s">
        <v>167</v>
      </c>
      <c r="E163" s="229" t="s">
        <v>1</v>
      </c>
      <c r="F163" s="230" t="s">
        <v>169</v>
      </c>
      <c r="H163" s="231">
        <v>3.6</v>
      </c>
      <c r="K163" s="232"/>
      <c r="L163" s="228"/>
      <c r="M163" s="233"/>
      <c r="N163" s="234"/>
      <c r="O163" s="234"/>
      <c r="P163" s="234"/>
      <c r="Q163" s="234"/>
      <c r="R163" s="234"/>
      <c r="S163" s="234"/>
      <c r="T163" s="235"/>
      <c r="AT163" s="229" t="s">
        <v>167</v>
      </c>
      <c r="AU163" s="229" t="s">
        <v>83</v>
      </c>
      <c r="AV163" s="227" t="s">
        <v>83</v>
      </c>
      <c r="AW163" s="227" t="s">
        <v>31</v>
      </c>
      <c r="AX163" s="227" t="s">
        <v>79</v>
      </c>
      <c r="AY163" s="229" t="s">
        <v>159</v>
      </c>
    </row>
    <row r="164" spans="1:65" s="34" customFormat="1" ht="24.2" customHeight="1">
      <c r="A164" s="28"/>
      <c r="B164" s="29"/>
      <c r="C164" s="205" t="s">
        <v>211</v>
      </c>
      <c r="D164" s="205" t="s">
        <v>161</v>
      </c>
      <c r="E164" s="206" t="s">
        <v>212</v>
      </c>
      <c r="F164" s="207" t="s">
        <v>213</v>
      </c>
      <c r="G164" s="208" t="s">
        <v>164</v>
      </c>
      <c r="H164" s="209">
        <v>1</v>
      </c>
      <c r="I164" s="1"/>
      <c r="J164" s="211">
        <f>ROUND(I164*H164,2)</f>
        <v>0</v>
      </c>
      <c r="K164" s="208" t="s">
        <v>165</v>
      </c>
      <c r="L164" s="29"/>
      <c r="M164" s="212" t="s">
        <v>1</v>
      </c>
      <c r="N164" s="213" t="s">
        <v>39</v>
      </c>
      <c r="O164" s="76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216" t="s">
        <v>89</v>
      </c>
      <c r="AT164" s="216" t="s">
        <v>161</v>
      </c>
      <c r="AU164" s="216" t="s">
        <v>83</v>
      </c>
      <c r="AY164" s="11" t="s">
        <v>159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1" t="s">
        <v>79</v>
      </c>
      <c r="BK164" s="217">
        <f>ROUND(I164*H164,2)</f>
        <v>0</v>
      </c>
      <c r="BL164" s="11" t="s">
        <v>89</v>
      </c>
      <c r="BM164" s="216" t="s">
        <v>214</v>
      </c>
    </row>
    <row r="165" spans="2:51" s="218" customFormat="1" ht="12">
      <c r="B165" s="219"/>
      <c r="D165" s="220" t="s">
        <v>167</v>
      </c>
      <c r="E165" s="221" t="s">
        <v>1</v>
      </c>
      <c r="F165" s="222" t="s">
        <v>215</v>
      </c>
      <c r="H165" s="221" t="s">
        <v>1</v>
      </c>
      <c r="K165" s="223"/>
      <c r="L165" s="219"/>
      <c r="M165" s="224"/>
      <c r="N165" s="225"/>
      <c r="O165" s="225"/>
      <c r="P165" s="225"/>
      <c r="Q165" s="225"/>
      <c r="R165" s="225"/>
      <c r="S165" s="225"/>
      <c r="T165" s="226"/>
      <c r="AT165" s="221" t="s">
        <v>167</v>
      </c>
      <c r="AU165" s="221" t="s">
        <v>83</v>
      </c>
      <c r="AV165" s="218" t="s">
        <v>79</v>
      </c>
      <c r="AW165" s="218" t="s">
        <v>31</v>
      </c>
      <c r="AX165" s="218" t="s">
        <v>74</v>
      </c>
      <c r="AY165" s="221" t="s">
        <v>159</v>
      </c>
    </row>
    <row r="166" spans="2:51" s="227" customFormat="1" ht="12">
      <c r="B166" s="228"/>
      <c r="D166" s="220" t="s">
        <v>167</v>
      </c>
      <c r="E166" s="229" t="s">
        <v>1</v>
      </c>
      <c r="F166" s="230" t="s">
        <v>177</v>
      </c>
      <c r="H166" s="231">
        <v>1</v>
      </c>
      <c r="K166" s="232"/>
      <c r="L166" s="228"/>
      <c r="M166" s="233"/>
      <c r="N166" s="234"/>
      <c r="O166" s="234"/>
      <c r="P166" s="234"/>
      <c r="Q166" s="234"/>
      <c r="R166" s="234"/>
      <c r="S166" s="234"/>
      <c r="T166" s="235"/>
      <c r="AT166" s="229" t="s">
        <v>167</v>
      </c>
      <c r="AU166" s="229" t="s">
        <v>83</v>
      </c>
      <c r="AV166" s="227" t="s">
        <v>83</v>
      </c>
      <c r="AW166" s="227" t="s">
        <v>31</v>
      </c>
      <c r="AX166" s="227" t="s">
        <v>79</v>
      </c>
      <c r="AY166" s="229" t="s">
        <v>159</v>
      </c>
    </row>
    <row r="167" spans="1:65" s="34" customFormat="1" ht="24.2" customHeight="1">
      <c r="A167" s="28"/>
      <c r="B167" s="29"/>
      <c r="C167" s="205" t="s">
        <v>216</v>
      </c>
      <c r="D167" s="205" t="s">
        <v>161</v>
      </c>
      <c r="E167" s="206" t="s">
        <v>217</v>
      </c>
      <c r="F167" s="207" t="s">
        <v>218</v>
      </c>
      <c r="G167" s="208" t="s">
        <v>164</v>
      </c>
      <c r="H167" s="209">
        <v>12.503</v>
      </c>
      <c r="I167" s="1"/>
      <c r="J167" s="211">
        <f>ROUND(I167*H167,2)</f>
        <v>0</v>
      </c>
      <c r="K167" s="208" t="s">
        <v>165</v>
      </c>
      <c r="L167" s="29"/>
      <c r="M167" s="212" t="s">
        <v>1</v>
      </c>
      <c r="N167" s="213" t="s">
        <v>39</v>
      </c>
      <c r="O167" s="76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216" t="s">
        <v>89</v>
      </c>
      <c r="AT167" s="216" t="s">
        <v>161</v>
      </c>
      <c r="AU167" s="216" t="s">
        <v>83</v>
      </c>
      <c r="AY167" s="11" t="s">
        <v>159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1" t="s">
        <v>79</v>
      </c>
      <c r="BK167" s="217">
        <f>ROUND(I167*H167,2)</f>
        <v>0</v>
      </c>
      <c r="BL167" s="11" t="s">
        <v>89</v>
      </c>
      <c r="BM167" s="216" t="s">
        <v>219</v>
      </c>
    </row>
    <row r="168" spans="2:51" s="218" customFormat="1" ht="12">
      <c r="B168" s="219"/>
      <c r="D168" s="220" t="s">
        <v>167</v>
      </c>
      <c r="E168" s="221" t="s">
        <v>1</v>
      </c>
      <c r="F168" s="222" t="s">
        <v>173</v>
      </c>
      <c r="H168" s="221" t="s">
        <v>1</v>
      </c>
      <c r="K168" s="223"/>
      <c r="L168" s="219"/>
      <c r="M168" s="224"/>
      <c r="N168" s="225"/>
      <c r="O168" s="225"/>
      <c r="P168" s="225"/>
      <c r="Q168" s="225"/>
      <c r="R168" s="225"/>
      <c r="S168" s="225"/>
      <c r="T168" s="226"/>
      <c r="AT168" s="221" t="s">
        <v>167</v>
      </c>
      <c r="AU168" s="221" t="s">
        <v>83</v>
      </c>
      <c r="AV168" s="218" t="s">
        <v>79</v>
      </c>
      <c r="AW168" s="218" t="s">
        <v>31</v>
      </c>
      <c r="AX168" s="218" t="s">
        <v>74</v>
      </c>
      <c r="AY168" s="221" t="s">
        <v>159</v>
      </c>
    </row>
    <row r="169" spans="2:51" s="227" customFormat="1" ht="22.5">
      <c r="B169" s="228"/>
      <c r="D169" s="220" t="s">
        <v>167</v>
      </c>
      <c r="E169" s="229" t="s">
        <v>1</v>
      </c>
      <c r="F169" s="230" t="s">
        <v>220</v>
      </c>
      <c r="H169" s="231">
        <v>6.165</v>
      </c>
      <c r="K169" s="232"/>
      <c r="L169" s="228"/>
      <c r="M169" s="233"/>
      <c r="N169" s="234"/>
      <c r="O169" s="234"/>
      <c r="P169" s="234"/>
      <c r="Q169" s="234"/>
      <c r="R169" s="234"/>
      <c r="S169" s="234"/>
      <c r="T169" s="235"/>
      <c r="AT169" s="229" t="s">
        <v>167</v>
      </c>
      <c r="AU169" s="229" t="s">
        <v>83</v>
      </c>
      <c r="AV169" s="227" t="s">
        <v>83</v>
      </c>
      <c r="AW169" s="227" t="s">
        <v>31</v>
      </c>
      <c r="AX169" s="227" t="s">
        <v>74</v>
      </c>
      <c r="AY169" s="229" t="s">
        <v>159</v>
      </c>
    </row>
    <row r="170" spans="2:51" s="227" customFormat="1" ht="22.5">
      <c r="B170" s="228"/>
      <c r="D170" s="220" t="s">
        <v>167</v>
      </c>
      <c r="E170" s="229" t="s">
        <v>1</v>
      </c>
      <c r="F170" s="230" t="s">
        <v>221</v>
      </c>
      <c r="H170" s="231">
        <v>6.15</v>
      </c>
      <c r="K170" s="232"/>
      <c r="L170" s="228"/>
      <c r="M170" s="233"/>
      <c r="N170" s="234"/>
      <c r="O170" s="234"/>
      <c r="P170" s="234"/>
      <c r="Q170" s="234"/>
      <c r="R170" s="234"/>
      <c r="S170" s="234"/>
      <c r="T170" s="235"/>
      <c r="AT170" s="229" t="s">
        <v>167</v>
      </c>
      <c r="AU170" s="229" t="s">
        <v>83</v>
      </c>
      <c r="AV170" s="227" t="s">
        <v>83</v>
      </c>
      <c r="AW170" s="227" t="s">
        <v>31</v>
      </c>
      <c r="AX170" s="227" t="s">
        <v>74</v>
      </c>
      <c r="AY170" s="229" t="s">
        <v>159</v>
      </c>
    </row>
    <row r="171" spans="2:51" s="218" customFormat="1" ht="12">
      <c r="B171" s="219"/>
      <c r="D171" s="220" t="s">
        <v>167</v>
      </c>
      <c r="E171" s="221" t="s">
        <v>1</v>
      </c>
      <c r="F171" s="222" t="s">
        <v>222</v>
      </c>
      <c r="H171" s="221" t="s">
        <v>1</v>
      </c>
      <c r="K171" s="223"/>
      <c r="L171" s="219"/>
      <c r="M171" s="224"/>
      <c r="N171" s="225"/>
      <c r="O171" s="225"/>
      <c r="P171" s="225"/>
      <c r="Q171" s="225"/>
      <c r="R171" s="225"/>
      <c r="S171" s="225"/>
      <c r="T171" s="226"/>
      <c r="AT171" s="221" t="s">
        <v>167</v>
      </c>
      <c r="AU171" s="221" t="s">
        <v>83</v>
      </c>
      <c r="AV171" s="218" t="s">
        <v>79</v>
      </c>
      <c r="AW171" s="218" t="s">
        <v>31</v>
      </c>
      <c r="AX171" s="218" t="s">
        <v>74</v>
      </c>
      <c r="AY171" s="221" t="s">
        <v>159</v>
      </c>
    </row>
    <row r="172" spans="2:51" s="227" customFormat="1" ht="12">
      <c r="B172" s="228"/>
      <c r="D172" s="220" t="s">
        <v>167</v>
      </c>
      <c r="E172" s="229" t="s">
        <v>1</v>
      </c>
      <c r="F172" s="230" t="s">
        <v>223</v>
      </c>
      <c r="H172" s="231">
        <v>0.188</v>
      </c>
      <c r="K172" s="232"/>
      <c r="L172" s="228"/>
      <c r="M172" s="233"/>
      <c r="N172" s="234"/>
      <c r="O172" s="234"/>
      <c r="P172" s="234"/>
      <c r="Q172" s="234"/>
      <c r="R172" s="234"/>
      <c r="S172" s="234"/>
      <c r="T172" s="235"/>
      <c r="AT172" s="229" t="s">
        <v>167</v>
      </c>
      <c r="AU172" s="229" t="s">
        <v>83</v>
      </c>
      <c r="AV172" s="227" t="s">
        <v>83</v>
      </c>
      <c r="AW172" s="227" t="s">
        <v>31</v>
      </c>
      <c r="AX172" s="227" t="s">
        <v>74</v>
      </c>
      <c r="AY172" s="229" t="s">
        <v>159</v>
      </c>
    </row>
    <row r="173" spans="2:51" s="236" customFormat="1" ht="12">
      <c r="B173" s="237"/>
      <c r="D173" s="220" t="s">
        <v>167</v>
      </c>
      <c r="E173" s="238" t="s">
        <v>1</v>
      </c>
      <c r="F173" s="239" t="s">
        <v>178</v>
      </c>
      <c r="H173" s="240">
        <v>12.503</v>
      </c>
      <c r="K173" s="241"/>
      <c r="L173" s="237"/>
      <c r="M173" s="242"/>
      <c r="N173" s="243"/>
      <c r="O173" s="243"/>
      <c r="P173" s="243"/>
      <c r="Q173" s="243"/>
      <c r="R173" s="243"/>
      <c r="S173" s="243"/>
      <c r="T173" s="244"/>
      <c r="AT173" s="238" t="s">
        <v>167</v>
      </c>
      <c r="AU173" s="238" t="s">
        <v>83</v>
      </c>
      <c r="AV173" s="236" t="s">
        <v>89</v>
      </c>
      <c r="AW173" s="236" t="s">
        <v>31</v>
      </c>
      <c r="AX173" s="236" t="s">
        <v>79</v>
      </c>
      <c r="AY173" s="238" t="s">
        <v>159</v>
      </c>
    </row>
    <row r="174" spans="1:65" s="34" customFormat="1" ht="16.5" customHeight="1">
      <c r="A174" s="28"/>
      <c r="B174" s="29"/>
      <c r="C174" s="245" t="s">
        <v>224</v>
      </c>
      <c r="D174" s="245" t="s">
        <v>225</v>
      </c>
      <c r="E174" s="246" t="s">
        <v>226</v>
      </c>
      <c r="F174" s="247" t="s">
        <v>227</v>
      </c>
      <c r="G174" s="248" t="s">
        <v>200</v>
      </c>
      <c r="H174" s="249">
        <v>25.006</v>
      </c>
      <c r="I174" s="2"/>
      <c r="J174" s="250">
        <f>ROUND(I174*H174,2)</f>
        <v>0</v>
      </c>
      <c r="K174" s="248" t="s">
        <v>165</v>
      </c>
      <c r="L174" s="251"/>
      <c r="M174" s="252" t="s">
        <v>1</v>
      </c>
      <c r="N174" s="253" t="s">
        <v>39</v>
      </c>
      <c r="O174" s="76"/>
      <c r="P174" s="214">
        <f>O174*H174</f>
        <v>0</v>
      </c>
      <c r="Q174" s="214">
        <v>1</v>
      </c>
      <c r="R174" s="214">
        <f>Q174*H174</f>
        <v>25.006</v>
      </c>
      <c r="S174" s="214">
        <v>0</v>
      </c>
      <c r="T174" s="215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216" t="s">
        <v>197</v>
      </c>
      <c r="AT174" s="216" t="s">
        <v>225</v>
      </c>
      <c r="AU174" s="216" t="s">
        <v>83</v>
      </c>
      <c r="AY174" s="11" t="s">
        <v>159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1" t="s">
        <v>79</v>
      </c>
      <c r="BK174" s="217">
        <f>ROUND(I174*H174,2)</f>
        <v>0</v>
      </c>
      <c r="BL174" s="11" t="s">
        <v>89</v>
      </c>
      <c r="BM174" s="216" t="s">
        <v>228</v>
      </c>
    </row>
    <row r="175" spans="2:51" s="227" customFormat="1" ht="12">
      <c r="B175" s="228"/>
      <c r="D175" s="220" t="s">
        <v>167</v>
      </c>
      <c r="F175" s="230" t="s">
        <v>229</v>
      </c>
      <c r="H175" s="231">
        <v>25.006</v>
      </c>
      <c r="K175" s="232"/>
      <c r="L175" s="228"/>
      <c r="M175" s="233"/>
      <c r="N175" s="234"/>
      <c r="O175" s="234"/>
      <c r="P175" s="234"/>
      <c r="Q175" s="234"/>
      <c r="R175" s="234"/>
      <c r="S175" s="234"/>
      <c r="T175" s="235"/>
      <c r="AT175" s="229" t="s">
        <v>167</v>
      </c>
      <c r="AU175" s="229" t="s">
        <v>83</v>
      </c>
      <c r="AV175" s="227" t="s">
        <v>83</v>
      </c>
      <c r="AW175" s="227" t="s">
        <v>3</v>
      </c>
      <c r="AX175" s="227" t="s">
        <v>79</v>
      </c>
      <c r="AY175" s="229" t="s">
        <v>159</v>
      </c>
    </row>
    <row r="176" spans="2:63" s="192" customFormat="1" ht="22.7" customHeight="1">
      <c r="B176" s="193"/>
      <c r="D176" s="194" t="s">
        <v>73</v>
      </c>
      <c r="E176" s="203" t="s">
        <v>86</v>
      </c>
      <c r="F176" s="203" t="s">
        <v>230</v>
      </c>
      <c r="J176" s="204">
        <f>BK176</f>
        <v>0</v>
      </c>
      <c r="K176" s="197"/>
      <c r="L176" s="193"/>
      <c r="M176" s="198"/>
      <c r="N176" s="199"/>
      <c r="O176" s="199"/>
      <c r="P176" s="200">
        <f>SUM(P177:P242)</f>
        <v>0</v>
      </c>
      <c r="Q176" s="199"/>
      <c r="R176" s="200">
        <f>SUM(R177:R242)</f>
        <v>41.27312863</v>
      </c>
      <c r="S176" s="199"/>
      <c r="T176" s="201">
        <f>SUM(T177:T242)</f>
        <v>0</v>
      </c>
      <c r="AR176" s="194" t="s">
        <v>79</v>
      </c>
      <c r="AT176" s="197" t="s">
        <v>73</v>
      </c>
      <c r="AU176" s="197" t="s">
        <v>79</v>
      </c>
      <c r="AY176" s="194" t="s">
        <v>159</v>
      </c>
      <c r="BK176" s="202">
        <f>SUM(BK177:BK242)</f>
        <v>0</v>
      </c>
    </row>
    <row r="177" spans="1:65" s="34" customFormat="1" ht="37.7" customHeight="1">
      <c r="A177" s="28"/>
      <c r="B177" s="29"/>
      <c r="C177" s="205" t="s">
        <v>231</v>
      </c>
      <c r="D177" s="205" t="s">
        <v>161</v>
      </c>
      <c r="E177" s="206" t="s">
        <v>232</v>
      </c>
      <c r="F177" s="207" t="s">
        <v>233</v>
      </c>
      <c r="G177" s="208" t="s">
        <v>234</v>
      </c>
      <c r="H177" s="209">
        <v>2.184</v>
      </c>
      <c r="I177" s="1"/>
      <c r="J177" s="211">
        <f>ROUND(I177*H177,2)</f>
        <v>0</v>
      </c>
      <c r="K177" s="208" t="s">
        <v>165</v>
      </c>
      <c r="L177" s="29"/>
      <c r="M177" s="212" t="s">
        <v>1</v>
      </c>
      <c r="N177" s="213" t="s">
        <v>39</v>
      </c>
      <c r="O177" s="76"/>
      <c r="P177" s="214">
        <f>O177*H177</f>
        <v>0</v>
      </c>
      <c r="Q177" s="214">
        <v>0.14854</v>
      </c>
      <c r="R177" s="214">
        <f>Q177*H177</f>
        <v>0.32441136000000004</v>
      </c>
      <c r="S177" s="214">
        <v>0</v>
      </c>
      <c r="T177" s="215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216" t="s">
        <v>89</v>
      </c>
      <c r="AT177" s="216" t="s">
        <v>161</v>
      </c>
      <c r="AU177" s="216" t="s">
        <v>83</v>
      </c>
      <c r="AY177" s="11" t="s">
        <v>159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1" t="s">
        <v>79</v>
      </c>
      <c r="BK177" s="217">
        <f>ROUND(I177*H177,2)</f>
        <v>0</v>
      </c>
      <c r="BL177" s="11" t="s">
        <v>89</v>
      </c>
      <c r="BM177" s="216" t="s">
        <v>235</v>
      </c>
    </row>
    <row r="178" spans="2:51" s="218" customFormat="1" ht="12">
      <c r="B178" s="219"/>
      <c r="D178" s="220" t="s">
        <v>167</v>
      </c>
      <c r="E178" s="221" t="s">
        <v>1</v>
      </c>
      <c r="F178" s="222" t="s">
        <v>236</v>
      </c>
      <c r="H178" s="221" t="s">
        <v>1</v>
      </c>
      <c r="K178" s="223"/>
      <c r="L178" s="219"/>
      <c r="M178" s="224"/>
      <c r="N178" s="225"/>
      <c r="O178" s="225"/>
      <c r="P178" s="225"/>
      <c r="Q178" s="225"/>
      <c r="R178" s="225"/>
      <c r="S178" s="225"/>
      <c r="T178" s="226"/>
      <c r="AT178" s="221" t="s">
        <v>167</v>
      </c>
      <c r="AU178" s="221" t="s">
        <v>83</v>
      </c>
      <c r="AV178" s="218" t="s">
        <v>79</v>
      </c>
      <c r="AW178" s="218" t="s">
        <v>31</v>
      </c>
      <c r="AX178" s="218" t="s">
        <v>74</v>
      </c>
      <c r="AY178" s="221" t="s">
        <v>159</v>
      </c>
    </row>
    <row r="179" spans="2:51" s="218" customFormat="1" ht="12">
      <c r="B179" s="219"/>
      <c r="D179" s="220" t="s">
        <v>167</v>
      </c>
      <c r="E179" s="221" t="s">
        <v>1</v>
      </c>
      <c r="F179" s="222" t="s">
        <v>237</v>
      </c>
      <c r="H179" s="221" t="s">
        <v>1</v>
      </c>
      <c r="K179" s="223"/>
      <c r="L179" s="219"/>
      <c r="M179" s="224"/>
      <c r="N179" s="225"/>
      <c r="O179" s="225"/>
      <c r="P179" s="225"/>
      <c r="Q179" s="225"/>
      <c r="R179" s="225"/>
      <c r="S179" s="225"/>
      <c r="T179" s="226"/>
      <c r="AT179" s="221" t="s">
        <v>167</v>
      </c>
      <c r="AU179" s="221" t="s">
        <v>83</v>
      </c>
      <c r="AV179" s="218" t="s">
        <v>79</v>
      </c>
      <c r="AW179" s="218" t="s">
        <v>31</v>
      </c>
      <c r="AX179" s="218" t="s">
        <v>74</v>
      </c>
      <c r="AY179" s="221" t="s">
        <v>159</v>
      </c>
    </row>
    <row r="180" spans="2:51" s="227" customFormat="1" ht="12">
      <c r="B180" s="228"/>
      <c r="D180" s="220" t="s">
        <v>167</v>
      </c>
      <c r="E180" s="229" t="s">
        <v>1</v>
      </c>
      <c r="F180" s="230" t="s">
        <v>238</v>
      </c>
      <c r="H180" s="231">
        <v>2.184</v>
      </c>
      <c r="K180" s="232"/>
      <c r="L180" s="228"/>
      <c r="M180" s="233"/>
      <c r="N180" s="234"/>
      <c r="O180" s="234"/>
      <c r="P180" s="234"/>
      <c r="Q180" s="234"/>
      <c r="R180" s="234"/>
      <c r="S180" s="234"/>
      <c r="T180" s="235"/>
      <c r="AT180" s="229" t="s">
        <v>167</v>
      </c>
      <c r="AU180" s="229" t="s">
        <v>83</v>
      </c>
      <c r="AV180" s="227" t="s">
        <v>83</v>
      </c>
      <c r="AW180" s="227" t="s">
        <v>31</v>
      </c>
      <c r="AX180" s="227" t="s">
        <v>79</v>
      </c>
      <c r="AY180" s="229" t="s">
        <v>159</v>
      </c>
    </row>
    <row r="181" spans="1:65" s="34" customFormat="1" ht="33" customHeight="1">
      <c r="A181" s="28"/>
      <c r="B181" s="29"/>
      <c r="C181" s="205" t="s">
        <v>8</v>
      </c>
      <c r="D181" s="205" t="s">
        <v>161</v>
      </c>
      <c r="E181" s="206" t="s">
        <v>239</v>
      </c>
      <c r="F181" s="207" t="s">
        <v>240</v>
      </c>
      <c r="G181" s="208" t="s">
        <v>241</v>
      </c>
      <c r="H181" s="209">
        <v>13</v>
      </c>
      <c r="I181" s="1"/>
      <c r="J181" s="211">
        <f>ROUND(I181*H181,2)</f>
        <v>0</v>
      </c>
      <c r="K181" s="208" t="s">
        <v>165</v>
      </c>
      <c r="L181" s="29"/>
      <c r="M181" s="212" t="s">
        <v>1</v>
      </c>
      <c r="N181" s="213" t="s">
        <v>39</v>
      </c>
      <c r="O181" s="76"/>
      <c r="P181" s="214">
        <f>O181*H181</f>
        <v>0</v>
      </c>
      <c r="Q181" s="214">
        <v>0.02021</v>
      </c>
      <c r="R181" s="214">
        <f>Q181*H181</f>
        <v>0.26272999999999996</v>
      </c>
      <c r="S181" s="214">
        <v>0</v>
      </c>
      <c r="T181" s="215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216" t="s">
        <v>89</v>
      </c>
      <c r="AT181" s="216" t="s">
        <v>161</v>
      </c>
      <c r="AU181" s="216" t="s">
        <v>83</v>
      </c>
      <c r="AY181" s="11" t="s">
        <v>159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1" t="s">
        <v>79</v>
      </c>
      <c r="BK181" s="217">
        <f>ROUND(I181*H181,2)</f>
        <v>0</v>
      </c>
      <c r="BL181" s="11" t="s">
        <v>89</v>
      </c>
      <c r="BM181" s="216" t="s">
        <v>242</v>
      </c>
    </row>
    <row r="182" spans="2:51" s="218" customFormat="1" ht="12">
      <c r="B182" s="219"/>
      <c r="D182" s="220" t="s">
        <v>167</v>
      </c>
      <c r="E182" s="221" t="s">
        <v>1</v>
      </c>
      <c r="F182" s="222" t="s">
        <v>236</v>
      </c>
      <c r="H182" s="221" t="s">
        <v>1</v>
      </c>
      <c r="K182" s="223"/>
      <c r="L182" s="219"/>
      <c r="M182" s="224"/>
      <c r="N182" s="225"/>
      <c r="O182" s="225"/>
      <c r="P182" s="225"/>
      <c r="Q182" s="225"/>
      <c r="R182" s="225"/>
      <c r="S182" s="225"/>
      <c r="T182" s="226"/>
      <c r="AT182" s="221" t="s">
        <v>167</v>
      </c>
      <c r="AU182" s="221" t="s">
        <v>83</v>
      </c>
      <c r="AV182" s="218" t="s">
        <v>79</v>
      </c>
      <c r="AW182" s="218" t="s">
        <v>31</v>
      </c>
      <c r="AX182" s="218" t="s">
        <v>74</v>
      </c>
      <c r="AY182" s="221" t="s">
        <v>159</v>
      </c>
    </row>
    <row r="183" spans="2:51" s="227" customFormat="1" ht="12">
      <c r="B183" s="228"/>
      <c r="D183" s="220" t="s">
        <v>167</v>
      </c>
      <c r="E183" s="229" t="s">
        <v>1</v>
      </c>
      <c r="F183" s="230" t="s">
        <v>243</v>
      </c>
      <c r="H183" s="231">
        <v>13</v>
      </c>
      <c r="K183" s="232"/>
      <c r="L183" s="228"/>
      <c r="M183" s="233"/>
      <c r="N183" s="234"/>
      <c r="O183" s="234"/>
      <c r="P183" s="234"/>
      <c r="Q183" s="234"/>
      <c r="R183" s="234"/>
      <c r="S183" s="234"/>
      <c r="T183" s="235"/>
      <c r="AT183" s="229" t="s">
        <v>167</v>
      </c>
      <c r="AU183" s="229" t="s">
        <v>83</v>
      </c>
      <c r="AV183" s="227" t="s">
        <v>83</v>
      </c>
      <c r="AW183" s="227" t="s">
        <v>31</v>
      </c>
      <c r="AX183" s="227" t="s">
        <v>79</v>
      </c>
      <c r="AY183" s="229" t="s">
        <v>159</v>
      </c>
    </row>
    <row r="184" spans="1:65" s="34" customFormat="1" ht="16.5" customHeight="1">
      <c r="A184" s="28"/>
      <c r="B184" s="29"/>
      <c r="C184" s="205" t="s">
        <v>244</v>
      </c>
      <c r="D184" s="205" t="s">
        <v>161</v>
      </c>
      <c r="E184" s="206" t="s">
        <v>245</v>
      </c>
      <c r="F184" s="207" t="s">
        <v>246</v>
      </c>
      <c r="G184" s="208" t="s">
        <v>164</v>
      </c>
      <c r="H184" s="209">
        <v>0.224</v>
      </c>
      <c r="I184" s="1"/>
      <c r="J184" s="211">
        <f>ROUND(I184*H184,2)</f>
        <v>0</v>
      </c>
      <c r="K184" s="208" t="s">
        <v>165</v>
      </c>
      <c r="L184" s="29"/>
      <c r="M184" s="212" t="s">
        <v>1</v>
      </c>
      <c r="N184" s="213" t="s">
        <v>39</v>
      </c>
      <c r="O184" s="76"/>
      <c r="P184" s="214">
        <f>O184*H184</f>
        <v>0</v>
      </c>
      <c r="Q184" s="214">
        <v>2.25635</v>
      </c>
      <c r="R184" s="214">
        <f>Q184*H184</f>
        <v>0.5054223999999999</v>
      </c>
      <c r="S184" s="214">
        <v>0</v>
      </c>
      <c r="T184" s="215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216" t="s">
        <v>89</v>
      </c>
      <c r="AT184" s="216" t="s">
        <v>161</v>
      </c>
      <c r="AU184" s="216" t="s">
        <v>83</v>
      </c>
      <c r="AY184" s="11" t="s">
        <v>159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1" t="s">
        <v>79</v>
      </c>
      <c r="BK184" s="217">
        <f>ROUND(I184*H184,2)</f>
        <v>0</v>
      </c>
      <c r="BL184" s="11" t="s">
        <v>89</v>
      </c>
      <c r="BM184" s="216" t="s">
        <v>247</v>
      </c>
    </row>
    <row r="185" spans="2:51" s="218" customFormat="1" ht="12">
      <c r="B185" s="219"/>
      <c r="D185" s="220" t="s">
        <v>167</v>
      </c>
      <c r="E185" s="221" t="s">
        <v>1</v>
      </c>
      <c r="F185" s="222" t="s">
        <v>236</v>
      </c>
      <c r="H185" s="221" t="s">
        <v>1</v>
      </c>
      <c r="K185" s="223"/>
      <c r="L185" s="219"/>
      <c r="M185" s="224"/>
      <c r="N185" s="225"/>
      <c r="O185" s="225"/>
      <c r="P185" s="225"/>
      <c r="Q185" s="225"/>
      <c r="R185" s="225"/>
      <c r="S185" s="225"/>
      <c r="T185" s="226"/>
      <c r="AT185" s="221" t="s">
        <v>167</v>
      </c>
      <c r="AU185" s="221" t="s">
        <v>83</v>
      </c>
      <c r="AV185" s="218" t="s">
        <v>79</v>
      </c>
      <c r="AW185" s="218" t="s">
        <v>31</v>
      </c>
      <c r="AX185" s="218" t="s">
        <v>74</v>
      </c>
      <c r="AY185" s="221" t="s">
        <v>159</v>
      </c>
    </row>
    <row r="186" spans="2:51" s="227" customFormat="1" ht="12">
      <c r="B186" s="228"/>
      <c r="D186" s="220" t="s">
        <v>167</v>
      </c>
      <c r="E186" s="229" t="s">
        <v>1</v>
      </c>
      <c r="F186" s="230" t="s">
        <v>248</v>
      </c>
      <c r="H186" s="231">
        <v>0.224</v>
      </c>
      <c r="K186" s="232"/>
      <c r="L186" s="228"/>
      <c r="M186" s="233"/>
      <c r="N186" s="234"/>
      <c r="O186" s="234"/>
      <c r="P186" s="234"/>
      <c r="Q186" s="234"/>
      <c r="R186" s="234"/>
      <c r="S186" s="234"/>
      <c r="T186" s="235"/>
      <c r="AT186" s="229" t="s">
        <v>167</v>
      </c>
      <c r="AU186" s="229" t="s">
        <v>83</v>
      </c>
      <c r="AV186" s="227" t="s">
        <v>83</v>
      </c>
      <c r="AW186" s="227" t="s">
        <v>31</v>
      </c>
      <c r="AX186" s="227" t="s">
        <v>79</v>
      </c>
      <c r="AY186" s="229" t="s">
        <v>159</v>
      </c>
    </row>
    <row r="187" spans="1:65" s="34" customFormat="1" ht="16.5" customHeight="1">
      <c r="A187" s="28"/>
      <c r="B187" s="29"/>
      <c r="C187" s="205" t="s">
        <v>249</v>
      </c>
      <c r="D187" s="205" t="s">
        <v>161</v>
      </c>
      <c r="E187" s="206" t="s">
        <v>250</v>
      </c>
      <c r="F187" s="207" t="s">
        <v>251</v>
      </c>
      <c r="G187" s="208" t="s">
        <v>234</v>
      </c>
      <c r="H187" s="209">
        <v>6.72</v>
      </c>
      <c r="I187" s="1"/>
      <c r="J187" s="211">
        <f>ROUND(I187*H187,2)</f>
        <v>0</v>
      </c>
      <c r="K187" s="208" t="s">
        <v>165</v>
      </c>
      <c r="L187" s="29"/>
      <c r="M187" s="212" t="s">
        <v>1</v>
      </c>
      <c r="N187" s="213" t="s">
        <v>39</v>
      </c>
      <c r="O187" s="76"/>
      <c r="P187" s="214">
        <f>O187*H187</f>
        <v>0</v>
      </c>
      <c r="Q187" s="214">
        <v>0.01052</v>
      </c>
      <c r="R187" s="214">
        <f>Q187*H187</f>
        <v>0.07069439999999999</v>
      </c>
      <c r="S187" s="214">
        <v>0</v>
      </c>
      <c r="T187" s="215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216" t="s">
        <v>89</v>
      </c>
      <c r="AT187" s="216" t="s">
        <v>161</v>
      </c>
      <c r="AU187" s="216" t="s">
        <v>83</v>
      </c>
      <c r="AY187" s="11" t="s">
        <v>159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1" t="s">
        <v>79</v>
      </c>
      <c r="BK187" s="217">
        <f>ROUND(I187*H187,2)</f>
        <v>0</v>
      </c>
      <c r="BL187" s="11" t="s">
        <v>89</v>
      </c>
      <c r="BM187" s="216" t="s">
        <v>252</v>
      </c>
    </row>
    <row r="188" spans="2:51" s="227" customFormat="1" ht="12">
      <c r="B188" s="228"/>
      <c r="D188" s="220" t="s">
        <v>167</v>
      </c>
      <c r="E188" s="229" t="s">
        <v>1</v>
      </c>
      <c r="F188" s="230" t="s">
        <v>253</v>
      </c>
      <c r="H188" s="231">
        <v>6.72</v>
      </c>
      <c r="K188" s="232"/>
      <c r="L188" s="228"/>
      <c r="M188" s="233"/>
      <c r="N188" s="234"/>
      <c r="O188" s="234"/>
      <c r="P188" s="234"/>
      <c r="Q188" s="234"/>
      <c r="R188" s="234"/>
      <c r="S188" s="234"/>
      <c r="T188" s="235"/>
      <c r="AT188" s="229" t="s">
        <v>167</v>
      </c>
      <c r="AU188" s="229" t="s">
        <v>83</v>
      </c>
      <c r="AV188" s="227" t="s">
        <v>83</v>
      </c>
      <c r="AW188" s="227" t="s">
        <v>31</v>
      </c>
      <c r="AX188" s="227" t="s">
        <v>79</v>
      </c>
      <c r="AY188" s="229" t="s">
        <v>159</v>
      </c>
    </row>
    <row r="189" spans="1:65" s="34" customFormat="1" ht="16.5" customHeight="1">
      <c r="A189" s="28"/>
      <c r="B189" s="29"/>
      <c r="C189" s="205" t="s">
        <v>254</v>
      </c>
      <c r="D189" s="205" t="s">
        <v>161</v>
      </c>
      <c r="E189" s="206" t="s">
        <v>255</v>
      </c>
      <c r="F189" s="207" t="s">
        <v>256</v>
      </c>
      <c r="G189" s="208" t="s">
        <v>234</v>
      </c>
      <c r="H189" s="209">
        <v>6.72</v>
      </c>
      <c r="I189" s="1"/>
      <c r="J189" s="211">
        <f>ROUND(I189*H189,2)</f>
        <v>0</v>
      </c>
      <c r="K189" s="208" t="s">
        <v>165</v>
      </c>
      <c r="L189" s="29"/>
      <c r="M189" s="212" t="s">
        <v>1</v>
      </c>
      <c r="N189" s="213" t="s">
        <v>39</v>
      </c>
      <c r="O189" s="76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216" t="s">
        <v>89</v>
      </c>
      <c r="AT189" s="216" t="s">
        <v>161</v>
      </c>
      <c r="AU189" s="216" t="s">
        <v>83</v>
      </c>
      <c r="AY189" s="11" t="s">
        <v>159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1" t="s">
        <v>79</v>
      </c>
      <c r="BK189" s="217">
        <f>ROUND(I189*H189,2)</f>
        <v>0</v>
      </c>
      <c r="BL189" s="11" t="s">
        <v>89</v>
      </c>
      <c r="BM189" s="216" t="s">
        <v>257</v>
      </c>
    </row>
    <row r="190" spans="1:65" s="34" customFormat="1" ht="21.75" customHeight="1">
      <c r="A190" s="28"/>
      <c r="B190" s="29"/>
      <c r="C190" s="205" t="s">
        <v>258</v>
      </c>
      <c r="D190" s="205" t="s">
        <v>161</v>
      </c>
      <c r="E190" s="206" t="s">
        <v>259</v>
      </c>
      <c r="F190" s="207" t="s">
        <v>260</v>
      </c>
      <c r="G190" s="208" t="s">
        <v>200</v>
      </c>
      <c r="H190" s="209">
        <v>0.022</v>
      </c>
      <c r="I190" s="1"/>
      <c r="J190" s="211">
        <f>ROUND(I190*H190,2)</f>
        <v>0</v>
      </c>
      <c r="K190" s="208" t="s">
        <v>165</v>
      </c>
      <c r="L190" s="29"/>
      <c r="M190" s="212" t="s">
        <v>1</v>
      </c>
      <c r="N190" s="213" t="s">
        <v>39</v>
      </c>
      <c r="O190" s="76"/>
      <c r="P190" s="214">
        <f>O190*H190</f>
        <v>0</v>
      </c>
      <c r="Q190" s="214">
        <v>1.04575</v>
      </c>
      <c r="R190" s="214">
        <f>Q190*H190</f>
        <v>0.0230065</v>
      </c>
      <c r="S190" s="214">
        <v>0</v>
      </c>
      <c r="T190" s="215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216" t="s">
        <v>89</v>
      </c>
      <c r="AT190" s="216" t="s">
        <v>161</v>
      </c>
      <c r="AU190" s="216" t="s">
        <v>83</v>
      </c>
      <c r="AY190" s="11" t="s">
        <v>159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1" t="s">
        <v>79</v>
      </c>
      <c r="BK190" s="217">
        <f>ROUND(I190*H190,2)</f>
        <v>0</v>
      </c>
      <c r="BL190" s="11" t="s">
        <v>89</v>
      </c>
      <c r="BM190" s="216" t="s">
        <v>261</v>
      </c>
    </row>
    <row r="191" spans="2:51" s="227" customFormat="1" ht="12">
      <c r="B191" s="228"/>
      <c r="D191" s="220" t="s">
        <v>167</v>
      </c>
      <c r="E191" s="229" t="s">
        <v>1</v>
      </c>
      <c r="F191" s="230" t="s">
        <v>262</v>
      </c>
      <c r="H191" s="231">
        <v>0.022</v>
      </c>
      <c r="K191" s="232"/>
      <c r="L191" s="228"/>
      <c r="M191" s="233"/>
      <c r="N191" s="234"/>
      <c r="O191" s="234"/>
      <c r="P191" s="234"/>
      <c r="Q191" s="234"/>
      <c r="R191" s="234"/>
      <c r="S191" s="234"/>
      <c r="T191" s="235"/>
      <c r="AT191" s="229" t="s">
        <v>167</v>
      </c>
      <c r="AU191" s="229" t="s">
        <v>83</v>
      </c>
      <c r="AV191" s="227" t="s">
        <v>83</v>
      </c>
      <c r="AW191" s="227" t="s">
        <v>31</v>
      </c>
      <c r="AX191" s="227" t="s">
        <v>79</v>
      </c>
      <c r="AY191" s="229" t="s">
        <v>159</v>
      </c>
    </row>
    <row r="192" spans="1:65" s="34" customFormat="1" ht="24.2" customHeight="1">
      <c r="A192" s="28"/>
      <c r="B192" s="29"/>
      <c r="C192" s="205" t="s">
        <v>263</v>
      </c>
      <c r="D192" s="205" t="s">
        <v>161</v>
      </c>
      <c r="E192" s="206" t="s">
        <v>264</v>
      </c>
      <c r="F192" s="207" t="s">
        <v>265</v>
      </c>
      <c r="G192" s="208" t="s">
        <v>200</v>
      </c>
      <c r="H192" s="209">
        <v>0.18</v>
      </c>
      <c r="I192" s="1"/>
      <c r="J192" s="211">
        <f>ROUND(I192*H192,2)</f>
        <v>0</v>
      </c>
      <c r="K192" s="208" t="s">
        <v>165</v>
      </c>
      <c r="L192" s="29"/>
      <c r="M192" s="212" t="s">
        <v>1</v>
      </c>
      <c r="N192" s="213" t="s">
        <v>39</v>
      </c>
      <c r="O192" s="76"/>
      <c r="P192" s="214">
        <f>O192*H192</f>
        <v>0</v>
      </c>
      <c r="Q192" s="214">
        <v>1.09</v>
      </c>
      <c r="R192" s="214">
        <f>Q192*H192</f>
        <v>0.1962</v>
      </c>
      <c r="S192" s="214">
        <v>0</v>
      </c>
      <c r="T192" s="215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216" t="s">
        <v>89</v>
      </c>
      <c r="AT192" s="216" t="s">
        <v>161</v>
      </c>
      <c r="AU192" s="216" t="s">
        <v>83</v>
      </c>
      <c r="AY192" s="11" t="s">
        <v>159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1" t="s">
        <v>79</v>
      </c>
      <c r="BK192" s="217">
        <f>ROUND(I192*H192,2)</f>
        <v>0</v>
      </c>
      <c r="BL192" s="11" t="s">
        <v>89</v>
      </c>
      <c r="BM192" s="216" t="s">
        <v>266</v>
      </c>
    </row>
    <row r="193" spans="2:51" s="218" customFormat="1" ht="22.5">
      <c r="B193" s="219"/>
      <c r="D193" s="220" t="s">
        <v>167</v>
      </c>
      <c r="E193" s="221" t="s">
        <v>1</v>
      </c>
      <c r="F193" s="222" t="s">
        <v>267</v>
      </c>
      <c r="H193" s="221" t="s">
        <v>1</v>
      </c>
      <c r="K193" s="223"/>
      <c r="L193" s="219"/>
      <c r="M193" s="224"/>
      <c r="N193" s="225"/>
      <c r="O193" s="225"/>
      <c r="P193" s="225"/>
      <c r="Q193" s="225"/>
      <c r="R193" s="225"/>
      <c r="S193" s="225"/>
      <c r="T193" s="226"/>
      <c r="AT193" s="221" t="s">
        <v>167</v>
      </c>
      <c r="AU193" s="221" t="s">
        <v>83</v>
      </c>
      <c r="AV193" s="218" t="s">
        <v>79</v>
      </c>
      <c r="AW193" s="218" t="s">
        <v>31</v>
      </c>
      <c r="AX193" s="218" t="s">
        <v>74</v>
      </c>
      <c r="AY193" s="221" t="s">
        <v>159</v>
      </c>
    </row>
    <row r="194" spans="2:51" s="218" customFormat="1" ht="12">
      <c r="B194" s="219"/>
      <c r="D194" s="220" t="s">
        <v>167</v>
      </c>
      <c r="E194" s="221" t="s">
        <v>1</v>
      </c>
      <c r="F194" s="222" t="s">
        <v>268</v>
      </c>
      <c r="H194" s="221" t="s">
        <v>1</v>
      </c>
      <c r="K194" s="223"/>
      <c r="L194" s="219"/>
      <c r="M194" s="224"/>
      <c r="N194" s="225"/>
      <c r="O194" s="225"/>
      <c r="P194" s="225"/>
      <c r="Q194" s="225"/>
      <c r="R194" s="225"/>
      <c r="S194" s="225"/>
      <c r="T194" s="226"/>
      <c r="AT194" s="221" t="s">
        <v>167</v>
      </c>
      <c r="AU194" s="221" t="s">
        <v>83</v>
      </c>
      <c r="AV194" s="218" t="s">
        <v>79</v>
      </c>
      <c r="AW194" s="218" t="s">
        <v>31</v>
      </c>
      <c r="AX194" s="218" t="s">
        <v>74</v>
      </c>
      <c r="AY194" s="221" t="s">
        <v>159</v>
      </c>
    </row>
    <row r="195" spans="2:51" s="227" customFormat="1" ht="12">
      <c r="B195" s="228"/>
      <c r="D195" s="220" t="s">
        <v>167</v>
      </c>
      <c r="E195" s="229" t="s">
        <v>1</v>
      </c>
      <c r="F195" s="230" t="s">
        <v>269</v>
      </c>
      <c r="H195" s="231">
        <v>0.18</v>
      </c>
      <c r="K195" s="232"/>
      <c r="L195" s="228"/>
      <c r="M195" s="233"/>
      <c r="N195" s="234"/>
      <c r="O195" s="234"/>
      <c r="P195" s="234"/>
      <c r="Q195" s="234"/>
      <c r="R195" s="234"/>
      <c r="S195" s="234"/>
      <c r="T195" s="235"/>
      <c r="AT195" s="229" t="s">
        <v>167</v>
      </c>
      <c r="AU195" s="229" t="s">
        <v>83</v>
      </c>
      <c r="AV195" s="227" t="s">
        <v>83</v>
      </c>
      <c r="AW195" s="227" t="s">
        <v>31</v>
      </c>
      <c r="AX195" s="227" t="s">
        <v>79</v>
      </c>
      <c r="AY195" s="229" t="s">
        <v>159</v>
      </c>
    </row>
    <row r="196" spans="1:65" s="34" customFormat="1" ht="21.75" customHeight="1">
      <c r="A196" s="28"/>
      <c r="B196" s="29"/>
      <c r="C196" s="205" t="s">
        <v>7</v>
      </c>
      <c r="D196" s="205" t="s">
        <v>161</v>
      </c>
      <c r="E196" s="206" t="s">
        <v>270</v>
      </c>
      <c r="F196" s="207" t="s">
        <v>271</v>
      </c>
      <c r="G196" s="208" t="s">
        <v>234</v>
      </c>
      <c r="H196" s="209">
        <v>438.588</v>
      </c>
      <c r="I196" s="1"/>
      <c r="J196" s="211">
        <f>ROUND(I196*H196,2)</f>
        <v>0</v>
      </c>
      <c r="K196" s="208" t="s">
        <v>165</v>
      </c>
      <c r="L196" s="29"/>
      <c r="M196" s="212" t="s">
        <v>1</v>
      </c>
      <c r="N196" s="213" t="s">
        <v>39</v>
      </c>
      <c r="O196" s="76"/>
      <c r="P196" s="214">
        <f>O196*H196</f>
        <v>0</v>
      </c>
      <c r="Q196" s="214">
        <v>0.02857</v>
      </c>
      <c r="R196" s="214">
        <f>Q196*H196</f>
        <v>12.530459160000001</v>
      </c>
      <c r="S196" s="214">
        <v>0</v>
      </c>
      <c r="T196" s="215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216" t="s">
        <v>89</v>
      </c>
      <c r="AT196" s="216" t="s">
        <v>161</v>
      </c>
      <c r="AU196" s="216" t="s">
        <v>83</v>
      </c>
      <c r="AY196" s="11" t="s">
        <v>159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1" t="s">
        <v>79</v>
      </c>
      <c r="BK196" s="217">
        <f>ROUND(I196*H196,2)</f>
        <v>0</v>
      </c>
      <c r="BL196" s="11" t="s">
        <v>89</v>
      </c>
      <c r="BM196" s="216" t="s">
        <v>272</v>
      </c>
    </row>
    <row r="197" spans="2:51" s="218" customFormat="1" ht="12">
      <c r="B197" s="219"/>
      <c r="D197" s="220" t="s">
        <v>167</v>
      </c>
      <c r="E197" s="221" t="s">
        <v>1</v>
      </c>
      <c r="F197" s="222" t="s">
        <v>273</v>
      </c>
      <c r="H197" s="221" t="s">
        <v>1</v>
      </c>
      <c r="K197" s="223"/>
      <c r="L197" s="219"/>
      <c r="M197" s="224"/>
      <c r="N197" s="225"/>
      <c r="O197" s="225"/>
      <c r="P197" s="225"/>
      <c r="Q197" s="225"/>
      <c r="R197" s="225"/>
      <c r="S197" s="225"/>
      <c r="T197" s="226"/>
      <c r="AT197" s="221" t="s">
        <v>167</v>
      </c>
      <c r="AU197" s="221" t="s">
        <v>83</v>
      </c>
      <c r="AV197" s="218" t="s">
        <v>79</v>
      </c>
      <c r="AW197" s="218" t="s">
        <v>31</v>
      </c>
      <c r="AX197" s="218" t="s">
        <v>74</v>
      </c>
      <c r="AY197" s="221" t="s">
        <v>159</v>
      </c>
    </row>
    <row r="198" spans="2:51" s="218" customFormat="1" ht="12">
      <c r="B198" s="219"/>
      <c r="D198" s="220" t="s">
        <v>167</v>
      </c>
      <c r="E198" s="221" t="s">
        <v>1</v>
      </c>
      <c r="F198" s="222" t="s">
        <v>274</v>
      </c>
      <c r="H198" s="221" t="s">
        <v>1</v>
      </c>
      <c r="K198" s="223"/>
      <c r="L198" s="219"/>
      <c r="M198" s="224"/>
      <c r="N198" s="225"/>
      <c r="O198" s="225"/>
      <c r="P198" s="225"/>
      <c r="Q198" s="225"/>
      <c r="R198" s="225"/>
      <c r="S198" s="225"/>
      <c r="T198" s="226"/>
      <c r="AT198" s="221" t="s">
        <v>167</v>
      </c>
      <c r="AU198" s="221" t="s">
        <v>83</v>
      </c>
      <c r="AV198" s="218" t="s">
        <v>79</v>
      </c>
      <c r="AW198" s="218" t="s">
        <v>31</v>
      </c>
      <c r="AX198" s="218" t="s">
        <v>74</v>
      </c>
      <c r="AY198" s="221" t="s">
        <v>159</v>
      </c>
    </row>
    <row r="199" spans="2:51" s="227" customFormat="1" ht="12">
      <c r="B199" s="228"/>
      <c r="D199" s="220" t="s">
        <v>167</v>
      </c>
      <c r="E199" s="229" t="s">
        <v>1</v>
      </c>
      <c r="F199" s="230" t="s">
        <v>275</v>
      </c>
      <c r="H199" s="231">
        <v>15.912</v>
      </c>
      <c r="K199" s="232"/>
      <c r="L199" s="228"/>
      <c r="M199" s="233"/>
      <c r="N199" s="234"/>
      <c r="O199" s="234"/>
      <c r="P199" s="234"/>
      <c r="Q199" s="234"/>
      <c r="R199" s="234"/>
      <c r="S199" s="234"/>
      <c r="T199" s="235"/>
      <c r="AT199" s="229" t="s">
        <v>167</v>
      </c>
      <c r="AU199" s="229" t="s">
        <v>83</v>
      </c>
      <c r="AV199" s="227" t="s">
        <v>83</v>
      </c>
      <c r="AW199" s="227" t="s">
        <v>31</v>
      </c>
      <c r="AX199" s="227" t="s">
        <v>74</v>
      </c>
      <c r="AY199" s="229" t="s">
        <v>159</v>
      </c>
    </row>
    <row r="200" spans="2:51" s="227" customFormat="1" ht="12">
      <c r="B200" s="228"/>
      <c r="D200" s="220" t="s">
        <v>167</v>
      </c>
      <c r="E200" s="229" t="s">
        <v>1</v>
      </c>
      <c r="F200" s="230" t="s">
        <v>276</v>
      </c>
      <c r="H200" s="231">
        <v>17.244</v>
      </c>
      <c r="K200" s="232"/>
      <c r="L200" s="228"/>
      <c r="M200" s="233"/>
      <c r="N200" s="234"/>
      <c r="O200" s="234"/>
      <c r="P200" s="234"/>
      <c r="Q200" s="234"/>
      <c r="R200" s="234"/>
      <c r="S200" s="234"/>
      <c r="T200" s="235"/>
      <c r="AT200" s="229" t="s">
        <v>167</v>
      </c>
      <c r="AU200" s="229" t="s">
        <v>83</v>
      </c>
      <c r="AV200" s="227" t="s">
        <v>83</v>
      </c>
      <c r="AW200" s="227" t="s">
        <v>31</v>
      </c>
      <c r="AX200" s="227" t="s">
        <v>74</v>
      </c>
      <c r="AY200" s="229" t="s">
        <v>159</v>
      </c>
    </row>
    <row r="201" spans="2:51" s="218" customFormat="1" ht="12">
      <c r="B201" s="219"/>
      <c r="D201" s="220" t="s">
        <v>167</v>
      </c>
      <c r="E201" s="221" t="s">
        <v>1</v>
      </c>
      <c r="F201" s="222" t="s">
        <v>277</v>
      </c>
      <c r="H201" s="221" t="s">
        <v>1</v>
      </c>
      <c r="K201" s="223"/>
      <c r="L201" s="219"/>
      <c r="M201" s="224"/>
      <c r="N201" s="225"/>
      <c r="O201" s="225"/>
      <c r="P201" s="225"/>
      <c r="Q201" s="225"/>
      <c r="R201" s="225"/>
      <c r="S201" s="225"/>
      <c r="T201" s="226"/>
      <c r="AT201" s="221" t="s">
        <v>167</v>
      </c>
      <c r="AU201" s="221" t="s">
        <v>83</v>
      </c>
      <c r="AV201" s="218" t="s">
        <v>79</v>
      </c>
      <c r="AW201" s="218" t="s">
        <v>31</v>
      </c>
      <c r="AX201" s="218" t="s">
        <v>74</v>
      </c>
      <c r="AY201" s="221" t="s">
        <v>159</v>
      </c>
    </row>
    <row r="202" spans="2:51" s="227" customFormat="1" ht="12">
      <c r="B202" s="228"/>
      <c r="D202" s="220" t="s">
        <v>167</v>
      </c>
      <c r="E202" s="229" t="s">
        <v>1</v>
      </c>
      <c r="F202" s="230" t="s">
        <v>278</v>
      </c>
      <c r="H202" s="231">
        <v>8.82</v>
      </c>
      <c r="K202" s="232"/>
      <c r="L202" s="228"/>
      <c r="M202" s="233"/>
      <c r="N202" s="234"/>
      <c r="O202" s="234"/>
      <c r="P202" s="234"/>
      <c r="Q202" s="234"/>
      <c r="R202" s="234"/>
      <c r="S202" s="234"/>
      <c r="T202" s="235"/>
      <c r="AT202" s="229" t="s">
        <v>167</v>
      </c>
      <c r="AU202" s="229" t="s">
        <v>83</v>
      </c>
      <c r="AV202" s="227" t="s">
        <v>83</v>
      </c>
      <c r="AW202" s="227" t="s">
        <v>31</v>
      </c>
      <c r="AX202" s="227" t="s">
        <v>74</v>
      </c>
      <c r="AY202" s="229" t="s">
        <v>159</v>
      </c>
    </row>
    <row r="203" spans="2:51" s="227" customFormat="1" ht="12">
      <c r="B203" s="228"/>
      <c r="D203" s="220" t="s">
        <v>167</v>
      </c>
      <c r="E203" s="229" t="s">
        <v>1</v>
      </c>
      <c r="F203" s="230" t="s">
        <v>279</v>
      </c>
      <c r="H203" s="231">
        <v>9.936</v>
      </c>
      <c r="K203" s="232"/>
      <c r="L203" s="228"/>
      <c r="M203" s="233"/>
      <c r="N203" s="234"/>
      <c r="O203" s="234"/>
      <c r="P203" s="234"/>
      <c r="Q203" s="234"/>
      <c r="R203" s="234"/>
      <c r="S203" s="234"/>
      <c r="T203" s="235"/>
      <c r="AT203" s="229" t="s">
        <v>167</v>
      </c>
      <c r="AU203" s="229" t="s">
        <v>83</v>
      </c>
      <c r="AV203" s="227" t="s">
        <v>83</v>
      </c>
      <c r="AW203" s="227" t="s">
        <v>31</v>
      </c>
      <c r="AX203" s="227" t="s">
        <v>74</v>
      </c>
      <c r="AY203" s="229" t="s">
        <v>159</v>
      </c>
    </row>
    <row r="204" spans="2:51" s="227" customFormat="1" ht="12">
      <c r="B204" s="228"/>
      <c r="D204" s="220" t="s">
        <v>167</v>
      </c>
      <c r="E204" s="229" t="s">
        <v>1</v>
      </c>
      <c r="F204" s="230" t="s">
        <v>280</v>
      </c>
      <c r="H204" s="231">
        <v>8.964</v>
      </c>
      <c r="K204" s="232"/>
      <c r="L204" s="228"/>
      <c r="M204" s="233"/>
      <c r="N204" s="234"/>
      <c r="O204" s="234"/>
      <c r="P204" s="234"/>
      <c r="Q204" s="234"/>
      <c r="R204" s="234"/>
      <c r="S204" s="234"/>
      <c r="T204" s="235"/>
      <c r="AT204" s="229" t="s">
        <v>167</v>
      </c>
      <c r="AU204" s="229" t="s">
        <v>83</v>
      </c>
      <c r="AV204" s="227" t="s">
        <v>83</v>
      </c>
      <c r="AW204" s="227" t="s">
        <v>31</v>
      </c>
      <c r="AX204" s="227" t="s">
        <v>74</v>
      </c>
      <c r="AY204" s="229" t="s">
        <v>159</v>
      </c>
    </row>
    <row r="205" spans="2:51" s="227" customFormat="1" ht="12">
      <c r="B205" s="228"/>
      <c r="D205" s="220" t="s">
        <v>167</v>
      </c>
      <c r="E205" s="229" t="s">
        <v>1</v>
      </c>
      <c r="F205" s="230" t="s">
        <v>281</v>
      </c>
      <c r="H205" s="231">
        <v>8.784</v>
      </c>
      <c r="K205" s="232"/>
      <c r="L205" s="228"/>
      <c r="M205" s="233"/>
      <c r="N205" s="234"/>
      <c r="O205" s="234"/>
      <c r="P205" s="234"/>
      <c r="Q205" s="234"/>
      <c r="R205" s="234"/>
      <c r="S205" s="234"/>
      <c r="T205" s="235"/>
      <c r="AT205" s="229" t="s">
        <v>167</v>
      </c>
      <c r="AU205" s="229" t="s">
        <v>83</v>
      </c>
      <c r="AV205" s="227" t="s">
        <v>83</v>
      </c>
      <c r="AW205" s="227" t="s">
        <v>31</v>
      </c>
      <c r="AX205" s="227" t="s">
        <v>74</v>
      </c>
      <c r="AY205" s="229" t="s">
        <v>159</v>
      </c>
    </row>
    <row r="206" spans="2:51" s="227" customFormat="1" ht="12">
      <c r="B206" s="228"/>
      <c r="D206" s="220" t="s">
        <v>167</v>
      </c>
      <c r="E206" s="229" t="s">
        <v>1</v>
      </c>
      <c r="F206" s="230" t="s">
        <v>282</v>
      </c>
      <c r="H206" s="231">
        <v>12.15</v>
      </c>
      <c r="K206" s="232"/>
      <c r="L206" s="228"/>
      <c r="M206" s="233"/>
      <c r="N206" s="234"/>
      <c r="O206" s="234"/>
      <c r="P206" s="234"/>
      <c r="Q206" s="234"/>
      <c r="R206" s="234"/>
      <c r="S206" s="234"/>
      <c r="T206" s="235"/>
      <c r="AT206" s="229" t="s">
        <v>167</v>
      </c>
      <c r="AU206" s="229" t="s">
        <v>83</v>
      </c>
      <c r="AV206" s="227" t="s">
        <v>83</v>
      </c>
      <c r="AW206" s="227" t="s">
        <v>31</v>
      </c>
      <c r="AX206" s="227" t="s">
        <v>74</v>
      </c>
      <c r="AY206" s="229" t="s">
        <v>159</v>
      </c>
    </row>
    <row r="207" spans="2:51" s="227" customFormat="1" ht="12">
      <c r="B207" s="228"/>
      <c r="D207" s="220" t="s">
        <v>167</v>
      </c>
      <c r="E207" s="229" t="s">
        <v>1</v>
      </c>
      <c r="F207" s="230" t="s">
        <v>283</v>
      </c>
      <c r="H207" s="231">
        <v>52.704</v>
      </c>
      <c r="K207" s="232"/>
      <c r="L207" s="228"/>
      <c r="M207" s="233"/>
      <c r="N207" s="234"/>
      <c r="O207" s="234"/>
      <c r="P207" s="234"/>
      <c r="Q207" s="234"/>
      <c r="R207" s="234"/>
      <c r="S207" s="234"/>
      <c r="T207" s="235"/>
      <c r="AT207" s="229" t="s">
        <v>167</v>
      </c>
      <c r="AU207" s="229" t="s">
        <v>83</v>
      </c>
      <c r="AV207" s="227" t="s">
        <v>83</v>
      </c>
      <c r="AW207" s="227" t="s">
        <v>31</v>
      </c>
      <c r="AX207" s="227" t="s">
        <v>74</v>
      </c>
      <c r="AY207" s="229" t="s">
        <v>159</v>
      </c>
    </row>
    <row r="208" spans="2:51" s="218" customFormat="1" ht="12">
      <c r="B208" s="219"/>
      <c r="D208" s="220" t="s">
        <v>167</v>
      </c>
      <c r="E208" s="221" t="s">
        <v>1</v>
      </c>
      <c r="F208" s="222" t="s">
        <v>284</v>
      </c>
      <c r="H208" s="221" t="s">
        <v>1</v>
      </c>
      <c r="K208" s="223"/>
      <c r="L208" s="219"/>
      <c r="M208" s="224"/>
      <c r="N208" s="225"/>
      <c r="O208" s="225"/>
      <c r="P208" s="225"/>
      <c r="Q208" s="225"/>
      <c r="R208" s="225"/>
      <c r="S208" s="225"/>
      <c r="T208" s="226"/>
      <c r="AT208" s="221" t="s">
        <v>167</v>
      </c>
      <c r="AU208" s="221" t="s">
        <v>83</v>
      </c>
      <c r="AV208" s="218" t="s">
        <v>79</v>
      </c>
      <c r="AW208" s="218" t="s">
        <v>31</v>
      </c>
      <c r="AX208" s="218" t="s">
        <v>74</v>
      </c>
      <c r="AY208" s="221" t="s">
        <v>159</v>
      </c>
    </row>
    <row r="209" spans="2:51" s="227" customFormat="1" ht="12">
      <c r="B209" s="228"/>
      <c r="D209" s="220" t="s">
        <v>167</v>
      </c>
      <c r="E209" s="229" t="s">
        <v>1</v>
      </c>
      <c r="F209" s="230" t="s">
        <v>285</v>
      </c>
      <c r="H209" s="231">
        <v>304.074</v>
      </c>
      <c r="K209" s="232"/>
      <c r="L209" s="228"/>
      <c r="M209" s="233"/>
      <c r="N209" s="234"/>
      <c r="O209" s="234"/>
      <c r="P209" s="234"/>
      <c r="Q209" s="234"/>
      <c r="R209" s="234"/>
      <c r="S209" s="234"/>
      <c r="T209" s="235"/>
      <c r="AT209" s="229" t="s">
        <v>167</v>
      </c>
      <c r="AU209" s="229" t="s">
        <v>83</v>
      </c>
      <c r="AV209" s="227" t="s">
        <v>83</v>
      </c>
      <c r="AW209" s="227" t="s">
        <v>31</v>
      </c>
      <c r="AX209" s="227" t="s">
        <v>74</v>
      </c>
      <c r="AY209" s="229" t="s">
        <v>159</v>
      </c>
    </row>
    <row r="210" spans="2:51" s="236" customFormat="1" ht="12">
      <c r="B210" s="237"/>
      <c r="D210" s="220" t="s">
        <v>167</v>
      </c>
      <c r="E210" s="238" t="s">
        <v>1</v>
      </c>
      <c r="F210" s="239" t="s">
        <v>178</v>
      </c>
      <c r="H210" s="240">
        <v>438.588</v>
      </c>
      <c r="K210" s="241"/>
      <c r="L210" s="237"/>
      <c r="M210" s="242"/>
      <c r="N210" s="243"/>
      <c r="O210" s="243"/>
      <c r="P210" s="243"/>
      <c r="Q210" s="243"/>
      <c r="R210" s="243"/>
      <c r="S210" s="243"/>
      <c r="T210" s="244"/>
      <c r="AT210" s="238" t="s">
        <v>167</v>
      </c>
      <c r="AU210" s="238" t="s">
        <v>83</v>
      </c>
      <c r="AV210" s="236" t="s">
        <v>89</v>
      </c>
      <c r="AW210" s="236" t="s">
        <v>31</v>
      </c>
      <c r="AX210" s="236" t="s">
        <v>79</v>
      </c>
      <c r="AY210" s="238" t="s">
        <v>159</v>
      </c>
    </row>
    <row r="211" spans="1:65" s="34" customFormat="1" ht="24.2" customHeight="1">
      <c r="A211" s="28"/>
      <c r="B211" s="29"/>
      <c r="C211" s="205" t="s">
        <v>286</v>
      </c>
      <c r="D211" s="205" t="s">
        <v>161</v>
      </c>
      <c r="E211" s="206" t="s">
        <v>287</v>
      </c>
      <c r="F211" s="207" t="s">
        <v>288</v>
      </c>
      <c r="G211" s="208" t="s">
        <v>234</v>
      </c>
      <c r="H211" s="209">
        <v>158.444</v>
      </c>
      <c r="I211" s="1"/>
      <c r="J211" s="211">
        <f>ROUND(I211*H211,2)</f>
        <v>0</v>
      </c>
      <c r="K211" s="208" t="s">
        <v>165</v>
      </c>
      <c r="L211" s="29"/>
      <c r="M211" s="212" t="s">
        <v>1</v>
      </c>
      <c r="N211" s="213" t="s">
        <v>39</v>
      </c>
      <c r="O211" s="76"/>
      <c r="P211" s="214">
        <f>O211*H211</f>
        <v>0</v>
      </c>
      <c r="Q211" s="214">
        <v>0.04234</v>
      </c>
      <c r="R211" s="214">
        <f>Q211*H211</f>
        <v>6.70851896</v>
      </c>
      <c r="S211" s="214">
        <v>0</v>
      </c>
      <c r="T211" s="215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216" t="s">
        <v>89</v>
      </c>
      <c r="AT211" s="216" t="s">
        <v>161</v>
      </c>
      <c r="AU211" s="216" t="s">
        <v>83</v>
      </c>
      <c r="AY211" s="11" t="s">
        <v>159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1" t="s">
        <v>79</v>
      </c>
      <c r="BK211" s="217">
        <f>ROUND(I211*H211,2)</f>
        <v>0</v>
      </c>
      <c r="BL211" s="11" t="s">
        <v>89</v>
      </c>
      <c r="BM211" s="216" t="s">
        <v>289</v>
      </c>
    </row>
    <row r="212" spans="2:51" s="227" customFormat="1" ht="12">
      <c r="B212" s="228"/>
      <c r="D212" s="220" t="s">
        <v>167</v>
      </c>
      <c r="E212" s="229" t="s">
        <v>1</v>
      </c>
      <c r="F212" s="230" t="s">
        <v>290</v>
      </c>
      <c r="H212" s="231">
        <v>6.76</v>
      </c>
      <c r="K212" s="232"/>
      <c r="L212" s="228"/>
      <c r="M212" s="233"/>
      <c r="N212" s="234"/>
      <c r="O212" s="234"/>
      <c r="P212" s="234"/>
      <c r="Q212" s="234"/>
      <c r="R212" s="234"/>
      <c r="S212" s="234"/>
      <c r="T212" s="235"/>
      <c r="AT212" s="229" t="s">
        <v>167</v>
      </c>
      <c r="AU212" s="229" t="s">
        <v>83</v>
      </c>
      <c r="AV212" s="227" t="s">
        <v>83</v>
      </c>
      <c r="AW212" s="227" t="s">
        <v>31</v>
      </c>
      <c r="AX212" s="227" t="s">
        <v>74</v>
      </c>
      <c r="AY212" s="229" t="s">
        <v>159</v>
      </c>
    </row>
    <row r="213" spans="2:51" s="227" customFormat="1" ht="33.75">
      <c r="B213" s="228"/>
      <c r="D213" s="220" t="s">
        <v>167</v>
      </c>
      <c r="E213" s="229" t="s">
        <v>1</v>
      </c>
      <c r="F213" s="230" t="s">
        <v>291</v>
      </c>
      <c r="H213" s="231">
        <v>22.828</v>
      </c>
      <c r="K213" s="232"/>
      <c r="L213" s="228"/>
      <c r="M213" s="233"/>
      <c r="N213" s="234"/>
      <c r="O213" s="234"/>
      <c r="P213" s="234"/>
      <c r="Q213" s="234"/>
      <c r="R213" s="234"/>
      <c r="S213" s="234"/>
      <c r="T213" s="235"/>
      <c r="AT213" s="229" t="s">
        <v>167</v>
      </c>
      <c r="AU213" s="229" t="s">
        <v>83</v>
      </c>
      <c r="AV213" s="227" t="s">
        <v>83</v>
      </c>
      <c r="AW213" s="227" t="s">
        <v>31</v>
      </c>
      <c r="AX213" s="227" t="s">
        <v>74</v>
      </c>
      <c r="AY213" s="229" t="s">
        <v>159</v>
      </c>
    </row>
    <row r="214" spans="2:51" s="227" customFormat="1" ht="33.75">
      <c r="B214" s="228"/>
      <c r="D214" s="220" t="s">
        <v>167</v>
      </c>
      <c r="E214" s="229" t="s">
        <v>1</v>
      </c>
      <c r="F214" s="230" t="s">
        <v>292</v>
      </c>
      <c r="H214" s="231">
        <v>32.214</v>
      </c>
      <c r="K214" s="232"/>
      <c r="L214" s="228"/>
      <c r="M214" s="233"/>
      <c r="N214" s="234"/>
      <c r="O214" s="234"/>
      <c r="P214" s="234"/>
      <c r="Q214" s="234"/>
      <c r="R214" s="234"/>
      <c r="S214" s="234"/>
      <c r="T214" s="235"/>
      <c r="AT214" s="229" t="s">
        <v>167</v>
      </c>
      <c r="AU214" s="229" t="s">
        <v>83</v>
      </c>
      <c r="AV214" s="227" t="s">
        <v>83</v>
      </c>
      <c r="AW214" s="227" t="s">
        <v>31</v>
      </c>
      <c r="AX214" s="227" t="s">
        <v>74</v>
      </c>
      <c r="AY214" s="229" t="s">
        <v>159</v>
      </c>
    </row>
    <row r="215" spans="2:51" s="227" customFormat="1" ht="12">
      <c r="B215" s="228"/>
      <c r="D215" s="220" t="s">
        <v>167</v>
      </c>
      <c r="E215" s="229" t="s">
        <v>1</v>
      </c>
      <c r="F215" s="230" t="s">
        <v>293</v>
      </c>
      <c r="H215" s="231">
        <v>96.642</v>
      </c>
      <c r="K215" s="232"/>
      <c r="L215" s="228"/>
      <c r="M215" s="233"/>
      <c r="N215" s="234"/>
      <c r="O215" s="234"/>
      <c r="P215" s="234"/>
      <c r="Q215" s="234"/>
      <c r="R215" s="234"/>
      <c r="S215" s="234"/>
      <c r="T215" s="235"/>
      <c r="AT215" s="229" t="s">
        <v>167</v>
      </c>
      <c r="AU215" s="229" t="s">
        <v>83</v>
      </c>
      <c r="AV215" s="227" t="s">
        <v>83</v>
      </c>
      <c r="AW215" s="227" t="s">
        <v>31</v>
      </c>
      <c r="AX215" s="227" t="s">
        <v>74</v>
      </c>
      <c r="AY215" s="229" t="s">
        <v>159</v>
      </c>
    </row>
    <row r="216" spans="2:51" s="236" customFormat="1" ht="12">
      <c r="B216" s="237"/>
      <c r="D216" s="220" t="s">
        <v>167</v>
      </c>
      <c r="E216" s="238" t="s">
        <v>1</v>
      </c>
      <c r="F216" s="239" t="s">
        <v>178</v>
      </c>
      <c r="H216" s="240">
        <v>158.444</v>
      </c>
      <c r="K216" s="241"/>
      <c r="L216" s="237"/>
      <c r="M216" s="242"/>
      <c r="N216" s="243"/>
      <c r="O216" s="243"/>
      <c r="P216" s="243"/>
      <c r="Q216" s="243"/>
      <c r="R216" s="243"/>
      <c r="S216" s="243"/>
      <c r="T216" s="244"/>
      <c r="AT216" s="238" t="s">
        <v>167</v>
      </c>
      <c r="AU216" s="238" t="s">
        <v>83</v>
      </c>
      <c r="AV216" s="236" t="s">
        <v>89</v>
      </c>
      <c r="AW216" s="236" t="s">
        <v>31</v>
      </c>
      <c r="AX216" s="236" t="s">
        <v>79</v>
      </c>
      <c r="AY216" s="238" t="s">
        <v>159</v>
      </c>
    </row>
    <row r="217" spans="1:65" s="34" customFormat="1" ht="24.2" customHeight="1">
      <c r="A217" s="28"/>
      <c r="B217" s="29"/>
      <c r="C217" s="205" t="s">
        <v>294</v>
      </c>
      <c r="D217" s="205" t="s">
        <v>161</v>
      </c>
      <c r="E217" s="206" t="s">
        <v>295</v>
      </c>
      <c r="F217" s="207" t="s">
        <v>296</v>
      </c>
      <c r="G217" s="208" t="s">
        <v>234</v>
      </c>
      <c r="H217" s="209">
        <v>316.871</v>
      </c>
      <c r="I217" s="1"/>
      <c r="J217" s="211">
        <f>ROUND(I217*H217,2)</f>
        <v>0</v>
      </c>
      <c r="K217" s="208" t="s">
        <v>165</v>
      </c>
      <c r="L217" s="29"/>
      <c r="M217" s="212" t="s">
        <v>1</v>
      </c>
      <c r="N217" s="213" t="s">
        <v>39</v>
      </c>
      <c r="O217" s="76"/>
      <c r="P217" s="214">
        <f>O217*H217</f>
        <v>0</v>
      </c>
      <c r="Q217" s="214">
        <v>0.05015</v>
      </c>
      <c r="R217" s="214">
        <f>Q217*H217</f>
        <v>15.89108065</v>
      </c>
      <c r="S217" s="214">
        <v>0</v>
      </c>
      <c r="T217" s="215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216" t="s">
        <v>89</v>
      </c>
      <c r="AT217" s="216" t="s">
        <v>161</v>
      </c>
      <c r="AU217" s="216" t="s">
        <v>83</v>
      </c>
      <c r="AY217" s="11" t="s">
        <v>159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1" t="s">
        <v>79</v>
      </c>
      <c r="BK217" s="217">
        <f>ROUND(I217*H217,2)</f>
        <v>0</v>
      </c>
      <c r="BL217" s="11" t="s">
        <v>89</v>
      </c>
      <c r="BM217" s="216" t="s">
        <v>297</v>
      </c>
    </row>
    <row r="218" spans="2:51" s="218" customFormat="1" ht="12">
      <c r="B218" s="219"/>
      <c r="D218" s="220" t="s">
        <v>167</v>
      </c>
      <c r="E218" s="221" t="s">
        <v>1</v>
      </c>
      <c r="F218" s="222" t="s">
        <v>298</v>
      </c>
      <c r="H218" s="221" t="s">
        <v>1</v>
      </c>
      <c r="K218" s="223"/>
      <c r="L218" s="219"/>
      <c r="M218" s="224"/>
      <c r="N218" s="225"/>
      <c r="O218" s="225"/>
      <c r="P218" s="225"/>
      <c r="Q218" s="225"/>
      <c r="R218" s="225"/>
      <c r="S218" s="225"/>
      <c r="T218" s="226"/>
      <c r="AT218" s="221" t="s">
        <v>167</v>
      </c>
      <c r="AU218" s="221" t="s">
        <v>83</v>
      </c>
      <c r="AV218" s="218" t="s">
        <v>79</v>
      </c>
      <c r="AW218" s="218" t="s">
        <v>31</v>
      </c>
      <c r="AX218" s="218" t="s">
        <v>74</v>
      </c>
      <c r="AY218" s="221" t="s">
        <v>159</v>
      </c>
    </row>
    <row r="219" spans="2:51" s="227" customFormat="1" ht="12">
      <c r="B219" s="228"/>
      <c r="D219" s="220" t="s">
        <v>167</v>
      </c>
      <c r="E219" s="229" t="s">
        <v>1</v>
      </c>
      <c r="F219" s="230" t="s">
        <v>299</v>
      </c>
      <c r="H219" s="231">
        <v>12.072</v>
      </c>
      <c r="K219" s="232"/>
      <c r="L219" s="228"/>
      <c r="M219" s="233"/>
      <c r="N219" s="234"/>
      <c r="O219" s="234"/>
      <c r="P219" s="234"/>
      <c r="Q219" s="234"/>
      <c r="R219" s="234"/>
      <c r="S219" s="234"/>
      <c r="T219" s="235"/>
      <c r="AT219" s="229" t="s">
        <v>167</v>
      </c>
      <c r="AU219" s="229" t="s">
        <v>83</v>
      </c>
      <c r="AV219" s="227" t="s">
        <v>83</v>
      </c>
      <c r="AW219" s="227" t="s">
        <v>31</v>
      </c>
      <c r="AX219" s="227" t="s">
        <v>74</v>
      </c>
      <c r="AY219" s="229" t="s">
        <v>159</v>
      </c>
    </row>
    <row r="220" spans="2:51" s="218" customFormat="1" ht="12">
      <c r="B220" s="219"/>
      <c r="D220" s="220" t="s">
        <v>167</v>
      </c>
      <c r="E220" s="221" t="s">
        <v>1</v>
      </c>
      <c r="F220" s="222" t="s">
        <v>300</v>
      </c>
      <c r="H220" s="221" t="s">
        <v>1</v>
      </c>
      <c r="K220" s="223"/>
      <c r="L220" s="219"/>
      <c r="M220" s="224"/>
      <c r="N220" s="225"/>
      <c r="O220" s="225"/>
      <c r="P220" s="225"/>
      <c r="Q220" s="225"/>
      <c r="R220" s="225"/>
      <c r="S220" s="225"/>
      <c r="T220" s="226"/>
      <c r="AT220" s="221" t="s">
        <v>167</v>
      </c>
      <c r="AU220" s="221" t="s">
        <v>83</v>
      </c>
      <c r="AV220" s="218" t="s">
        <v>79</v>
      </c>
      <c r="AW220" s="218" t="s">
        <v>31</v>
      </c>
      <c r="AX220" s="218" t="s">
        <v>74</v>
      </c>
      <c r="AY220" s="221" t="s">
        <v>159</v>
      </c>
    </row>
    <row r="221" spans="2:51" s="227" customFormat="1" ht="12">
      <c r="B221" s="228"/>
      <c r="D221" s="220" t="s">
        <v>167</v>
      </c>
      <c r="E221" s="229" t="s">
        <v>1</v>
      </c>
      <c r="F221" s="230" t="s">
        <v>301</v>
      </c>
      <c r="H221" s="231">
        <v>56.836</v>
      </c>
      <c r="K221" s="232"/>
      <c r="L221" s="228"/>
      <c r="M221" s="233"/>
      <c r="N221" s="234"/>
      <c r="O221" s="234"/>
      <c r="P221" s="234"/>
      <c r="Q221" s="234"/>
      <c r="R221" s="234"/>
      <c r="S221" s="234"/>
      <c r="T221" s="235"/>
      <c r="AT221" s="229" t="s">
        <v>167</v>
      </c>
      <c r="AU221" s="229" t="s">
        <v>83</v>
      </c>
      <c r="AV221" s="227" t="s">
        <v>83</v>
      </c>
      <c r="AW221" s="227" t="s">
        <v>31</v>
      </c>
      <c r="AX221" s="227" t="s">
        <v>74</v>
      </c>
      <c r="AY221" s="229" t="s">
        <v>159</v>
      </c>
    </row>
    <row r="222" spans="2:51" s="227" customFormat="1" ht="12">
      <c r="B222" s="228"/>
      <c r="D222" s="220" t="s">
        <v>167</v>
      </c>
      <c r="E222" s="229" t="s">
        <v>1</v>
      </c>
      <c r="F222" s="230" t="s">
        <v>302</v>
      </c>
      <c r="H222" s="231">
        <v>16.023</v>
      </c>
      <c r="K222" s="232"/>
      <c r="L222" s="228"/>
      <c r="M222" s="233"/>
      <c r="N222" s="234"/>
      <c r="O222" s="234"/>
      <c r="P222" s="234"/>
      <c r="Q222" s="234"/>
      <c r="R222" s="234"/>
      <c r="S222" s="234"/>
      <c r="T222" s="235"/>
      <c r="AT222" s="229" t="s">
        <v>167</v>
      </c>
      <c r="AU222" s="229" t="s">
        <v>83</v>
      </c>
      <c r="AV222" s="227" t="s">
        <v>83</v>
      </c>
      <c r="AW222" s="227" t="s">
        <v>31</v>
      </c>
      <c r="AX222" s="227" t="s">
        <v>74</v>
      </c>
      <c r="AY222" s="229" t="s">
        <v>159</v>
      </c>
    </row>
    <row r="223" spans="2:51" s="227" customFormat="1" ht="12">
      <c r="B223" s="228"/>
      <c r="D223" s="220" t="s">
        <v>167</v>
      </c>
      <c r="E223" s="229" t="s">
        <v>1</v>
      </c>
      <c r="F223" s="230" t="s">
        <v>303</v>
      </c>
      <c r="H223" s="231">
        <v>13.363</v>
      </c>
      <c r="K223" s="232"/>
      <c r="L223" s="228"/>
      <c r="M223" s="233"/>
      <c r="N223" s="234"/>
      <c r="O223" s="234"/>
      <c r="P223" s="234"/>
      <c r="Q223" s="234"/>
      <c r="R223" s="234"/>
      <c r="S223" s="234"/>
      <c r="T223" s="235"/>
      <c r="AT223" s="229" t="s">
        <v>167</v>
      </c>
      <c r="AU223" s="229" t="s">
        <v>83</v>
      </c>
      <c r="AV223" s="227" t="s">
        <v>83</v>
      </c>
      <c r="AW223" s="227" t="s">
        <v>31</v>
      </c>
      <c r="AX223" s="227" t="s">
        <v>74</v>
      </c>
      <c r="AY223" s="229" t="s">
        <v>159</v>
      </c>
    </row>
    <row r="224" spans="2:51" s="218" customFormat="1" ht="12">
      <c r="B224" s="219"/>
      <c r="D224" s="220" t="s">
        <v>167</v>
      </c>
      <c r="E224" s="221" t="s">
        <v>1</v>
      </c>
      <c r="F224" s="222" t="s">
        <v>304</v>
      </c>
      <c r="H224" s="221" t="s">
        <v>1</v>
      </c>
      <c r="K224" s="223"/>
      <c r="L224" s="219"/>
      <c r="M224" s="224"/>
      <c r="N224" s="225"/>
      <c r="O224" s="225"/>
      <c r="P224" s="225"/>
      <c r="Q224" s="225"/>
      <c r="R224" s="225"/>
      <c r="S224" s="225"/>
      <c r="T224" s="226"/>
      <c r="AT224" s="221" t="s">
        <v>167</v>
      </c>
      <c r="AU224" s="221" t="s">
        <v>83</v>
      </c>
      <c r="AV224" s="218" t="s">
        <v>79</v>
      </c>
      <c r="AW224" s="218" t="s">
        <v>31</v>
      </c>
      <c r="AX224" s="218" t="s">
        <v>74</v>
      </c>
      <c r="AY224" s="221" t="s">
        <v>159</v>
      </c>
    </row>
    <row r="225" spans="2:51" s="227" customFormat="1" ht="12">
      <c r="B225" s="228"/>
      <c r="D225" s="220" t="s">
        <v>167</v>
      </c>
      <c r="E225" s="229" t="s">
        <v>1</v>
      </c>
      <c r="F225" s="230" t="s">
        <v>305</v>
      </c>
      <c r="H225" s="231">
        <v>218.577</v>
      </c>
      <c r="K225" s="232"/>
      <c r="L225" s="228"/>
      <c r="M225" s="233"/>
      <c r="N225" s="234"/>
      <c r="O225" s="234"/>
      <c r="P225" s="234"/>
      <c r="Q225" s="234"/>
      <c r="R225" s="234"/>
      <c r="S225" s="234"/>
      <c r="T225" s="235"/>
      <c r="AT225" s="229" t="s">
        <v>167</v>
      </c>
      <c r="AU225" s="229" t="s">
        <v>83</v>
      </c>
      <c r="AV225" s="227" t="s">
        <v>83</v>
      </c>
      <c r="AW225" s="227" t="s">
        <v>31</v>
      </c>
      <c r="AX225" s="227" t="s">
        <v>74</v>
      </c>
      <c r="AY225" s="229" t="s">
        <v>159</v>
      </c>
    </row>
    <row r="226" spans="2:51" s="236" customFormat="1" ht="12">
      <c r="B226" s="237"/>
      <c r="D226" s="220" t="s">
        <v>167</v>
      </c>
      <c r="E226" s="238" t="s">
        <v>1</v>
      </c>
      <c r="F226" s="239" t="s">
        <v>178</v>
      </c>
      <c r="H226" s="240">
        <v>316.871</v>
      </c>
      <c r="K226" s="241"/>
      <c r="L226" s="237"/>
      <c r="M226" s="242"/>
      <c r="N226" s="243"/>
      <c r="O226" s="243"/>
      <c r="P226" s="243"/>
      <c r="Q226" s="243"/>
      <c r="R226" s="243"/>
      <c r="S226" s="243"/>
      <c r="T226" s="244"/>
      <c r="AT226" s="238" t="s">
        <v>167</v>
      </c>
      <c r="AU226" s="238" t="s">
        <v>83</v>
      </c>
      <c r="AV226" s="236" t="s">
        <v>89</v>
      </c>
      <c r="AW226" s="236" t="s">
        <v>31</v>
      </c>
      <c r="AX226" s="236" t="s">
        <v>79</v>
      </c>
      <c r="AY226" s="238" t="s">
        <v>159</v>
      </c>
    </row>
    <row r="227" spans="1:65" s="34" customFormat="1" ht="24.2" customHeight="1">
      <c r="A227" s="28"/>
      <c r="B227" s="29"/>
      <c r="C227" s="205" t="s">
        <v>306</v>
      </c>
      <c r="D227" s="205" t="s">
        <v>161</v>
      </c>
      <c r="E227" s="206" t="s">
        <v>307</v>
      </c>
      <c r="F227" s="207" t="s">
        <v>308</v>
      </c>
      <c r="G227" s="208" t="s">
        <v>234</v>
      </c>
      <c r="H227" s="209">
        <v>32.4</v>
      </c>
      <c r="I227" s="1"/>
      <c r="J227" s="211">
        <f>ROUND(I227*H227,2)</f>
        <v>0</v>
      </c>
      <c r="K227" s="208" t="s">
        <v>165</v>
      </c>
      <c r="L227" s="29"/>
      <c r="M227" s="212" t="s">
        <v>1</v>
      </c>
      <c r="N227" s="213" t="s">
        <v>39</v>
      </c>
      <c r="O227" s="76"/>
      <c r="P227" s="214">
        <f>O227*H227</f>
        <v>0</v>
      </c>
      <c r="Q227" s="214">
        <v>0.05897</v>
      </c>
      <c r="R227" s="214">
        <f>Q227*H227</f>
        <v>1.910628</v>
      </c>
      <c r="S227" s="214">
        <v>0</v>
      </c>
      <c r="T227" s="215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216" t="s">
        <v>89</v>
      </c>
      <c r="AT227" s="216" t="s">
        <v>161</v>
      </c>
      <c r="AU227" s="216" t="s">
        <v>83</v>
      </c>
      <c r="AY227" s="11" t="s">
        <v>159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1" t="s">
        <v>79</v>
      </c>
      <c r="BK227" s="217">
        <f>ROUND(I227*H227,2)</f>
        <v>0</v>
      </c>
      <c r="BL227" s="11" t="s">
        <v>89</v>
      </c>
      <c r="BM227" s="216" t="s">
        <v>309</v>
      </c>
    </row>
    <row r="228" spans="2:51" s="218" customFormat="1" ht="12">
      <c r="B228" s="219"/>
      <c r="D228" s="220" t="s">
        <v>167</v>
      </c>
      <c r="E228" s="221" t="s">
        <v>1</v>
      </c>
      <c r="F228" s="222" t="s">
        <v>236</v>
      </c>
      <c r="H228" s="221" t="s">
        <v>1</v>
      </c>
      <c r="K228" s="223"/>
      <c r="L228" s="219"/>
      <c r="M228" s="224"/>
      <c r="N228" s="225"/>
      <c r="O228" s="225"/>
      <c r="P228" s="225"/>
      <c r="Q228" s="225"/>
      <c r="R228" s="225"/>
      <c r="S228" s="225"/>
      <c r="T228" s="226"/>
      <c r="AT228" s="221" t="s">
        <v>167</v>
      </c>
      <c r="AU228" s="221" t="s">
        <v>83</v>
      </c>
      <c r="AV228" s="218" t="s">
        <v>79</v>
      </c>
      <c r="AW228" s="218" t="s">
        <v>31</v>
      </c>
      <c r="AX228" s="218" t="s">
        <v>74</v>
      </c>
      <c r="AY228" s="221" t="s">
        <v>159</v>
      </c>
    </row>
    <row r="229" spans="2:51" s="227" customFormat="1" ht="12">
      <c r="B229" s="228"/>
      <c r="D229" s="220" t="s">
        <v>167</v>
      </c>
      <c r="E229" s="229" t="s">
        <v>1</v>
      </c>
      <c r="F229" s="230" t="s">
        <v>310</v>
      </c>
      <c r="H229" s="231">
        <v>32.4</v>
      </c>
      <c r="K229" s="232"/>
      <c r="L229" s="228"/>
      <c r="M229" s="233"/>
      <c r="N229" s="234"/>
      <c r="O229" s="234"/>
      <c r="P229" s="234"/>
      <c r="Q229" s="234"/>
      <c r="R229" s="234"/>
      <c r="S229" s="234"/>
      <c r="T229" s="235"/>
      <c r="AT229" s="229" t="s">
        <v>167</v>
      </c>
      <c r="AU229" s="229" t="s">
        <v>83</v>
      </c>
      <c r="AV229" s="227" t="s">
        <v>83</v>
      </c>
      <c r="AW229" s="227" t="s">
        <v>31</v>
      </c>
      <c r="AX229" s="227" t="s">
        <v>79</v>
      </c>
      <c r="AY229" s="229" t="s">
        <v>159</v>
      </c>
    </row>
    <row r="230" spans="1:65" s="34" customFormat="1" ht="24.2" customHeight="1">
      <c r="A230" s="28"/>
      <c r="B230" s="29"/>
      <c r="C230" s="205" t="s">
        <v>311</v>
      </c>
      <c r="D230" s="205" t="s">
        <v>161</v>
      </c>
      <c r="E230" s="206" t="s">
        <v>312</v>
      </c>
      <c r="F230" s="207" t="s">
        <v>313</v>
      </c>
      <c r="G230" s="208" t="s">
        <v>234</v>
      </c>
      <c r="H230" s="209">
        <v>27.69</v>
      </c>
      <c r="I230" s="1"/>
      <c r="J230" s="211">
        <f>ROUND(I230*H230,2)</f>
        <v>0</v>
      </c>
      <c r="K230" s="208" t="s">
        <v>165</v>
      </c>
      <c r="L230" s="29"/>
      <c r="M230" s="212" t="s">
        <v>1</v>
      </c>
      <c r="N230" s="213" t="s">
        <v>39</v>
      </c>
      <c r="O230" s="76"/>
      <c r="P230" s="214">
        <f>O230*H230</f>
        <v>0</v>
      </c>
      <c r="Q230" s="214">
        <v>0.06688</v>
      </c>
      <c r="R230" s="214">
        <f>Q230*H230</f>
        <v>1.8519071999999999</v>
      </c>
      <c r="S230" s="214">
        <v>0</v>
      </c>
      <c r="T230" s="215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216" t="s">
        <v>89</v>
      </c>
      <c r="AT230" s="216" t="s">
        <v>161</v>
      </c>
      <c r="AU230" s="216" t="s">
        <v>83</v>
      </c>
      <c r="AY230" s="11" t="s">
        <v>159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1" t="s">
        <v>79</v>
      </c>
      <c r="BK230" s="217">
        <f>ROUND(I230*H230,2)</f>
        <v>0</v>
      </c>
      <c r="BL230" s="11" t="s">
        <v>89</v>
      </c>
      <c r="BM230" s="216" t="s">
        <v>314</v>
      </c>
    </row>
    <row r="231" spans="2:51" s="218" customFormat="1" ht="12">
      <c r="B231" s="219"/>
      <c r="D231" s="220" t="s">
        <v>167</v>
      </c>
      <c r="E231" s="221" t="s">
        <v>1</v>
      </c>
      <c r="F231" s="222" t="s">
        <v>315</v>
      </c>
      <c r="H231" s="221" t="s">
        <v>1</v>
      </c>
      <c r="K231" s="223"/>
      <c r="L231" s="219"/>
      <c r="M231" s="224"/>
      <c r="N231" s="225"/>
      <c r="O231" s="225"/>
      <c r="P231" s="225"/>
      <c r="Q231" s="225"/>
      <c r="R231" s="225"/>
      <c r="S231" s="225"/>
      <c r="T231" s="226"/>
      <c r="AT231" s="221" t="s">
        <v>167</v>
      </c>
      <c r="AU231" s="221" t="s">
        <v>83</v>
      </c>
      <c r="AV231" s="218" t="s">
        <v>79</v>
      </c>
      <c r="AW231" s="218" t="s">
        <v>31</v>
      </c>
      <c r="AX231" s="218" t="s">
        <v>74</v>
      </c>
      <c r="AY231" s="221" t="s">
        <v>159</v>
      </c>
    </row>
    <row r="232" spans="2:51" s="227" customFormat="1" ht="12">
      <c r="B232" s="228"/>
      <c r="D232" s="220" t="s">
        <v>167</v>
      </c>
      <c r="E232" s="229" t="s">
        <v>1</v>
      </c>
      <c r="F232" s="230" t="s">
        <v>316</v>
      </c>
      <c r="H232" s="231">
        <v>1.43</v>
      </c>
      <c r="K232" s="232"/>
      <c r="L232" s="228"/>
      <c r="M232" s="233"/>
      <c r="N232" s="234"/>
      <c r="O232" s="234"/>
      <c r="P232" s="234"/>
      <c r="Q232" s="234"/>
      <c r="R232" s="234"/>
      <c r="S232" s="234"/>
      <c r="T232" s="235"/>
      <c r="AT232" s="229" t="s">
        <v>167</v>
      </c>
      <c r="AU232" s="229" t="s">
        <v>83</v>
      </c>
      <c r="AV232" s="227" t="s">
        <v>83</v>
      </c>
      <c r="AW232" s="227" t="s">
        <v>31</v>
      </c>
      <c r="AX232" s="227" t="s">
        <v>74</v>
      </c>
      <c r="AY232" s="229" t="s">
        <v>159</v>
      </c>
    </row>
    <row r="233" spans="2:51" s="227" customFormat="1" ht="12">
      <c r="B233" s="228"/>
      <c r="D233" s="220" t="s">
        <v>167</v>
      </c>
      <c r="E233" s="229" t="s">
        <v>1</v>
      </c>
      <c r="F233" s="230" t="s">
        <v>317</v>
      </c>
      <c r="H233" s="231">
        <v>2.86</v>
      </c>
      <c r="K233" s="232"/>
      <c r="L233" s="228"/>
      <c r="M233" s="233"/>
      <c r="N233" s="234"/>
      <c r="O233" s="234"/>
      <c r="P233" s="234"/>
      <c r="Q233" s="234"/>
      <c r="R233" s="234"/>
      <c r="S233" s="234"/>
      <c r="T233" s="235"/>
      <c r="AT233" s="229" t="s">
        <v>167</v>
      </c>
      <c r="AU233" s="229" t="s">
        <v>83</v>
      </c>
      <c r="AV233" s="227" t="s">
        <v>83</v>
      </c>
      <c r="AW233" s="227" t="s">
        <v>31</v>
      </c>
      <c r="AX233" s="227" t="s">
        <v>74</v>
      </c>
      <c r="AY233" s="229" t="s">
        <v>159</v>
      </c>
    </row>
    <row r="234" spans="2:51" s="227" customFormat="1" ht="12">
      <c r="B234" s="228"/>
      <c r="D234" s="220" t="s">
        <v>167</v>
      </c>
      <c r="E234" s="229" t="s">
        <v>1</v>
      </c>
      <c r="F234" s="230" t="s">
        <v>318</v>
      </c>
      <c r="H234" s="231">
        <v>23.4</v>
      </c>
      <c r="K234" s="232"/>
      <c r="L234" s="228"/>
      <c r="M234" s="233"/>
      <c r="N234" s="234"/>
      <c r="O234" s="234"/>
      <c r="P234" s="234"/>
      <c r="Q234" s="234"/>
      <c r="R234" s="234"/>
      <c r="S234" s="234"/>
      <c r="T234" s="235"/>
      <c r="AT234" s="229" t="s">
        <v>167</v>
      </c>
      <c r="AU234" s="229" t="s">
        <v>83</v>
      </c>
      <c r="AV234" s="227" t="s">
        <v>83</v>
      </c>
      <c r="AW234" s="227" t="s">
        <v>31</v>
      </c>
      <c r="AX234" s="227" t="s">
        <v>74</v>
      </c>
      <c r="AY234" s="229" t="s">
        <v>159</v>
      </c>
    </row>
    <row r="235" spans="2:51" s="236" customFormat="1" ht="12">
      <c r="B235" s="237"/>
      <c r="D235" s="220" t="s">
        <v>167</v>
      </c>
      <c r="E235" s="238" t="s">
        <v>1</v>
      </c>
      <c r="F235" s="239" t="s">
        <v>178</v>
      </c>
      <c r="H235" s="240">
        <v>27.69</v>
      </c>
      <c r="K235" s="241"/>
      <c r="L235" s="237"/>
      <c r="M235" s="242"/>
      <c r="N235" s="243"/>
      <c r="O235" s="243"/>
      <c r="P235" s="243"/>
      <c r="Q235" s="243"/>
      <c r="R235" s="243"/>
      <c r="S235" s="243"/>
      <c r="T235" s="244"/>
      <c r="AT235" s="238" t="s">
        <v>167</v>
      </c>
      <c r="AU235" s="238" t="s">
        <v>83</v>
      </c>
      <c r="AV235" s="236" t="s">
        <v>89</v>
      </c>
      <c r="AW235" s="236" t="s">
        <v>31</v>
      </c>
      <c r="AX235" s="236" t="s">
        <v>79</v>
      </c>
      <c r="AY235" s="238" t="s">
        <v>159</v>
      </c>
    </row>
    <row r="236" spans="1:65" s="34" customFormat="1" ht="24.2" customHeight="1">
      <c r="A236" s="28"/>
      <c r="B236" s="29"/>
      <c r="C236" s="205" t="s">
        <v>319</v>
      </c>
      <c r="D236" s="205" t="s">
        <v>161</v>
      </c>
      <c r="E236" s="206" t="s">
        <v>320</v>
      </c>
      <c r="F236" s="207" t="s">
        <v>321</v>
      </c>
      <c r="G236" s="208" t="s">
        <v>322</v>
      </c>
      <c r="H236" s="209">
        <v>375</v>
      </c>
      <c r="I236" s="1"/>
      <c r="J236" s="211">
        <f>ROUND(I236*H236,2)</f>
        <v>0</v>
      </c>
      <c r="K236" s="208" t="s">
        <v>165</v>
      </c>
      <c r="L236" s="29"/>
      <c r="M236" s="212" t="s">
        <v>1</v>
      </c>
      <c r="N236" s="213" t="s">
        <v>39</v>
      </c>
      <c r="O236" s="76"/>
      <c r="P236" s="214">
        <f>O236*H236</f>
        <v>0</v>
      </c>
      <c r="Q236" s="214">
        <v>0.00013</v>
      </c>
      <c r="R236" s="214">
        <f>Q236*H236</f>
        <v>0.048749999999999995</v>
      </c>
      <c r="S236" s="214">
        <v>0</v>
      </c>
      <c r="T236" s="215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216" t="s">
        <v>89</v>
      </c>
      <c r="AT236" s="216" t="s">
        <v>161</v>
      </c>
      <c r="AU236" s="216" t="s">
        <v>83</v>
      </c>
      <c r="AY236" s="11" t="s">
        <v>159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1" t="s">
        <v>79</v>
      </c>
      <c r="BK236" s="217">
        <f>ROUND(I236*H236,2)</f>
        <v>0</v>
      </c>
      <c r="BL236" s="11" t="s">
        <v>89</v>
      </c>
      <c r="BM236" s="216" t="s">
        <v>323</v>
      </c>
    </row>
    <row r="237" spans="2:51" s="218" customFormat="1" ht="12">
      <c r="B237" s="219"/>
      <c r="D237" s="220" t="s">
        <v>167</v>
      </c>
      <c r="E237" s="221" t="s">
        <v>1</v>
      </c>
      <c r="F237" s="222" t="s">
        <v>324</v>
      </c>
      <c r="H237" s="221" t="s">
        <v>1</v>
      </c>
      <c r="K237" s="223"/>
      <c r="L237" s="219"/>
      <c r="M237" s="224"/>
      <c r="N237" s="225"/>
      <c r="O237" s="225"/>
      <c r="P237" s="225"/>
      <c r="Q237" s="225"/>
      <c r="R237" s="225"/>
      <c r="S237" s="225"/>
      <c r="T237" s="226"/>
      <c r="AT237" s="221" t="s">
        <v>167</v>
      </c>
      <c r="AU237" s="221" t="s">
        <v>83</v>
      </c>
      <c r="AV237" s="218" t="s">
        <v>79</v>
      </c>
      <c r="AW237" s="218" t="s">
        <v>31</v>
      </c>
      <c r="AX237" s="218" t="s">
        <v>74</v>
      </c>
      <c r="AY237" s="221" t="s">
        <v>159</v>
      </c>
    </row>
    <row r="238" spans="2:51" s="227" customFormat="1" ht="12">
      <c r="B238" s="228"/>
      <c r="D238" s="220" t="s">
        <v>167</v>
      </c>
      <c r="E238" s="229" t="s">
        <v>1</v>
      </c>
      <c r="F238" s="230" t="s">
        <v>325</v>
      </c>
      <c r="H238" s="231">
        <v>375</v>
      </c>
      <c r="K238" s="232"/>
      <c r="L238" s="228"/>
      <c r="M238" s="233"/>
      <c r="N238" s="234"/>
      <c r="O238" s="234"/>
      <c r="P238" s="234"/>
      <c r="Q238" s="234"/>
      <c r="R238" s="234"/>
      <c r="S238" s="234"/>
      <c r="T238" s="235"/>
      <c r="AT238" s="229" t="s">
        <v>167</v>
      </c>
      <c r="AU238" s="229" t="s">
        <v>83</v>
      </c>
      <c r="AV238" s="227" t="s">
        <v>83</v>
      </c>
      <c r="AW238" s="227" t="s">
        <v>31</v>
      </c>
      <c r="AX238" s="227" t="s">
        <v>79</v>
      </c>
      <c r="AY238" s="229" t="s">
        <v>159</v>
      </c>
    </row>
    <row r="239" spans="1:65" s="34" customFormat="1" ht="24.2" customHeight="1">
      <c r="A239" s="28"/>
      <c r="B239" s="29"/>
      <c r="C239" s="205" t="s">
        <v>326</v>
      </c>
      <c r="D239" s="205" t="s">
        <v>161</v>
      </c>
      <c r="E239" s="206" t="s">
        <v>327</v>
      </c>
      <c r="F239" s="207" t="s">
        <v>328</v>
      </c>
      <c r="G239" s="208" t="s">
        <v>234</v>
      </c>
      <c r="H239" s="209">
        <v>12.96</v>
      </c>
      <c r="I239" s="1"/>
      <c r="J239" s="211">
        <f>ROUND(I239*H239,2)</f>
        <v>0</v>
      </c>
      <c r="K239" s="208" t="s">
        <v>165</v>
      </c>
      <c r="L239" s="29"/>
      <c r="M239" s="212" t="s">
        <v>1</v>
      </c>
      <c r="N239" s="213" t="s">
        <v>39</v>
      </c>
      <c r="O239" s="76"/>
      <c r="P239" s="214">
        <f>O239*H239</f>
        <v>0</v>
      </c>
      <c r="Q239" s="214">
        <v>0.07325</v>
      </c>
      <c r="R239" s="214">
        <f>Q239*H239</f>
        <v>0.94932</v>
      </c>
      <c r="S239" s="214">
        <v>0</v>
      </c>
      <c r="T239" s="215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216" t="s">
        <v>89</v>
      </c>
      <c r="AT239" s="216" t="s">
        <v>161</v>
      </c>
      <c r="AU239" s="216" t="s">
        <v>83</v>
      </c>
      <c r="AY239" s="11" t="s">
        <v>159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1" t="s">
        <v>79</v>
      </c>
      <c r="BK239" s="217">
        <f>ROUND(I239*H239,2)</f>
        <v>0</v>
      </c>
      <c r="BL239" s="11" t="s">
        <v>89</v>
      </c>
      <c r="BM239" s="216" t="s">
        <v>329</v>
      </c>
    </row>
    <row r="240" spans="2:51" s="218" customFormat="1" ht="12">
      <c r="B240" s="219"/>
      <c r="D240" s="220" t="s">
        <v>167</v>
      </c>
      <c r="E240" s="221" t="s">
        <v>1</v>
      </c>
      <c r="F240" s="222" t="s">
        <v>330</v>
      </c>
      <c r="H240" s="221" t="s">
        <v>1</v>
      </c>
      <c r="K240" s="223"/>
      <c r="L240" s="219"/>
      <c r="M240" s="224"/>
      <c r="N240" s="225"/>
      <c r="O240" s="225"/>
      <c r="P240" s="225"/>
      <c r="Q240" s="225"/>
      <c r="R240" s="225"/>
      <c r="S240" s="225"/>
      <c r="T240" s="226"/>
      <c r="AT240" s="221" t="s">
        <v>167</v>
      </c>
      <c r="AU240" s="221" t="s">
        <v>83</v>
      </c>
      <c r="AV240" s="218" t="s">
        <v>79</v>
      </c>
      <c r="AW240" s="218" t="s">
        <v>31</v>
      </c>
      <c r="AX240" s="218" t="s">
        <v>74</v>
      </c>
      <c r="AY240" s="221" t="s">
        <v>159</v>
      </c>
    </row>
    <row r="241" spans="2:51" s="218" customFormat="1" ht="12">
      <c r="B241" s="219"/>
      <c r="D241" s="220" t="s">
        <v>167</v>
      </c>
      <c r="E241" s="221" t="s">
        <v>1</v>
      </c>
      <c r="F241" s="222" t="s">
        <v>236</v>
      </c>
      <c r="H241" s="221" t="s">
        <v>1</v>
      </c>
      <c r="K241" s="223"/>
      <c r="L241" s="219"/>
      <c r="M241" s="224"/>
      <c r="N241" s="225"/>
      <c r="O241" s="225"/>
      <c r="P241" s="225"/>
      <c r="Q241" s="225"/>
      <c r="R241" s="225"/>
      <c r="S241" s="225"/>
      <c r="T241" s="226"/>
      <c r="AT241" s="221" t="s">
        <v>167</v>
      </c>
      <c r="AU241" s="221" t="s">
        <v>83</v>
      </c>
      <c r="AV241" s="218" t="s">
        <v>79</v>
      </c>
      <c r="AW241" s="218" t="s">
        <v>31</v>
      </c>
      <c r="AX241" s="218" t="s">
        <v>74</v>
      </c>
      <c r="AY241" s="221" t="s">
        <v>159</v>
      </c>
    </row>
    <row r="242" spans="2:51" s="227" customFormat="1" ht="12">
      <c r="B242" s="228"/>
      <c r="D242" s="220" t="s">
        <v>167</v>
      </c>
      <c r="E242" s="229" t="s">
        <v>1</v>
      </c>
      <c r="F242" s="230" t="s">
        <v>331</v>
      </c>
      <c r="H242" s="231">
        <v>12.96</v>
      </c>
      <c r="K242" s="232"/>
      <c r="L242" s="228"/>
      <c r="M242" s="233"/>
      <c r="N242" s="234"/>
      <c r="O242" s="234"/>
      <c r="P242" s="234"/>
      <c r="Q242" s="234"/>
      <c r="R242" s="234"/>
      <c r="S242" s="234"/>
      <c r="T242" s="235"/>
      <c r="AT242" s="229" t="s">
        <v>167</v>
      </c>
      <c r="AU242" s="229" t="s">
        <v>83</v>
      </c>
      <c r="AV242" s="227" t="s">
        <v>83</v>
      </c>
      <c r="AW242" s="227" t="s">
        <v>31</v>
      </c>
      <c r="AX242" s="227" t="s">
        <v>79</v>
      </c>
      <c r="AY242" s="229" t="s">
        <v>159</v>
      </c>
    </row>
    <row r="243" spans="2:63" s="192" customFormat="1" ht="22.7" customHeight="1">
      <c r="B243" s="193"/>
      <c r="D243" s="194" t="s">
        <v>73</v>
      </c>
      <c r="E243" s="203" t="s">
        <v>89</v>
      </c>
      <c r="F243" s="203" t="s">
        <v>332</v>
      </c>
      <c r="J243" s="204">
        <f>BK243</f>
        <v>0</v>
      </c>
      <c r="K243" s="197"/>
      <c r="L243" s="193"/>
      <c r="M243" s="198"/>
      <c r="N243" s="199"/>
      <c r="O243" s="199"/>
      <c r="P243" s="200">
        <f>SUM(P244:P248)</f>
        <v>0</v>
      </c>
      <c r="Q243" s="199"/>
      <c r="R243" s="200">
        <f>SUM(R244:R248)</f>
        <v>7.761610850000001</v>
      </c>
      <c r="S243" s="199"/>
      <c r="T243" s="201">
        <f>SUM(T244:T248)</f>
        <v>0</v>
      </c>
      <c r="AR243" s="194" t="s">
        <v>79</v>
      </c>
      <c r="AT243" s="197" t="s">
        <v>73</v>
      </c>
      <c r="AU243" s="197" t="s">
        <v>79</v>
      </c>
      <c r="AY243" s="194" t="s">
        <v>159</v>
      </c>
      <c r="BK243" s="202">
        <f>SUM(BK244:BK248)</f>
        <v>0</v>
      </c>
    </row>
    <row r="244" spans="1:65" s="34" customFormat="1" ht="16.5" customHeight="1">
      <c r="A244" s="28"/>
      <c r="B244" s="29"/>
      <c r="C244" s="205" t="s">
        <v>333</v>
      </c>
      <c r="D244" s="205" t="s">
        <v>161</v>
      </c>
      <c r="E244" s="206" t="s">
        <v>334</v>
      </c>
      <c r="F244" s="207" t="s">
        <v>335</v>
      </c>
      <c r="G244" s="208" t="s">
        <v>164</v>
      </c>
      <c r="H244" s="209">
        <v>4.105</v>
      </c>
      <c r="I244" s="1"/>
      <c r="J244" s="211">
        <f>ROUND(I244*H244,2)</f>
        <v>0</v>
      </c>
      <c r="K244" s="208" t="s">
        <v>165</v>
      </c>
      <c r="L244" s="29"/>
      <c r="M244" s="212" t="s">
        <v>1</v>
      </c>
      <c r="N244" s="213" t="s">
        <v>39</v>
      </c>
      <c r="O244" s="76"/>
      <c r="P244" s="214">
        <f>O244*H244</f>
        <v>0</v>
      </c>
      <c r="Q244" s="214">
        <v>1.89077</v>
      </c>
      <c r="R244" s="214">
        <f>Q244*H244</f>
        <v>7.761610850000001</v>
      </c>
      <c r="S244" s="214">
        <v>0</v>
      </c>
      <c r="T244" s="215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216" t="s">
        <v>89</v>
      </c>
      <c r="AT244" s="216" t="s">
        <v>161</v>
      </c>
      <c r="AU244" s="216" t="s">
        <v>83</v>
      </c>
      <c r="AY244" s="11" t="s">
        <v>159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1" t="s">
        <v>79</v>
      </c>
      <c r="BK244" s="217">
        <f>ROUND(I244*H244,2)</f>
        <v>0</v>
      </c>
      <c r="BL244" s="11" t="s">
        <v>89</v>
      </c>
      <c r="BM244" s="216" t="s">
        <v>336</v>
      </c>
    </row>
    <row r="245" spans="2:51" s="218" customFormat="1" ht="12">
      <c r="B245" s="219"/>
      <c r="D245" s="220" t="s">
        <v>167</v>
      </c>
      <c r="E245" s="221" t="s">
        <v>1</v>
      </c>
      <c r="F245" s="222" t="s">
        <v>173</v>
      </c>
      <c r="H245" s="221" t="s">
        <v>1</v>
      </c>
      <c r="K245" s="223"/>
      <c r="L245" s="219"/>
      <c r="M245" s="224"/>
      <c r="N245" s="225"/>
      <c r="O245" s="225"/>
      <c r="P245" s="225"/>
      <c r="Q245" s="225"/>
      <c r="R245" s="225"/>
      <c r="S245" s="225"/>
      <c r="T245" s="226"/>
      <c r="AT245" s="221" t="s">
        <v>167</v>
      </c>
      <c r="AU245" s="221" t="s">
        <v>83</v>
      </c>
      <c r="AV245" s="218" t="s">
        <v>79</v>
      </c>
      <c r="AW245" s="218" t="s">
        <v>31</v>
      </c>
      <c r="AX245" s="218" t="s">
        <v>74</v>
      </c>
      <c r="AY245" s="221" t="s">
        <v>159</v>
      </c>
    </row>
    <row r="246" spans="2:51" s="227" customFormat="1" ht="22.5">
      <c r="B246" s="228"/>
      <c r="D246" s="220" t="s">
        <v>167</v>
      </c>
      <c r="E246" s="229" t="s">
        <v>1</v>
      </c>
      <c r="F246" s="230" t="s">
        <v>337</v>
      </c>
      <c r="H246" s="231">
        <v>2.055</v>
      </c>
      <c r="K246" s="232"/>
      <c r="L246" s="228"/>
      <c r="M246" s="233"/>
      <c r="N246" s="234"/>
      <c r="O246" s="234"/>
      <c r="P246" s="234"/>
      <c r="Q246" s="234"/>
      <c r="R246" s="234"/>
      <c r="S246" s="234"/>
      <c r="T246" s="235"/>
      <c r="AT246" s="229" t="s">
        <v>167</v>
      </c>
      <c r="AU246" s="229" t="s">
        <v>83</v>
      </c>
      <c r="AV246" s="227" t="s">
        <v>83</v>
      </c>
      <c r="AW246" s="227" t="s">
        <v>31</v>
      </c>
      <c r="AX246" s="227" t="s">
        <v>74</v>
      </c>
      <c r="AY246" s="229" t="s">
        <v>159</v>
      </c>
    </row>
    <row r="247" spans="2:51" s="227" customFormat="1" ht="22.5">
      <c r="B247" s="228"/>
      <c r="D247" s="220" t="s">
        <v>167</v>
      </c>
      <c r="E247" s="229" t="s">
        <v>1</v>
      </c>
      <c r="F247" s="230" t="s">
        <v>338</v>
      </c>
      <c r="H247" s="231">
        <v>2.05</v>
      </c>
      <c r="K247" s="232"/>
      <c r="L247" s="228"/>
      <c r="M247" s="233"/>
      <c r="N247" s="234"/>
      <c r="O247" s="234"/>
      <c r="P247" s="234"/>
      <c r="Q247" s="234"/>
      <c r="R247" s="234"/>
      <c r="S247" s="234"/>
      <c r="T247" s="235"/>
      <c r="AT247" s="229" t="s">
        <v>167</v>
      </c>
      <c r="AU247" s="229" t="s">
        <v>83</v>
      </c>
      <c r="AV247" s="227" t="s">
        <v>83</v>
      </c>
      <c r="AW247" s="227" t="s">
        <v>31</v>
      </c>
      <c r="AX247" s="227" t="s">
        <v>74</v>
      </c>
      <c r="AY247" s="229" t="s">
        <v>159</v>
      </c>
    </row>
    <row r="248" spans="2:51" s="236" customFormat="1" ht="12">
      <c r="B248" s="237"/>
      <c r="D248" s="220" t="s">
        <v>167</v>
      </c>
      <c r="E248" s="238" t="s">
        <v>1</v>
      </c>
      <c r="F248" s="239" t="s">
        <v>178</v>
      </c>
      <c r="H248" s="240">
        <v>4.105</v>
      </c>
      <c r="K248" s="241"/>
      <c r="L248" s="237"/>
      <c r="M248" s="242"/>
      <c r="N248" s="243"/>
      <c r="O248" s="243"/>
      <c r="P248" s="243"/>
      <c r="Q248" s="243"/>
      <c r="R248" s="243"/>
      <c r="S248" s="243"/>
      <c r="T248" s="244"/>
      <c r="AT248" s="238" t="s">
        <v>167</v>
      </c>
      <c r="AU248" s="238" t="s">
        <v>83</v>
      </c>
      <c r="AV248" s="236" t="s">
        <v>89</v>
      </c>
      <c r="AW248" s="236" t="s">
        <v>31</v>
      </c>
      <c r="AX248" s="236" t="s">
        <v>79</v>
      </c>
      <c r="AY248" s="238" t="s">
        <v>159</v>
      </c>
    </row>
    <row r="249" spans="2:63" s="192" customFormat="1" ht="22.7" customHeight="1">
      <c r="B249" s="193"/>
      <c r="D249" s="194" t="s">
        <v>73</v>
      </c>
      <c r="E249" s="203" t="s">
        <v>189</v>
      </c>
      <c r="F249" s="203" t="s">
        <v>339</v>
      </c>
      <c r="J249" s="204">
        <f>BK249</f>
        <v>0</v>
      </c>
      <c r="K249" s="197"/>
      <c r="L249" s="193"/>
      <c r="M249" s="198"/>
      <c r="N249" s="199"/>
      <c r="O249" s="199"/>
      <c r="P249" s="200">
        <f>SUM(P250:P498)</f>
        <v>0</v>
      </c>
      <c r="Q249" s="199"/>
      <c r="R249" s="200">
        <f>SUM(R250:R498)</f>
        <v>154.31446050000002</v>
      </c>
      <c r="S249" s="199"/>
      <c r="T249" s="201">
        <f>SUM(T250:T498)</f>
        <v>0</v>
      </c>
      <c r="AR249" s="194" t="s">
        <v>79</v>
      </c>
      <c r="AT249" s="197" t="s">
        <v>73</v>
      </c>
      <c r="AU249" s="197" t="s">
        <v>79</v>
      </c>
      <c r="AY249" s="194" t="s">
        <v>159</v>
      </c>
      <c r="BK249" s="202">
        <f>SUM(BK250:BK498)</f>
        <v>0</v>
      </c>
    </row>
    <row r="250" spans="1:65" s="34" customFormat="1" ht="21.75" customHeight="1">
      <c r="A250" s="28"/>
      <c r="B250" s="29"/>
      <c r="C250" s="205" t="s">
        <v>340</v>
      </c>
      <c r="D250" s="205" t="s">
        <v>161</v>
      </c>
      <c r="E250" s="206" t="s">
        <v>341</v>
      </c>
      <c r="F250" s="207" t="s">
        <v>342</v>
      </c>
      <c r="G250" s="208" t="s">
        <v>234</v>
      </c>
      <c r="H250" s="209">
        <v>31.2</v>
      </c>
      <c r="I250" s="1"/>
      <c r="J250" s="211">
        <f>ROUND(I250*H250,2)</f>
        <v>0</v>
      </c>
      <c r="K250" s="208" t="s">
        <v>165</v>
      </c>
      <c r="L250" s="29"/>
      <c r="M250" s="212" t="s">
        <v>1</v>
      </c>
      <c r="N250" s="213" t="s">
        <v>39</v>
      </c>
      <c r="O250" s="76"/>
      <c r="P250" s="214">
        <f>O250*H250</f>
        <v>0</v>
      </c>
      <c r="Q250" s="214">
        <v>0.04</v>
      </c>
      <c r="R250" s="214">
        <f>Q250*H250</f>
        <v>1.248</v>
      </c>
      <c r="S250" s="214">
        <v>0</v>
      </c>
      <c r="T250" s="215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216" t="s">
        <v>89</v>
      </c>
      <c r="AT250" s="216" t="s">
        <v>161</v>
      </c>
      <c r="AU250" s="216" t="s">
        <v>83</v>
      </c>
      <c r="AY250" s="11" t="s">
        <v>159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1" t="s">
        <v>79</v>
      </c>
      <c r="BK250" s="217">
        <f>ROUND(I250*H250,2)</f>
        <v>0</v>
      </c>
      <c r="BL250" s="11" t="s">
        <v>89</v>
      </c>
      <c r="BM250" s="216" t="s">
        <v>343</v>
      </c>
    </row>
    <row r="251" spans="2:51" s="218" customFormat="1" ht="12">
      <c r="B251" s="219"/>
      <c r="D251" s="220" t="s">
        <v>167</v>
      </c>
      <c r="E251" s="221" t="s">
        <v>1</v>
      </c>
      <c r="F251" s="222" t="s">
        <v>344</v>
      </c>
      <c r="H251" s="221" t="s">
        <v>1</v>
      </c>
      <c r="K251" s="223"/>
      <c r="L251" s="219"/>
      <c r="M251" s="224"/>
      <c r="N251" s="225"/>
      <c r="O251" s="225"/>
      <c r="P251" s="225"/>
      <c r="Q251" s="225"/>
      <c r="R251" s="225"/>
      <c r="S251" s="225"/>
      <c r="T251" s="226"/>
      <c r="AT251" s="221" t="s">
        <v>167</v>
      </c>
      <c r="AU251" s="221" t="s">
        <v>83</v>
      </c>
      <c r="AV251" s="218" t="s">
        <v>79</v>
      </c>
      <c r="AW251" s="218" t="s">
        <v>31</v>
      </c>
      <c r="AX251" s="218" t="s">
        <v>74</v>
      </c>
      <c r="AY251" s="221" t="s">
        <v>159</v>
      </c>
    </row>
    <row r="252" spans="2:51" s="227" customFormat="1" ht="12">
      <c r="B252" s="228"/>
      <c r="D252" s="220" t="s">
        <v>167</v>
      </c>
      <c r="E252" s="229" t="s">
        <v>1</v>
      </c>
      <c r="F252" s="230" t="s">
        <v>345</v>
      </c>
      <c r="H252" s="231">
        <v>31.2</v>
      </c>
      <c r="K252" s="232"/>
      <c r="L252" s="228"/>
      <c r="M252" s="233"/>
      <c r="N252" s="234"/>
      <c r="O252" s="234"/>
      <c r="P252" s="234"/>
      <c r="Q252" s="234"/>
      <c r="R252" s="234"/>
      <c r="S252" s="234"/>
      <c r="T252" s="235"/>
      <c r="AT252" s="229" t="s">
        <v>167</v>
      </c>
      <c r="AU252" s="229" t="s">
        <v>83</v>
      </c>
      <c r="AV252" s="227" t="s">
        <v>83</v>
      </c>
      <c r="AW252" s="227" t="s">
        <v>31</v>
      </c>
      <c r="AX252" s="227" t="s">
        <v>79</v>
      </c>
      <c r="AY252" s="229" t="s">
        <v>159</v>
      </c>
    </row>
    <row r="253" spans="1:65" s="34" customFormat="1" ht="24.2" customHeight="1">
      <c r="A253" s="28"/>
      <c r="B253" s="29"/>
      <c r="C253" s="205" t="s">
        <v>346</v>
      </c>
      <c r="D253" s="205" t="s">
        <v>161</v>
      </c>
      <c r="E253" s="206" t="s">
        <v>347</v>
      </c>
      <c r="F253" s="207" t="s">
        <v>348</v>
      </c>
      <c r="G253" s="208" t="s">
        <v>234</v>
      </c>
      <c r="H253" s="209">
        <v>700.145</v>
      </c>
      <c r="I253" s="1"/>
      <c r="J253" s="211">
        <f>ROUND(I253*H253,2)</f>
        <v>0</v>
      </c>
      <c r="K253" s="208" t="s">
        <v>165</v>
      </c>
      <c r="L253" s="29"/>
      <c r="M253" s="212" t="s">
        <v>1</v>
      </c>
      <c r="N253" s="213" t="s">
        <v>39</v>
      </c>
      <c r="O253" s="76"/>
      <c r="P253" s="214">
        <f>O253*H253</f>
        <v>0</v>
      </c>
      <c r="Q253" s="214">
        <v>0.00438</v>
      </c>
      <c r="R253" s="214">
        <f>Q253*H253</f>
        <v>3.0666351</v>
      </c>
      <c r="S253" s="214">
        <v>0</v>
      </c>
      <c r="T253" s="215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216" t="s">
        <v>89</v>
      </c>
      <c r="AT253" s="216" t="s">
        <v>161</v>
      </c>
      <c r="AU253" s="216" t="s">
        <v>83</v>
      </c>
      <c r="AY253" s="11" t="s">
        <v>159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1" t="s">
        <v>79</v>
      </c>
      <c r="BK253" s="217">
        <f>ROUND(I253*H253,2)</f>
        <v>0</v>
      </c>
      <c r="BL253" s="11" t="s">
        <v>89</v>
      </c>
      <c r="BM253" s="216" t="s">
        <v>349</v>
      </c>
    </row>
    <row r="254" spans="2:51" s="218" customFormat="1" ht="12">
      <c r="B254" s="219"/>
      <c r="D254" s="220" t="s">
        <v>167</v>
      </c>
      <c r="E254" s="221" t="s">
        <v>1</v>
      </c>
      <c r="F254" s="222" t="s">
        <v>350</v>
      </c>
      <c r="H254" s="221" t="s">
        <v>1</v>
      </c>
      <c r="K254" s="223"/>
      <c r="L254" s="219"/>
      <c r="M254" s="224"/>
      <c r="N254" s="225"/>
      <c r="O254" s="225"/>
      <c r="P254" s="225"/>
      <c r="Q254" s="225"/>
      <c r="R254" s="225"/>
      <c r="S254" s="225"/>
      <c r="T254" s="226"/>
      <c r="AT254" s="221" t="s">
        <v>167</v>
      </c>
      <c r="AU254" s="221" t="s">
        <v>83</v>
      </c>
      <c r="AV254" s="218" t="s">
        <v>79</v>
      </c>
      <c r="AW254" s="218" t="s">
        <v>31</v>
      </c>
      <c r="AX254" s="218" t="s">
        <v>74</v>
      </c>
      <c r="AY254" s="221" t="s">
        <v>159</v>
      </c>
    </row>
    <row r="255" spans="2:51" s="218" customFormat="1" ht="12">
      <c r="B255" s="219"/>
      <c r="D255" s="220" t="s">
        <v>167</v>
      </c>
      <c r="E255" s="221" t="s">
        <v>1</v>
      </c>
      <c r="F255" s="222" t="s">
        <v>298</v>
      </c>
      <c r="H255" s="221" t="s">
        <v>1</v>
      </c>
      <c r="K255" s="223"/>
      <c r="L255" s="219"/>
      <c r="M255" s="224"/>
      <c r="N255" s="225"/>
      <c r="O255" s="225"/>
      <c r="P255" s="225"/>
      <c r="Q255" s="225"/>
      <c r="R255" s="225"/>
      <c r="S255" s="225"/>
      <c r="T255" s="226"/>
      <c r="AT255" s="221" t="s">
        <v>167</v>
      </c>
      <c r="AU255" s="221" t="s">
        <v>83</v>
      </c>
      <c r="AV255" s="218" t="s">
        <v>79</v>
      </c>
      <c r="AW255" s="218" t="s">
        <v>31</v>
      </c>
      <c r="AX255" s="218" t="s">
        <v>74</v>
      </c>
      <c r="AY255" s="221" t="s">
        <v>159</v>
      </c>
    </row>
    <row r="256" spans="2:51" s="227" customFormat="1" ht="12">
      <c r="B256" s="228"/>
      <c r="D256" s="220" t="s">
        <v>167</v>
      </c>
      <c r="E256" s="229" t="s">
        <v>1</v>
      </c>
      <c r="F256" s="230" t="s">
        <v>351</v>
      </c>
      <c r="H256" s="231">
        <v>1.757</v>
      </c>
      <c r="K256" s="232"/>
      <c r="L256" s="228"/>
      <c r="M256" s="233"/>
      <c r="N256" s="234"/>
      <c r="O256" s="234"/>
      <c r="P256" s="234"/>
      <c r="Q256" s="234"/>
      <c r="R256" s="234"/>
      <c r="S256" s="234"/>
      <c r="T256" s="235"/>
      <c r="AT256" s="229" t="s">
        <v>167</v>
      </c>
      <c r="AU256" s="229" t="s">
        <v>83</v>
      </c>
      <c r="AV256" s="227" t="s">
        <v>83</v>
      </c>
      <c r="AW256" s="227" t="s">
        <v>31</v>
      </c>
      <c r="AX256" s="227" t="s">
        <v>74</v>
      </c>
      <c r="AY256" s="229" t="s">
        <v>159</v>
      </c>
    </row>
    <row r="257" spans="2:51" s="227" customFormat="1" ht="12">
      <c r="B257" s="228"/>
      <c r="D257" s="220" t="s">
        <v>167</v>
      </c>
      <c r="E257" s="229" t="s">
        <v>1</v>
      </c>
      <c r="F257" s="230" t="s">
        <v>352</v>
      </c>
      <c r="H257" s="231">
        <v>7.02</v>
      </c>
      <c r="K257" s="232"/>
      <c r="L257" s="228"/>
      <c r="M257" s="233"/>
      <c r="N257" s="234"/>
      <c r="O257" s="234"/>
      <c r="P257" s="234"/>
      <c r="Q257" s="234"/>
      <c r="R257" s="234"/>
      <c r="S257" s="234"/>
      <c r="T257" s="235"/>
      <c r="AT257" s="229" t="s">
        <v>167</v>
      </c>
      <c r="AU257" s="229" t="s">
        <v>83</v>
      </c>
      <c r="AV257" s="227" t="s">
        <v>83</v>
      </c>
      <c r="AW257" s="227" t="s">
        <v>31</v>
      </c>
      <c r="AX257" s="227" t="s">
        <v>74</v>
      </c>
      <c r="AY257" s="229" t="s">
        <v>159</v>
      </c>
    </row>
    <row r="258" spans="2:51" s="218" customFormat="1" ht="12">
      <c r="B258" s="219"/>
      <c r="D258" s="220" t="s">
        <v>167</v>
      </c>
      <c r="E258" s="221" t="s">
        <v>1</v>
      </c>
      <c r="F258" s="222" t="s">
        <v>353</v>
      </c>
      <c r="H258" s="221" t="s">
        <v>1</v>
      </c>
      <c r="K258" s="223"/>
      <c r="L258" s="219"/>
      <c r="M258" s="224"/>
      <c r="N258" s="225"/>
      <c r="O258" s="225"/>
      <c r="P258" s="225"/>
      <c r="Q258" s="225"/>
      <c r="R258" s="225"/>
      <c r="S258" s="225"/>
      <c r="T258" s="226"/>
      <c r="AT258" s="221" t="s">
        <v>167</v>
      </c>
      <c r="AU258" s="221" t="s">
        <v>83</v>
      </c>
      <c r="AV258" s="218" t="s">
        <v>79</v>
      </c>
      <c r="AW258" s="218" t="s">
        <v>31</v>
      </c>
      <c r="AX258" s="218" t="s">
        <v>74</v>
      </c>
      <c r="AY258" s="221" t="s">
        <v>159</v>
      </c>
    </row>
    <row r="259" spans="2:51" s="227" customFormat="1" ht="12">
      <c r="B259" s="228"/>
      <c r="D259" s="220" t="s">
        <v>167</v>
      </c>
      <c r="E259" s="229" t="s">
        <v>1</v>
      </c>
      <c r="F259" s="230" t="s">
        <v>354</v>
      </c>
      <c r="H259" s="231">
        <v>20.54</v>
      </c>
      <c r="K259" s="232"/>
      <c r="L259" s="228"/>
      <c r="M259" s="233"/>
      <c r="N259" s="234"/>
      <c r="O259" s="234"/>
      <c r="P259" s="234"/>
      <c r="Q259" s="234"/>
      <c r="R259" s="234"/>
      <c r="S259" s="234"/>
      <c r="T259" s="235"/>
      <c r="AT259" s="229" t="s">
        <v>167</v>
      </c>
      <c r="AU259" s="229" t="s">
        <v>83</v>
      </c>
      <c r="AV259" s="227" t="s">
        <v>83</v>
      </c>
      <c r="AW259" s="227" t="s">
        <v>31</v>
      </c>
      <c r="AX259" s="227" t="s">
        <v>74</v>
      </c>
      <c r="AY259" s="229" t="s">
        <v>159</v>
      </c>
    </row>
    <row r="260" spans="2:51" s="218" customFormat="1" ht="12">
      <c r="B260" s="219"/>
      <c r="D260" s="220" t="s">
        <v>167</v>
      </c>
      <c r="E260" s="221" t="s">
        <v>1</v>
      </c>
      <c r="F260" s="222" t="s">
        <v>300</v>
      </c>
      <c r="H260" s="221" t="s">
        <v>1</v>
      </c>
      <c r="K260" s="223"/>
      <c r="L260" s="219"/>
      <c r="M260" s="224"/>
      <c r="N260" s="225"/>
      <c r="O260" s="225"/>
      <c r="P260" s="225"/>
      <c r="Q260" s="225"/>
      <c r="R260" s="225"/>
      <c r="S260" s="225"/>
      <c r="T260" s="226"/>
      <c r="AT260" s="221" t="s">
        <v>167</v>
      </c>
      <c r="AU260" s="221" t="s">
        <v>83</v>
      </c>
      <c r="AV260" s="218" t="s">
        <v>79</v>
      </c>
      <c r="AW260" s="218" t="s">
        <v>31</v>
      </c>
      <c r="AX260" s="218" t="s">
        <v>74</v>
      </c>
      <c r="AY260" s="221" t="s">
        <v>159</v>
      </c>
    </row>
    <row r="261" spans="2:51" s="227" customFormat="1" ht="22.5">
      <c r="B261" s="228"/>
      <c r="D261" s="220" t="s">
        <v>167</v>
      </c>
      <c r="E261" s="229" t="s">
        <v>1</v>
      </c>
      <c r="F261" s="230" t="s">
        <v>355</v>
      </c>
      <c r="H261" s="231">
        <v>65.208</v>
      </c>
      <c r="K261" s="232"/>
      <c r="L261" s="228"/>
      <c r="M261" s="233"/>
      <c r="N261" s="234"/>
      <c r="O261" s="234"/>
      <c r="P261" s="234"/>
      <c r="Q261" s="234"/>
      <c r="R261" s="234"/>
      <c r="S261" s="234"/>
      <c r="T261" s="235"/>
      <c r="AT261" s="229" t="s">
        <v>167</v>
      </c>
      <c r="AU261" s="229" t="s">
        <v>83</v>
      </c>
      <c r="AV261" s="227" t="s">
        <v>83</v>
      </c>
      <c r="AW261" s="227" t="s">
        <v>31</v>
      </c>
      <c r="AX261" s="227" t="s">
        <v>74</v>
      </c>
      <c r="AY261" s="229" t="s">
        <v>159</v>
      </c>
    </row>
    <row r="262" spans="2:51" s="227" customFormat="1" ht="22.5">
      <c r="B262" s="228"/>
      <c r="D262" s="220" t="s">
        <v>167</v>
      </c>
      <c r="E262" s="229" t="s">
        <v>1</v>
      </c>
      <c r="F262" s="230" t="s">
        <v>356</v>
      </c>
      <c r="H262" s="231">
        <v>53.96</v>
      </c>
      <c r="K262" s="232"/>
      <c r="L262" s="228"/>
      <c r="M262" s="233"/>
      <c r="N262" s="234"/>
      <c r="O262" s="234"/>
      <c r="P262" s="234"/>
      <c r="Q262" s="234"/>
      <c r="R262" s="234"/>
      <c r="S262" s="234"/>
      <c r="T262" s="235"/>
      <c r="AT262" s="229" t="s">
        <v>167</v>
      </c>
      <c r="AU262" s="229" t="s">
        <v>83</v>
      </c>
      <c r="AV262" s="227" t="s">
        <v>83</v>
      </c>
      <c r="AW262" s="227" t="s">
        <v>31</v>
      </c>
      <c r="AX262" s="227" t="s">
        <v>74</v>
      </c>
      <c r="AY262" s="229" t="s">
        <v>159</v>
      </c>
    </row>
    <row r="263" spans="2:51" s="227" customFormat="1" ht="12">
      <c r="B263" s="228"/>
      <c r="D263" s="220" t="s">
        <v>167</v>
      </c>
      <c r="E263" s="229" t="s">
        <v>1</v>
      </c>
      <c r="F263" s="230" t="s">
        <v>357</v>
      </c>
      <c r="H263" s="231">
        <v>47.61</v>
      </c>
      <c r="K263" s="232"/>
      <c r="L263" s="228"/>
      <c r="M263" s="233"/>
      <c r="N263" s="234"/>
      <c r="O263" s="234"/>
      <c r="P263" s="234"/>
      <c r="Q263" s="234"/>
      <c r="R263" s="234"/>
      <c r="S263" s="234"/>
      <c r="T263" s="235"/>
      <c r="AT263" s="229" t="s">
        <v>167</v>
      </c>
      <c r="AU263" s="229" t="s">
        <v>83</v>
      </c>
      <c r="AV263" s="227" t="s">
        <v>83</v>
      </c>
      <c r="AW263" s="227" t="s">
        <v>31</v>
      </c>
      <c r="AX263" s="227" t="s">
        <v>74</v>
      </c>
      <c r="AY263" s="229" t="s">
        <v>159</v>
      </c>
    </row>
    <row r="264" spans="2:51" s="227" customFormat="1" ht="12">
      <c r="B264" s="228"/>
      <c r="D264" s="220" t="s">
        <v>167</v>
      </c>
      <c r="E264" s="229" t="s">
        <v>1</v>
      </c>
      <c r="F264" s="230" t="s">
        <v>358</v>
      </c>
      <c r="H264" s="231">
        <v>17.756</v>
      </c>
      <c r="K264" s="232"/>
      <c r="L264" s="228"/>
      <c r="M264" s="233"/>
      <c r="N264" s="234"/>
      <c r="O264" s="234"/>
      <c r="P264" s="234"/>
      <c r="Q264" s="234"/>
      <c r="R264" s="234"/>
      <c r="S264" s="234"/>
      <c r="T264" s="235"/>
      <c r="AT264" s="229" t="s">
        <v>167</v>
      </c>
      <c r="AU264" s="229" t="s">
        <v>83</v>
      </c>
      <c r="AV264" s="227" t="s">
        <v>83</v>
      </c>
      <c r="AW264" s="227" t="s">
        <v>31</v>
      </c>
      <c r="AX264" s="227" t="s">
        <v>74</v>
      </c>
      <c r="AY264" s="229" t="s">
        <v>159</v>
      </c>
    </row>
    <row r="265" spans="2:51" s="218" customFormat="1" ht="12">
      <c r="B265" s="219"/>
      <c r="D265" s="220" t="s">
        <v>167</v>
      </c>
      <c r="E265" s="221" t="s">
        <v>1</v>
      </c>
      <c r="F265" s="222" t="s">
        <v>304</v>
      </c>
      <c r="H265" s="221" t="s">
        <v>1</v>
      </c>
      <c r="K265" s="223"/>
      <c r="L265" s="219"/>
      <c r="M265" s="224"/>
      <c r="N265" s="225"/>
      <c r="O265" s="225"/>
      <c r="P265" s="225"/>
      <c r="Q265" s="225"/>
      <c r="R265" s="225"/>
      <c r="S265" s="225"/>
      <c r="T265" s="226"/>
      <c r="AT265" s="221" t="s">
        <v>167</v>
      </c>
      <c r="AU265" s="221" t="s">
        <v>83</v>
      </c>
      <c r="AV265" s="218" t="s">
        <v>79</v>
      </c>
      <c r="AW265" s="218" t="s">
        <v>31</v>
      </c>
      <c r="AX265" s="218" t="s">
        <v>74</v>
      </c>
      <c r="AY265" s="221" t="s">
        <v>159</v>
      </c>
    </row>
    <row r="266" spans="2:51" s="227" customFormat="1" ht="12">
      <c r="B266" s="228"/>
      <c r="D266" s="220" t="s">
        <v>167</v>
      </c>
      <c r="E266" s="229" t="s">
        <v>1</v>
      </c>
      <c r="F266" s="230" t="s">
        <v>359</v>
      </c>
      <c r="H266" s="231">
        <v>486.294</v>
      </c>
      <c r="K266" s="232"/>
      <c r="L266" s="228"/>
      <c r="M266" s="233"/>
      <c r="N266" s="234"/>
      <c r="O266" s="234"/>
      <c r="P266" s="234"/>
      <c r="Q266" s="234"/>
      <c r="R266" s="234"/>
      <c r="S266" s="234"/>
      <c r="T266" s="235"/>
      <c r="AT266" s="229" t="s">
        <v>167</v>
      </c>
      <c r="AU266" s="229" t="s">
        <v>83</v>
      </c>
      <c r="AV266" s="227" t="s">
        <v>83</v>
      </c>
      <c r="AW266" s="227" t="s">
        <v>31</v>
      </c>
      <c r="AX266" s="227" t="s">
        <v>74</v>
      </c>
      <c r="AY266" s="229" t="s">
        <v>159</v>
      </c>
    </row>
    <row r="267" spans="2:51" s="236" customFormat="1" ht="12">
      <c r="B267" s="237"/>
      <c r="D267" s="220" t="s">
        <v>167</v>
      </c>
      <c r="E267" s="238" t="s">
        <v>1</v>
      </c>
      <c r="F267" s="239" t="s">
        <v>178</v>
      </c>
      <c r="H267" s="240">
        <v>700.145</v>
      </c>
      <c r="K267" s="241"/>
      <c r="L267" s="237"/>
      <c r="M267" s="242"/>
      <c r="N267" s="243"/>
      <c r="O267" s="243"/>
      <c r="P267" s="243"/>
      <c r="Q267" s="243"/>
      <c r="R267" s="243"/>
      <c r="S267" s="243"/>
      <c r="T267" s="244"/>
      <c r="AT267" s="238" t="s">
        <v>167</v>
      </c>
      <c r="AU267" s="238" t="s">
        <v>83</v>
      </c>
      <c r="AV267" s="236" t="s">
        <v>89</v>
      </c>
      <c r="AW267" s="236" t="s">
        <v>31</v>
      </c>
      <c r="AX267" s="236" t="s">
        <v>79</v>
      </c>
      <c r="AY267" s="238" t="s">
        <v>159</v>
      </c>
    </row>
    <row r="268" spans="1:65" s="34" customFormat="1" ht="24.2" customHeight="1">
      <c r="A268" s="28"/>
      <c r="B268" s="29"/>
      <c r="C268" s="205" t="s">
        <v>360</v>
      </c>
      <c r="D268" s="205" t="s">
        <v>161</v>
      </c>
      <c r="E268" s="206" t="s">
        <v>361</v>
      </c>
      <c r="F268" s="207" t="s">
        <v>362</v>
      </c>
      <c r="G268" s="208" t="s">
        <v>234</v>
      </c>
      <c r="H268" s="209">
        <v>4974.856</v>
      </c>
      <c r="I268" s="1"/>
      <c r="J268" s="211">
        <f>ROUND(I268*H268,2)</f>
        <v>0</v>
      </c>
      <c r="K268" s="208" t="s">
        <v>165</v>
      </c>
      <c r="L268" s="29"/>
      <c r="M268" s="212" t="s">
        <v>1</v>
      </c>
      <c r="N268" s="213" t="s">
        <v>39</v>
      </c>
      <c r="O268" s="76"/>
      <c r="P268" s="214">
        <f>O268*H268</f>
        <v>0</v>
      </c>
      <c r="Q268" s="214">
        <v>0.003</v>
      </c>
      <c r="R268" s="214">
        <f>Q268*H268</f>
        <v>14.924567999999999</v>
      </c>
      <c r="S268" s="214">
        <v>0</v>
      </c>
      <c r="T268" s="215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216" t="s">
        <v>89</v>
      </c>
      <c r="AT268" s="216" t="s">
        <v>161</v>
      </c>
      <c r="AU268" s="216" t="s">
        <v>83</v>
      </c>
      <c r="AY268" s="11" t="s">
        <v>159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1" t="s">
        <v>79</v>
      </c>
      <c r="BK268" s="217">
        <f>ROUND(I268*H268,2)</f>
        <v>0</v>
      </c>
      <c r="BL268" s="11" t="s">
        <v>89</v>
      </c>
      <c r="BM268" s="216" t="s">
        <v>363</v>
      </c>
    </row>
    <row r="269" spans="2:51" s="218" customFormat="1" ht="12">
      <c r="B269" s="219"/>
      <c r="D269" s="220" t="s">
        <v>167</v>
      </c>
      <c r="E269" s="221" t="s">
        <v>1</v>
      </c>
      <c r="F269" s="222" t="s">
        <v>298</v>
      </c>
      <c r="H269" s="221" t="s">
        <v>1</v>
      </c>
      <c r="K269" s="223"/>
      <c r="L269" s="219"/>
      <c r="M269" s="224"/>
      <c r="N269" s="225"/>
      <c r="O269" s="225"/>
      <c r="P269" s="225"/>
      <c r="Q269" s="225"/>
      <c r="R269" s="225"/>
      <c r="S269" s="225"/>
      <c r="T269" s="226"/>
      <c r="AT269" s="221" t="s">
        <v>167</v>
      </c>
      <c r="AU269" s="221" t="s">
        <v>83</v>
      </c>
      <c r="AV269" s="218" t="s">
        <v>79</v>
      </c>
      <c r="AW269" s="218" t="s">
        <v>31</v>
      </c>
      <c r="AX269" s="218" t="s">
        <v>74</v>
      </c>
      <c r="AY269" s="221" t="s">
        <v>159</v>
      </c>
    </row>
    <row r="270" spans="2:51" s="227" customFormat="1" ht="22.5">
      <c r="B270" s="228"/>
      <c r="D270" s="220" t="s">
        <v>167</v>
      </c>
      <c r="E270" s="229" t="s">
        <v>1</v>
      </c>
      <c r="F270" s="230" t="s">
        <v>364</v>
      </c>
      <c r="H270" s="231">
        <v>61.696</v>
      </c>
      <c r="K270" s="232"/>
      <c r="L270" s="228"/>
      <c r="M270" s="233"/>
      <c r="N270" s="234"/>
      <c r="O270" s="234"/>
      <c r="P270" s="234"/>
      <c r="Q270" s="234"/>
      <c r="R270" s="234"/>
      <c r="S270" s="234"/>
      <c r="T270" s="235"/>
      <c r="AT270" s="229" t="s">
        <v>167</v>
      </c>
      <c r="AU270" s="229" t="s">
        <v>83</v>
      </c>
      <c r="AV270" s="227" t="s">
        <v>83</v>
      </c>
      <c r="AW270" s="227" t="s">
        <v>31</v>
      </c>
      <c r="AX270" s="227" t="s">
        <v>74</v>
      </c>
      <c r="AY270" s="229" t="s">
        <v>159</v>
      </c>
    </row>
    <row r="271" spans="2:51" s="227" customFormat="1" ht="12">
      <c r="B271" s="228"/>
      <c r="D271" s="220" t="s">
        <v>167</v>
      </c>
      <c r="E271" s="229" t="s">
        <v>1</v>
      </c>
      <c r="F271" s="230" t="s">
        <v>365</v>
      </c>
      <c r="H271" s="231">
        <v>12.698</v>
      </c>
      <c r="K271" s="232"/>
      <c r="L271" s="228"/>
      <c r="M271" s="233"/>
      <c r="N271" s="234"/>
      <c r="O271" s="234"/>
      <c r="P271" s="234"/>
      <c r="Q271" s="234"/>
      <c r="R271" s="234"/>
      <c r="S271" s="234"/>
      <c r="T271" s="235"/>
      <c r="AT271" s="229" t="s">
        <v>167</v>
      </c>
      <c r="AU271" s="229" t="s">
        <v>83</v>
      </c>
      <c r="AV271" s="227" t="s">
        <v>83</v>
      </c>
      <c r="AW271" s="227" t="s">
        <v>31</v>
      </c>
      <c r="AX271" s="227" t="s">
        <v>74</v>
      </c>
      <c r="AY271" s="229" t="s">
        <v>159</v>
      </c>
    </row>
    <row r="272" spans="2:51" s="227" customFormat="1" ht="12">
      <c r="B272" s="228"/>
      <c r="D272" s="220" t="s">
        <v>167</v>
      </c>
      <c r="E272" s="229" t="s">
        <v>1</v>
      </c>
      <c r="F272" s="230" t="s">
        <v>366</v>
      </c>
      <c r="H272" s="231">
        <v>23.774</v>
      </c>
      <c r="K272" s="232"/>
      <c r="L272" s="228"/>
      <c r="M272" s="233"/>
      <c r="N272" s="234"/>
      <c r="O272" s="234"/>
      <c r="P272" s="234"/>
      <c r="Q272" s="234"/>
      <c r="R272" s="234"/>
      <c r="S272" s="234"/>
      <c r="T272" s="235"/>
      <c r="AT272" s="229" t="s">
        <v>167</v>
      </c>
      <c r="AU272" s="229" t="s">
        <v>83</v>
      </c>
      <c r="AV272" s="227" t="s">
        <v>83</v>
      </c>
      <c r="AW272" s="227" t="s">
        <v>31</v>
      </c>
      <c r="AX272" s="227" t="s">
        <v>74</v>
      </c>
      <c r="AY272" s="229" t="s">
        <v>159</v>
      </c>
    </row>
    <row r="273" spans="2:51" s="227" customFormat="1" ht="12">
      <c r="B273" s="228"/>
      <c r="D273" s="220" t="s">
        <v>167</v>
      </c>
      <c r="E273" s="229" t="s">
        <v>1</v>
      </c>
      <c r="F273" s="230" t="s">
        <v>367</v>
      </c>
      <c r="H273" s="231">
        <v>59.174</v>
      </c>
      <c r="K273" s="232"/>
      <c r="L273" s="228"/>
      <c r="M273" s="233"/>
      <c r="N273" s="234"/>
      <c r="O273" s="234"/>
      <c r="P273" s="234"/>
      <c r="Q273" s="234"/>
      <c r="R273" s="234"/>
      <c r="S273" s="234"/>
      <c r="T273" s="235"/>
      <c r="AT273" s="229" t="s">
        <v>167</v>
      </c>
      <c r="AU273" s="229" t="s">
        <v>83</v>
      </c>
      <c r="AV273" s="227" t="s">
        <v>83</v>
      </c>
      <c r="AW273" s="227" t="s">
        <v>31</v>
      </c>
      <c r="AX273" s="227" t="s">
        <v>74</v>
      </c>
      <c r="AY273" s="229" t="s">
        <v>159</v>
      </c>
    </row>
    <row r="274" spans="2:51" s="227" customFormat="1" ht="12">
      <c r="B274" s="228"/>
      <c r="D274" s="220" t="s">
        <v>167</v>
      </c>
      <c r="E274" s="229" t="s">
        <v>1</v>
      </c>
      <c r="F274" s="230" t="s">
        <v>368</v>
      </c>
      <c r="H274" s="231">
        <v>58.174</v>
      </c>
      <c r="K274" s="232"/>
      <c r="L274" s="228"/>
      <c r="M274" s="233"/>
      <c r="N274" s="234"/>
      <c r="O274" s="234"/>
      <c r="P274" s="234"/>
      <c r="Q274" s="234"/>
      <c r="R274" s="234"/>
      <c r="S274" s="234"/>
      <c r="T274" s="235"/>
      <c r="AT274" s="229" t="s">
        <v>167</v>
      </c>
      <c r="AU274" s="229" t="s">
        <v>83</v>
      </c>
      <c r="AV274" s="227" t="s">
        <v>83</v>
      </c>
      <c r="AW274" s="227" t="s">
        <v>31</v>
      </c>
      <c r="AX274" s="227" t="s">
        <v>74</v>
      </c>
      <c r="AY274" s="229" t="s">
        <v>159</v>
      </c>
    </row>
    <row r="275" spans="2:51" s="227" customFormat="1" ht="12">
      <c r="B275" s="228"/>
      <c r="D275" s="220" t="s">
        <v>167</v>
      </c>
      <c r="E275" s="229" t="s">
        <v>1</v>
      </c>
      <c r="F275" s="230" t="s">
        <v>369</v>
      </c>
      <c r="H275" s="231">
        <v>53.924</v>
      </c>
      <c r="K275" s="232"/>
      <c r="L275" s="228"/>
      <c r="M275" s="233"/>
      <c r="N275" s="234"/>
      <c r="O275" s="234"/>
      <c r="P275" s="234"/>
      <c r="Q275" s="234"/>
      <c r="R275" s="234"/>
      <c r="S275" s="234"/>
      <c r="T275" s="235"/>
      <c r="AT275" s="229" t="s">
        <v>167</v>
      </c>
      <c r="AU275" s="229" t="s">
        <v>83</v>
      </c>
      <c r="AV275" s="227" t="s">
        <v>83</v>
      </c>
      <c r="AW275" s="227" t="s">
        <v>31</v>
      </c>
      <c r="AX275" s="227" t="s">
        <v>74</v>
      </c>
      <c r="AY275" s="229" t="s">
        <v>159</v>
      </c>
    </row>
    <row r="276" spans="2:51" s="227" customFormat="1" ht="22.5">
      <c r="B276" s="228"/>
      <c r="D276" s="220" t="s">
        <v>167</v>
      </c>
      <c r="E276" s="229" t="s">
        <v>1</v>
      </c>
      <c r="F276" s="230" t="s">
        <v>370</v>
      </c>
      <c r="H276" s="231">
        <v>35.139</v>
      </c>
      <c r="K276" s="232"/>
      <c r="L276" s="228"/>
      <c r="M276" s="233"/>
      <c r="N276" s="234"/>
      <c r="O276" s="234"/>
      <c r="P276" s="234"/>
      <c r="Q276" s="234"/>
      <c r="R276" s="234"/>
      <c r="S276" s="234"/>
      <c r="T276" s="235"/>
      <c r="AT276" s="229" t="s">
        <v>167</v>
      </c>
      <c r="AU276" s="229" t="s">
        <v>83</v>
      </c>
      <c r="AV276" s="227" t="s">
        <v>83</v>
      </c>
      <c r="AW276" s="227" t="s">
        <v>31</v>
      </c>
      <c r="AX276" s="227" t="s">
        <v>74</v>
      </c>
      <c r="AY276" s="229" t="s">
        <v>159</v>
      </c>
    </row>
    <row r="277" spans="2:51" s="227" customFormat="1" ht="12">
      <c r="B277" s="228"/>
      <c r="D277" s="220" t="s">
        <v>167</v>
      </c>
      <c r="E277" s="229" t="s">
        <v>1</v>
      </c>
      <c r="F277" s="230" t="s">
        <v>371</v>
      </c>
      <c r="H277" s="231">
        <v>16.418</v>
      </c>
      <c r="K277" s="232"/>
      <c r="L277" s="228"/>
      <c r="M277" s="233"/>
      <c r="N277" s="234"/>
      <c r="O277" s="234"/>
      <c r="P277" s="234"/>
      <c r="Q277" s="234"/>
      <c r="R277" s="234"/>
      <c r="S277" s="234"/>
      <c r="T277" s="235"/>
      <c r="AT277" s="229" t="s">
        <v>167</v>
      </c>
      <c r="AU277" s="229" t="s">
        <v>83</v>
      </c>
      <c r="AV277" s="227" t="s">
        <v>83</v>
      </c>
      <c r="AW277" s="227" t="s">
        <v>31</v>
      </c>
      <c r="AX277" s="227" t="s">
        <v>74</v>
      </c>
      <c r="AY277" s="229" t="s">
        <v>159</v>
      </c>
    </row>
    <row r="278" spans="2:51" s="227" customFormat="1" ht="22.5">
      <c r="B278" s="228"/>
      <c r="D278" s="220" t="s">
        <v>167</v>
      </c>
      <c r="E278" s="229" t="s">
        <v>1</v>
      </c>
      <c r="F278" s="230" t="s">
        <v>372</v>
      </c>
      <c r="H278" s="231">
        <v>49.838</v>
      </c>
      <c r="K278" s="232"/>
      <c r="L278" s="228"/>
      <c r="M278" s="233"/>
      <c r="N278" s="234"/>
      <c r="O278" s="234"/>
      <c r="P278" s="234"/>
      <c r="Q278" s="234"/>
      <c r="R278" s="234"/>
      <c r="S278" s="234"/>
      <c r="T278" s="235"/>
      <c r="AT278" s="229" t="s">
        <v>167</v>
      </c>
      <c r="AU278" s="229" t="s">
        <v>83</v>
      </c>
      <c r="AV278" s="227" t="s">
        <v>83</v>
      </c>
      <c r="AW278" s="227" t="s">
        <v>31</v>
      </c>
      <c r="AX278" s="227" t="s">
        <v>74</v>
      </c>
      <c r="AY278" s="229" t="s">
        <v>159</v>
      </c>
    </row>
    <row r="279" spans="2:51" s="227" customFormat="1" ht="12">
      <c r="B279" s="228"/>
      <c r="D279" s="220" t="s">
        <v>167</v>
      </c>
      <c r="E279" s="229" t="s">
        <v>1</v>
      </c>
      <c r="F279" s="230" t="s">
        <v>373</v>
      </c>
      <c r="H279" s="231">
        <v>40.492</v>
      </c>
      <c r="K279" s="232"/>
      <c r="L279" s="228"/>
      <c r="M279" s="233"/>
      <c r="N279" s="234"/>
      <c r="O279" s="234"/>
      <c r="P279" s="234"/>
      <c r="Q279" s="234"/>
      <c r="R279" s="234"/>
      <c r="S279" s="234"/>
      <c r="T279" s="235"/>
      <c r="AT279" s="229" t="s">
        <v>167</v>
      </c>
      <c r="AU279" s="229" t="s">
        <v>83</v>
      </c>
      <c r="AV279" s="227" t="s">
        <v>83</v>
      </c>
      <c r="AW279" s="227" t="s">
        <v>31</v>
      </c>
      <c r="AX279" s="227" t="s">
        <v>74</v>
      </c>
      <c r="AY279" s="229" t="s">
        <v>159</v>
      </c>
    </row>
    <row r="280" spans="2:51" s="227" customFormat="1" ht="22.5">
      <c r="B280" s="228"/>
      <c r="D280" s="220" t="s">
        <v>167</v>
      </c>
      <c r="E280" s="229" t="s">
        <v>1</v>
      </c>
      <c r="F280" s="230" t="s">
        <v>374</v>
      </c>
      <c r="H280" s="231">
        <v>43.988</v>
      </c>
      <c r="K280" s="232"/>
      <c r="L280" s="228"/>
      <c r="M280" s="233"/>
      <c r="N280" s="234"/>
      <c r="O280" s="234"/>
      <c r="P280" s="234"/>
      <c r="Q280" s="234"/>
      <c r="R280" s="234"/>
      <c r="S280" s="234"/>
      <c r="T280" s="235"/>
      <c r="AT280" s="229" t="s">
        <v>167</v>
      </c>
      <c r="AU280" s="229" t="s">
        <v>83</v>
      </c>
      <c r="AV280" s="227" t="s">
        <v>83</v>
      </c>
      <c r="AW280" s="227" t="s">
        <v>31</v>
      </c>
      <c r="AX280" s="227" t="s">
        <v>74</v>
      </c>
      <c r="AY280" s="229" t="s">
        <v>159</v>
      </c>
    </row>
    <row r="281" spans="2:51" s="227" customFormat="1" ht="22.5">
      <c r="B281" s="228"/>
      <c r="D281" s="220" t="s">
        <v>167</v>
      </c>
      <c r="E281" s="229" t="s">
        <v>1</v>
      </c>
      <c r="F281" s="230" t="s">
        <v>375</v>
      </c>
      <c r="H281" s="231">
        <v>52.338</v>
      </c>
      <c r="K281" s="232"/>
      <c r="L281" s="228"/>
      <c r="M281" s="233"/>
      <c r="N281" s="234"/>
      <c r="O281" s="234"/>
      <c r="P281" s="234"/>
      <c r="Q281" s="234"/>
      <c r="R281" s="234"/>
      <c r="S281" s="234"/>
      <c r="T281" s="235"/>
      <c r="AT281" s="229" t="s">
        <v>167</v>
      </c>
      <c r="AU281" s="229" t="s">
        <v>83</v>
      </c>
      <c r="AV281" s="227" t="s">
        <v>83</v>
      </c>
      <c r="AW281" s="227" t="s">
        <v>31</v>
      </c>
      <c r="AX281" s="227" t="s">
        <v>74</v>
      </c>
      <c r="AY281" s="229" t="s">
        <v>159</v>
      </c>
    </row>
    <row r="282" spans="2:51" s="227" customFormat="1" ht="22.5">
      <c r="B282" s="228"/>
      <c r="D282" s="220" t="s">
        <v>167</v>
      </c>
      <c r="E282" s="229" t="s">
        <v>1</v>
      </c>
      <c r="F282" s="230" t="s">
        <v>376</v>
      </c>
      <c r="H282" s="231">
        <v>36.906</v>
      </c>
      <c r="K282" s="232"/>
      <c r="L282" s="228"/>
      <c r="M282" s="233"/>
      <c r="N282" s="234"/>
      <c r="O282" s="234"/>
      <c r="P282" s="234"/>
      <c r="Q282" s="234"/>
      <c r="R282" s="234"/>
      <c r="S282" s="234"/>
      <c r="T282" s="235"/>
      <c r="AT282" s="229" t="s">
        <v>167</v>
      </c>
      <c r="AU282" s="229" t="s">
        <v>83</v>
      </c>
      <c r="AV282" s="227" t="s">
        <v>83</v>
      </c>
      <c r="AW282" s="227" t="s">
        <v>31</v>
      </c>
      <c r="AX282" s="227" t="s">
        <v>74</v>
      </c>
      <c r="AY282" s="229" t="s">
        <v>159</v>
      </c>
    </row>
    <row r="283" spans="2:51" s="227" customFormat="1" ht="22.5">
      <c r="B283" s="228"/>
      <c r="D283" s="220" t="s">
        <v>167</v>
      </c>
      <c r="E283" s="229" t="s">
        <v>1</v>
      </c>
      <c r="F283" s="230" t="s">
        <v>377</v>
      </c>
      <c r="H283" s="231">
        <v>11.005</v>
      </c>
      <c r="K283" s="232"/>
      <c r="L283" s="228"/>
      <c r="M283" s="233"/>
      <c r="N283" s="234"/>
      <c r="O283" s="234"/>
      <c r="P283" s="234"/>
      <c r="Q283" s="234"/>
      <c r="R283" s="234"/>
      <c r="S283" s="234"/>
      <c r="T283" s="235"/>
      <c r="AT283" s="229" t="s">
        <v>167</v>
      </c>
      <c r="AU283" s="229" t="s">
        <v>83</v>
      </c>
      <c r="AV283" s="227" t="s">
        <v>83</v>
      </c>
      <c r="AW283" s="227" t="s">
        <v>31</v>
      </c>
      <c r="AX283" s="227" t="s">
        <v>74</v>
      </c>
      <c r="AY283" s="229" t="s">
        <v>159</v>
      </c>
    </row>
    <row r="284" spans="2:51" s="227" customFormat="1" ht="12">
      <c r="B284" s="228"/>
      <c r="D284" s="220" t="s">
        <v>167</v>
      </c>
      <c r="E284" s="229" t="s">
        <v>1</v>
      </c>
      <c r="F284" s="230" t="s">
        <v>378</v>
      </c>
      <c r="H284" s="231">
        <v>23.975</v>
      </c>
      <c r="K284" s="232"/>
      <c r="L284" s="228"/>
      <c r="M284" s="233"/>
      <c r="N284" s="234"/>
      <c r="O284" s="234"/>
      <c r="P284" s="234"/>
      <c r="Q284" s="234"/>
      <c r="R284" s="234"/>
      <c r="S284" s="234"/>
      <c r="T284" s="235"/>
      <c r="AT284" s="229" t="s">
        <v>167</v>
      </c>
      <c r="AU284" s="229" t="s">
        <v>83</v>
      </c>
      <c r="AV284" s="227" t="s">
        <v>83</v>
      </c>
      <c r="AW284" s="227" t="s">
        <v>31</v>
      </c>
      <c r="AX284" s="227" t="s">
        <v>74</v>
      </c>
      <c r="AY284" s="229" t="s">
        <v>159</v>
      </c>
    </row>
    <row r="285" spans="2:51" s="227" customFormat="1" ht="12">
      <c r="B285" s="228"/>
      <c r="D285" s="220" t="s">
        <v>167</v>
      </c>
      <c r="E285" s="229" t="s">
        <v>1</v>
      </c>
      <c r="F285" s="230" t="s">
        <v>379</v>
      </c>
      <c r="H285" s="231">
        <v>17.139</v>
      </c>
      <c r="K285" s="232"/>
      <c r="L285" s="228"/>
      <c r="M285" s="233"/>
      <c r="N285" s="234"/>
      <c r="O285" s="234"/>
      <c r="P285" s="234"/>
      <c r="Q285" s="234"/>
      <c r="R285" s="234"/>
      <c r="S285" s="234"/>
      <c r="T285" s="235"/>
      <c r="AT285" s="229" t="s">
        <v>167</v>
      </c>
      <c r="AU285" s="229" t="s">
        <v>83</v>
      </c>
      <c r="AV285" s="227" t="s">
        <v>83</v>
      </c>
      <c r="AW285" s="227" t="s">
        <v>31</v>
      </c>
      <c r="AX285" s="227" t="s">
        <v>74</v>
      </c>
      <c r="AY285" s="229" t="s">
        <v>159</v>
      </c>
    </row>
    <row r="286" spans="2:51" s="255" customFormat="1" ht="12">
      <c r="B286" s="254"/>
      <c r="D286" s="220" t="s">
        <v>167</v>
      </c>
      <c r="E286" s="256" t="s">
        <v>1</v>
      </c>
      <c r="F286" s="257" t="s">
        <v>380</v>
      </c>
      <c r="H286" s="258">
        <v>596.6780000000001</v>
      </c>
      <c r="K286" s="259"/>
      <c r="L286" s="254"/>
      <c r="M286" s="260"/>
      <c r="N286" s="261"/>
      <c r="O286" s="261"/>
      <c r="P286" s="261"/>
      <c r="Q286" s="261"/>
      <c r="R286" s="261"/>
      <c r="S286" s="261"/>
      <c r="T286" s="262"/>
      <c r="AT286" s="256" t="s">
        <v>167</v>
      </c>
      <c r="AU286" s="256" t="s">
        <v>83</v>
      </c>
      <c r="AV286" s="255" t="s">
        <v>86</v>
      </c>
      <c r="AW286" s="255" t="s">
        <v>31</v>
      </c>
      <c r="AX286" s="255" t="s">
        <v>74</v>
      </c>
      <c r="AY286" s="256" t="s">
        <v>159</v>
      </c>
    </row>
    <row r="287" spans="2:51" s="218" customFormat="1" ht="12">
      <c r="B287" s="219"/>
      <c r="D287" s="220" t="s">
        <v>167</v>
      </c>
      <c r="E287" s="221" t="s">
        <v>1</v>
      </c>
      <c r="F287" s="222" t="s">
        <v>353</v>
      </c>
      <c r="H287" s="221" t="s">
        <v>1</v>
      </c>
      <c r="K287" s="223"/>
      <c r="L287" s="219"/>
      <c r="M287" s="224"/>
      <c r="N287" s="225"/>
      <c r="O287" s="225"/>
      <c r="P287" s="225"/>
      <c r="Q287" s="225"/>
      <c r="R287" s="225"/>
      <c r="S287" s="225"/>
      <c r="T287" s="226"/>
      <c r="AT287" s="221" t="s">
        <v>167</v>
      </c>
      <c r="AU287" s="221" t="s">
        <v>83</v>
      </c>
      <c r="AV287" s="218" t="s">
        <v>79</v>
      </c>
      <c r="AW287" s="218" t="s">
        <v>31</v>
      </c>
      <c r="AX287" s="218" t="s">
        <v>74</v>
      </c>
      <c r="AY287" s="221" t="s">
        <v>159</v>
      </c>
    </row>
    <row r="288" spans="2:51" s="227" customFormat="1" ht="12">
      <c r="B288" s="228"/>
      <c r="D288" s="220" t="s">
        <v>167</v>
      </c>
      <c r="E288" s="229" t="s">
        <v>1</v>
      </c>
      <c r="F288" s="230" t="s">
        <v>381</v>
      </c>
      <c r="H288" s="231">
        <v>50.927</v>
      </c>
      <c r="K288" s="232"/>
      <c r="L288" s="228"/>
      <c r="M288" s="233"/>
      <c r="N288" s="234"/>
      <c r="O288" s="234"/>
      <c r="P288" s="234"/>
      <c r="Q288" s="234"/>
      <c r="R288" s="234"/>
      <c r="S288" s="234"/>
      <c r="T288" s="235"/>
      <c r="AT288" s="229" t="s">
        <v>167</v>
      </c>
      <c r="AU288" s="229" t="s">
        <v>83</v>
      </c>
      <c r="AV288" s="227" t="s">
        <v>83</v>
      </c>
      <c r="AW288" s="227" t="s">
        <v>31</v>
      </c>
      <c r="AX288" s="227" t="s">
        <v>74</v>
      </c>
      <c r="AY288" s="229" t="s">
        <v>159</v>
      </c>
    </row>
    <row r="289" spans="2:51" s="227" customFormat="1" ht="22.5">
      <c r="B289" s="228"/>
      <c r="D289" s="220" t="s">
        <v>167</v>
      </c>
      <c r="E289" s="229" t="s">
        <v>1</v>
      </c>
      <c r="F289" s="230" t="s">
        <v>382</v>
      </c>
      <c r="H289" s="231">
        <v>29.477</v>
      </c>
      <c r="K289" s="232"/>
      <c r="L289" s="228"/>
      <c r="M289" s="233"/>
      <c r="N289" s="234"/>
      <c r="O289" s="234"/>
      <c r="P289" s="234"/>
      <c r="Q289" s="234"/>
      <c r="R289" s="234"/>
      <c r="S289" s="234"/>
      <c r="T289" s="235"/>
      <c r="AT289" s="229" t="s">
        <v>167</v>
      </c>
      <c r="AU289" s="229" t="s">
        <v>83</v>
      </c>
      <c r="AV289" s="227" t="s">
        <v>83</v>
      </c>
      <c r="AW289" s="227" t="s">
        <v>31</v>
      </c>
      <c r="AX289" s="227" t="s">
        <v>74</v>
      </c>
      <c r="AY289" s="229" t="s">
        <v>159</v>
      </c>
    </row>
    <row r="290" spans="2:51" s="227" customFormat="1" ht="12">
      <c r="B290" s="228"/>
      <c r="D290" s="220" t="s">
        <v>167</v>
      </c>
      <c r="E290" s="229" t="s">
        <v>1</v>
      </c>
      <c r="F290" s="230" t="s">
        <v>383</v>
      </c>
      <c r="H290" s="231">
        <v>10.918</v>
      </c>
      <c r="K290" s="232"/>
      <c r="L290" s="228"/>
      <c r="M290" s="233"/>
      <c r="N290" s="234"/>
      <c r="O290" s="234"/>
      <c r="P290" s="234"/>
      <c r="Q290" s="234"/>
      <c r="R290" s="234"/>
      <c r="S290" s="234"/>
      <c r="T290" s="235"/>
      <c r="AT290" s="229" t="s">
        <v>167</v>
      </c>
      <c r="AU290" s="229" t="s">
        <v>83</v>
      </c>
      <c r="AV290" s="227" t="s">
        <v>83</v>
      </c>
      <c r="AW290" s="227" t="s">
        <v>31</v>
      </c>
      <c r="AX290" s="227" t="s">
        <v>74</v>
      </c>
      <c r="AY290" s="229" t="s">
        <v>159</v>
      </c>
    </row>
    <row r="291" spans="2:51" s="227" customFormat="1" ht="12">
      <c r="B291" s="228"/>
      <c r="D291" s="220" t="s">
        <v>167</v>
      </c>
      <c r="E291" s="229" t="s">
        <v>1</v>
      </c>
      <c r="F291" s="230" t="s">
        <v>384</v>
      </c>
      <c r="H291" s="231">
        <v>44.904</v>
      </c>
      <c r="K291" s="232"/>
      <c r="L291" s="228"/>
      <c r="M291" s="233"/>
      <c r="N291" s="234"/>
      <c r="O291" s="234"/>
      <c r="P291" s="234"/>
      <c r="Q291" s="234"/>
      <c r="R291" s="234"/>
      <c r="S291" s="234"/>
      <c r="T291" s="235"/>
      <c r="AT291" s="229" t="s">
        <v>167</v>
      </c>
      <c r="AU291" s="229" t="s">
        <v>83</v>
      </c>
      <c r="AV291" s="227" t="s">
        <v>83</v>
      </c>
      <c r="AW291" s="227" t="s">
        <v>31</v>
      </c>
      <c r="AX291" s="227" t="s">
        <v>74</v>
      </c>
      <c r="AY291" s="229" t="s">
        <v>159</v>
      </c>
    </row>
    <row r="292" spans="2:51" s="227" customFormat="1" ht="12">
      <c r="B292" s="228"/>
      <c r="D292" s="220" t="s">
        <v>167</v>
      </c>
      <c r="E292" s="229" t="s">
        <v>1</v>
      </c>
      <c r="F292" s="230" t="s">
        <v>385</v>
      </c>
      <c r="H292" s="231">
        <v>31.078</v>
      </c>
      <c r="K292" s="232"/>
      <c r="L292" s="228"/>
      <c r="M292" s="233"/>
      <c r="N292" s="234"/>
      <c r="O292" s="234"/>
      <c r="P292" s="234"/>
      <c r="Q292" s="234"/>
      <c r="R292" s="234"/>
      <c r="S292" s="234"/>
      <c r="T292" s="235"/>
      <c r="AT292" s="229" t="s">
        <v>167</v>
      </c>
      <c r="AU292" s="229" t="s">
        <v>83</v>
      </c>
      <c r="AV292" s="227" t="s">
        <v>83</v>
      </c>
      <c r="AW292" s="227" t="s">
        <v>31</v>
      </c>
      <c r="AX292" s="227" t="s">
        <v>74</v>
      </c>
      <c r="AY292" s="229" t="s">
        <v>159</v>
      </c>
    </row>
    <row r="293" spans="2:51" s="227" customFormat="1" ht="22.5">
      <c r="B293" s="228"/>
      <c r="D293" s="220" t="s">
        <v>167</v>
      </c>
      <c r="E293" s="229" t="s">
        <v>1</v>
      </c>
      <c r="F293" s="230" t="s">
        <v>386</v>
      </c>
      <c r="H293" s="231">
        <v>35.828</v>
      </c>
      <c r="K293" s="232"/>
      <c r="L293" s="228"/>
      <c r="M293" s="233"/>
      <c r="N293" s="234"/>
      <c r="O293" s="234"/>
      <c r="P293" s="234"/>
      <c r="Q293" s="234"/>
      <c r="R293" s="234"/>
      <c r="S293" s="234"/>
      <c r="T293" s="235"/>
      <c r="AT293" s="229" t="s">
        <v>167</v>
      </c>
      <c r="AU293" s="229" t="s">
        <v>83</v>
      </c>
      <c r="AV293" s="227" t="s">
        <v>83</v>
      </c>
      <c r="AW293" s="227" t="s">
        <v>31</v>
      </c>
      <c r="AX293" s="227" t="s">
        <v>74</v>
      </c>
      <c r="AY293" s="229" t="s">
        <v>159</v>
      </c>
    </row>
    <row r="294" spans="2:51" s="227" customFormat="1" ht="12">
      <c r="B294" s="228"/>
      <c r="D294" s="220" t="s">
        <v>167</v>
      </c>
      <c r="E294" s="229" t="s">
        <v>1</v>
      </c>
      <c r="F294" s="230" t="s">
        <v>387</v>
      </c>
      <c r="H294" s="231">
        <v>38.227</v>
      </c>
      <c r="K294" s="232"/>
      <c r="L294" s="228"/>
      <c r="M294" s="233"/>
      <c r="N294" s="234"/>
      <c r="O294" s="234"/>
      <c r="P294" s="234"/>
      <c r="Q294" s="234"/>
      <c r="R294" s="234"/>
      <c r="S294" s="234"/>
      <c r="T294" s="235"/>
      <c r="AT294" s="229" t="s">
        <v>167</v>
      </c>
      <c r="AU294" s="229" t="s">
        <v>83</v>
      </c>
      <c r="AV294" s="227" t="s">
        <v>83</v>
      </c>
      <c r="AW294" s="227" t="s">
        <v>31</v>
      </c>
      <c r="AX294" s="227" t="s">
        <v>74</v>
      </c>
      <c r="AY294" s="229" t="s">
        <v>159</v>
      </c>
    </row>
    <row r="295" spans="2:51" s="227" customFormat="1" ht="12">
      <c r="B295" s="228"/>
      <c r="D295" s="220" t="s">
        <v>167</v>
      </c>
      <c r="E295" s="229" t="s">
        <v>1</v>
      </c>
      <c r="F295" s="230" t="s">
        <v>388</v>
      </c>
      <c r="H295" s="231">
        <v>26.954</v>
      </c>
      <c r="K295" s="232"/>
      <c r="L295" s="228"/>
      <c r="M295" s="233"/>
      <c r="N295" s="234"/>
      <c r="O295" s="234"/>
      <c r="P295" s="234"/>
      <c r="Q295" s="234"/>
      <c r="R295" s="234"/>
      <c r="S295" s="234"/>
      <c r="T295" s="235"/>
      <c r="AT295" s="229" t="s">
        <v>167</v>
      </c>
      <c r="AU295" s="229" t="s">
        <v>83</v>
      </c>
      <c r="AV295" s="227" t="s">
        <v>83</v>
      </c>
      <c r="AW295" s="227" t="s">
        <v>31</v>
      </c>
      <c r="AX295" s="227" t="s">
        <v>74</v>
      </c>
      <c r="AY295" s="229" t="s">
        <v>159</v>
      </c>
    </row>
    <row r="296" spans="2:51" s="227" customFormat="1" ht="12">
      <c r="B296" s="228"/>
      <c r="D296" s="220" t="s">
        <v>167</v>
      </c>
      <c r="E296" s="229" t="s">
        <v>1</v>
      </c>
      <c r="F296" s="230" t="s">
        <v>389</v>
      </c>
      <c r="H296" s="231">
        <v>26.954</v>
      </c>
      <c r="K296" s="232"/>
      <c r="L296" s="228"/>
      <c r="M296" s="233"/>
      <c r="N296" s="234"/>
      <c r="O296" s="234"/>
      <c r="P296" s="234"/>
      <c r="Q296" s="234"/>
      <c r="R296" s="234"/>
      <c r="S296" s="234"/>
      <c r="T296" s="235"/>
      <c r="AT296" s="229" t="s">
        <v>167</v>
      </c>
      <c r="AU296" s="229" t="s">
        <v>83</v>
      </c>
      <c r="AV296" s="227" t="s">
        <v>83</v>
      </c>
      <c r="AW296" s="227" t="s">
        <v>31</v>
      </c>
      <c r="AX296" s="227" t="s">
        <v>74</v>
      </c>
      <c r="AY296" s="229" t="s">
        <v>159</v>
      </c>
    </row>
    <row r="297" spans="2:51" s="227" customFormat="1" ht="22.5">
      <c r="B297" s="228"/>
      <c r="D297" s="220" t="s">
        <v>167</v>
      </c>
      <c r="E297" s="229" t="s">
        <v>1</v>
      </c>
      <c r="F297" s="230" t="s">
        <v>390</v>
      </c>
      <c r="H297" s="231">
        <v>22.455</v>
      </c>
      <c r="K297" s="232"/>
      <c r="L297" s="228"/>
      <c r="M297" s="233"/>
      <c r="N297" s="234"/>
      <c r="O297" s="234"/>
      <c r="P297" s="234"/>
      <c r="Q297" s="234"/>
      <c r="R297" s="234"/>
      <c r="S297" s="234"/>
      <c r="T297" s="235"/>
      <c r="AT297" s="229" t="s">
        <v>167</v>
      </c>
      <c r="AU297" s="229" t="s">
        <v>83</v>
      </c>
      <c r="AV297" s="227" t="s">
        <v>83</v>
      </c>
      <c r="AW297" s="227" t="s">
        <v>31</v>
      </c>
      <c r="AX297" s="227" t="s">
        <v>74</v>
      </c>
      <c r="AY297" s="229" t="s">
        <v>159</v>
      </c>
    </row>
    <row r="298" spans="2:51" s="227" customFormat="1" ht="12">
      <c r="B298" s="228"/>
      <c r="D298" s="220" t="s">
        <v>167</v>
      </c>
      <c r="E298" s="229" t="s">
        <v>1</v>
      </c>
      <c r="F298" s="230" t="s">
        <v>391</v>
      </c>
      <c r="H298" s="231">
        <v>33.274</v>
      </c>
      <c r="K298" s="232"/>
      <c r="L298" s="228"/>
      <c r="M298" s="233"/>
      <c r="N298" s="234"/>
      <c r="O298" s="234"/>
      <c r="P298" s="234"/>
      <c r="Q298" s="234"/>
      <c r="R298" s="234"/>
      <c r="S298" s="234"/>
      <c r="T298" s="235"/>
      <c r="AT298" s="229" t="s">
        <v>167</v>
      </c>
      <c r="AU298" s="229" t="s">
        <v>83</v>
      </c>
      <c r="AV298" s="227" t="s">
        <v>83</v>
      </c>
      <c r="AW298" s="227" t="s">
        <v>31</v>
      </c>
      <c r="AX298" s="227" t="s">
        <v>74</v>
      </c>
      <c r="AY298" s="229" t="s">
        <v>159</v>
      </c>
    </row>
    <row r="299" spans="2:51" s="227" customFormat="1" ht="12">
      <c r="B299" s="228"/>
      <c r="D299" s="220" t="s">
        <v>167</v>
      </c>
      <c r="E299" s="229" t="s">
        <v>1</v>
      </c>
      <c r="F299" s="230" t="s">
        <v>392</v>
      </c>
      <c r="H299" s="231">
        <v>28.874</v>
      </c>
      <c r="K299" s="232"/>
      <c r="L299" s="228"/>
      <c r="M299" s="233"/>
      <c r="N299" s="234"/>
      <c r="O299" s="234"/>
      <c r="P299" s="234"/>
      <c r="Q299" s="234"/>
      <c r="R299" s="234"/>
      <c r="S299" s="234"/>
      <c r="T299" s="235"/>
      <c r="AT299" s="229" t="s">
        <v>167</v>
      </c>
      <c r="AU299" s="229" t="s">
        <v>83</v>
      </c>
      <c r="AV299" s="227" t="s">
        <v>83</v>
      </c>
      <c r="AW299" s="227" t="s">
        <v>31</v>
      </c>
      <c r="AX299" s="227" t="s">
        <v>74</v>
      </c>
      <c r="AY299" s="229" t="s">
        <v>159</v>
      </c>
    </row>
    <row r="300" spans="2:51" s="227" customFormat="1" ht="22.5">
      <c r="B300" s="228"/>
      <c r="D300" s="220" t="s">
        <v>167</v>
      </c>
      <c r="E300" s="229" t="s">
        <v>1</v>
      </c>
      <c r="F300" s="230" t="s">
        <v>393</v>
      </c>
      <c r="H300" s="231">
        <v>73.748</v>
      </c>
      <c r="K300" s="232"/>
      <c r="L300" s="228"/>
      <c r="M300" s="233"/>
      <c r="N300" s="234"/>
      <c r="O300" s="234"/>
      <c r="P300" s="234"/>
      <c r="Q300" s="234"/>
      <c r="R300" s="234"/>
      <c r="S300" s="234"/>
      <c r="T300" s="235"/>
      <c r="AT300" s="229" t="s">
        <v>167</v>
      </c>
      <c r="AU300" s="229" t="s">
        <v>83</v>
      </c>
      <c r="AV300" s="227" t="s">
        <v>83</v>
      </c>
      <c r="AW300" s="227" t="s">
        <v>31</v>
      </c>
      <c r="AX300" s="227" t="s">
        <v>74</v>
      </c>
      <c r="AY300" s="229" t="s">
        <v>159</v>
      </c>
    </row>
    <row r="301" spans="2:51" s="255" customFormat="1" ht="12">
      <c r="B301" s="254"/>
      <c r="D301" s="220" t="s">
        <v>167</v>
      </c>
      <c r="E301" s="256" t="s">
        <v>1</v>
      </c>
      <c r="F301" s="257" t="s">
        <v>380</v>
      </c>
      <c r="H301" s="258">
        <v>453.618</v>
      </c>
      <c r="K301" s="259"/>
      <c r="L301" s="254"/>
      <c r="M301" s="260"/>
      <c r="N301" s="261"/>
      <c r="O301" s="261"/>
      <c r="P301" s="261"/>
      <c r="Q301" s="261"/>
      <c r="R301" s="261"/>
      <c r="S301" s="261"/>
      <c r="T301" s="262"/>
      <c r="AT301" s="256" t="s">
        <v>167</v>
      </c>
      <c r="AU301" s="256" t="s">
        <v>83</v>
      </c>
      <c r="AV301" s="255" t="s">
        <v>86</v>
      </c>
      <c r="AW301" s="255" t="s">
        <v>31</v>
      </c>
      <c r="AX301" s="255" t="s">
        <v>74</v>
      </c>
      <c r="AY301" s="256" t="s">
        <v>159</v>
      </c>
    </row>
    <row r="302" spans="2:51" s="218" customFormat="1" ht="12">
      <c r="B302" s="219"/>
      <c r="D302" s="220" t="s">
        <v>167</v>
      </c>
      <c r="E302" s="221" t="s">
        <v>1</v>
      </c>
      <c r="F302" s="222" t="s">
        <v>394</v>
      </c>
      <c r="H302" s="221" t="s">
        <v>1</v>
      </c>
      <c r="K302" s="223"/>
      <c r="L302" s="219"/>
      <c r="M302" s="224"/>
      <c r="N302" s="225"/>
      <c r="O302" s="225"/>
      <c r="P302" s="225"/>
      <c r="Q302" s="225"/>
      <c r="R302" s="225"/>
      <c r="S302" s="225"/>
      <c r="T302" s="226"/>
      <c r="AT302" s="221" t="s">
        <v>167</v>
      </c>
      <c r="AU302" s="221" t="s">
        <v>83</v>
      </c>
      <c r="AV302" s="218" t="s">
        <v>79</v>
      </c>
      <c r="AW302" s="218" t="s">
        <v>31</v>
      </c>
      <c r="AX302" s="218" t="s">
        <v>74</v>
      </c>
      <c r="AY302" s="221" t="s">
        <v>159</v>
      </c>
    </row>
    <row r="303" spans="2:51" s="227" customFormat="1" ht="22.5">
      <c r="B303" s="228"/>
      <c r="D303" s="220" t="s">
        <v>167</v>
      </c>
      <c r="E303" s="229" t="s">
        <v>1</v>
      </c>
      <c r="F303" s="230" t="s">
        <v>395</v>
      </c>
      <c r="H303" s="231">
        <v>47.762</v>
      </c>
      <c r="K303" s="232"/>
      <c r="L303" s="228"/>
      <c r="M303" s="233"/>
      <c r="N303" s="234"/>
      <c r="O303" s="234"/>
      <c r="P303" s="234"/>
      <c r="Q303" s="234"/>
      <c r="R303" s="234"/>
      <c r="S303" s="234"/>
      <c r="T303" s="235"/>
      <c r="AT303" s="229" t="s">
        <v>167</v>
      </c>
      <c r="AU303" s="229" t="s">
        <v>83</v>
      </c>
      <c r="AV303" s="227" t="s">
        <v>83</v>
      </c>
      <c r="AW303" s="227" t="s">
        <v>31</v>
      </c>
      <c r="AX303" s="227" t="s">
        <v>74</v>
      </c>
      <c r="AY303" s="229" t="s">
        <v>159</v>
      </c>
    </row>
    <row r="304" spans="2:51" s="227" customFormat="1" ht="12">
      <c r="B304" s="228"/>
      <c r="D304" s="220" t="s">
        <v>167</v>
      </c>
      <c r="E304" s="229" t="s">
        <v>1</v>
      </c>
      <c r="F304" s="230" t="s">
        <v>396</v>
      </c>
      <c r="H304" s="231">
        <v>18.508</v>
      </c>
      <c r="K304" s="232"/>
      <c r="L304" s="228"/>
      <c r="M304" s="233"/>
      <c r="N304" s="234"/>
      <c r="O304" s="234"/>
      <c r="P304" s="234"/>
      <c r="Q304" s="234"/>
      <c r="R304" s="234"/>
      <c r="S304" s="234"/>
      <c r="T304" s="235"/>
      <c r="AT304" s="229" t="s">
        <v>167</v>
      </c>
      <c r="AU304" s="229" t="s">
        <v>83</v>
      </c>
      <c r="AV304" s="227" t="s">
        <v>83</v>
      </c>
      <c r="AW304" s="227" t="s">
        <v>31</v>
      </c>
      <c r="AX304" s="227" t="s">
        <v>74</v>
      </c>
      <c r="AY304" s="229" t="s">
        <v>159</v>
      </c>
    </row>
    <row r="305" spans="2:51" s="227" customFormat="1" ht="22.5">
      <c r="B305" s="228"/>
      <c r="D305" s="220" t="s">
        <v>167</v>
      </c>
      <c r="E305" s="229" t="s">
        <v>1</v>
      </c>
      <c r="F305" s="230" t="s">
        <v>397</v>
      </c>
      <c r="H305" s="231">
        <v>37.054</v>
      </c>
      <c r="K305" s="232"/>
      <c r="L305" s="228"/>
      <c r="M305" s="233"/>
      <c r="N305" s="234"/>
      <c r="O305" s="234"/>
      <c r="P305" s="234"/>
      <c r="Q305" s="234"/>
      <c r="R305" s="234"/>
      <c r="S305" s="234"/>
      <c r="T305" s="235"/>
      <c r="AT305" s="229" t="s">
        <v>167</v>
      </c>
      <c r="AU305" s="229" t="s">
        <v>83</v>
      </c>
      <c r="AV305" s="227" t="s">
        <v>83</v>
      </c>
      <c r="AW305" s="227" t="s">
        <v>31</v>
      </c>
      <c r="AX305" s="227" t="s">
        <v>74</v>
      </c>
      <c r="AY305" s="229" t="s">
        <v>159</v>
      </c>
    </row>
    <row r="306" spans="2:51" s="227" customFormat="1" ht="22.5">
      <c r="B306" s="228"/>
      <c r="D306" s="220" t="s">
        <v>167</v>
      </c>
      <c r="E306" s="229" t="s">
        <v>1</v>
      </c>
      <c r="F306" s="230" t="s">
        <v>398</v>
      </c>
      <c r="H306" s="231">
        <v>37.054</v>
      </c>
      <c r="K306" s="232"/>
      <c r="L306" s="228"/>
      <c r="M306" s="233"/>
      <c r="N306" s="234"/>
      <c r="O306" s="234"/>
      <c r="P306" s="234"/>
      <c r="Q306" s="234"/>
      <c r="R306" s="234"/>
      <c r="S306" s="234"/>
      <c r="T306" s="235"/>
      <c r="AT306" s="229" t="s">
        <v>167</v>
      </c>
      <c r="AU306" s="229" t="s">
        <v>83</v>
      </c>
      <c r="AV306" s="227" t="s">
        <v>83</v>
      </c>
      <c r="AW306" s="227" t="s">
        <v>31</v>
      </c>
      <c r="AX306" s="227" t="s">
        <v>74</v>
      </c>
      <c r="AY306" s="229" t="s">
        <v>159</v>
      </c>
    </row>
    <row r="307" spans="2:51" s="227" customFormat="1" ht="12">
      <c r="B307" s="228"/>
      <c r="D307" s="220" t="s">
        <v>167</v>
      </c>
      <c r="E307" s="229" t="s">
        <v>1</v>
      </c>
      <c r="F307" s="230" t="s">
        <v>399</v>
      </c>
      <c r="H307" s="231">
        <v>49.779</v>
      </c>
      <c r="K307" s="232"/>
      <c r="L307" s="228"/>
      <c r="M307" s="233"/>
      <c r="N307" s="234"/>
      <c r="O307" s="234"/>
      <c r="P307" s="234"/>
      <c r="Q307" s="234"/>
      <c r="R307" s="234"/>
      <c r="S307" s="234"/>
      <c r="T307" s="235"/>
      <c r="AT307" s="229" t="s">
        <v>167</v>
      </c>
      <c r="AU307" s="229" t="s">
        <v>83</v>
      </c>
      <c r="AV307" s="227" t="s">
        <v>83</v>
      </c>
      <c r="AW307" s="227" t="s">
        <v>31</v>
      </c>
      <c r="AX307" s="227" t="s">
        <v>74</v>
      </c>
      <c r="AY307" s="229" t="s">
        <v>159</v>
      </c>
    </row>
    <row r="308" spans="2:51" s="227" customFormat="1" ht="12">
      <c r="B308" s="228"/>
      <c r="D308" s="220" t="s">
        <v>167</v>
      </c>
      <c r="E308" s="229" t="s">
        <v>1</v>
      </c>
      <c r="F308" s="230" t="s">
        <v>400</v>
      </c>
      <c r="H308" s="231">
        <v>15.145</v>
      </c>
      <c r="K308" s="232"/>
      <c r="L308" s="228"/>
      <c r="M308" s="233"/>
      <c r="N308" s="234"/>
      <c r="O308" s="234"/>
      <c r="P308" s="234"/>
      <c r="Q308" s="234"/>
      <c r="R308" s="234"/>
      <c r="S308" s="234"/>
      <c r="T308" s="235"/>
      <c r="AT308" s="229" t="s">
        <v>167</v>
      </c>
      <c r="AU308" s="229" t="s">
        <v>83</v>
      </c>
      <c r="AV308" s="227" t="s">
        <v>83</v>
      </c>
      <c r="AW308" s="227" t="s">
        <v>31</v>
      </c>
      <c r="AX308" s="227" t="s">
        <v>74</v>
      </c>
      <c r="AY308" s="229" t="s">
        <v>159</v>
      </c>
    </row>
    <row r="309" spans="2:51" s="227" customFormat="1" ht="12">
      <c r="B309" s="228"/>
      <c r="D309" s="220" t="s">
        <v>167</v>
      </c>
      <c r="E309" s="229" t="s">
        <v>1</v>
      </c>
      <c r="F309" s="230" t="s">
        <v>401</v>
      </c>
      <c r="H309" s="231">
        <v>8.241</v>
      </c>
      <c r="K309" s="232"/>
      <c r="L309" s="228"/>
      <c r="M309" s="233"/>
      <c r="N309" s="234"/>
      <c r="O309" s="234"/>
      <c r="P309" s="234"/>
      <c r="Q309" s="234"/>
      <c r="R309" s="234"/>
      <c r="S309" s="234"/>
      <c r="T309" s="235"/>
      <c r="AT309" s="229" t="s">
        <v>167</v>
      </c>
      <c r="AU309" s="229" t="s">
        <v>83</v>
      </c>
      <c r="AV309" s="227" t="s">
        <v>83</v>
      </c>
      <c r="AW309" s="227" t="s">
        <v>31</v>
      </c>
      <c r="AX309" s="227" t="s">
        <v>74</v>
      </c>
      <c r="AY309" s="229" t="s">
        <v>159</v>
      </c>
    </row>
    <row r="310" spans="2:51" s="227" customFormat="1" ht="12">
      <c r="B310" s="228"/>
      <c r="D310" s="220" t="s">
        <v>167</v>
      </c>
      <c r="E310" s="229" t="s">
        <v>1</v>
      </c>
      <c r="F310" s="230" t="s">
        <v>402</v>
      </c>
      <c r="H310" s="231">
        <v>28.554</v>
      </c>
      <c r="K310" s="232"/>
      <c r="L310" s="228"/>
      <c r="M310" s="233"/>
      <c r="N310" s="234"/>
      <c r="O310" s="234"/>
      <c r="P310" s="234"/>
      <c r="Q310" s="234"/>
      <c r="R310" s="234"/>
      <c r="S310" s="234"/>
      <c r="T310" s="235"/>
      <c r="AT310" s="229" t="s">
        <v>167</v>
      </c>
      <c r="AU310" s="229" t="s">
        <v>83</v>
      </c>
      <c r="AV310" s="227" t="s">
        <v>83</v>
      </c>
      <c r="AW310" s="227" t="s">
        <v>31</v>
      </c>
      <c r="AX310" s="227" t="s">
        <v>74</v>
      </c>
      <c r="AY310" s="229" t="s">
        <v>159</v>
      </c>
    </row>
    <row r="311" spans="2:51" s="227" customFormat="1" ht="22.5">
      <c r="B311" s="228"/>
      <c r="D311" s="220" t="s">
        <v>167</v>
      </c>
      <c r="E311" s="229" t="s">
        <v>1</v>
      </c>
      <c r="F311" s="230" t="s">
        <v>403</v>
      </c>
      <c r="H311" s="231">
        <v>30.021</v>
      </c>
      <c r="K311" s="232"/>
      <c r="L311" s="228"/>
      <c r="M311" s="233"/>
      <c r="N311" s="234"/>
      <c r="O311" s="234"/>
      <c r="P311" s="234"/>
      <c r="Q311" s="234"/>
      <c r="R311" s="234"/>
      <c r="S311" s="234"/>
      <c r="T311" s="235"/>
      <c r="AT311" s="229" t="s">
        <v>167</v>
      </c>
      <c r="AU311" s="229" t="s">
        <v>83</v>
      </c>
      <c r="AV311" s="227" t="s">
        <v>83</v>
      </c>
      <c r="AW311" s="227" t="s">
        <v>31</v>
      </c>
      <c r="AX311" s="227" t="s">
        <v>74</v>
      </c>
      <c r="AY311" s="229" t="s">
        <v>159</v>
      </c>
    </row>
    <row r="312" spans="2:51" s="227" customFormat="1" ht="22.5">
      <c r="B312" s="228"/>
      <c r="D312" s="220" t="s">
        <v>167</v>
      </c>
      <c r="E312" s="229" t="s">
        <v>1</v>
      </c>
      <c r="F312" s="230" t="s">
        <v>404</v>
      </c>
      <c r="H312" s="231">
        <v>52.255</v>
      </c>
      <c r="K312" s="232"/>
      <c r="L312" s="228"/>
      <c r="M312" s="233"/>
      <c r="N312" s="234"/>
      <c r="O312" s="234"/>
      <c r="P312" s="234"/>
      <c r="Q312" s="234"/>
      <c r="R312" s="234"/>
      <c r="S312" s="234"/>
      <c r="T312" s="235"/>
      <c r="AT312" s="229" t="s">
        <v>167</v>
      </c>
      <c r="AU312" s="229" t="s">
        <v>83</v>
      </c>
      <c r="AV312" s="227" t="s">
        <v>83</v>
      </c>
      <c r="AW312" s="227" t="s">
        <v>31</v>
      </c>
      <c r="AX312" s="227" t="s">
        <v>74</v>
      </c>
      <c r="AY312" s="229" t="s">
        <v>159</v>
      </c>
    </row>
    <row r="313" spans="2:51" s="227" customFormat="1" ht="22.5">
      <c r="B313" s="228"/>
      <c r="D313" s="220" t="s">
        <v>167</v>
      </c>
      <c r="E313" s="229" t="s">
        <v>1</v>
      </c>
      <c r="F313" s="230" t="s">
        <v>405</v>
      </c>
      <c r="H313" s="231">
        <v>254.828</v>
      </c>
      <c r="K313" s="232"/>
      <c r="L313" s="228"/>
      <c r="M313" s="233"/>
      <c r="N313" s="234"/>
      <c r="O313" s="234"/>
      <c r="P313" s="234"/>
      <c r="Q313" s="234"/>
      <c r="R313" s="234"/>
      <c r="S313" s="234"/>
      <c r="T313" s="235"/>
      <c r="AT313" s="229" t="s">
        <v>167</v>
      </c>
      <c r="AU313" s="229" t="s">
        <v>83</v>
      </c>
      <c r="AV313" s="227" t="s">
        <v>83</v>
      </c>
      <c r="AW313" s="227" t="s">
        <v>31</v>
      </c>
      <c r="AX313" s="227" t="s">
        <v>74</v>
      </c>
      <c r="AY313" s="229" t="s">
        <v>159</v>
      </c>
    </row>
    <row r="314" spans="2:51" s="227" customFormat="1" ht="22.5">
      <c r="B314" s="228"/>
      <c r="D314" s="220" t="s">
        <v>167</v>
      </c>
      <c r="E314" s="229" t="s">
        <v>1</v>
      </c>
      <c r="F314" s="230" t="s">
        <v>406</v>
      </c>
      <c r="H314" s="231">
        <v>219.478</v>
      </c>
      <c r="K314" s="232"/>
      <c r="L314" s="228"/>
      <c r="M314" s="233"/>
      <c r="N314" s="234"/>
      <c r="O314" s="234"/>
      <c r="P314" s="234"/>
      <c r="Q314" s="234"/>
      <c r="R314" s="234"/>
      <c r="S314" s="234"/>
      <c r="T314" s="235"/>
      <c r="AT314" s="229" t="s">
        <v>167</v>
      </c>
      <c r="AU314" s="229" t="s">
        <v>83</v>
      </c>
      <c r="AV314" s="227" t="s">
        <v>83</v>
      </c>
      <c r="AW314" s="227" t="s">
        <v>31</v>
      </c>
      <c r="AX314" s="227" t="s">
        <v>74</v>
      </c>
      <c r="AY314" s="229" t="s">
        <v>159</v>
      </c>
    </row>
    <row r="315" spans="2:51" s="227" customFormat="1" ht="12">
      <c r="B315" s="228"/>
      <c r="D315" s="220" t="s">
        <v>167</v>
      </c>
      <c r="E315" s="229" t="s">
        <v>1</v>
      </c>
      <c r="F315" s="230" t="s">
        <v>407</v>
      </c>
      <c r="H315" s="231">
        <v>29.861</v>
      </c>
      <c r="K315" s="232"/>
      <c r="L315" s="228"/>
      <c r="M315" s="233"/>
      <c r="N315" s="234"/>
      <c r="O315" s="234"/>
      <c r="P315" s="234"/>
      <c r="Q315" s="234"/>
      <c r="R315" s="234"/>
      <c r="S315" s="234"/>
      <c r="T315" s="235"/>
      <c r="AT315" s="229" t="s">
        <v>167</v>
      </c>
      <c r="AU315" s="229" t="s">
        <v>83</v>
      </c>
      <c r="AV315" s="227" t="s">
        <v>83</v>
      </c>
      <c r="AW315" s="227" t="s">
        <v>31</v>
      </c>
      <c r="AX315" s="227" t="s">
        <v>74</v>
      </c>
      <c r="AY315" s="229" t="s">
        <v>159</v>
      </c>
    </row>
    <row r="316" spans="2:51" s="227" customFormat="1" ht="22.5">
      <c r="B316" s="228"/>
      <c r="D316" s="220" t="s">
        <v>167</v>
      </c>
      <c r="E316" s="229" t="s">
        <v>1</v>
      </c>
      <c r="F316" s="230" t="s">
        <v>408</v>
      </c>
      <c r="H316" s="231">
        <v>30.879</v>
      </c>
      <c r="K316" s="232"/>
      <c r="L316" s="228"/>
      <c r="M316" s="233"/>
      <c r="N316" s="234"/>
      <c r="O316" s="234"/>
      <c r="P316" s="234"/>
      <c r="Q316" s="234"/>
      <c r="R316" s="234"/>
      <c r="S316" s="234"/>
      <c r="T316" s="235"/>
      <c r="AT316" s="229" t="s">
        <v>167</v>
      </c>
      <c r="AU316" s="229" t="s">
        <v>83</v>
      </c>
      <c r="AV316" s="227" t="s">
        <v>83</v>
      </c>
      <c r="AW316" s="227" t="s">
        <v>31</v>
      </c>
      <c r="AX316" s="227" t="s">
        <v>74</v>
      </c>
      <c r="AY316" s="229" t="s">
        <v>159</v>
      </c>
    </row>
    <row r="317" spans="2:51" s="227" customFormat="1" ht="22.5">
      <c r="B317" s="228"/>
      <c r="D317" s="220" t="s">
        <v>167</v>
      </c>
      <c r="E317" s="229" t="s">
        <v>1</v>
      </c>
      <c r="F317" s="230" t="s">
        <v>409</v>
      </c>
      <c r="H317" s="231">
        <v>32.809</v>
      </c>
      <c r="K317" s="232"/>
      <c r="L317" s="228"/>
      <c r="M317" s="233"/>
      <c r="N317" s="234"/>
      <c r="O317" s="234"/>
      <c r="P317" s="234"/>
      <c r="Q317" s="234"/>
      <c r="R317" s="234"/>
      <c r="S317" s="234"/>
      <c r="T317" s="235"/>
      <c r="AT317" s="229" t="s">
        <v>167</v>
      </c>
      <c r="AU317" s="229" t="s">
        <v>83</v>
      </c>
      <c r="AV317" s="227" t="s">
        <v>83</v>
      </c>
      <c r="AW317" s="227" t="s">
        <v>31</v>
      </c>
      <c r="AX317" s="227" t="s">
        <v>74</v>
      </c>
      <c r="AY317" s="229" t="s">
        <v>159</v>
      </c>
    </row>
    <row r="318" spans="2:51" s="227" customFormat="1" ht="12">
      <c r="B318" s="228"/>
      <c r="D318" s="220" t="s">
        <v>167</v>
      </c>
      <c r="E318" s="229" t="s">
        <v>1</v>
      </c>
      <c r="F318" s="230" t="s">
        <v>410</v>
      </c>
      <c r="H318" s="231">
        <v>12.451</v>
      </c>
      <c r="K318" s="232"/>
      <c r="L318" s="228"/>
      <c r="M318" s="233"/>
      <c r="N318" s="234"/>
      <c r="O318" s="234"/>
      <c r="P318" s="234"/>
      <c r="Q318" s="234"/>
      <c r="R318" s="234"/>
      <c r="S318" s="234"/>
      <c r="T318" s="235"/>
      <c r="AT318" s="229" t="s">
        <v>167</v>
      </c>
      <c r="AU318" s="229" t="s">
        <v>83</v>
      </c>
      <c r="AV318" s="227" t="s">
        <v>83</v>
      </c>
      <c r="AW318" s="227" t="s">
        <v>31</v>
      </c>
      <c r="AX318" s="227" t="s">
        <v>74</v>
      </c>
      <c r="AY318" s="229" t="s">
        <v>159</v>
      </c>
    </row>
    <row r="319" spans="2:51" s="255" customFormat="1" ht="12">
      <c r="B319" s="254"/>
      <c r="D319" s="220" t="s">
        <v>167</v>
      </c>
      <c r="E319" s="256" t="s">
        <v>1</v>
      </c>
      <c r="F319" s="257" t="s">
        <v>380</v>
      </c>
      <c r="H319" s="258">
        <v>904.6790000000001</v>
      </c>
      <c r="K319" s="259"/>
      <c r="L319" s="254"/>
      <c r="M319" s="260"/>
      <c r="N319" s="261"/>
      <c r="O319" s="261"/>
      <c r="P319" s="261"/>
      <c r="Q319" s="261"/>
      <c r="R319" s="261"/>
      <c r="S319" s="261"/>
      <c r="T319" s="262"/>
      <c r="AT319" s="256" t="s">
        <v>167</v>
      </c>
      <c r="AU319" s="256" t="s">
        <v>83</v>
      </c>
      <c r="AV319" s="255" t="s">
        <v>86</v>
      </c>
      <c r="AW319" s="255" t="s">
        <v>31</v>
      </c>
      <c r="AX319" s="255" t="s">
        <v>74</v>
      </c>
      <c r="AY319" s="256" t="s">
        <v>159</v>
      </c>
    </row>
    <row r="320" spans="2:51" s="218" customFormat="1" ht="12">
      <c r="B320" s="219"/>
      <c r="D320" s="220" t="s">
        <v>167</v>
      </c>
      <c r="E320" s="221" t="s">
        <v>1</v>
      </c>
      <c r="F320" s="222" t="s">
        <v>411</v>
      </c>
      <c r="H320" s="221" t="s">
        <v>1</v>
      </c>
      <c r="K320" s="223"/>
      <c r="L320" s="219"/>
      <c r="M320" s="224"/>
      <c r="N320" s="225"/>
      <c r="O320" s="225"/>
      <c r="P320" s="225"/>
      <c r="Q320" s="225"/>
      <c r="R320" s="225"/>
      <c r="S320" s="225"/>
      <c r="T320" s="226"/>
      <c r="AT320" s="221" t="s">
        <v>167</v>
      </c>
      <c r="AU320" s="221" t="s">
        <v>83</v>
      </c>
      <c r="AV320" s="218" t="s">
        <v>79</v>
      </c>
      <c r="AW320" s="218" t="s">
        <v>31</v>
      </c>
      <c r="AX320" s="218" t="s">
        <v>74</v>
      </c>
      <c r="AY320" s="221" t="s">
        <v>159</v>
      </c>
    </row>
    <row r="321" spans="2:51" s="227" customFormat="1" ht="22.5">
      <c r="B321" s="228"/>
      <c r="D321" s="220" t="s">
        <v>167</v>
      </c>
      <c r="E321" s="229" t="s">
        <v>1</v>
      </c>
      <c r="F321" s="230" t="s">
        <v>412</v>
      </c>
      <c r="H321" s="231">
        <v>51.902</v>
      </c>
      <c r="K321" s="232"/>
      <c r="L321" s="228"/>
      <c r="M321" s="233"/>
      <c r="N321" s="234"/>
      <c r="O321" s="234"/>
      <c r="P321" s="234"/>
      <c r="Q321" s="234"/>
      <c r="R321" s="234"/>
      <c r="S321" s="234"/>
      <c r="T321" s="235"/>
      <c r="AT321" s="229" t="s">
        <v>167</v>
      </c>
      <c r="AU321" s="229" t="s">
        <v>83</v>
      </c>
      <c r="AV321" s="227" t="s">
        <v>83</v>
      </c>
      <c r="AW321" s="227" t="s">
        <v>31</v>
      </c>
      <c r="AX321" s="227" t="s">
        <v>74</v>
      </c>
      <c r="AY321" s="229" t="s">
        <v>159</v>
      </c>
    </row>
    <row r="322" spans="2:51" s="227" customFormat="1" ht="12">
      <c r="B322" s="228"/>
      <c r="D322" s="220" t="s">
        <v>167</v>
      </c>
      <c r="E322" s="229" t="s">
        <v>1</v>
      </c>
      <c r="F322" s="230" t="s">
        <v>413</v>
      </c>
      <c r="H322" s="231">
        <v>18.508</v>
      </c>
      <c r="K322" s="232"/>
      <c r="L322" s="228"/>
      <c r="M322" s="233"/>
      <c r="N322" s="234"/>
      <c r="O322" s="234"/>
      <c r="P322" s="234"/>
      <c r="Q322" s="234"/>
      <c r="R322" s="234"/>
      <c r="S322" s="234"/>
      <c r="T322" s="235"/>
      <c r="AT322" s="229" t="s">
        <v>167</v>
      </c>
      <c r="AU322" s="229" t="s">
        <v>83</v>
      </c>
      <c r="AV322" s="227" t="s">
        <v>83</v>
      </c>
      <c r="AW322" s="227" t="s">
        <v>31</v>
      </c>
      <c r="AX322" s="227" t="s">
        <v>74</v>
      </c>
      <c r="AY322" s="229" t="s">
        <v>159</v>
      </c>
    </row>
    <row r="323" spans="2:51" s="227" customFormat="1" ht="22.5">
      <c r="B323" s="228"/>
      <c r="D323" s="220" t="s">
        <v>167</v>
      </c>
      <c r="E323" s="229" t="s">
        <v>1</v>
      </c>
      <c r="F323" s="230" t="s">
        <v>414</v>
      </c>
      <c r="H323" s="231">
        <v>37.054</v>
      </c>
      <c r="K323" s="232"/>
      <c r="L323" s="228"/>
      <c r="M323" s="233"/>
      <c r="N323" s="234"/>
      <c r="O323" s="234"/>
      <c r="P323" s="234"/>
      <c r="Q323" s="234"/>
      <c r="R323" s="234"/>
      <c r="S323" s="234"/>
      <c r="T323" s="235"/>
      <c r="AT323" s="229" t="s">
        <v>167</v>
      </c>
      <c r="AU323" s="229" t="s">
        <v>83</v>
      </c>
      <c r="AV323" s="227" t="s">
        <v>83</v>
      </c>
      <c r="AW323" s="227" t="s">
        <v>31</v>
      </c>
      <c r="AX323" s="227" t="s">
        <v>74</v>
      </c>
      <c r="AY323" s="229" t="s">
        <v>159</v>
      </c>
    </row>
    <row r="324" spans="2:51" s="227" customFormat="1" ht="22.5">
      <c r="B324" s="228"/>
      <c r="D324" s="220" t="s">
        <v>167</v>
      </c>
      <c r="E324" s="229" t="s">
        <v>1</v>
      </c>
      <c r="F324" s="230" t="s">
        <v>415</v>
      </c>
      <c r="H324" s="231">
        <v>37.054</v>
      </c>
      <c r="K324" s="232"/>
      <c r="L324" s="228"/>
      <c r="M324" s="233"/>
      <c r="N324" s="234"/>
      <c r="O324" s="234"/>
      <c r="P324" s="234"/>
      <c r="Q324" s="234"/>
      <c r="R324" s="234"/>
      <c r="S324" s="234"/>
      <c r="T324" s="235"/>
      <c r="AT324" s="229" t="s">
        <v>167</v>
      </c>
      <c r="AU324" s="229" t="s">
        <v>83</v>
      </c>
      <c r="AV324" s="227" t="s">
        <v>83</v>
      </c>
      <c r="AW324" s="227" t="s">
        <v>31</v>
      </c>
      <c r="AX324" s="227" t="s">
        <v>74</v>
      </c>
      <c r="AY324" s="229" t="s">
        <v>159</v>
      </c>
    </row>
    <row r="325" spans="2:51" s="227" customFormat="1" ht="12">
      <c r="B325" s="228"/>
      <c r="D325" s="220" t="s">
        <v>167</v>
      </c>
      <c r="E325" s="229" t="s">
        <v>1</v>
      </c>
      <c r="F325" s="230" t="s">
        <v>416</v>
      </c>
      <c r="H325" s="231">
        <v>49.779</v>
      </c>
      <c r="K325" s="232"/>
      <c r="L325" s="228"/>
      <c r="M325" s="233"/>
      <c r="N325" s="234"/>
      <c r="O325" s="234"/>
      <c r="P325" s="234"/>
      <c r="Q325" s="234"/>
      <c r="R325" s="234"/>
      <c r="S325" s="234"/>
      <c r="T325" s="235"/>
      <c r="AT325" s="229" t="s">
        <v>167</v>
      </c>
      <c r="AU325" s="229" t="s">
        <v>83</v>
      </c>
      <c r="AV325" s="227" t="s">
        <v>83</v>
      </c>
      <c r="AW325" s="227" t="s">
        <v>31</v>
      </c>
      <c r="AX325" s="227" t="s">
        <v>74</v>
      </c>
      <c r="AY325" s="229" t="s">
        <v>159</v>
      </c>
    </row>
    <row r="326" spans="2:51" s="227" customFormat="1" ht="12">
      <c r="B326" s="228"/>
      <c r="D326" s="220" t="s">
        <v>167</v>
      </c>
      <c r="E326" s="229" t="s">
        <v>1</v>
      </c>
      <c r="F326" s="230" t="s">
        <v>417</v>
      </c>
      <c r="H326" s="231">
        <v>25.454</v>
      </c>
      <c r="K326" s="232"/>
      <c r="L326" s="228"/>
      <c r="M326" s="233"/>
      <c r="N326" s="234"/>
      <c r="O326" s="234"/>
      <c r="P326" s="234"/>
      <c r="Q326" s="234"/>
      <c r="R326" s="234"/>
      <c r="S326" s="234"/>
      <c r="T326" s="235"/>
      <c r="AT326" s="229" t="s">
        <v>167</v>
      </c>
      <c r="AU326" s="229" t="s">
        <v>83</v>
      </c>
      <c r="AV326" s="227" t="s">
        <v>83</v>
      </c>
      <c r="AW326" s="227" t="s">
        <v>31</v>
      </c>
      <c r="AX326" s="227" t="s">
        <v>74</v>
      </c>
      <c r="AY326" s="229" t="s">
        <v>159</v>
      </c>
    </row>
    <row r="327" spans="2:51" s="227" customFormat="1" ht="12">
      <c r="B327" s="228"/>
      <c r="D327" s="220" t="s">
        <v>167</v>
      </c>
      <c r="E327" s="229" t="s">
        <v>1</v>
      </c>
      <c r="F327" s="230" t="s">
        <v>418</v>
      </c>
      <c r="H327" s="231">
        <v>8.241</v>
      </c>
      <c r="K327" s="232"/>
      <c r="L327" s="228"/>
      <c r="M327" s="233"/>
      <c r="N327" s="234"/>
      <c r="O327" s="234"/>
      <c r="P327" s="234"/>
      <c r="Q327" s="234"/>
      <c r="R327" s="234"/>
      <c r="S327" s="234"/>
      <c r="T327" s="235"/>
      <c r="AT327" s="229" t="s">
        <v>167</v>
      </c>
      <c r="AU327" s="229" t="s">
        <v>83</v>
      </c>
      <c r="AV327" s="227" t="s">
        <v>83</v>
      </c>
      <c r="AW327" s="227" t="s">
        <v>31</v>
      </c>
      <c r="AX327" s="227" t="s">
        <v>74</v>
      </c>
      <c r="AY327" s="229" t="s">
        <v>159</v>
      </c>
    </row>
    <row r="328" spans="2:51" s="227" customFormat="1" ht="12">
      <c r="B328" s="228"/>
      <c r="D328" s="220" t="s">
        <v>167</v>
      </c>
      <c r="E328" s="229" t="s">
        <v>1</v>
      </c>
      <c r="F328" s="230" t="s">
        <v>419</v>
      </c>
      <c r="H328" s="231">
        <v>28.554</v>
      </c>
      <c r="K328" s="232"/>
      <c r="L328" s="228"/>
      <c r="M328" s="233"/>
      <c r="N328" s="234"/>
      <c r="O328" s="234"/>
      <c r="P328" s="234"/>
      <c r="Q328" s="234"/>
      <c r="R328" s="234"/>
      <c r="S328" s="234"/>
      <c r="T328" s="235"/>
      <c r="AT328" s="229" t="s">
        <v>167</v>
      </c>
      <c r="AU328" s="229" t="s">
        <v>83</v>
      </c>
      <c r="AV328" s="227" t="s">
        <v>83</v>
      </c>
      <c r="AW328" s="227" t="s">
        <v>31</v>
      </c>
      <c r="AX328" s="227" t="s">
        <v>74</v>
      </c>
      <c r="AY328" s="229" t="s">
        <v>159</v>
      </c>
    </row>
    <row r="329" spans="2:51" s="227" customFormat="1" ht="22.5">
      <c r="B329" s="228"/>
      <c r="D329" s="220" t="s">
        <v>167</v>
      </c>
      <c r="E329" s="229" t="s">
        <v>1</v>
      </c>
      <c r="F329" s="230" t="s">
        <v>420</v>
      </c>
      <c r="H329" s="231">
        <v>30.021</v>
      </c>
      <c r="K329" s="232"/>
      <c r="L329" s="228"/>
      <c r="M329" s="233"/>
      <c r="N329" s="234"/>
      <c r="O329" s="234"/>
      <c r="P329" s="234"/>
      <c r="Q329" s="234"/>
      <c r="R329" s="234"/>
      <c r="S329" s="234"/>
      <c r="T329" s="235"/>
      <c r="AT329" s="229" t="s">
        <v>167</v>
      </c>
      <c r="AU329" s="229" t="s">
        <v>83</v>
      </c>
      <c r="AV329" s="227" t="s">
        <v>83</v>
      </c>
      <c r="AW329" s="227" t="s">
        <v>31</v>
      </c>
      <c r="AX329" s="227" t="s">
        <v>74</v>
      </c>
      <c r="AY329" s="229" t="s">
        <v>159</v>
      </c>
    </row>
    <row r="330" spans="2:51" s="227" customFormat="1" ht="22.5">
      <c r="B330" s="228"/>
      <c r="D330" s="220" t="s">
        <v>167</v>
      </c>
      <c r="E330" s="229" t="s">
        <v>1</v>
      </c>
      <c r="F330" s="230" t="s">
        <v>421</v>
      </c>
      <c r="H330" s="231">
        <v>87.715</v>
      </c>
      <c r="K330" s="232"/>
      <c r="L330" s="228"/>
      <c r="M330" s="233"/>
      <c r="N330" s="234"/>
      <c r="O330" s="234"/>
      <c r="P330" s="234"/>
      <c r="Q330" s="234"/>
      <c r="R330" s="234"/>
      <c r="S330" s="234"/>
      <c r="T330" s="235"/>
      <c r="AT330" s="229" t="s">
        <v>167</v>
      </c>
      <c r="AU330" s="229" t="s">
        <v>83</v>
      </c>
      <c r="AV330" s="227" t="s">
        <v>83</v>
      </c>
      <c r="AW330" s="227" t="s">
        <v>31</v>
      </c>
      <c r="AX330" s="227" t="s">
        <v>74</v>
      </c>
      <c r="AY330" s="229" t="s">
        <v>159</v>
      </c>
    </row>
    <row r="331" spans="2:51" s="227" customFormat="1" ht="22.5">
      <c r="B331" s="228"/>
      <c r="D331" s="220" t="s">
        <v>167</v>
      </c>
      <c r="E331" s="229" t="s">
        <v>1</v>
      </c>
      <c r="F331" s="230" t="s">
        <v>422</v>
      </c>
      <c r="H331" s="231">
        <v>287.504</v>
      </c>
      <c r="K331" s="232"/>
      <c r="L331" s="228"/>
      <c r="M331" s="233"/>
      <c r="N331" s="234"/>
      <c r="O331" s="234"/>
      <c r="P331" s="234"/>
      <c r="Q331" s="234"/>
      <c r="R331" s="234"/>
      <c r="S331" s="234"/>
      <c r="T331" s="235"/>
      <c r="AT331" s="229" t="s">
        <v>167</v>
      </c>
      <c r="AU331" s="229" t="s">
        <v>83</v>
      </c>
      <c r="AV331" s="227" t="s">
        <v>83</v>
      </c>
      <c r="AW331" s="227" t="s">
        <v>31</v>
      </c>
      <c r="AX331" s="227" t="s">
        <v>74</v>
      </c>
      <c r="AY331" s="229" t="s">
        <v>159</v>
      </c>
    </row>
    <row r="332" spans="2:51" s="227" customFormat="1" ht="22.5">
      <c r="B332" s="228"/>
      <c r="D332" s="220" t="s">
        <v>167</v>
      </c>
      <c r="E332" s="229" t="s">
        <v>1</v>
      </c>
      <c r="F332" s="230" t="s">
        <v>423</v>
      </c>
      <c r="H332" s="231">
        <v>252.154</v>
      </c>
      <c r="K332" s="232"/>
      <c r="L332" s="228"/>
      <c r="M332" s="233"/>
      <c r="N332" s="234"/>
      <c r="O332" s="234"/>
      <c r="P332" s="234"/>
      <c r="Q332" s="234"/>
      <c r="R332" s="234"/>
      <c r="S332" s="234"/>
      <c r="T332" s="235"/>
      <c r="AT332" s="229" t="s">
        <v>167</v>
      </c>
      <c r="AU332" s="229" t="s">
        <v>83</v>
      </c>
      <c r="AV332" s="227" t="s">
        <v>83</v>
      </c>
      <c r="AW332" s="227" t="s">
        <v>31</v>
      </c>
      <c r="AX332" s="227" t="s">
        <v>74</v>
      </c>
      <c r="AY332" s="229" t="s">
        <v>159</v>
      </c>
    </row>
    <row r="333" spans="2:51" s="227" customFormat="1" ht="12">
      <c r="B333" s="228"/>
      <c r="D333" s="220" t="s">
        <v>167</v>
      </c>
      <c r="E333" s="229" t="s">
        <v>1</v>
      </c>
      <c r="F333" s="230" t="s">
        <v>424</v>
      </c>
      <c r="H333" s="231">
        <v>29.861</v>
      </c>
      <c r="K333" s="232"/>
      <c r="L333" s="228"/>
      <c r="M333" s="233"/>
      <c r="N333" s="234"/>
      <c r="O333" s="234"/>
      <c r="P333" s="234"/>
      <c r="Q333" s="234"/>
      <c r="R333" s="234"/>
      <c r="S333" s="234"/>
      <c r="T333" s="235"/>
      <c r="AT333" s="229" t="s">
        <v>167</v>
      </c>
      <c r="AU333" s="229" t="s">
        <v>83</v>
      </c>
      <c r="AV333" s="227" t="s">
        <v>83</v>
      </c>
      <c r="AW333" s="227" t="s">
        <v>31</v>
      </c>
      <c r="AX333" s="227" t="s">
        <v>74</v>
      </c>
      <c r="AY333" s="229" t="s">
        <v>159</v>
      </c>
    </row>
    <row r="334" spans="2:51" s="227" customFormat="1" ht="22.5">
      <c r="B334" s="228"/>
      <c r="D334" s="220" t="s">
        <v>167</v>
      </c>
      <c r="E334" s="229" t="s">
        <v>1</v>
      </c>
      <c r="F334" s="230" t="s">
        <v>425</v>
      </c>
      <c r="H334" s="231">
        <v>30.879</v>
      </c>
      <c r="K334" s="232"/>
      <c r="L334" s="228"/>
      <c r="M334" s="233"/>
      <c r="N334" s="234"/>
      <c r="O334" s="234"/>
      <c r="P334" s="234"/>
      <c r="Q334" s="234"/>
      <c r="R334" s="234"/>
      <c r="S334" s="234"/>
      <c r="T334" s="235"/>
      <c r="AT334" s="229" t="s">
        <v>167</v>
      </c>
      <c r="AU334" s="229" t="s">
        <v>83</v>
      </c>
      <c r="AV334" s="227" t="s">
        <v>83</v>
      </c>
      <c r="AW334" s="227" t="s">
        <v>31</v>
      </c>
      <c r="AX334" s="227" t="s">
        <v>74</v>
      </c>
      <c r="AY334" s="229" t="s">
        <v>159</v>
      </c>
    </row>
    <row r="335" spans="2:51" s="227" customFormat="1" ht="22.5">
      <c r="B335" s="228"/>
      <c r="D335" s="220" t="s">
        <v>167</v>
      </c>
      <c r="E335" s="229" t="s">
        <v>1</v>
      </c>
      <c r="F335" s="230" t="s">
        <v>426</v>
      </c>
      <c r="H335" s="231">
        <v>31.947</v>
      </c>
      <c r="K335" s="232"/>
      <c r="L335" s="228"/>
      <c r="M335" s="233"/>
      <c r="N335" s="234"/>
      <c r="O335" s="234"/>
      <c r="P335" s="234"/>
      <c r="Q335" s="234"/>
      <c r="R335" s="234"/>
      <c r="S335" s="234"/>
      <c r="T335" s="235"/>
      <c r="AT335" s="229" t="s">
        <v>167</v>
      </c>
      <c r="AU335" s="229" t="s">
        <v>83</v>
      </c>
      <c r="AV335" s="227" t="s">
        <v>83</v>
      </c>
      <c r="AW335" s="227" t="s">
        <v>31</v>
      </c>
      <c r="AX335" s="227" t="s">
        <v>74</v>
      </c>
      <c r="AY335" s="229" t="s">
        <v>159</v>
      </c>
    </row>
    <row r="336" spans="2:51" s="255" customFormat="1" ht="12">
      <c r="B336" s="254"/>
      <c r="D336" s="220" t="s">
        <v>167</v>
      </c>
      <c r="E336" s="256" t="s">
        <v>1</v>
      </c>
      <c r="F336" s="257" t="s">
        <v>380</v>
      </c>
      <c r="H336" s="258">
        <v>1006.6270000000001</v>
      </c>
      <c r="K336" s="259"/>
      <c r="L336" s="254"/>
      <c r="M336" s="260"/>
      <c r="N336" s="261"/>
      <c r="O336" s="261"/>
      <c r="P336" s="261"/>
      <c r="Q336" s="261"/>
      <c r="R336" s="261"/>
      <c r="S336" s="261"/>
      <c r="T336" s="262"/>
      <c r="AT336" s="256" t="s">
        <v>167</v>
      </c>
      <c r="AU336" s="256" t="s">
        <v>83</v>
      </c>
      <c r="AV336" s="255" t="s">
        <v>86</v>
      </c>
      <c r="AW336" s="255" t="s">
        <v>31</v>
      </c>
      <c r="AX336" s="255" t="s">
        <v>74</v>
      </c>
      <c r="AY336" s="256" t="s">
        <v>159</v>
      </c>
    </row>
    <row r="337" spans="2:51" s="218" customFormat="1" ht="12">
      <c r="B337" s="219"/>
      <c r="D337" s="220" t="s">
        <v>167</v>
      </c>
      <c r="E337" s="221" t="s">
        <v>1</v>
      </c>
      <c r="F337" s="222" t="s">
        <v>427</v>
      </c>
      <c r="H337" s="221" t="s">
        <v>1</v>
      </c>
      <c r="K337" s="223"/>
      <c r="L337" s="219"/>
      <c r="M337" s="224"/>
      <c r="N337" s="225"/>
      <c r="O337" s="225"/>
      <c r="P337" s="225"/>
      <c r="Q337" s="225"/>
      <c r="R337" s="225"/>
      <c r="S337" s="225"/>
      <c r="T337" s="226"/>
      <c r="AT337" s="221" t="s">
        <v>167</v>
      </c>
      <c r="AU337" s="221" t="s">
        <v>83</v>
      </c>
      <c r="AV337" s="218" t="s">
        <v>79</v>
      </c>
      <c r="AW337" s="218" t="s">
        <v>31</v>
      </c>
      <c r="AX337" s="218" t="s">
        <v>74</v>
      </c>
      <c r="AY337" s="221" t="s">
        <v>159</v>
      </c>
    </row>
    <row r="338" spans="2:51" s="227" customFormat="1" ht="12">
      <c r="B338" s="228"/>
      <c r="D338" s="220" t="s">
        <v>167</v>
      </c>
      <c r="E338" s="229" t="s">
        <v>1</v>
      </c>
      <c r="F338" s="230" t="s">
        <v>428</v>
      </c>
      <c r="H338" s="231">
        <v>2013.254</v>
      </c>
      <c r="K338" s="232"/>
      <c r="L338" s="228"/>
      <c r="M338" s="233"/>
      <c r="N338" s="234"/>
      <c r="O338" s="234"/>
      <c r="P338" s="234"/>
      <c r="Q338" s="234"/>
      <c r="R338" s="234"/>
      <c r="S338" s="234"/>
      <c r="T338" s="235"/>
      <c r="AT338" s="229" t="s">
        <v>167</v>
      </c>
      <c r="AU338" s="229" t="s">
        <v>83</v>
      </c>
      <c r="AV338" s="227" t="s">
        <v>83</v>
      </c>
      <c r="AW338" s="227" t="s">
        <v>31</v>
      </c>
      <c r="AX338" s="227" t="s">
        <v>74</v>
      </c>
      <c r="AY338" s="229" t="s">
        <v>159</v>
      </c>
    </row>
    <row r="339" spans="2:51" s="255" customFormat="1" ht="12">
      <c r="B339" s="254"/>
      <c r="D339" s="220" t="s">
        <v>167</v>
      </c>
      <c r="E339" s="256" t="s">
        <v>1</v>
      </c>
      <c r="F339" s="257" t="s">
        <v>380</v>
      </c>
      <c r="H339" s="258">
        <v>2013.254</v>
      </c>
      <c r="K339" s="259"/>
      <c r="L339" s="254"/>
      <c r="M339" s="260"/>
      <c r="N339" s="261"/>
      <c r="O339" s="261"/>
      <c r="P339" s="261"/>
      <c r="Q339" s="261"/>
      <c r="R339" s="261"/>
      <c r="S339" s="261"/>
      <c r="T339" s="262"/>
      <c r="AT339" s="256" t="s">
        <v>167</v>
      </c>
      <c r="AU339" s="256" t="s">
        <v>83</v>
      </c>
      <c r="AV339" s="255" t="s">
        <v>86</v>
      </c>
      <c r="AW339" s="255" t="s">
        <v>31</v>
      </c>
      <c r="AX339" s="255" t="s">
        <v>74</v>
      </c>
      <c r="AY339" s="256" t="s">
        <v>159</v>
      </c>
    </row>
    <row r="340" spans="2:51" s="236" customFormat="1" ht="12">
      <c r="B340" s="237"/>
      <c r="D340" s="220" t="s">
        <v>167</v>
      </c>
      <c r="E340" s="238" t="s">
        <v>1</v>
      </c>
      <c r="F340" s="239" t="s">
        <v>178</v>
      </c>
      <c r="H340" s="240">
        <v>4974.856000000001</v>
      </c>
      <c r="K340" s="241"/>
      <c r="L340" s="237"/>
      <c r="M340" s="242"/>
      <c r="N340" s="243"/>
      <c r="O340" s="243"/>
      <c r="P340" s="243"/>
      <c r="Q340" s="243"/>
      <c r="R340" s="243"/>
      <c r="S340" s="243"/>
      <c r="T340" s="244"/>
      <c r="AT340" s="238" t="s">
        <v>167</v>
      </c>
      <c r="AU340" s="238" t="s">
        <v>83</v>
      </c>
      <c r="AV340" s="236" t="s">
        <v>89</v>
      </c>
      <c r="AW340" s="236" t="s">
        <v>31</v>
      </c>
      <c r="AX340" s="236" t="s">
        <v>79</v>
      </c>
      <c r="AY340" s="238" t="s">
        <v>159</v>
      </c>
    </row>
    <row r="341" spans="1:65" s="34" customFormat="1" ht="24.2" customHeight="1">
      <c r="A341" s="28"/>
      <c r="B341" s="29"/>
      <c r="C341" s="205" t="s">
        <v>429</v>
      </c>
      <c r="D341" s="205" t="s">
        <v>161</v>
      </c>
      <c r="E341" s="206" t="s">
        <v>430</v>
      </c>
      <c r="F341" s="207" t="s">
        <v>431</v>
      </c>
      <c r="G341" s="208" t="s">
        <v>234</v>
      </c>
      <c r="H341" s="209">
        <v>31.2</v>
      </c>
      <c r="I341" s="1"/>
      <c r="J341" s="211">
        <f>ROUND(I341*H341,2)</f>
        <v>0</v>
      </c>
      <c r="K341" s="208" t="s">
        <v>165</v>
      </c>
      <c r="L341" s="29"/>
      <c r="M341" s="212" t="s">
        <v>1</v>
      </c>
      <c r="N341" s="213" t="s">
        <v>39</v>
      </c>
      <c r="O341" s="76"/>
      <c r="P341" s="214">
        <f>O341*H341</f>
        <v>0</v>
      </c>
      <c r="Q341" s="214">
        <v>0.0373</v>
      </c>
      <c r="R341" s="214">
        <f>Q341*H341</f>
        <v>1.16376</v>
      </c>
      <c r="S341" s="214">
        <v>0</v>
      </c>
      <c r="T341" s="215">
        <f>S341*H341</f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216" t="s">
        <v>89</v>
      </c>
      <c r="AT341" s="216" t="s">
        <v>161</v>
      </c>
      <c r="AU341" s="216" t="s">
        <v>83</v>
      </c>
      <c r="AY341" s="11" t="s">
        <v>159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1" t="s">
        <v>79</v>
      </c>
      <c r="BK341" s="217">
        <f>ROUND(I341*H341,2)</f>
        <v>0</v>
      </c>
      <c r="BL341" s="11" t="s">
        <v>89</v>
      </c>
      <c r="BM341" s="216" t="s">
        <v>432</v>
      </c>
    </row>
    <row r="342" spans="2:51" s="218" customFormat="1" ht="12">
      <c r="B342" s="219"/>
      <c r="D342" s="220" t="s">
        <v>167</v>
      </c>
      <c r="E342" s="221" t="s">
        <v>1</v>
      </c>
      <c r="F342" s="222" t="s">
        <v>344</v>
      </c>
      <c r="H342" s="221" t="s">
        <v>1</v>
      </c>
      <c r="K342" s="223"/>
      <c r="L342" s="219"/>
      <c r="M342" s="224"/>
      <c r="N342" s="225"/>
      <c r="O342" s="225"/>
      <c r="P342" s="225"/>
      <c r="Q342" s="225"/>
      <c r="R342" s="225"/>
      <c r="S342" s="225"/>
      <c r="T342" s="226"/>
      <c r="AT342" s="221" t="s">
        <v>167</v>
      </c>
      <c r="AU342" s="221" t="s">
        <v>83</v>
      </c>
      <c r="AV342" s="218" t="s">
        <v>79</v>
      </c>
      <c r="AW342" s="218" t="s">
        <v>31</v>
      </c>
      <c r="AX342" s="218" t="s">
        <v>74</v>
      </c>
      <c r="AY342" s="221" t="s">
        <v>159</v>
      </c>
    </row>
    <row r="343" spans="2:51" s="227" customFormat="1" ht="12">
      <c r="B343" s="228"/>
      <c r="D343" s="220" t="s">
        <v>167</v>
      </c>
      <c r="E343" s="229" t="s">
        <v>1</v>
      </c>
      <c r="F343" s="230" t="s">
        <v>345</v>
      </c>
      <c r="H343" s="231">
        <v>31.2</v>
      </c>
      <c r="K343" s="232"/>
      <c r="L343" s="228"/>
      <c r="M343" s="233"/>
      <c r="N343" s="234"/>
      <c r="O343" s="234"/>
      <c r="P343" s="234"/>
      <c r="Q343" s="234"/>
      <c r="R343" s="234"/>
      <c r="S343" s="234"/>
      <c r="T343" s="235"/>
      <c r="AT343" s="229" t="s">
        <v>167</v>
      </c>
      <c r="AU343" s="229" t="s">
        <v>83</v>
      </c>
      <c r="AV343" s="227" t="s">
        <v>83</v>
      </c>
      <c r="AW343" s="227" t="s">
        <v>31</v>
      </c>
      <c r="AX343" s="227" t="s">
        <v>79</v>
      </c>
      <c r="AY343" s="229" t="s">
        <v>159</v>
      </c>
    </row>
    <row r="344" spans="1:65" s="34" customFormat="1" ht="24.2" customHeight="1">
      <c r="A344" s="28"/>
      <c r="B344" s="29"/>
      <c r="C344" s="205" t="s">
        <v>433</v>
      </c>
      <c r="D344" s="205" t="s">
        <v>161</v>
      </c>
      <c r="E344" s="206" t="s">
        <v>434</v>
      </c>
      <c r="F344" s="207" t="s">
        <v>435</v>
      </c>
      <c r="G344" s="208" t="s">
        <v>234</v>
      </c>
      <c r="H344" s="209">
        <v>1477.628</v>
      </c>
      <c r="I344" s="1"/>
      <c r="J344" s="211">
        <f>ROUND(I344*H344,2)</f>
        <v>0</v>
      </c>
      <c r="K344" s="208" t="s">
        <v>165</v>
      </c>
      <c r="L344" s="29"/>
      <c r="M344" s="212" t="s">
        <v>1</v>
      </c>
      <c r="N344" s="213" t="s">
        <v>39</v>
      </c>
      <c r="O344" s="76"/>
      <c r="P344" s="214">
        <f>O344*H344</f>
        <v>0</v>
      </c>
      <c r="Q344" s="214">
        <v>0.0052</v>
      </c>
      <c r="R344" s="214">
        <f>Q344*H344</f>
        <v>7.683665599999999</v>
      </c>
      <c r="S344" s="214">
        <v>0</v>
      </c>
      <c r="T344" s="215">
        <f>S344*H344</f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216" t="s">
        <v>89</v>
      </c>
      <c r="AT344" s="216" t="s">
        <v>161</v>
      </c>
      <c r="AU344" s="216" t="s">
        <v>83</v>
      </c>
      <c r="AY344" s="11" t="s">
        <v>159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1" t="s">
        <v>79</v>
      </c>
      <c r="BK344" s="217">
        <f>ROUND(I344*H344,2)</f>
        <v>0</v>
      </c>
      <c r="BL344" s="11" t="s">
        <v>89</v>
      </c>
      <c r="BM344" s="216" t="s">
        <v>436</v>
      </c>
    </row>
    <row r="345" spans="2:51" s="218" customFormat="1" ht="12">
      <c r="B345" s="219"/>
      <c r="D345" s="220" t="s">
        <v>167</v>
      </c>
      <c r="E345" s="221" t="s">
        <v>1</v>
      </c>
      <c r="F345" s="222" t="s">
        <v>437</v>
      </c>
      <c r="H345" s="221" t="s">
        <v>1</v>
      </c>
      <c r="K345" s="223"/>
      <c r="L345" s="219"/>
      <c r="M345" s="224"/>
      <c r="N345" s="225"/>
      <c r="O345" s="225"/>
      <c r="P345" s="225"/>
      <c r="Q345" s="225"/>
      <c r="R345" s="225"/>
      <c r="S345" s="225"/>
      <c r="T345" s="226"/>
      <c r="AT345" s="221" t="s">
        <v>167</v>
      </c>
      <c r="AU345" s="221" t="s">
        <v>83</v>
      </c>
      <c r="AV345" s="218" t="s">
        <v>79</v>
      </c>
      <c r="AW345" s="218" t="s">
        <v>31</v>
      </c>
      <c r="AX345" s="218" t="s">
        <v>74</v>
      </c>
      <c r="AY345" s="221" t="s">
        <v>159</v>
      </c>
    </row>
    <row r="346" spans="2:51" s="218" customFormat="1" ht="12">
      <c r="B346" s="219"/>
      <c r="D346" s="220" t="s">
        <v>167</v>
      </c>
      <c r="E346" s="221" t="s">
        <v>1</v>
      </c>
      <c r="F346" s="222" t="s">
        <v>353</v>
      </c>
      <c r="H346" s="221" t="s">
        <v>1</v>
      </c>
      <c r="K346" s="223"/>
      <c r="L346" s="219"/>
      <c r="M346" s="224"/>
      <c r="N346" s="225"/>
      <c r="O346" s="225"/>
      <c r="P346" s="225"/>
      <c r="Q346" s="225"/>
      <c r="R346" s="225"/>
      <c r="S346" s="225"/>
      <c r="T346" s="226"/>
      <c r="AT346" s="221" t="s">
        <v>167</v>
      </c>
      <c r="AU346" s="221" t="s">
        <v>83</v>
      </c>
      <c r="AV346" s="218" t="s">
        <v>79</v>
      </c>
      <c r="AW346" s="218" t="s">
        <v>31</v>
      </c>
      <c r="AX346" s="218" t="s">
        <v>74</v>
      </c>
      <c r="AY346" s="221" t="s">
        <v>159</v>
      </c>
    </row>
    <row r="347" spans="2:51" s="227" customFormat="1" ht="12">
      <c r="B347" s="228"/>
      <c r="D347" s="220" t="s">
        <v>167</v>
      </c>
      <c r="E347" s="229" t="s">
        <v>1</v>
      </c>
      <c r="F347" s="230" t="s">
        <v>438</v>
      </c>
      <c r="H347" s="231">
        <v>53.287</v>
      </c>
      <c r="K347" s="232"/>
      <c r="L347" s="228"/>
      <c r="M347" s="233"/>
      <c r="N347" s="234"/>
      <c r="O347" s="234"/>
      <c r="P347" s="234"/>
      <c r="Q347" s="234"/>
      <c r="R347" s="234"/>
      <c r="S347" s="234"/>
      <c r="T347" s="235"/>
      <c r="AT347" s="229" t="s">
        <v>167</v>
      </c>
      <c r="AU347" s="229" t="s">
        <v>83</v>
      </c>
      <c r="AV347" s="227" t="s">
        <v>83</v>
      </c>
      <c r="AW347" s="227" t="s">
        <v>31</v>
      </c>
      <c r="AX347" s="227" t="s">
        <v>74</v>
      </c>
      <c r="AY347" s="229" t="s">
        <v>159</v>
      </c>
    </row>
    <row r="348" spans="2:51" s="227" customFormat="1" ht="22.5">
      <c r="B348" s="228"/>
      <c r="D348" s="220" t="s">
        <v>167</v>
      </c>
      <c r="E348" s="229" t="s">
        <v>1</v>
      </c>
      <c r="F348" s="230" t="s">
        <v>439</v>
      </c>
      <c r="H348" s="231">
        <v>30.368</v>
      </c>
      <c r="K348" s="232"/>
      <c r="L348" s="228"/>
      <c r="M348" s="233"/>
      <c r="N348" s="234"/>
      <c r="O348" s="234"/>
      <c r="P348" s="234"/>
      <c r="Q348" s="234"/>
      <c r="R348" s="234"/>
      <c r="S348" s="234"/>
      <c r="T348" s="235"/>
      <c r="AT348" s="229" t="s">
        <v>167</v>
      </c>
      <c r="AU348" s="229" t="s">
        <v>83</v>
      </c>
      <c r="AV348" s="227" t="s">
        <v>83</v>
      </c>
      <c r="AW348" s="227" t="s">
        <v>31</v>
      </c>
      <c r="AX348" s="227" t="s">
        <v>74</v>
      </c>
      <c r="AY348" s="229" t="s">
        <v>159</v>
      </c>
    </row>
    <row r="349" spans="2:51" s="227" customFormat="1" ht="12">
      <c r="B349" s="228"/>
      <c r="D349" s="220" t="s">
        <v>167</v>
      </c>
      <c r="E349" s="229" t="s">
        <v>1</v>
      </c>
      <c r="F349" s="230" t="s">
        <v>440</v>
      </c>
      <c r="H349" s="231">
        <v>11.568</v>
      </c>
      <c r="K349" s="232"/>
      <c r="L349" s="228"/>
      <c r="M349" s="233"/>
      <c r="N349" s="234"/>
      <c r="O349" s="234"/>
      <c r="P349" s="234"/>
      <c r="Q349" s="234"/>
      <c r="R349" s="234"/>
      <c r="S349" s="234"/>
      <c r="T349" s="235"/>
      <c r="AT349" s="229" t="s">
        <v>167</v>
      </c>
      <c r="AU349" s="229" t="s">
        <v>83</v>
      </c>
      <c r="AV349" s="227" t="s">
        <v>83</v>
      </c>
      <c r="AW349" s="227" t="s">
        <v>31</v>
      </c>
      <c r="AX349" s="227" t="s">
        <v>74</v>
      </c>
      <c r="AY349" s="229" t="s">
        <v>159</v>
      </c>
    </row>
    <row r="350" spans="2:51" s="227" customFormat="1" ht="12">
      <c r="B350" s="228"/>
      <c r="D350" s="220" t="s">
        <v>167</v>
      </c>
      <c r="E350" s="229" t="s">
        <v>1</v>
      </c>
      <c r="F350" s="230" t="s">
        <v>383</v>
      </c>
      <c r="H350" s="231">
        <v>10.918</v>
      </c>
      <c r="K350" s="232"/>
      <c r="L350" s="228"/>
      <c r="M350" s="233"/>
      <c r="N350" s="234"/>
      <c r="O350" s="234"/>
      <c r="P350" s="234"/>
      <c r="Q350" s="234"/>
      <c r="R350" s="234"/>
      <c r="S350" s="234"/>
      <c r="T350" s="235"/>
      <c r="AT350" s="229" t="s">
        <v>167</v>
      </c>
      <c r="AU350" s="229" t="s">
        <v>83</v>
      </c>
      <c r="AV350" s="227" t="s">
        <v>83</v>
      </c>
      <c r="AW350" s="227" t="s">
        <v>31</v>
      </c>
      <c r="AX350" s="227" t="s">
        <v>74</v>
      </c>
      <c r="AY350" s="229" t="s">
        <v>159</v>
      </c>
    </row>
    <row r="351" spans="2:51" s="227" customFormat="1" ht="12">
      <c r="B351" s="228"/>
      <c r="D351" s="220" t="s">
        <v>167</v>
      </c>
      <c r="E351" s="229" t="s">
        <v>1</v>
      </c>
      <c r="F351" s="230" t="s">
        <v>441</v>
      </c>
      <c r="H351" s="231">
        <v>6.299</v>
      </c>
      <c r="K351" s="232"/>
      <c r="L351" s="228"/>
      <c r="M351" s="233"/>
      <c r="N351" s="234"/>
      <c r="O351" s="234"/>
      <c r="P351" s="234"/>
      <c r="Q351" s="234"/>
      <c r="R351" s="234"/>
      <c r="S351" s="234"/>
      <c r="T351" s="235"/>
      <c r="AT351" s="229" t="s">
        <v>167</v>
      </c>
      <c r="AU351" s="229" t="s">
        <v>83</v>
      </c>
      <c r="AV351" s="227" t="s">
        <v>83</v>
      </c>
      <c r="AW351" s="227" t="s">
        <v>31</v>
      </c>
      <c r="AX351" s="227" t="s">
        <v>74</v>
      </c>
      <c r="AY351" s="229" t="s">
        <v>159</v>
      </c>
    </row>
    <row r="352" spans="2:51" s="255" customFormat="1" ht="12">
      <c r="B352" s="254"/>
      <c r="D352" s="220" t="s">
        <v>167</v>
      </c>
      <c r="E352" s="256" t="s">
        <v>1</v>
      </c>
      <c r="F352" s="257" t="s">
        <v>380</v>
      </c>
      <c r="H352" s="258">
        <v>112.44</v>
      </c>
      <c r="K352" s="259"/>
      <c r="L352" s="254"/>
      <c r="M352" s="260"/>
      <c r="N352" s="261"/>
      <c r="O352" s="261"/>
      <c r="P352" s="261"/>
      <c r="Q352" s="261"/>
      <c r="R352" s="261"/>
      <c r="S352" s="261"/>
      <c r="T352" s="262"/>
      <c r="AT352" s="256" t="s">
        <v>167</v>
      </c>
      <c r="AU352" s="256" t="s">
        <v>83</v>
      </c>
      <c r="AV352" s="255" t="s">
        <v>86</v>
      </c>
      <c r="AW352" s="255" t="s">
        <v>31</v>
      </c>
      <c r="AX352" s="255" t="s">
        <v>74</v>
      </c>
      <c r="AY352" s="256" t="s">
        <v>159</v>
      </c>
    </row>
    <row r="353" spans="2:51" s="218" customFormat="1" ht="12">
      <c r="B353" s="219"/>
      <c r="D353" s="220" t="s">
        <v>167</v>
      </c>
      <c r="E353" s="221" t="s">
        <v>1</v>
      </c>
      <c r="F353" s="222" t="s">
        <v>394</v>
      </c>
      <c r="H353" s="221" t="s">
        <v>1</v>
      </c>
      <c r="K353" s="223"/>
      <c r="L353" s="219"/>
      <c r="M353" s="224"/>
      <c r="N353" s="225"/>
      <c r="O353" s="225"/>
      <c r="P353" s="225"/>
      <c r="Q353" s="225"/>
      <c r="R353" s="225"/>
      <c r="S353" s="225"/>
      <c r="T353" s="226"/>
      <c r="AT353" s="221" t="s">
        <v>167</v>
      </c>
      <c r="AU353" s="221" t="s">
        <v>83</v>
      </c>
      <c r="AV353" s="218" t="s">
        <v>79</v>
      </c>
      <c r="AW353" s="218" t="s">
        <v>31</v>
      </c>
      <c r="AX353" s="218" t="s">
        <v>74</v>
      </c>
      <c r="AY353" s="221" t="s">
        <v>159</v>
      </c>
    </row>
    <row r="354" spans="2:51" s="227" customFormat="1" ht="22.5">
      <c r="B354" s="228"/>
      <c r="D354" s="220" t="s">
        <v>167</v>
      </c>
      <c r="E354" s="229" t="s">
        <v>1</v>
      </c>
      <c r="F354" s="230" t="s">
        <v>442</v>
      </c>
      <c r="H354" s="231">
        <v>48.92</v>
      </c>
      <c r="K354" s="232"/>
      <c r="L354" s="228"/>
      <c r="M354" s="233"/>
      <c r="N354" s="234"/>
      <c r="O354" s="234"/>
      <c r="P354" s="234"/>
      <c r="Q354" s="234"/>
      <c r="R354" s="234"/>
      <c r="S354" s="234"/>
      <c r="T354" s="235"/>
      <c r="AT354" s="229" t="s">
        <v>167</v>
      </c>
      <c r="AU354" s="229" t="s">
        <v>83</v>
      </c>
      <c r="AV354" s="227" t="s">
        <v>83</v>
      </c>
      <c r="AW354" s="227" t="s">
        <v>31</v>
      </c>
      <c r="AX354" s="227" t="s">
        <v>74</v>
      </c>
      <c r="AY354" s="229" t="s">
        <v>159</v>
      </c>
    </row>
    <row r="355" spans="2:51" s="227" customFormat="1" ht="12">
      <c r="B355" s="228"/>
      <c r="D355" s="220" t="s">
        <v>167</v>
      </c>
      <c r="E355" s="229" t="s">
        <v>1</v>
      </c>
      <c r="F355" s="230" t="s">
        <v>443</v>
      </c>
      <c r="H355" s="231">
        <v>6.268</v>
      </c>
      <c r="K355" s="232"/>
      <c r="L355" s="228"/>
      <c r="M355" s="233"/>
      <c r="N355" s="234"/>
      <c r="O355" s="234"/>
      <c r="P355" s="234"/>
      <c r="Q355" s="234"/>
      <c r="R355" s="234"/>
      <c r="S355" s="234"/>
      <c r="T355" s="235"/>
      <c r="AT355" s="229" t="s">
        <v>167</v>
      </c>
      <c r="AU355" s="229" t="s">
        <v>83</v>
      </c>
      <c r="AV355" s="227" t="s">
        <v>83</v>
      </c>
      <c r="AW355" s="227" t="s">
        <v>31</v>
      </c>
      <c r="AX355" s="227" t="s">
        <v>74</v>
      </c>
      <c r="AY355" s="229" t="s">
        <v>159</v>
      </c>
    </row>
    <row r="356" spans="2:51" s="227" customFormat="1" ht="12">
      <c r="B356" s="228"/>
      <c r="D356" s="220" t="s">
        <v>167</v>
      </c>
      <c r="E356" s="229" t="s">
        <v>1</v>
      </c>
      <c r="F356" s="230" t="s">
        <v>444</v>
      </c>
      <c r="H356" s="231">
        <v>6.756</v>
      </c>
      <c r="K356" s="232"/>
      <c r="L356" s="228"/>
      <c r="M356" s="233"/>
      <c r="N356" s="234"/>
      <c r="O356" s="234"/>
      <c r="P356" s="234"/>
      <c r="Q356" s="234"/>
      <c r="R356" s="234"/>
      <c r="S356" s="234"/>
      <c r="T356" s="235"/>
      <c r="AT356" s="229" t="s">
        <v>167</v>
      </c>
      <c r="AU356" s="229" t="s">
        <v>83</v>
      </c>
      <c r="AV356" s="227" t="s">
        <v>83</v>
      </c>
      <c r="AW356" s="227" t="s">
        <v>31</v>
      </c>
      <c r="AX356" s="227" t="s">
        <v>74</v>
      </c>
      <c r="AY356" s="229" t="s">
        <v>159</v>
      </c>
    </row>
    <row r="357" spans="2:51" s="227" customFormat="1" ht="12">
      <c r="B357" s="228"/>
      <c r="D357" s="220" t="s">
        <v>167</v>
      </c>
      <c r="E357" s="229" t="s">
        <v>1</v>
      </c>
      <c r="F357" s="230" t="s">
        <v>445</v>
      </c>
      <c r="H357" s="231">
        <v>15.899</v>
      </c>
      <c r="K357" s="232"/>
      <c r="L357" s="228"/>
      <c r="M357" s="233"/>
      <c r="N357" s="234"/>
      <c r="O357" s="234"/>
      <c r="P357" s="234"/>
      <c r="Q357" s="234"/>
      <c r="R357" s="234"/>
      <c r="S357" s="234"/>
      <c r="T357" s="235"/>
      <c r="AT357" s="229" t="s">
        <v>167</v>
      </c>
      <c r="AU357" s="229" t="s">
        <v>83</v>
      </c>
      <c r="AV357" s="227" t="s">
        <v>83</v>
      </c>
      <c r="AW357" s="227" t="s">
        <v>31</v>
      </c>
      <c r="AX357" s="227" t="s">
        <v>74</v>
      </c>
      <c r="AY357" s="229" t="s">
        <v>159</v>
      </c>
    </row>
    <row r="358" spans="2:51" s="227" customFormat="1" ht="12">
      <c r="B358" s="228"/>
      <c r="D358" s="220" t="s">
        <v>167</v>
      </c>
      <c r="E358" s="229" t="s">
        <v>1</v>
      </c>
      <c r="F358" s="230" t="s">
        <v>401</v>
      </c>
      <c r="H358" s="231">
        <v>8.241</v>
      </c>
      <c r="K358" s="232"/>
      <c r="L358" s="228"/>
      <c r="M358" s="233"/>
      <c r="N358" s="234"/>
      <c r="O358" s="234"/>
      <c r="P358" s="234"/>
      <c r="Q358" s="234"/>
      <c r="R358" s="234"/>
      <c r="S358" s="234"/>
      <c r="T358" s="235"/>
      <c r="AT358" s="229" t="s">
        <v>167</v>
      </c>
      <c r="AU358" s="229" t="s">
        <v>83</v>
      </c>
      <c r="AV358" s="227" t="s">
        <v>83</v>
      </c>
      <c r="AW358" s="227" t="s">
        <v>31</v>
      </c>
      <c r="AX358" s="227" t="s">
        <v>74</v>
      </c>
      <c r="AY358" s="229" t="s">
        <v>159</v>
      </c>
    </row>
    <row r="359" spans="2:51" s="227" customFormat="1" ht="12">
      <c r="B359" s="228"/>
      <c r="D359" s="220" t="s">
        <v>167</v>
      </c>
      <c r="E359" s="229" t="s">
        <v>1</v>
      </c>
      <c r="F359" s="230" t="s">
        <v>446</v>
      </c>
      <c r="H359" s="231">
        <v>7.281</v>
      </c>
      <c r="K359" s="232"/>
      <c r="L359" s="228"/>
      <c r="M359" s="233"/>
      <c r="N359" s="234"/>
      <c r="O359" s="234"/>
      <c r="P359" s="234"/>
      <c r="Q359" s="234"/>
      <c r="R359" s="234"/>
      <c r="S359" s="234"/>
      <c r="T359" s="235"/>
      <c r="AT359" s="229" t="s">
        <v>167</v>
      </c>
      <c r="AU359" s="229" t="s">
        <v>83</v>
      </c>
      <c r="AV359" s="227" t="s">
        <v>83</v>
      </c>
      <c r="AW359" s="227" t="s">
        <v>31</v>
      </c>
      <c r="AX359" s="227" t="s">
        <v>74</v>
      </c>
      <c r="AY359" s="229" t="s">
        <v>159</v>
      </c>
    </row>
    <row r="360" spans="2:51" s="227" customFormat="1" ht="22.5">
      <c r="B360" s="228"/>
      <c r="D360" s="220" t="s">
        <v>167</v>
      </c>
      <c r="E360" s="229" t="s">
        <v>1</v>
      </c>
      <c r="F360" s="230" t="s">
        <v>447</v>
      </c>
      <c r="H360" s="231">
        <v>31.671</v>
      </c>
      <c r="K360" s="232"/>
      <c r="L360" s="228"/>
      <c r="M360" s="233"/>
      <c r="N360" s="234"/>
      <c r="O360" s="234"/>
      <c r="P360" s="234"/>
      <c r="Q360" s="234"/>
      <c r="R360" s="234"/>
      <c r="S360" s="234"/>
      <c r="T360" s="235"/>
      <c r="AT360" s="229" t="s">
        <v>167</v>
      </c>
      <c r="AU360" s="229" t="s">
        <v>83</v>
      </c>
      <c r="AV360" s="227" t="s">
        <v>83</v>
      </c>
      <c r="AW360" s="227" t="s">
        <v>31</v>
      </c>
      <c r="AX360" s="227" t="s">
        <v>74</v>
      </c>
      <c r="AY360" s="229" t="s">
        <v>159</v>
      </c>
    </row>
    <row r="361" spans="2:51" s="227" customFormat="1" ht="22.5">
      <c r="B361" s="228"/>
      <c r="D361" s="220" t="s">
        <v>167</v>
      </c>
      <c r="E361" s="229" t="s">
        <v>1</v>
      </c>
      <c r="F361" s="230" t="s">
        <v>404</v>
      </c>
      <c r="H361" s="231">
        <v>52.255</v>
      </c>
      <c r="K361" s="232"/>
      <c r="L361" s="228"/>
      <c r="M361" s="233"/>
      <c r="N361" s="234"/>
      <c r="O361" s="234"/>
      <c r="P361" s="234"/>
      <c r="Q361" s="234"/>
      <c r="R361" s="234"/>
      <c r="S361" s="234"/>
      <c r="T361" s="235"/>
      <c r="AT361" s="229" t="s">
        <v>167</v>
      </c>
      <c r="AU361" s="229" t="s">
        <v>83</v>
      </c>
      <c r="AV361" s="227" t="s">
        <v>83</v>
      </c>
      <c r="AW361" s="227" t="s">
        <v>31</v>
      </c>
      <c r="AX361" s="227" t="s">
        <v>74</v>
      </c>
      <c r="AY361" s="229" t="s">
        <v>159</v>
      </c>
    </row>
    <row r="362" spans="2:51" s="227" customFormat="1" ht="12">
      <c r="B362" s="228"/>
      <c r="D362" s="220" t="s">
        <v>167</v>
      </c>
      <c r="E362" s="229" t="s">
        <v>1</v>
      </c>
      <c r="F362" s="230" t="s">
        <v>448</v>
      </c>
      <c r="H362" s="231">
        <v>49.739</v>
      </c>
      <c r="K362" s="232"/>
      <c r="L362" s="228"/>
      <c r="M362" s="233"/>
      <c r="N362" s="234"/>
      <c r="O362" s="234"/>
      <c r="P362" s="234"/>
      <c r="Q362" s="234"/>
      <c r="R362" s="234"/>
      <c r="S362" s="234"/>
      <c r="T362" s="235"/>
      <c r="AT362" s="229" t="s">
        <v>167</v>
      </c>
      <c r="AU362" s="229" t="s">
        <v>83</v>
      </c>
      <c r="AV362" s="227" t="s">
        <v>83</v>
      </c>
      <c r="AW362" s="227" t="s">
        <v>31</v>
      </c>
      <c r="AX362" s="227" t="s">
        <v>74</v>
      </c>
      <c r="AY362" s="229" t="s">
        <v>159</v>
      </c>
    </row>
    <row r="363" spans="2:51" s="227" customFormat="1" ht="12">
      <c r="B363" s="228"/>
      <c r="D363" s="220" t="s">
        <v>167</v>
      </c>
      <c r="E363" s="229" t="s">
        <v>1</v>
      </c>
      <c r="F363" s="230" t="s">
        <v>449</v>
      </c>
      <c r="H363" s="231">
        <v>7.349</v>
      </c>
      <c r="K363" s="232"/>
      <c r="L363" s="228"/>
      <c r="M363" s="233"/>
      <c r="N363" s="234"/>
      <c r="O363" s="234"/>
      <c r="P363" s="234"/>
      <c r="Q363" s="234"/>
      <c r="R363" s="234"/>
      <c r="S363" s="234"/>
      <c r="T363" s="235"/>
      <c r="AT363" s="229" t="s">
        <v>167</v>
      </c>
      <c r="AU363" s="229" t="s">
        <v>83</v>
      </c>
      <c r="AV363" s="227" t="s">
        <v>83</v>
      </c>
      <c r="AW363" s="227" t="s">
        <v>31</v>
      </c>
      <c r="AX363" s="227" t="s">
        <v>74</v>
      </c>
      <c r="AY363" s="229" t="s">
        <v>159</v>
      </c>
    </row>
    <row r="364" spans="2:51" s="227" customFormat="1" ht="12">
      <c r="B364" s="228"/>
      <c r="D364" s="220" t="s">
        <v>167</v>
      </c>
      <c r="E364" s="229" t="s">
        <v>1</v>
      </c>
      <c r="F364" s="230" t="s">
        <v>450</v>
      </c>
      <c r="H364" s="231">
        <v>2.75</v>
      </c>
      <c r="K364" s="232"/>
      <c r="L364" s="228"/>
      <c r="M364" s="233"/>
      <c r="N364" s="234"/>
      <c r="O364" s="234"/>
      <c r="P364" s="234"/>
      <c r="Q364" s="234"/>
      <c r="R364" s="234"/>
      <c r="S364" s="234"/>
      <c r="T364" s="235"/>
      <c r="AT364" s="229" t="s">
        <v>167</v>
      </c>
      <c r="AU364" s="229" t="s">
        <v>83</v>
      </c>
      <c r="AV364" s="227" t="s">
        <v>83</v>
      </c>
      <c r="AW364" s="227" t="s">
        <v>31</v>
      </c>
      <c r="AX364" s="227" t="s">
        <v>74</v>
      </c>
      <c r="AY364" s="229" t="s">
        <v>159</v>
      </c>
    </row>
    <row r="365" spans="2:51" s="227" customFormat="1" ht="12">
      <c r="B365" s="228"/>
      <c r="D365" s="220" t="s">
        <v>167</v>
      </c>
      <c r="E365" s="229" t="s">
        <v>1</v>
      </c>
      <c r="F365" s="230" t="s">
        <v>451</v>
      </c>
      <c r="H365" s="231">
        <v>1.375</v>
      </c>
      <c r="K365" s="232"/>
      <c r="L365" s="228"/>
      <c r="M365" s="233"/>
      <c r="N365" s="234"/>
      <c r="O365" s="234"/>
      <c r="P365" s="234"/>
      <c r="Q365" s="234"/>
      <c r="R365" s="234"/>
      <c r="S365" s="234"/>
      <c r="T365" s="235"/>
      <c r="AT365" s="229" t="s">
        <v>167</v>
      </c>
      <c r="AU365" s="229" t="s">
        <v>83</v>
      </c>
      <c r="AV365" s="227" t="s">
        <v>83</v>
      </c>
      <c r="AW365" s="227" t="s">
        <v>31</v>
      </c>
      <c r="AX365" s="227" t="s">
        <v>74</v>
      </c>
      <c r="AY365" s="229" t="s">
        <v>159</v>
      </c>
    </row>
    <row r="366" spans="2:51" s="227" customFormat="1" ht="12">
      <c r="B366" s="228"/>
      <c r="D366" s="220" t="s">
        <v>167</v>
      </c>
      <c r="E366" s="229" t="s">
        <v>1</v>
      </c>
      <c r="F366" s="230" t="s">
        <v>452</v>
      </c>
      <c r="H366" s="231">
        <v>3</v>
      </c>
      <c r="K366" s="232"/>
      <c r="L366" s="228"/>
      <c r="M366" s="233"/>
      <c r="N366" s="234"/>
      <c r="O366" s="234"/>
      <c r="P366" s="234"/>
      <c r="Q366" s="234"/>
      <c r="R366" s="234"/>
      <c r="S366" s="234"/>
      <c r="T366" s="235"/>
      <c r="AT366" s="229" t="s">
        <v>167</v>
      </c>
      <c r="AU366" s="229" t="s">
        <v>83</v>
      </c>
      <c r="AV366" s="227" t="s">
        <v>83</v>
      </c>
      <c r="AW366" s="227" t="s">
        <v>31</v>
      </c>
      <c r="AX366" s="227" t="s">
        <v>74</v>
      </c>
      <c r="AY366" s="229" t="s">
        <v>159</v>
      </c>
    </row>
    <row r="367" spans="2:51" s="227" customFormat="1" ht="12">
      <c r="B367" s="228"/>
      <c r="D367" s="220" t="s">
        <v>167</v>
      </c>
      <c r="E367" s="229" t="s">
        <v>1</v>
      </c>
      <c r="F367" s="230" t="s">
        <v>453</v>
      </c>
      <c r="H367" s="231">
        <v>5.787</v>
      </c>
      <c r="K367" s="232"/>
      <c r="L367" s="228"/>
      <c r="M367" s="233"/>
      <c r="N367" s="234"/>
      <c r="O367" s="234"/>
      <c r="P367" s="234"/>
      <c r="Q367" s="234"/>
      <c r="R367" s="234"/>
      <c r="S367" s="234"/>
      <c r="T367" s="235"/>
      <c r="AT367" s="229" t="s">
        <v>167</v>
      </c>
      <c r="AU367" s="229" t="s">
        <v>83</v>
      </c>
      <c r="AV367" s="227" t="s">
        <v>83</v>
      </c>
      <c r="AW367" s="227" t="s">
        <v>31</v>
      </c>
      <c r="AX367" s="227" t="s">
        <v>74</v>
      </c>
      <c r="AY367" s="229" t="s">
        <v>159</v>
      </c>
    </row>
    <row r="368" spans="2:51" s="227" customFormat="1" ht="12">
      <c r="B368" s="228"/>
      <c r="D368" s="220" t="s">
        <v>167</v>
      </c>
      <c r="E368" s="229" t="s">
        <v>1</v>
      </c>
      <c r="F368" s="230" t="s">
        <v>454</v>
      </c>
      <c r="H368" s="231">
        <v>1.568</v>
      </c>
      <c r="K368" s="232"/>
      <c r="L368" s="228"/>
      <c r="M368" s="233"/>
      <c r="N368" s="234"/>
      <c r="O368" s="234"/>
      <c r="P368" s="234"/>
      <c r="Q368" s="234"/>
      <c r="R368" s="234"/>
      <c r="S368" s="234"/>
      <c r="T368" s="235"/>
      <c r="AT368" s="229" t="s">
        <v>167</v>
      </c>
      <c r="AU368" s="229" t="s">
        <v>83</v>
      </c>
      <c r="AV368" s="227" t="s">
        <v>83</v>
      </c>
      <c r="AW368" s="227" t="s">
        <v>31</v>
      </c>
      <c r="AX368" s="227" t="s">
        <v>74</v>
      </c>
      <c r="AY368" s="229" t="s">
        <v>159</v>
      </c>
    </row>
    <row r="369" spans="2:51" s="227" customFormat="1" ht="12">
      <c r="B369" s="228"/>
      <c r="D369" s="220" t="s">
        <v>167</v>
      </c>
      <c r="E369" s="229" t="s">
        <v>1</v>
      </c>
      <c r="F369" s="230" t="s">
        <v>455</v>
      </c>
      <c r="H369" s="231">
        <v>29.648</v>
      </c>
      <c r="K369" s="232"/>
      <c r="L369" s="228"/>
      <c r="M369" s="233"/>
      <c r="N369" s="234"/>
      <c r="O369" s="234"/>
      <c r="P369" s="234"/>
      <c r="Q369" s="234"/>
      <c r="R369" s="234"/>
      <c r="S369" s="234"/>
      <c r="T369" s="235"/>
      <c r="AT369" s="229" t="s">
        <v>167</v>
      </c>
      <c r="AU369" s="229" t="s">
        <v>83</v>
      </c>
      <c r="AV369" s="227" t="s">
        <v>83</v>
      </c>
      <c r="AW369" s="227" t="s">
        <v>31</v>
      </c>
      <c r="AX369" s="227" t="s">
        <v>74</v>
      </c>
      <c r="AY369" s="229" t="s">
        <v>159</v>
      </c>
    </row>
    <row r="370" spans="2:51" s="227" customFormat="1" ht="22.5">
      <c r="B370" s="228"/>
      <c r="D370" s="220" t="s">
        <v>167</v>
      </c>
      <c r="E370" s="229" t="s">
        <v>1</v>
      </c>
      <c r="F370" s="230" t="s">
        <v>456</v>
      </c>
      <c r="H370" s="231">
        <v>30.062</v>
      </c>
      <c r="K370" s="232"/>
      <c r="L370" s="228"/>
      <c r="M370" s="233"/>
      <c r="N370" s="234"/>
      <c r="O370" s="234"/>
      <c r="P370" s="234"/>
      <c r="Q370" s="234"/>
      <c r="R370" s="234"/>
      <c r="S370" s="234"/>
      <c r="T370" s="235"/>
      <c r="AT370" s="229" t="s">
        <v>167</v>
      </c>
      <c r="AU370" s="229" t="s">
        <v>83</v>
      </c>
      <c r="AV370" s="227" t="s">
        <v>83</v>
      </c>
      <c r="AW370" s="227" t="s">
        <v>31</v>
      </c>
      <c r="AX370" s="227" t="s">
        <v>74</v>
      </c>
      <c r="AY370" s="229" t="s">
        <v>159</v>
      </c>
    </row>
    <row r="371" spans="2:51" s="227" customFormat="1" ht="12">
      <c r="B371" s="228"/>
      <c r="D371" s="220" t="s">
        <v>167</v>
      </c>
      <c r="E371" s="229" t="s">
        <v>1</v>
      </c>
      <c r="F371" s="230" t="s">
        <v>457</v>
      </c>
      <c r="H371" s="231">
        <v>32.728</v>
      </c>
      <c r="K371" s="232"/>
      <c r="L371" s="228"/>
      <c r="M371" s="233"/>
      <c r="N371" s="234"/>
      <c r="O371" s="234"/>
      <c r="P371" s="234"/>
      <c r="Q371" s="234"/>
      <c r="R371" s="234"/>
      <c r="S371" s="234"/>
      <c r="T371" s="235"/>
      <c r="AT371" s="229" t="s">
        <v>167</v>
      </c>
      <c r="AU371" s="229" t="s">
        <v>83</v>
      </c>
      <c r="AV371" s="227" t="s">
        <v>83</v>
      </c>
      <c r="AW371" s="227" t="s">
        <v>31</v>
      </c>
      <c r="AX371" s="227" t="s">
        <v>74</v>
      </c>
      <c r="AY371" s="229" t="s">
        <v>159</v>
      </c>
    </row>
    <row r="372" spans="2:51" s="255" customFormat="1" ht="12">
      <c r="B372" s="254"/>
      <c r="D372" s="220" t="s">
        <v>167</v>
      </c>
      <c r="E372" s="256" t="s">
        <v>1</v>
      </c>
      <c r="F372" s="257" t="s">
        <v>380</v>
      </c>
      <c r="H372" s="258">
        <v>341.297</v>
      </c>
      <c r="K372" s="259"/>
      <c r="L372" s="254"/>
      <c r="M372" s="260"/>
      <c r="N372" s="261"/>
      <c r="O372" s="261"/>
      <c r="P372" s="261"/>
      <c r="Q372" s="261"/>
      <c r="R372" s="261"/>
      <c r="S372" s="261"/>
      <c r="T372" s="262"/>
      <c r="AT372" s="256" t="s">
        <v>167</v>
      </c>
      <c r="AU372" s="256" t="s">
        <v>83</v>
      </c>
      <c r="AV372" s="255" t="s">
        <v>86</v>
      </c>
      <c r="AW372" s="255" t="s">
        <v>31</v>
      </c>
      <c r="AX372" s="255" t="s">
        <v>74</v>
      </c>
      <c r="AY372" s="256" t="s">
        <v>159</v>
      </c>
    </row>
    <row r="373" spans="2:51" s="218" customFormat="1" ht="12">
      <c r="B373" s="219"/>
      <c r="D373" s="220" t="s">
        <v>167</v>
      </c>
      <c r="E373" s="221" t="s">
        <v>1</v>
      </c>
      <c r="F373" s="222" t="s">
        <v>458</v>
      </c>
      <c r="H373" s="221" t="s">
        <v>1</v>
      </c>
      <c r="K373" s="223"/>
      <c r="L373" s="219"/>
      <c r="M373" s="224"/>
      <c r="N373" s="225"/>
      <c r="O373" s="225"/>
      <c r="P373" s="225"/>
      <c r="Q373" s="225"/>
      <c r="R373" s="225"/>
      <c r="S373" s="225"/>
      <c r="T373" s="226"/>
      <c r="AT373" s="221" t="s">
        <v>167</v>
      </c>
      <c r="AU373" s="221" t="s">
        <v>83</v>
      </c>
      <c r="AV373" s="218" t="s">
        <v>79</v>
      </c>
      <c r="AW373" s="218" t="s">
        <v>31</v>
      </c>
      <c r="AX373" s="218" t="s">
        <v>74</v>
      </c>
      <c r="AY373" s="221" t="s">
        <v>159</v>
      </c>
    </row>
    <row r="374" spans="2:51" s="227" customFormat="1" ht="12">
      <c r="B374" s="228"/>
      <c r="D374" s="220" t="s">
        <v>167</v>
      </c>
      <c r="E374" s="229" t="s">
        <v>1</v>
      </c>
      <c r="F374" s="230" t="s">
        <v>459</v>
      </c>
      <c r="H374" s="231">
        <v>1023.891</v>
      </c>
      <c r="K374" s="232"/>
      <c r="L374" s="228"/>
      <c r="M374" s="233"/>
      <c r="N374" s="234"/>
      <c r="O374" s="234"/>
      <c r="P374" s="234"/>
      <c r="Q374" s="234"/>
      <c r="R374" s="234"/>
      <c r="S374" s="234"/>
      <c r="T374" s="235"/>
      <c r="AT374" s="229" t="s">
        <v>167</v>
      </c>
      <c r="AU374" s="229" t="s">
        <v>83</v>
      </c>
      <c r="AV374" s="227" t="s">
        <v>83</v>
      </c>
      <c r="AW374" s="227" t="s">
        <v>31</v>
      </c>
      <c r="AX374" s="227" t="s">
        <v>74</v>
      </c>
      <c r="AY374" s="229" t="s">
        <v>159</v>
      </c>
    </row>
    <row r="375" spans="2:51" s="255" customFormat="1" ht="12">
      <c r="B375" s="254"/>
      <c r="D375" s="220" t="s">
        <v>167</v>
      </c>
      <c r="E375" s="256" t="s">
        <v>1</v>
      </c>
      <c r="F375" s="257" t="s">
        <v>380</v>
      </c>
      <c r="H375" s="258">
        <v>1023.891</v>
      </c>
      <c r="K375" s="259"/>
      <c r="L375" s="254"/>
      <c r="M375" s="260"/>
      <c r="N375" s="261"/>
      <c r="O375" s="261"/>
      <c r="P375" s="261"/>
      <c r="Q375" s="261"/>
      <c r="R375" s="261"/>
      <c r="S375" s="261"/>
      <c r="T375" s="262"/>
      <c r="AT375" s="256" t="s">
        <v>167</v>
      </c>
      <c r="AU375" s="256" t="s">
        <v>83</v>
      </c>
      <c r="AV375" s="255" t="s">
        <v>86</v>
      </c>
      <c r="AW375" s="255" t="s">
        <v>31</v>
      </c>
      <c r="AX375" s="255" t="s">
        <v>74</v>
      </c>
      <c r="AY375" s="256" t="s">
        <v>159</v>
      </c>
    </row>
    <row r="376" spans="2:51" s="236" customFormat="1" ht="12">
      <c r="B376" s="237"/>
      <c r="D376" s="220" t="s">
        <v>167</v>
      </c>
      <c r="E376" s="238" t="s">
        <v>1</v>
      </c>
      <c r="F376" s="239" t="s">
        <v>178</v>
      </c>
      <c r="H376" s="240">
        <v>1477.628</v>
      </c>
      <c r="K376" s="241"/>
      <c r="L376" s="237"/>
      <c r="M376" s="242"/>
      <c r="N376" s="243"/>
      <c r="O376" s="243"/>
      <c r="P376" s="243"/>
      <c r="Q376" s="243"/>
      <c r="R376" s="243"/>
      <c r="S376" s="243"/>
      <c r="T376" s="244"/>
      <c r="AT376" s="238" t="s">
        <v>167</v>
      </c>
      <c r="AU376" s="238" t="s">
        <v>83</v>
      </c>
      <c r="AV376" s="236" t="s">
        <v>89</v>
      </c>
      <c r="AW376" s="236" t="s">
        <v>31</v>
      </c>
      <c r="AX376" s="236" t="s">
        <v>79</v>
      </c>
      <c r="AY376" s="238" t="s">
        <v>159</v>
      </c>
    </row>
    <row r="377" spans="1:65" s="34" customFormat="1" ht="24.2" customHeight="1">
      <c r="A377" s="28"/>
      <c r="B377" s="29"/>
      <c r="C377" s="205" t="s">
        <v>460</v>
      </c>
      <c r="D377" s="205" t="s">
        <v>161</v>
      </c>
      <c r="E377" s="206" t="s">
        <v>461</v>
      </c>
      <c r="F377" s="207" t="s">
        <v>462</v>
      </c>
      <c r="G377" s="208" t="s">
        <v>322</v>
      </c>
      <c r="H377" s="209">
        <v>1342.02</v>
      </c>
      <c r="I377" s="1"/>
      <c r="J377" s="211">
        <f>ROUND(I377*H377,2)</f>
        <v>0</v>
      </c>
      <c r="K377" s="208" t="s">
        <v>165</v>
      </c>
      <c r="L377" s="29"/>
      <c r="M377" s="212" t="s">
        <v>1</v>
      </c>
      <c r="N377" s="213" t="s">
        <v>39</v>
      </c>
      <c r="O377" s="76"/>
      <c r="P377" s="214">
        <f>O377*H377</f>
        <v>0</v>
      </c>
      <c r="Q377" s="214">
        <v>0.0015</v>
      </c>
      <c r="R377" s="214">
        <f>Q377*H377</f>
        <v>2.01303</v>
      </c>
      <c r="S377" s="214">
        <v>0</v>
      </c>
      <c r="T377" s="215">
        <f>S377*H377</f>
        <v>0</v>
      </c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R377" s="216" t="s">
        <v>89</v>
      </c>
      <c r="AT377" s="216" t="s">
        <v>161</v>
      </c>
      <c r="AU377" s="216" t="s">
        <v>83</v>
      </c>
      <c r="AY377" s="11" t="s">
        <v>159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1" t="s">
        <v>79</v>
      </c>
      <c r="BK377" s="217">
        <f>ROUND(I377*H377,2)</f>
        <v>0</v>
      </c>
      <c r="BL377" s="11" t="s">
        <v>89</v>
      </c>
      <c r="BM377" s="216" t="s">
        <v>463</v>
      </c>
    </row>
    <row r="378" spans="2:51" s="218" customFormat="1" ht="12">
      <c r="B378" s="219"/>
      <c r="D378" s="220" t="s">
        <v>167</v>
      </c>
      <c r="E378" s="221" t="s">
        <v>1</v>
      </c>
      <c r="F378" s="222" t="s">
        <v>464</v>
      </c>
      <c r="H378" s="221" t="s">
        <v>1</v>
      </c>
      <c r="K378" s="223"/>
      <c r="L378" s="219"/>
      <c r="M378" s="224"/>
      <c r="N378" s="225"/>
      <c r="O378" s="225"/>
      <c r="P378" s="225"/>
      <c r="Q378" s="225"/>
      <c r="R378" s="225"/>
      <c r="S378" s="225"/>
      <c r="T378" s="226"/>
      <c r="AT378" s="221" t="s">
        <v>167</v>
      </c>
      <c r="AU378" s="221" t="s">
        <v>83</v>
      </c>
      <c r="AV378" s="218" t="s">
        <v>79</v>
      </c>
      <c r="AW378" s="218" t="s">
        <v>31</v>
      </c>
      <c r="AX378" s="218" t="s">
        <v>74</v>
      </c>
      <c r="AY378" s="221" t="s">
        <v>159</v>
      </c>
    </row>
    <row r="379" spans="2:51" s="227" customFormat="1" ht="12">
      <c r="B379" s="228"/>
      <c r="D379" s="220" t="s">
        <v>167</v>
      </c>
      <c r="E379" s="229" t="s">
        <v>1</v>
      </c>
      <c r="F379" s="230" t="s">
        <v>465</v>
      </c>
      <c r="H379" s="231">
        <v>23.09</v>
      </c>
      <c r="K379" s="232"/>
      <c r="L379" s="228"/>
      <c r="M379" s="233"/>
      <c r="N379" s="234"/>
      <c r="O379" s="234"/>
      <c r="P379" s="234"/>
      <c r="Q379" s="234"/>
      <c r="R379" s="234"/>
      <c r="S379" s="234"/>
      <c r="T379" s="235"/>
      <c r="AT379" s="229" t="s">
        <v>167</v>
      </c>
      <c r="AU379" s="229" t="s">
        <v>83</v>
      </c>
      <c r="AV379" s="227" t="s">
        <v>83</v>
      </c>
      <c r="AW379" s="227" t="s">
        <v>31</v>
      </c>
      <c r="AX379" s="227" t="s">
        <v>74</v>
      </c>
      <c r="AY379" s="229" t="s">
        <v>159</v>
      </c>
    </row>
    <row r="380" spans="2:51" s="227" customFormat="1" ht="12">
      <c r="B380" s="228"/>
      <c r="D380" s="220" t="s">
        <v>167</v>
      </c>
      <c r="E380" s="229" t="s">
        <v>1</v>
      </c>
      <c r="F380" s="230" t="s">
        <v>466</v>
      </c>
      <c r="H380" s="231">
        <v>3.94</v>
      </c>
      <c r="K380" s="232"/>
      <c r="L380" s="228"/>
      <c r="M380" s="233"/>
      <c r="N380" s="234"/>
      <c r="O380" s="234"/>
      <c r="P380" s="234"/>
      <c r="Q380" s="234"/>
      <c r="R380" s="234"/>
      <c r="S380" s="234"/>
      <c r="T380" s="235"/>
      <c r="AT380" s="229" t="s">
        <v>167</v>
      </c>
      <c r="AU380" s="229" t="s">
        <v>83</v>
      </c>
      <c r="AV380" s="227" t="s">
        <v>83</v>
      </c>
      <c r="AW380" s="227" t="s">
        <v>31</v>
      </c>
      <c r="AX380" s="227" t="s">
        <v>74</v>
      </c>
      <c r="AY380" s="229" t="s">
        <v>159</v>
      </c>
    </row>
    <row r="381" spans="2:51" s="227" customFormat="1" ht="12">
      <c r="B381" s="228"/>
      <c r="D381" s="220" t="s">
        <v>167</v>
      </c>
      <c r="E381" s="229" t="s">
        <v>1</v>
      </c>
      <c r="F381" s="230" t="s">
        <v>467</v>
      </c>
      <c r="H381" s="231">
        <v>10.58</v>
      </c>
      <c r="K381" s="232"/>
      <c r="L381" s="228"/>
      <c r="M381" s="233"/>
      <c r="N381" s="234"/>
      <c r="O381" s="234"/>
      <c r="P381" s="234"/>
      <c r="Q381" s="234"/>
      <c r="R381" s="234"/>
      <c r="S381" s="234"/>
      <c r="T381" s="235"/>
      <c r="AT381" s="229" t="s">
        <v>167</v>
      </c>
      <c r="AU381" s="229" t="s">
        <v>83</v>
      </c>
      <c r="AV381" s="227" t="s">
        <v>83</v>
      </c>
      <c r="AW381" s="227" t="s">
        <v>31</v>
      </c>
      <c r="AX381" s="227" t="s">
        <v>74</v>
      </c>
      <c r="AY381" s="229" t="s">
        <v>159</v>
      </c>
    </row>
    <row r="382" spans="2:51" s="227" customFormat="1" ht="12">
      <c r="B382" s="228"/>
      <c r="D382" s="220" t="s">
        <v>167</v>
      </c>
      <c r="E382" s="229" t="s">
        <v>1</v>
      </c>
      <c r="F382" s="230" t="s">
        <v>468</v>
      </c>
      <c r="H382" s="231">
        <v>23.5</v>
      </c>
      <c r="K382" s="232"/>
      <c r="L382" s="228"/>
      <c r="M382" s="233"/>
      <c r="N382" s="234"/>
      <c r="O382" s="234"/>
      <c r="P382" s="234"/>
      <c r="Q382" s="234"/>
      <c r="R382" s="234"/>
      <c r="S382" s="234"/>
      <c r="T382" s="235"/>
      <c r="AT382" s="229" t="s">
        <v>167</v>
      </c>
      <c r="AU382" s="229" t="s">
        <v>83</v>
      </c>
      <c r="AV382" s="227" t="s">
        <v>83</v>
      </c>
      <c r="AW382" s="227" t="s">
        <v>31</v>
      </c>
      <c r="AX382" s="227" t="s">
        <v>74</v>
      </c>
      <c r="AY382" s="229" t="s">
        <v>159</v>
      </c>
    </row>
    <row r="383" spans="2:51" s="227" customFormat="1" ht="12">
      <c r="B383" s="228"/>
      <c r="D383" s="220" t="s">
        <v>167</v>
      </c>
      <c r="E383" s="229" t="s">
        <v>1</v>
      </c>
      <c r="F383" s="230" t="s">
        <v>469</v>
      </c>
      <c r="H383" s="231">
        <v>23.1</v>
      </c>
      <c r="K383" s="232"/>
      <c r="L383" s="228"/>
      <c r="M383" s="233"/>
      <c r="N383" s="234"/>
      <c r="O383" s="234"/>
      <c r="P383" s="234"/>
      <c r="Q383" s="234"/>
      <c r="R383" s="234"/>
      <c r="S383" s="234"/>
      <c r="T383" s="235"/>
      <c r="AT383" s="229" t="s">
        <v>167</v>
      </c>
      <c r="AU383" s="229" t="s">
        <v>83</v>
      </c>
      <c r="AV383" s="227" t="s">
        <v>83</v>
      </c>
      <c r="AW383" s="227" t="s">
        <v>31</v>
      </c>
      <c r="AX383" s="227" t="s">
        <v>74</v>
      </c>
      <c r="AY383" s="229" t="s">
        <v>159</v>
      </c>
    </row>
    <row r="384" spans="2:51" s="227" customFormat="1" ht="12">
      <c r="B384" s="228"/>
      <c r="D384" s="220" t="s">
        <v>167</v>
      </c>
      <c r="E384" s="229" t="s">
        <v>1</v>
      </c>
      <c r="F384" s="230" t="s">
        <v>470</v>
      </c>
      <c r="H384" s="231">
        <v>21.4</v>
      </c>
      <c r="K384" s="232"/>
      <c r="L384" s="228"/>
      <c r="M384" s="233"/>
      <c r="N384" s="234"/>
      <c r="O384" s="234"/>
      <c r="P384" s="234"/>
      <c r="Q384" s="234"/>
      <c r="R384" s="234"/>
      <c r="S384" s="234"/>
      <c r="T384" s="235"/>
      <c r="AT384" s="229" t="s">
        <v>167</v>
      </c>
      <c r="AU384" s="229" t="s">
        <v>83</v>
      </c>
      <c r="AV384" s="227" t="s">
        <v>83</v>
      </c>
      <c r="AW384" s="227" t="s">
        <v>31</v>
      </c>
      <c r="AX384" s="227" t="s">
        <v>74</v>
      </c>
      <c r="AY384" s="229" t="s">
        <v>159</v>
      </c>
    </row>
    <row r="385" spans="2:51" s="227" customFormat="1" ht="12">
      <c r="B385" s="228"/>
      <c r="D385" s="220" t="s">
        <v>167</v>
      </c>
      <c r="E385" s="229" t="s">
        <v>1</v>
      </c>
      <c r="F385" s="230" t="s">
        <v>471</v>
      </c>
      <c r="H385" s="231">
        <v>11.7</v>
      </c>
      <c r="K385" s="232"/>
      <c r="L385" s="228"/>
      <c r="M385" s="233"/>
      <c r="N385" s="234"/>
      <c r="O385" s="234"/>
      <c r="P385" s="234"/>
      <c r="Q385" s="234"/>
      <c r="R385" s="234"/>
      <c r="S385" s="234"/>
      <c r="T385" s="235"/>
      <c r="AT385" s="229" t="s">
        <v>167</v>
      </c>
      <c r="AU385" s="229" t="s">
        <v>83</v>
      </c>
      <c r="AV385" s="227" t="s">
        <v>83</v>
      </c>
      <c r="AW385" s="227" t="s">
        <v>31</v>
      </c>
      <c r="AX385" s="227" t="s">
        <v>74</v>
      </c>
      <c r="AY385" s="229" t="s">
        <v>159</v>
      </c>
    </row>
    <row r="386" spans="2:51" s="227" customFormat="1" ht="12">
      <c r="B386" s="228"/>
      <c r="D386" s="220" t="s">
        <v>167</v>
      </c>
      <c r="E386" s="229" t="s">
        <v>1</v>
      </c>
      <c r="F386" s="230" t="s">
        <v>472</v>
      </c>
      <c r="H386" s="231">
        <v>6.44</v>
      </c>
      <c r="K386" s="232"/>
      <c r="L386" s="228"/>
      <c r="M386" s="233"/>
      <c r="N386" s="234"/>
      <c r="O386" s="234"/>
      <c r="P386" s="234"/>
      <c r="Q386" s="234"/>
      <c r="R386" s="234"/>
      <c r="S386" s="234"/>
      <c r="T386" s="235"/>
      <c r="AT386" s="229" t="s">
        <v>167</v>
      </c>
      <c r="AU386" s="229" t="s">
        <v>83</v>
      </c>
      <c r="AV386" s="227" t="s">
        <v>83</v>
      </c>
      <c r="AW386" s="227" t="s">
        <v>31</v>
      </c>
      <c r="AX386" s="227" t="s">
        <v>74</v>
      </c>
      <c r="AY386" s="229" t="s">
        <v>159</v>
      </c>
    </row>
    <row r="387" spans="2:51" s="227" customFormat="1" ht="12">
      <c r="B387" s="228"/>
      <c r="D387" s="220" t="s">
        <v>167</v>
      </c>
      <c r="E387" s="229" t="s">
        <v>1</v>
      </c>
      <c r="F387" s="230" t="s">
        <v>473</v>
      </c>
      <c r="H387" s="231">
        <v>20.54</v>
      </c>
      <c r="K387" s="232"/>
      <c r="L387" s="228"/>
      <c r="M387" s="233"/>
      <c r="N387" s="234"/>
      <c r="O387" s="234"/>
      <c r="P387" s="234"/>
      <c r="Q387" s="234"/>
      <c r="R387" s="234"/>
      <c r="S387" s="234"/>
      <c r="T387" s="235"/>
      <c r="AT387" s="229" t="s">
        <v>167</v>
      </c>
      <c r="AU387" s="229" t="s">
        <v>83</v>
      </c>
      <c r="AV387" s="227" t="s">
        <v>83</v>
      </c>
      <c r="AW387" s="227" t="s">
        <v>31</v>
      </c>
      <c r="AX387" s="227" t="s">
        <v>74</v>
      </c>
      <c r="AY387" s="229" t="s">
        <v>159</v>
      </c>
    </row>
    <row r="388" spans="2:51" s="227" customFormat="1" ht="12">
      <c r="B388" s="228"/>
      <c r="D388" s="220" t="s">
        <v>167</v>
      </c>
      <c r="E388" s="229" t="s">
        <v>1</v>
      </c>
      <c r="F388" s="230" t="s">
        <v>474</v>
      </c>
      <c r="H388" s="231">
        <v>14.75</v>
      </c>
      <c r="K388" s="232"/>
      <c r="L388" s="228"/>
      <c r="M388" s="233"/>
      <c r="N388" s="234"/>
      <c r="O388" s="234"/>
      <c r="P388" s="234"/>
      <c r="Q388" s="234"/>
      <c r="R388" s="234"/>
      <c r="S388" s="234"/>
      <c r="T388" s="235"/>
      <c r="AT388" s="229" t="s">
        <v>167</v>
      </c>
      <c r="AU388" s="229" t="s">
        <v>83</v>
      </c>
      <c r="AV388" s="227" t="s">
        <v>83</v>
      </c>
      <c r="AW388" s="227" t="s">
        <v>31</v>
      </c>
      <c r="AX388" s="227" t="s">
        <v>74</v>
      </c>
      <c r="AY388" s="229" t="s">
        <v>159</v>
      </c>
    </row>
    <row r="389" spans="2:51" s="227" customFormat="1" ht="12">
      <c r="B389" s="228"/>
      <c r="D389" s="220" t="s">
        <v>167</v>
      </c>
      <c r="E389" s="229" t="s">
        <v>1</v>
      </c>
      <c r="F389" s="230" t="s">
        <v>475</v>
      </c>
      <c r="H389" s="231">
        <v>18.2</v>
      </c>
      <c r="K389" s="232"/>
      <c r="L389" s="228"/>
      <c r="M389" s="233"/>
      <c r="N389" s="234"/>
      <c r="O389" s="234"/>
      <c r="P389" s="234"/>
      <c r="Q389" s="234"/>
      <c r="R389" s="234"/>
      <c r="S389" s="234"/>
      <c r="T389" s="235"/>
      <c r="AT389" s="229" t="s">
        <v>167</v>
      </c>
      <c r="AU389" s="229" t="s">
        <v>83</v>
      </c>
      <c r="AV389" s="227" t="s">
        <v>83</v>
      </c>
      <c r="AW389" s="227" t="s">
        <v>31</v>
      </c>
      <c r="AX389" s="227" t="s">
        <v>74</v>
      </c>
      <c r="AY389" s="229" t="s">
        <v>159</v>
      </c>
    </row>
    <row r="390" spans="2:51" s="227" customFormat="1" ht="12">
      <c r="B390" s="228"/>
      <c r="D390" s="220" t="s">
        <v>167</v>
      </c>
      <c r="E390" s="229" t="s">
        <v>1</v>
      </c>
      <c r="F390" s="230" t="s">
        <v>476</v>
      </c>
      <c r="H390" s="231">
        <v>20.64</v>
      </c>
      <c r="K390" s="232"/>
      <c r="L390" s="228"/>
      <c r="M390" s="233"/>
      <c r="N390" s="234"/>
      <c r="O390" s="234"/>
      <c r="P390" s="234"/>
      <c r="Q390" s="234"/>
      <c r="R390" s="234"/>
      <c r="S390" s="234"/>
      <c r="T390" s="235"/>
      <c r="AT390" s="229" t="s">
        <v>167</v>
      </c>
      <c r="AU390" s="229" t="s">
        <v>83</v>
      </c>
      <c r="AV390" s="227" t="s">
        <v>83</v>
      </c>
      <c r="AW390" s="227" t="s">
        <v>31</v>
      </c>
      <c r="AX390" s="227" t="s">
        <v>74</v>
      </c>
      <c r="AY390" s="229" t="s">
        <v>159</v>
      </c>
    </row>
    <row r="391" spans="2:51" s="227" customFormat="1" ht="12">
      <c r="B391" s="228"/>
      <c r="D391" s="220" t="s">
        <v>167</v>
      </c>
      <c r="E391" s="229" t="s">
        <v>1</v>
      </c>
      <c r="F391" s="230" t="s">
        <v>477</v>
      </c>
      <c r="H391" s="231">
        <v>14.08</v>
      </c>
      <c r="K391" s="232"/>
      <c r="L391" s="228"/>
      <c r="M391" s="233"/>
      <c r="N391" s="234"/>
      <c r="O391" s="234"/>
      <c r="P391" s="234"/>
      <c r="Q391" s="234"/>
      <c r="R391" s="234"/>
      <c r="S391" s="234"/>
      <c r="T391" s="235"/>
      <c r="AT391" s="229" t="s">
        <v>167</v>
      </c>
      <c r="AU391" s="229" t="s">
        <v>83</v>
      </c>
      <c r="AV391" s="227" t="s">
        <v>83</v>
      </c>
      <c r="AW391" s="227" t="s">
        <v>31</v>
      </c>
      <c r="AX391" s="227" t="s">
        <v>74</v>
      </c>
      <c r="AY391" s="229" t="s">
        <v>159</v>
      </c>
    </row>
    <row r="392" spans="2:51" s="227" customFormat="1" ht="12">
      <c r="B392" s="228"/>
      <c r="D392" s="220" t="s">
        <v>167</v>
      </c>
      <c r="E392" s="229" t="s">
        <v>1</v>
      </c>
      <c r="F392" s="230" t="s">
        <v>478</v>
      </c>
      <c r="H392" s="231">
        <v>6.6</v>
      </c>
      <c r="K392" s="232"/>
      <c r="L392" s="228"/>
      <c r="M392" s="233"/>
      <c r="N392" s="234"/>
      <c r="O392" s="234"/>
      <c r="P392" s="234"/>
      <c r="Q392" s="234"/>
      <c r="R392" s="234"/>
      <c r="S392" s="234"/>
      <c r="T392" s="235"/>
      <c r="AT392" s="229" t="s">
        <v>167</v>
      </c>
      <c r="AU392" s="229" t="s">
        <v>83</v>
      </c>
      <c r="AV392" s="227" t="s">
        <v>83</v>
      </c>
      <c r="AW392" s="227" t="s">
        <v>31</v>
      </c>
      <c r="AX392" s="227" t="s">
        <v>74</v>
      </c>
      <c r="AY392" s="229" t="s">
        <v>159</v>
      </c>
    </row>
    <row r="393" spans="2:51" s="227" customFormat="1" ht="12">
      <c r="B393" s="228"/>
      <c r="D393" s="220" t="s">
        <v>167</v>
      </c>
      <c r="E393" s="229" t="s">
        <v>1</v>
      </c>
      <c r="F393" s="230" t="s">
        <v>479</v>
      </c>
      <c r="H393" s="231">
        <v>11.74</v>
      </c>
      <c r="K393" s="232"/>
      <c r="L393" s="228"/>
      <c r="M393" s="233"/>
      <c r="N393" s="234"/>
      <c r="O393" s="234"/>
      <c r="P393" s="234"/>
      <c r="Q393" s="234"/>
      <c r="R393" s="234"/>
      <c r="S393" s="234"/>
      <c r="T393" s="235"/>
      <c r="AT393" s="229" t="s">
        <v>167</v>
      </c>
      <c r="AU393" s="229" t="s">
        <v>83</v>
      </c>
      <c r="AV393" s="227" t="s">
        <v>83</v>
      </c>
      <c r="AW393" s="227" t="s">
        <v>31</v>
      </c>
      <c r="AX393" s="227" t="s">
        <v>74</v>
      </c>
      <c r="AY393" s="229" t="s">
        <v>159</v>
      </c>
    </row>
    <row r="394" spans="2:51" s="227" customFormat="1" ht="12">
      <c r="B394" s="228"/>
      <c r="D394" s="220" t="s">
        <v>167</v>
      </c>
      <c r="E394" s="229" t="s">
        <v>1</v>
      </c>
      <c r="F394" s="230" t="s">
        <v>480</v>
      </c>
      <c r="H394" s="231">
        <v>6.22</v>
      </c>
      <c r="K394" s="232"/>
      <c r="L394" s="228"/>
      <c r="M394" s="233"/>
      <c r="N394" s="234"/>
      <c r="O394" s="234"/>
      <c r="P394" s="234"/>
      <c r="Q394" s="234"/>
      <c r="R394" s="234"/>
      <c r="S394" s="234"/>
      <c r="T394" s="235"/>
      <c r="AT394" s="229" t="s">
        <v>167</v>
      </c>
      <c r="AU394" s="229" t="s">
        <v>83</v>
      </c>
      <c r="AV394" s="227" t="s">
        <v>83</v>
      </c>
      <c r="AW394" s="227" t="s">
        <v>31</v>
      </c>
      <c r="AX394" s="227" t="s">
        <v>74</v>
      </c>
      <c r="AY394" s="229" t="s">
        <v>159</v>
      </c>
    </row>
    <row r="395" spans="2:51" s="255" customFormat="1" ht="12">
      <c r="B395" s="254"/>
      <c r="D395" s="220" t="s">
        <v>167</v>
      </c>
      <c r="E395" s="256" t="s">
        <v>1</v>
      </c>
      <c r="F395" s="257" t="s">
        <v>380</v>
      </c>
      <c r="H395" s="258">
        <v>236.52</v>
      </c>
      <c r="K395" s="259"/>
      <c r="L395" s="254"/>
      <c r="M395" s="260"/>
      <c r="N395" s="261"/>
      <c r="O395" s="261"/>
      <c r="P395" s="261"/>
      <c r="Q395" s="261"/>
      <c r="R395" s="261"/>
      <c r="S395" s="261"/>
      <c r="T395" s="262"/>
      <c r="AT395" s="256" t="s">
        <v>167</v>
      </c>
      <c r="AU395" s="256" t="s">
        <v>83</v>
      </c>
      <c r="AV395" s="255" t="s">
        <v>86</v>
      </c>
      <c r="AW395" s="255" t="s">
        <v>31</v>
      </c>
      <c r="AX395" s="255" t="s">
        <v>74</v>
      </c>
      <c r="AY395" s="256" t="s">
        <v>159</v>
      </c>
    </row>
    <row r="396" spans="2:51" s="218" customFormat="1" ht="12">
      <c r="B396" s="219"/>
      <c r="D396" s="220" t="s">
        <v>167</v>
      </c>
      <c r="E396" s="221" t="s">
        <v>1</v>
      </c>
      <c r="F396" s="222" t="s">
        <v>481</v>
      </c>
      <c r="H396" s="221" t="s">
        <v>1</v>
      </c>
      <c r="K396" s="223"/>
      <c r="L396" s="219"/>
      <c r="M396" s="224"/>
      <c r="N396" s="225"/>
      <c r="O396" s="225"/>
      <c r="P396" s="225"/>
      <c r="Q396" s="225"/>
      <c r="R396" s="225"/>
      <c r="S396" s="225"/>
      <c r="T396" s="226"/>
      <c r="AT396" s="221" t="s">
        <v>167</v>
      </c>
      <c r="AU396" s="221" t="s">
        <v>83</v>
      </c>
      <c r="AV396" s="218" t="s">
        <v>79</v>
      </c>
      <c r="AW396" s="218" t="s">
        <v>31</v>
      </c>
      <c r="AX396" s="218" t="s">
        <v>74</v>
      </c>
      <c r="AY396" s="221" t="s">
        <v>159</v>
      </c>
    </row>
    <row r="397" spans="2:51" s="227" customFormat="1" ht="12">
      <c r="B397" s="228"/>
      <c r="D397" s="220" t="s">
        <v>167</v>
      </c>
      <c r="E397" s="229" t="s">
        <v>1</v>
      </c>
      <c r="F397" s="230" t="s">
        <v>482</v>
      </c>
      <c r="H397" s="231">
        <v>60.5</v>
      </c>
      <c r="K397" s="232"/>
      <c r="L397" s="228"/>
      <c r="M397" s="233"/>
      <c r="N397" s="234"/>
      <c r="O397" s="234"/>
      <c r="P397" s="234"/>
      <c r="Q397" s="234"/>
      <c r="R397" s="234"/>
      <c r="S397" s="234"/>
      <c r="T397" s="235"/>
      <c r="AT397" s="229" t="s">
        <v>167</v>
      </c>
      <c r="AU397" s="229" t="s">
        <v>83</v>
      </c>
      <c r="AV397" s="227" t="s">
        <v>83</v>
      </c>
      <c r="AW397" s="227" t="s">
        <v>31</v>
      </c>
      <c r="AX397" s="227" t="s">
        <v>74</v>
      </c>
      <c r="AY397" s="229" t="s">
        <v>159</v>
      </c>
    </row>
    <row r="398" spans="2:51" s="227" customFormat="1" ht="12">
      <c r="B398" s="228"/>
      <c r="D398" s="220" t="s">
        <v>167</v>
      </c>
      <c r="E398" s="229" t="s">
        <v>1</v>
      </c>
      <c r="F398" s="230" t="s">
        <v>483</v>
      </c>
      <c r="H398" s="231">
        <v>1045</v>
      </c>
      <c r="K398" s="232"/>
      <c r="L398" s="228"/>
      <c r="M398" s="233"/>
      <c r="N398" s="234"/>
      <c r="O398" s="234"/>
      <c r="P398" s="234"/>
      <c r="Q398" s="234"/>
      <c r="R398" s="234"/>
      <c r="S398" s="234"/>
      <c r="T398" s="235"/>
      <c r="AT398" s="229" t="s">
        <v>167</v>
      </c>
      <c r="AU398" s="229" t="s">
        <v>83</v>
      </c>
      <c r="AV398" s="227" t="s">
        <v>83</v>
      </c>
      <c r="AW398" s="227" t="s">
        <v>31</v>
      </c>
      <c r="AX398" s="227" t="s">
        <v>74</v>
      </c>
      <c r="AY398" s="229" t="s">
        <v>159</v>
      </c>
    </row>
    <row r="399" spans="2:51" s="255" customFormat="1" ht="12">
      <c r="B399" s="254"/>
      <c r="D399" s="220" t="s">
        <v>167</v>
      </c>
      <c r="E399" s="256" t="s">
        <v>1</v>
      </c>
      <c r="F399" s="257" t="s">
        <v>380</v>
      </c>
      <c r="H399" s="258">
        <v>1105.5</v>
      </c>
      <c r="K399" s="259"/>
      <c r="L399" s="254"/>
      <c r="M399" s="260"/>
      <c r="N399" s="261"/>
      <c r="O399" s="261"/>
      <c r="P399" s="261"/>
      <c r="Q399" s="261"/>
      <c r="R399" s="261"/>
      <c r="S399" s="261"/>
      <c r="T399" s="262"/>
      <c r="AT399" s="256" t="s">
        <v>167</v>
      </c>
      <c r="AU399" s="256" t="s">
        <v>83</v>
      </c>
      <c r="AV399" s="255" t="s">
        <v>86</v>
      </c>
      <c r="AW399" s="255" t="s">
        <v>31</v>
      </c>
      <c r="AX399" s="255" t="s">
        <v>74</v>
      </c>
      <c r="AY399" s="256" t="s">
        <v>159</v>
      </c>
    </row>
    <row r="400" spans="2:51" s="236" customFormat="1" ht="12">
      <c r="B400" s="237"/>
      <c r="D400" s="220" t="s">
        <v>167</v>
      </c>
      <c r="E400" s="238" t="s">
        <v>1</v>
      </c>
      <c r="F400" s="239" t="s">
        <v>178</v>
      </c>
      <c r="H400" s="240">
        <v>1342.02</v>
      </c>
      <c r="K400" s="241"/>
      <c r="L400" s="237"/>
      <c r="M400" s="242"/>
      <c r="N400" s="243"/>
      <c r="O400" s="243"/>
      <c r="P400" s="243"/>
      <c r="Q400" s="243"/>
      <c r="R400" s="243"/>
      <c r="S400" s="243"/>
      <c r="T400" s="244"/>
      <c r="AT400" s="238" t="s">
        <v>167</v>
      </c>
      <c r="AU400" s="238" t="s">
        <v>83</v>
      </c>
      <c r="AV400" s="236" t="s">
        <v>89</v>
      </c>
      <c r="AW400" s="236" t="s">
        <v>31</v>
      </c>
      <c r="AX400" s="236" t="s">
        <v>79</v>
      </c>
      <c r="AY400" s="238" t="s">
        <v>159</v>
      </c>
    </row>
    <row r="401" spans="1:65" s="34" customFormat="1" ht="24.2" customHeight="1">
      <c r="A401" s="28"/>
      <c r="B401" s="29"/>
      <c r="C401" s="205" t="s">
        <v>484</v>
      </c>
      <c r="D401" s="205" t="s">
        <v>161</v>
      </c>
      <c r="E401" s="206" t="s">
        <v>485</v>
      </c>
      <c r="F401" s="207" t="s">
        <v>486</v>
      </c>
      <c r="G401" s="208" t="s">
        <v>164</v>
      </c>
      <c r="H401" s="209">
        <v>40.557</v>
      </c>
      <c r="I401" s="1"/>
      <c r="J401" s="211">
        <f>ROUND(I401*H401,2)</f>
        <v>0</v>
      </c>
      <c r="K401" s="208" t="s">
        <v>165</v>
      </c>
      <c r="L401" s="29"/>
      <c r="M401" s="212" t="s">
        <v>1</v>
      </c>
      <c r="N401" s="213" t="s">
        <v>39</v>
      </c>
      <c r="O401" s="76"/>
      <c r="P401" s="214">
        <f>O401*H401</f>
        <v>0</v>
      </c>
      <c r="Q401" s="214">
        <v>2.25634</v>
      </c>
      <c r="R401" s="214">
        <f>Q401*H401</f>
        <v>91.51038138</v>
      </c>
      <c r="S401" s="214">
        <v>0</v>
      </c>
      <c r="T401" s="215">
        <f>S401*H401</f>
        <v>0</v>
      </c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R401" s="216" t="s">
        <v>89</v>
      </c>
      <c r="AT401" s="216" t="s">
        <v>161</v>
      </c>
      <c r="AU401" s="216" t="s">
        <v>83</v>
      </c>
      <c r="AY401" s="11" t="s">
        <v>159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1" t="s">
        <v>79</v>
      </c>
      <c r="BK401" s="217">
        <f>ROUND(I401*H401,2)</f>
        <v>0</v>
      </c>
      <c r="BL401" s="11" t="s">
        <v>89</v>
      </c>
      <c r="BM401" s="216" t="s">
        <v>487</v>
      </c>
    </row>
    <row r="402" spans="2:51" s="218" customFormat="1" ht="12">
      <c r="B402" s="219"/>
      <c r="D402" s="220" t="s">
        <v>167</v>
      </c>
      <c r="E402" s="221" t="s">
        <v>1</v>
      </c>
      <c r="F402" s="222" t="s">
        <v>324</v>
      </c>
      <c r="H402" s="221" t="s">
        <v>1</v>
      </c>
      <c r="K402" s="223"/>
      <c r="L402" s="219"/>
      <c r="M402" s="224"/>
      <c r="N402" s="225"/>
      <c r="O402" s="225"/>
      <c r="P402" s="225"/>
      <c r="Q402" s="225"/>
      <c r="R402" s="225"/>
      <c r="S402" s="225"/>
      <c r="T402" s="226"/>
      <c r="AT402" s="221" t="s">
        <v>167</v>
      </c>
      <c r="AU402" s="221" t="s">
        <v>83</v>
      </c>
      <c r="AV402" s="218" t="s">
        <v>79</v>
      </c>
      <c r="AW402" s="218" t="s">
        <v>31</v>
      </c>
      <c r="AX402" s="218" t="s">
        <v>74</v>
      </c>
      <c r="AY402" s="221" t="s">
        <v>159</v>
      </c>
    </row>
    <row r="403" spans="2:51" s="218" customFormat="1" ht="12">
      <c r="B403" s="219"/>
      <c r="D403" s="220" t="s">
        <v>167</v>
      </c>
      <c r="E403" s="221" t="s">
        <v>1</v>
      </c>
      <c r="F403" s="222" t="s">
        <v>488</v>
      </c>
      <c r="H403" s="221" t="s">
        <v>1</v>
      </c>
      <c r="K403" s="223"/>
      <c r="L403" s="219"/>
      <c r="M403" s="224"/>
      <c r="N403" s="225"/>
      <c r="O403" s="225"/>
      <c r="P403" s="225"/>
      <c r="Q403" s="225"/>
      <c r="R403" s="225"/>
      <c r="S403" s="225"/>
      <c r="T403" s="226"/>
      <c r="AT403" s="221" t="s">
        <v>167</v>
      </c>
      <c r="AU403" s="221" t="s">
        <v>83</v>
      </c>
      <c r="AV403" s="218" t="s">
        <v>79</v>
      </c>
      <c r="AW403" s="218" t="s">
        <v>31</v>
      </c>
      <c r="AX403" s="218" t="s">
        <v>74</v>
      </c>
      <c r="AY403" s="221" t="s">
        <v>159</v>
      </c>
    </row>
    <row r="404" spans="2:51" s="227" customFormat="1" ht="12">
      <c r="B404" s="228"/>
      <c r="D404" s="220" t="s">
        <v>167</v>
      </c>
      <c r="E404" s="229" t="s">
        <v>1</v>
      </c>
      <c r="F404" s="230" t="s">
        <v>489</v>
      </c>
      <c r="H404" s="231">
        <v>40.557</v>
      </c>
      <c r="K404" s="232"/>
      <c r="L404" s="228"/>
      <c r="M404" s="233"/>
      <c r="N404" s="234"/>
      <c r="O404" s="234"/>
      <c r="P404" s="234"/>
      <c r="Q404" s="234"/>
      <c r="R404" s="234"/>
      <c r="S404" s="234"/>
      <c r="T404" s="235"/>
      <c r="AT404" s="229" t="s">
        <v>167</v>
      </c>
      <c r="AU404" s="229" t="s">
        <v>83</v>
      </c>
      <c r="AV404" s="227" t="s">
        <v>83</v>
      </c>
      <c r="AW404" s="227" t="s">
        <v>31</v>
      </c>
      <c r="AX404" s="227" t="s">
        <v>79</v>
      </c>
      <c r="AY404" s="229" t="s">
        <v>159</v>
      </c>
    </row>
    <row r="405" spans="1:65" s="34" customFormat="1" ht="24.2" customHeight="1">
      <c r="A405" s="28"/>
      <c r="B405" s="29"/>
      <c r="C405" s="205" t="s">
        <v>490</v>
      </c>
      <c r="D405" s="205" t="s">
        <v>161</v>
      </c>
      <c r="E405" s="206" t="s">
        <v>491</v>
      </c>
      <c r="F405" s="207" t="s">
        <v>492</v>
      </c>
      <c r="G405" s="208" t="s">
        <v>164</v>
      </c>
      <c r="H405" s="209">
        <v>8.211</v>
      </c>
      <c r="I405" s="1"/>
      <c r="J405" s="211">
        <f>ROUND(I405*H405,2)</f>
        <v>0</v>
      </c>
      <c r="K405" s="208" t="s">
        <v>165</v>
      </c>
      <c r="L405" s="29"/>
      <c r="M405" s="212" t="s">
        <v>1</v>
      </c>
      <c r="N405" s="213" t="s">
        <v>39</v>
      </c>
      <c r="O405" s="76"/>
      <c r="P405" s="214">
        <f>O405*H405</f>
        <v>0</v>
      </c>
      <c r="Q405" s="214">
        <v>2.25634</v>
      </c>
      <c r="R405" s="214">
        <f>Q405*H405</f>
        <v>18.52680774</v>
      </c>
      <c r="S405" s="214">
        <v>0</v>
      </c>
      <c r="T405" s="215">
        <f>S405*H405</f>
        <v>0</v>
      </c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R405" s="216" t="s">
        <v>89</v>
      </c>
      <c r="AT405" s="216" t="s">
        <v>161</v>
      </c>
      <c r="AU405" s="216" t="s">
        <v>83</v>
      </c>
      <c r="AY405" s="11" t="s">
        <v>159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1" t="s">
        <v>79</v>
      </c>
      <c r="BK405" s="217">
        <f>ROUND(I405*H405,2)</f>
        <v>0</v>
      </c>
      <c r="BL405" s="11" t="s">
        <v>89</v>
      </c>
      <c r="BM405" s="216" t="s">
        <v>493</v>
      </c>
    </row>
    <row r="406" spans="2:51" s="218" customFormat="1" ht="22.5">
      <c r="B406" s="219"/>
      <c r="D406" s="220" t="s">
        <v>167</v>
      </c>
      <c r="E406" s="221" t="s">
        <v>1</v>
      </c>
      <c r="F406" s="222" t="s">
        <v>494</v>
      </c>
      <c r="H406" s="221" t="s">
        <v>1</v>
      </c>
      <c r="K406" s="223"/>
      <c r="L406" s="219"/>
      <c r="M406" s="224"/>
      <c r="N406" s="225"/>
      <c r="O406" s="225"/>
      <c r="P406" s="225"/>
      <c r="Q406" s="225"/>
      <c r="R406" s="225"/>
      <c r="S406" s="225"/>
      <c r="T406" s="226"/>
      <c r="AT406" s="221" t="s">
        <v>167</v>
      </c>
      <c r="AU406" s="221" t="s">
        <v>83</v>
      </c>
      <c r="AV406" s="218" t="s">
        <v>79</v>
      </c>
      <c r="AW406" s="218" t="s">
        <v>31</v>
      </c>
      <c r="AX406" s="218" t="s">
        <v>74</v>
      </c>
      <c r="AY406" s="221" t="s">
        <v>159</v>
      </c>
    </row>
    <row r="407" spans="2:51" s="227" customFormat="1" ht="22.5">
      <c r="B407" s="228"/>
      <c r="D407" s="220" t="s">
        <v>167</v>
      </c>
      <c r="E407" s="229" t="s">
        <v>1</v>
      </c>
      <c r="F407" s="230" t="s">
        <v>495</v>
      </c>
      <c r="H407" s="231">
        <v>3.083</v>
      </c>
      <c r="K407" s="232"/>
      <c r="L407" s="228"/>
      <c r="M407" s="233"/>
      <c r="N407" s="234"/>
      <c r="O407" s="234"/>
      <c r="P407" s="234"/>
      <c r="Q407" s="234"/>
      <c r="R407" s="234"/>
      <c r="S407" s="234"/>
      <c r="T407" s="235"/>
      <c r="AT407" s="229" t="s">
        <v>167</v>
      </c>
      <c r="AU407" s="229" t="s">
        <v>83</v>
      </c>
      <c r="AV407" s="227" t="s">
        <v>83</v>
      </c>
      <c r="AW407" s="227" t="s">
        <v>31</v>
      </c>
      <c r="AX407" s="227" t="s">
        <v>74</v>
      </c>
      <c r="AY407" s="229" t="s">
        <v>159</v>
      </c>
    </row>
    <row r="408" spans="2:51" s="227" customFormat="1" ht="22.5">
      <c r="B408" s="228"/>
      <c r="D408" s="220" t="s">
        <v>167</v>
      </c>
      <c r="E408" s="229" t="s">
        <v>1</v>
      </c>
      <c r="F408" s="230" t="s">
        <v>496</v>
      </c>
      <c r="H408" s="231">
        <v>3.075</v>
      </c>
      <c r="K408" s="232"/>
      <c r="L408" s="228"/>
      <c r="M408" s="233"/>
      <c r="N408" s="234"/>
      <c r="O408" s="234"/>
      <c r="P408" s="234"/>
      <c r="Q408" s="234"/>
      <c r="R408" s="234"/>
      <c r="S408" s="234"/>
      <c r="T408" s="235"/>
      <c r="AT408" s="229" t="s">
        <v>167</v>
      </c>
      <c r="AU408" s="229" t="s">
        <v>83</v>
      </c>
      <c r="AV408" s="227" t="s">
        <v>83</v>
      </c>
      <c r="AW408" s="227" t="s">
        <v>31</v>
      </c>
      <c r="AX408" s="227" t="s">
        <v>74</v>
      </c>
      <c r="AY408" s="229" t="s">
        <v>159</v>
      </c>
    </row>
    <row r="409" spans="2:51" s="218" customFormat="1" ht="22.5">
      <c r="B409" s="219"/>
      <c r="D409" s="220" t="s">
        <v>167</v>
      </c>
      <c r="E409" s="221" t="s">
        <v>1</v>
      </c>
      <c r="F409" s="222" t="s">
        <v>497</v>
      </c>
      <c r="H409" s="221" t="s">
        <v>1</v>
      </c>
      <c r="K409" s="223"/>
      <c r="L409" s="219"/>
      <c r="M409" s="224"/>
      <c r="N409" s="225"/>
      <c r="O409" s="225"/>
      <c r="P409" s="225"/>
      <c r="Q409" s="225"/>
      <c r="R409" s="225"/>
      <c r="S409" s="225"/>
      <c r="T409" s="226"/>
      <c r="AT409" s="221" t="s">
        <v>167</v>
      </c>
      <c r="AU409" s="221" t="s">
        <v>83</v>
      </c>
      <c r="AV409" s="218" t="s">
        <v>79</v>
      </c>
      <c r="AW409" s="218" t="s">
        <v>31</v>
      </c>
      <c r="AX409" s="218" t="s">
        <v>74</v>
      </c>
      <c r="AY409" s="221" t="s">
        <v>159</v>
      </c>
    </row>
    <row r="410" spans="2:51" s="227" customFormat="1" ht="22.5">
      <c r="B410" s="228"/>
      <c r="D410" s="220" t="s">
        <v>167</v>
      </c>
      <c r="E410" s="229" t="s">
        <v>1</v>
      </c>
      <c r="F410" s="230" t="s">
        <v>498</v>
      </c>
      <c r="H410" s="231">
        <v>1.028</v>
      </c>
      <c r="K410" s="232"/>
      <c r="L410" s="228"/>
      <c r="M410" s="233"/>
      <c r="N410" s="234"/>
      <c r="O410" s="234"/>
      <c r="P410" s="234"/>
      <c r="Q410" s="234"/>
      <c r="R410" s="234"/>
      <c r="S410" s="234"/>
      <c r="T410" s="235"/>
      <c r="AT410" s="229" t="s">
        <v>167</v>
      </c>
      <c r="AU410" s="229" t="s">
        <v>83</v>
      </c>
      <c r="AV410" s="227" t="s">
        <v>83</v>
      </c>
      <c r="AW410" s="227" t="s">
        <v>31</v>
      </c>
      <c r="AX410" s="227" t="s">
        <v>74</v>
      </c>
      <c r="AY410" s="229" t="s">
        <v>159</v>
      </c>
    </row>
    <row r="411" spans="2:51" s="227" customFormat="1" ht="22.5">
      <c r="B411" s="228"/>
      <c r="D411" s="220" t="s">
        <v>167</v>
      </c>
      <c r="E411" s="229" t="s">
        <v>1</v>
      </c>
      <c r="F411" s="230" t="s">
        <v>499</v>
      </c>
      <c r="H411" s="231">
        <v>1.025</v>
      </c>
      <c r="K411" s="232"/>
      <c r="L411" s="228"/>
      <c r="M411" s="233"/>
      <c r="N411" s="234"/>
      <c r="O411" s="234"/>
      <c r="P411" s="234"/>
      <c r="Q411" s="234"/>
      <c r="R411" s="234"/>
      <c r="S411" s="234"/>
      <c r="T411" s="235"/>
      <c r="AT411" s="229" t="s">
        <v>167</v>
      </c>
      <c r="AU411" s="229" t="s">
        <v>83</v>
      </c>
      <c r="AV411" s="227" t="s">
        <v>83</v>
      </c>
      <c r="AW411" s="227" t="s">
        <v>31</v>
      </c>
      <c r="AX411" s="227" t="s">
        <v>74</v>
      </c>
      <c r="AY411" s="229" t="s">
        <v>159</v>
      </c>
    </row>
    <row r="412" spans="2:51" s="236" customFormat="1" ht="12">
      <c r="B412" s="237"/>
      <c r="D412" s="220" t="s">
        <v>167</v>
      </c>
      <c r="E412" s="238" t="s">
        <v>1</v>
      </c>
      <c r="F412" s="239" t="s">
        <v>178</v>
      </c>
      <c r="H412" s="240">
        <v>8.211</v>
      </c>
      <c r="K412" s="241"/>
      <c r="L412" s="237"/>
      <c r="M412" s="242"/>
      <c r="N412" s="243"/>
      <c r="O412" s="243"/>
      <c r="P412" s="243"/>
      <c r="Q412" s="243"/>
      <c r="R412" s="243"/>
      <c r="S412" s="243"/>
      <c r="T412" s="244"/>
      <c r="AT412" s="238" t="s">
        <v>167</v>
      </c>
      <c r="AU412" s="238" t="s">
        <v>83</v>
      </c>
      <c r="AV412" s="236" t="s">
        <v>89</v>
      </c>
      <c r="AW412" s="236" t="s">
        <v>31</v>
      </c>
      <c r="AX412" s="236" t="s">
        <v>79</v>
      </c>
      <c r="AY412" s="238" t="s">
        <v>159</v>
      </c>
    </row>
    <row r="413" spans="1:65" s="34" customFormat="1" ht="16.5" customHeight="1">
      <c r="A413" s="28"/>
      <c r="B413" s="29"/>
      <c r="C413" s="205" t="s">
        <v>500</v>
      </c>
      <c r="D413" s="205" t="s">
        <v>161</v>
      </c>
      <c r="E413" s="206" t="s">
        <v>501</v>
      </c>
      <c r="F413" s="207" t="s">
        <v>502</v>
      </c>
      <c r="G413" s="208" t="s">
        <v>234</v>
      </c>
      <c r="H413" s="209">
        <v>4.016</v>
      </c>
      <c r="I413" s="1"/>
      <c r="J413" s="211">
        <f>ROUND(I413*H413,2)</f>
        <v>0</v>
      </c>
      <c r="K413" s="208" t="s">
        <v>165</v>
      </c>
      <c r="L413" s="29"/>
      <c r="M413" s="212" t="s">
        <v>1</v>
      </c>
      <c r="N413" s="213" t="s">
        <v>39</v>
      </c>
      <c r="O413" s="76"/>
      <c r="P413" s="214">
        <f>O413*H413</f>
        <v>0</v>
      </c>
      <c r="Q413" s="214">
        <v>0.01352</v>
      </c>
      <c r="R413" s="214">
        <f>Q413*H413</f>
        <v>0.05429632</v>
      </c>
      <c r="S413" s="214">
        <v>0</v>
      </c>
      <c r="T413" s="215">
        <f>S413*H413</f>
        <v>0</v>
      </c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R413" s="216" t="s">
        <v>89</v>
      </c>
      <c r="AT413" s="216" t="s">
        <v>161</v>
      </c>
      <c r="AU413" s="216" t="s">
        <v>83</v>
      </c>
      <c r="AY413" s="11" t="s">
        <v>159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1" t="s">
        <v>79</v>
      </c>
      <c r="BK413" s="217">
        <f>ROUND(I413*H413,2)</f>
        <v>0</v>
      </c>
      <c r="BL413" s="11" t="s">
        <v>89</v>
      </c>
      <c r="BM413" s="216" t="s">
        <v>503</v>
      </c>
    </row>
    <row r="414" spans="2:51" s="218" customFormat="1" ht="12">
      <c r="B414" s="219"/>
      <c r="D414" s="220" t="s">
        <v>167</v>
      </c>
      <c r="E414" s="221" t="s">
        <v>1</v>
      </c>
      <c r="F414" s="222" t="s">
        <v>504</v>
      </c>
      <c r="H414" s="221" t="s">
        <v>1</v>
      </c>
      <c r="K414" s="223"/>
      <c r="L414" s="219"/>
      <c r="M414" s="224"/>
      <c r="N414" s="225"/>
      <c r="O414" s="225"/>
      <c r="P414" s="225"/>
      <c r="Q414" s="225"/>
      <c r="R414" s="225"/>
      <c r="S414" s="225"/>
      <c r="T414" s="226"/>
      <c r="AT414" s="221" t="s">
        <v>167</v>
      </c>
      <c r="AU414" s="221" t="s">
        <v>83</v>
      </c>
      <c r="AV414" s="218" t="s">
        <v>79</v>
      </c>
      <c r="AW414" s="218" t="s">
        <v>31</v>
      </c>
      <c r="AX414" s="218" t="s">
        <v>74</v>
      </c>
      <c r="AY414" s="221" t="s">
        <v>159</v>
      </c>
    </row>
    <row r="415" spans="2:51" s="218" customFormat="1" ht="12">
      <c r="B415" s="219"/>
      <c r="D415" s="220" t="s">
        <v>167</v>
      </c>
      <c r="E415" s="221" t="s">
        <v>1</v>
      </c>
      <c r="F415" s="222" t="s">
        <v>236</v>
      </c>
      <c r="H415" s="221" t="s">
        <v>1</v>
      </c>
      <c r="K415" s="223"/>
      <c r="L415" s="219"/>
      <c r="M415" s="224"/>
      <c r="N415" s="225"/>
      <c r="O415" s="225"/>
      <c r="P415" s="225"/>
      <c r="Q415" s="225"/>
      <c r="R415" s="225"/>
      <c r="S415" s="225"/>
      <c r="T415" s="226"/>
      <c r="AT415" s="221" t="s">
        <v>167</v>
      </c>
      <c r="AU415" s="221" t="s">
        <v>83</v>
      </c>
      <c r="AV415" s="218" t="s">
        <v>79</v>
      </c>
      <c r="AW415" s="218" t="s">
        <v>31</v>
      </c>
      <c r="AX415" s="218" t="s">
        <v>74</v>
      </c>
      <c r="AY415" s="221" t="s">
        <v>159</v>
      </c>
    </row>
    <row r="416" spans="2:51" s="227" customFormat="1" ht="12">
      <c r="B416" s="228"/>
      <c r="D416" s="220" t="s">
        <v>167</v>
      </c>
      <c r="E416" s="229" t="s">
        <v>1</v>
      </c>
      <c r="F416" s="230" t="s">
        <v>505</v>
      </c>
      <c r="H416" s="231">
        <v>4.016</v>
      </c>
      <c r="K416" s="232"/>
      <c r="L416" s="228"/>
      <c r="M416" s="233"/>
      <c r="N416" s="234"/>
      <c r="O416" s="234"/>
      <c r="P416" s="234"/>
      <c r="Q416" s="234"/>
      <c r="R416" s="234"/>
      <c r="S416" s="234"/>
      <c r="T416" s="235"/>
      <c r="AT416" s="229" t="s">
        <v>167</v>
      </c>
      <c r="AU416" s="229" t="s">
        <v>83</v>
      </c>
      <c r="AV416" s="227" t="s">
        <v>83</v>
      </c>
      <c r="AW416" s="227" t="s">
        <v>31</v>
      </c>
      <c r="AX416" s="227" t="s">
        <v>79</v>
      </c>
      <c r="AY416" s="229" t="s">
        <v>159</v>
      </c>
    </row>
    <row r="417" spans="1:65" s="34" customFormat="1" ht="16.5" customHeight="1">
      <c r="A417" s="28"/>
      <c r="B417" s="29"/>
      <c r="C417" s="205" t="s">
        <v>506</v>
      </c>
      <c r="D417" s="205" t="s">
        <v>161</v>
      </c>
      <c r="E417" s="206" t="s">
        <v>507</v>
      </c>
      <c r="F417" s="207" t="s">
        <v>508</v>
      </c>
      <c r="G417" s="208" t="s">
        <v>234</v>
      </c>
      <c r="H417" s="209">
        <v>4.016</v>
      </c>
      <c r="I417" s="1"/>
      <c r="J417" s="211">
        <f>ROUND(I417*H417,2)</f>
        <v>0</v>
      </c>
      <c r="K417" s="208" t="s">
        <v>165</v>
      </c>
      <c r="L417" s="29"/>
      <c r="M417" s="212" t="s">
        <v>1</v>
      </c>
      <c r="N417" s="213" t="s">
        <v>39</v>
      </c>
      <c r="O417" s="76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R417" s="216" t="s">
        <v>89</v>
      </c>
      <c r="AT417" s="216" t="s">
        <v>161</v>
      </c>
      <c r="AU417" s="216" t="s">
        <v>83</v>
      </c>
      <c r="AY417" s="11" t="s">
        <v>159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1" t="s">
        <v>79</v>
      </c>
      <c r="BK417" s="217">
        <f>ROUND(I417*H417,2)</f>
        <v>0</v>
      </c>
      <c r="BL417" s="11" t="s">
        <v>89</v>
      </c>
      <c r="BM417" s="216" t="s">
        <v>509</v>
      </c>
    </row>
    <row r="418" spans="1:65" s="34" customFormat="1" ht="16.5" customHeight="1">
      <c r="A418" s="28"/>
      <c r="B418" s="29"/>
      <c r="C418" s="205" t="s">
        <v>510</v>
      </c>
      <c r="D418" s="205" t="s">
        <v>161</v>
      </c>
      <c r="E418" s="206" t="s">
        <v>511</v>
      </c>
      <c r="F418" s="207" t="s">
        <v>512</v>
      </c>
      <c r="G418" s="208" t="s">
        <v>200</v>
      </c>
      <c r="H418" s="209">
        <v>0.268</v>
      </c>
      <c r="I418" s="1"/>
      <c r="J418" s="211">
        <f>ROUND(I418*H418,2)</f>
        <v>0</v>
      </c>
      <c r="K418" s="208" t="s">
        <v>165</v>
      </c>
      <c r="L418" s="29"/>
      <c r="M418" s="212" t="s">
        <v>1</v>
      </c>
      <c r="N418" s="213" t="s">
        <v>39</v>
      </c>
      <c r="O418" s="76"/>
      <c r="P418" s="214">
        <f>O418*H418</f>
        <v>0</v>
      </c>
      <c r="Q418" s="214">
        <v>1.06277</v>
      </c>
      <c r="R418" s="214">
        <f>Q418*H418</f>
        <v>0.28482236</v>
      </c>
      <c r="S418" s="214">
        <v>0</v>
      </c>
      <c r="T418" s="215">
        <f>S418*H418</f>
        <v>0</v>
      </c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R418" s="216" t="s">
        <v>89</v>
      </c>
      <c r="AT418" s="216" t="s">
        <v>161</v>
      </c>
      <c r="AU418" s="216" t="s">
        <v>83</v>
      </c>
      <c r="AY418" s="11" t="s">
        <v>159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1" t="s">
        <v>79</v>
      </c>
      <c r="BK418" s="217">
        <f>ROUND(I418*H418,2)</f>
        <v>0</v>
      </c>
      <c r="BL418" s="11" t="s">
        <v>89</v>
      </c>
      <c r="BM418" s="216" t="s">
        <v>513</v>
      </c>
    </row>
    <row r="419" spans="2:51" s="218" customFormat="1" ht="22.5">
      <c r="B419" s="219"/>
      <c r="D419" s="220" t="s">
        <v>167</v>
      </c>
      <c r="E419" s="221" t="s">
        <v>1</v>
      </c>
      <c r="F419" s="222" t="s">
        <v>494</v>
      </c>
      <c r="H419" s="221" t="s">
        <v>1</v>
      </c>
      <c r="K419" s="223"/>
      <c r="L419" s="219"/>
      <c r="M419" s="224"/>
      <c r="N419" s="225"/>
      <c r="O419" s="225"/>
      <c r="P419" s="225"/>
      <c r="Q419" s="225"/>
      <c r="R419" s="225"/>
      <c r="S419" s="225"/>
      <c r="T419" s="226"/>
      <c r="AT419" s="221" t="s">
        <v>167</v>
      </c>
      <c r="AU419" s="221" t="s">
        <v>83</v>
      </c>
      <c r="AV419" s="218" t="s">
        <v>79</v>
      </c>
      <c r="AW419" s="218" t="s">
        <v>31</v>
      </c>
      <c r="AX419" s="218" t="s">
        <v>74</v>
      </c>
      <c r="AY419" s="221" t="s">
        <v>159</v>
      </c>
    </row>
    <row r="420" spans="2:51" s="227" customFormat="1" ht="22.5">
      <c r="B420" s="228"/>
      <c r="D420" s="220" t="s">
        <v>167</v>
      </c>
      <c r="E420" s="229" t="s">
        <v>1</v>
      </c>
      <c r="F420" s="230" t="s">
        <v>514</v>
      </c>
      <c r="H420" s="231">
        <v>0.134</v>
      </c>
      <c r="K420" s="232"/>
      <c r="L420" s="228"/>
      <c r="M420" s="233"/>
      <c r="N420" s="234"/>
      <c r="O420" s="234"/>
      <c r="P420" s="234"/>
      <c r="Q420" s="234"/>
      <c r="R420" s="234"/>
      <c r="S420" s="234"/>
      <c r="T420" s="235"/>
      <c r="AT420" s="229" t="s">
        <v>167</v>
      </c>
      <c r="AU420" s="229" t="s">
        <v>83</v>
      </c>
      <c r="AV420" s="227" t="s">
        <v>83</v>
      </c>
      <c r="AW420" s="227" t="s">
        <v>31</v>
      </c>
      <c r="AX420" s="227" t="s">
        <v>74</v>
      </c>
      <c r="AY420" s="229" t="s">
        <v>159</v>
      </c>
    </row>
    <row r="421" spans="2:51" s="227" customFormat="1" ht="22.5">
      <c r="B421" s="228"/>
      <c r="D421" s="220" t="s">
        <v>167</v>
      </c>
      <c r="E421" s="229" t="s">
        <v>1</v>
      </c>
      <c r="F421" s="230" t="s">
        <v>515</v>
      </c>
      <c r="H421" s="231">
        <v>0.134</v>
      </c>
      <c r="K421" s="232"/>
      <c r="L421" s="228"/>
      <c r="M421" s="233"/>
      <c r="N421" s="234"/>
      <c r="O421" s="234"/>
      <c r="P421" s="234"/>
      <c r="Q421" s="234"/>
      <c r="R421" s="234"/>
      <c r="S421" s="234"/>
      <c r="T421" s="235"/>
      <c r="AT421" s="229" t="s">
        <v>167</v>
      </c>
      <c r="AU421" s="229" t="s">
        <v>83</v>
      </c>
      <c r="AV421" s="227" t="s">
        <v>83</v>
      </c>
      <c r="AW421" s="227" t="s">
        <v>31</v>
      </c>
      <c r="AX421" s="227" t="s">
        <v>74</v>
      </c>
      <c r="AY421" s="229" t="s">
        <v>159</v>
      </c>
    </row>
    <row r="422" spans="2:51" s="236" customFormat="1" ht="12">
      <c r="B422" s="237"/>
      <c r="D422" s="220" t="s">
        <v>167</v>
      </c>
      <c r="E422" s="238" t="s">
        <v>1</v>
      </c>
      <c r="F422" s="239" t="s">
        <v>178</v>
      </c>
      <c r="H422" s="240">
        <v>0.268</v>
      </c>
      <c r="K422" s="241"/>
      <c r="L422" s="237"/>
      <c r="M422" s="242"/>
      <c r="N422" s="243"/>
      <c r="O422" s="243"/>
      <c r="P422" s="243"/>
      <c r="Q422" s="243"/>
      <c r="R422" s="243"/>
      <c r="S422" s="243"/>
      <c r="T422" s="244"/>
      <c r="AT422" s="238" t="s">
        <v>167</v>
      </c>
      <c r="AU422" s="238" t="s">
        <v>83</v>
      </c>
      <c r="AV422" s="236" t="s">
        <v>89</v>
      </c>
      <c r="AW422" s="236" t="s">
        <v>31</v>
      </c>
      <c r="AX422" s="236" t="s">
        <v>79</v>
      </c>
      <c r="AY422" s="238" t="s">
        <v>159</v>
      </c>
    </row>
    <row r="423" spans="1:65" s="34" customFormat="1" ht="24.2" customHeight="1">
      <c r="A423" s="28"/>
      <c r="B423" s="29"/>
      <c r="C423" s="205" t="s">
        <v>516</v>
      </c>
      <c r="D423" s="205" t="s">
        <v>161</v>
      </c>
      <c r="E423" s="206" t="s">
        <v>517</v>
      </c>
      <c r="F423" s="207" t="s">
        <v>518</v>
      </c>
      <c r="G423" s="208" t="s">
        <v>234</v>
      </c>
      <c r="H423" s="209">
        <v>10.2</v>
      </c>
      <c r="I423" s="1"/>
      <c r="J423" s="211">
        <f>ROUND(I423*H423,2)</f>
        <v>0</v>
      </c>
      <c r="K423" s="208" t="s">
        <v>165</v>
      </c>
      <c r="L423" s="29"/>
      <c r="M423" s="212" t="s">
        <v>1</v>
      </c>
      <c r="N423" s="213" t="s">
        <v>39</v>
      </c>
      <c r="O423" s="76"/>
      <c r="P423" s="214">
        <f>O423*H423</f>
        <v>0</v>
      </c>
      <c r="Q423" s="214">
        <v>0.105</v>
      </c>
      <c r="R423" s="214">
        <f>Q423*H423</f>
        <v>1.071</v>
      </c>
      <c r="S423" s="214">
        <v>0</v>
      </c>
      <c r="T423" s="215">
        <f>S423*H423</f>
        <v>0</v>
      </c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R423" s="216" t="s">
        <v>89</v>
      </c>
      <c r="AT423" s="216" t="s">
        <v>161</v>
      </c>
      <c r="AU423" s="216" t="s">
        <v>83</v>
      </c>
      <c r="AY423" s="11" t="s">
        <v>159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1" t="s">
        <v>79</v>
      </c>
      <c r="BK423" s="217">
        <f>ROUND(I423*H423,2)</f>
        <v>0</v>
      </c>
      <c r="BL423" s="11" t="s">
        <v>89</v>
      </c>
      <c r="BM423" s="216" t="s">
        <v>519</v>
      </c>
    </row>
    <row r="424" spans="2:51" s="218" customFormat="1" ht="12">
      <c r="B424" s="219"/>
      <c r="D424" s="220" t="s">
        <v>167</v>
      </c>
      <c r="E424" s="221" t="s">
        <v>1</v>
      </c>
      <c r="F424" s="222" t="s">
        <v>353</v>
      </c>
      <c r="H424" s="221" t="s">
        <v>1</v>
      </c>
      <c r="K424" s="223"/>
      <c r="L424" s="219"/>
      <c r="M424" s="224"/>
      <c r="N424" s="225"/>
      <c r="O424" s="225"/>
      <c r="P424" s="225"/>
      <c r="Q424" s="225"/>
      <c r="R424" s="225"/>
      <c r="S424" s="225"/>
      <c r="T424" s="226"/>
      <c r="AT424" s="221" t="s">
        <v>167</v>
      </c>
      <c r="AU424" s="221" t="s">
        <v>83</v>
      </c>
      <c r="AV424" s="218" t="s">
        <v>79</v>
      </c>
      <c r="AW424" s="218" t="s">
        <v>31</v>
      </c>
      <c r="AX424" s="218" t="s">
        <v>74</v>
      </c>
      <c r="AY424" s="221" t="s">
        <v>159</v>
      </c>
    </row>
    <row r="425" spans="2:51" s="218" customFormat="1" ht="12">
      <c r="B425" s="219"/>
      <c r="D425" s="220" t="s">
        <v>167</v>
      </c>
      <c r="E425" s="221" t="s">
        <v>1</v>
      </c>
      <c r="F425" s="222" t="s">
        <v>520</v>
      </c>
      <c r="H425" s="221" t="s">
        <v>1</v>
      </c>
      <c r="K425" s="223"/>
      <c r="L425" s="219"/>
      <c r="M425" s="224"/>
      <c r="N425" s="225"/>
      <c r="O425" s="225"/>
      <c r="P425" s="225"/>
      <c r="Q425" s="225"/>
      <c r="R425" s="225"/>
      <c r="S425" s="225"/>
      <c r="T425" s="226"/>
      <c r="AT425" s="221" t="s">
        <v>167</v>
      </c>
      <c r="AU425" s="221" t="s">
        <v>83</v>
      </c>
      <c r="AV425" s="218" t="s">
        <v>79</v>
      </c>
      <c r="AW425" s="218" t="s">
        <v>31</v>
      </c>
      <c r="AX425" s="218" t="s">
        <v>74</v>
      </c>
      <c r="AY425" s="221" t="s">
        <v>159</v>
      </c>
    </row>
    <row r="426" spans="2:51" s="227" customFormat="1" ht="12">
      <c r="B426" s="228"/>
      <c r="D426" s="220" t="s">
        <v>167</v>
      </c>
      <c r="E426" s="229" t="s">
        <v>1</v>
      </c>
      <c r="F426" s="230" t="s">
        <v>521</v>
      </c>
      <c r="H426" s="231">
        <v>10.2</v>
      </c>
      <c r="K426" s="232"/>
      <c r="L426" s="228"/>
      <c r="M426" s="233"/>
      <c r="N426" s="234"/>
      <c r="O426" s="234"/>
      <c r="P426" s="234"/>
      <c r="Q426" s="234"/>
      <c r="R426" s="234"/>
      <c r="S426" s="234"/>
      <c r="T426" s="235"/>
      <c r="AT426" s="229" t="s">
        <v>167</v>
      </c>
      <c r="AU426" s="229" t="s">
        <v>83</v>
      </c>
      <c r="AV426" s="227" t="s">
        <v>83</v>
      </c>
      <c r="AW426" s="227" t="s">
        <v>31</v>
      </c>
      <c r="AX426" s="227" t="s">
        <v>79</v>
      </c>
      <c r="AY426" s="229" t="s">
        <v>159</v>
      </c>
    </row>
    <row r="427" spans="1:65" s="34" customFormat="1" ht="33" customHeight="1">
      <c r="A427" s="28"/>
      <c r="B427" s="29"/>
      <c r="C427" s="205" t="s">
        <v>522</v>
      </c>
      <c r="D427" s="205" t="s">
        <v>161</v>
      </c>
      <c r="E427" s="206" t="s">
        <v>523</v>
      </c>
      <c r="F427" s="207" t="s">
        <v>524</v>
      </c>
      <c r="G427" s="208" t="s">
        <v>322</v>
      </c>
      <c r="H427" s="209">
        <v>1305.7</v>
      </c>
      <c r="I427" s="1"/>
      <c r="J427" s="211">
        <f>ROUND(I427*H427,2)</f>
        <v>0</v>
      </c>
      <c r="K427" s="208" t="s">
        <v>165</v>
      </c>
      <c r="L427" s="29"/>
      <c r="M427" s="212" t="s">
        <v>1</v>
      </c>
      <c r="N427" s="213" t="s">
        <v>39</v>
      </c>
      <c r="O427" s="76"/>
      <c r="P427" s="214">
        <f>O427*H427</f>
        <v>0</v>
      </c>
      <c r="Q427" s="214">
        <v>2E-05</v>
      </c>
      <c r="R427" s="214">
        <f>Q427*H427</f>
        <v>0.026114000000000002</v>
      </c>
      <c r="S427" s="214">
        <v>0</v>
      </c>
      <c r="T427" s="215">
        <f>S427*H427</f>
        <v>0</v>
      </c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R427" s="216" t="s">
        <v>89</v>
      </c>
      <c r="AT427" s="216" t="s">
        <v>161</v>
      </c>
      <c r="AU427" s="216" t="s">
        <v>83</v>
      </c>
      <c r="AY427" s="11" t="s">
        <v>159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1" t="s">
        <v>79</v>
      </c>
      <c r="BK427" s="217">
        <f>ROUND(I427*H427,2)</f>
        <v>0</v>
      </c>
      <c r="BL427" s="11" t="s">
        <v>89</v>
      </c>
      <c r="BM427" s="216" t="s">
        <v>525</v>
      </c>
    </row>
    <row r="428" spans="2:51" s="218" customFormat="1" ht="12">
      <c r="B428" s="219"/>
      <c r="D428" s="220" t="s">
        <v>167</v>
      </c>
      <c r="E428" s="221" t="s">
        <v>1</v>
      </c>
      <c r="F428" s="222" t="s">
        <v>298</v>
      </c>
      <c r="H428" s="221" t="s">
        <v>1</v>
      </c>
      <c r="K428" s="223"/>
      <c r="L428" s="219"/>
      <c r="M428" s="224"/>
      <c r="N428" s="225"/>
      <c r="O428" s="225"/>
      <c r="P428" s="225"/>
      <c r="Q428" s="225"/>
      <c r="R428" s="225"/>
      <c r="S428" s="225"/>
      <c r="T428" s="226"/>
      <c r="AT428" s="221" t="s">
        <v>167</v>
      </c>
      <c r="AU428" s="221" t="s">
        <v>83</v>
      </c>
      <c r="AV428" s="218" t="s">
        <v>79</v>
      </c>
      <c r="AW428" s="218" t="s">
        <v>31</v>
      </c>
      <c r="AX428" s="218" t="s">
        <v>74</v>
      </c>
      <c r="AY428" s="221" t="s">
        <v>159</v>
      </c>
    </row>
    <row r="429" spans="2:51" s="227" customFormat="1" ht="12">
      <c r="B429" s="228"/>
      <c r="D429" s="220" t="s">
        <v>167</v>
      </c>
      <c r="E429" s="229" t="s">
        <v>1</v>
      </c>
      <c r="F429" s="230" t="s">
        <v>526</v>
      </c>
      <c r="H429" s="231">
        <v>29.64</v>
      </c>
      <c r="K429" s="232"/>
      <c r="L429" s="228"/>
      <c r="M429" s="233"/>
      <c r="N429" s="234"/>
      <c r="O429" s="234"/>
      <c r="P429" s="234"/>
      <c r="Q429" s="234"/>
      <c r="R429" s="234"/>
      <c r="S429" s="234"/>
      <c r="T429" s="235"/>
      <c r="AT429" s="229" t="s">
        <v>167</v>
      </c>
      <c r="AU429" s="229" t="s">
        <v>83</v>
      </c>
      <c r="AV429" s="227" t="s">
        <v>83</v>
      </c>
      <c r="AW429" s="227" t="s">
        <v>31</v>
      </c>
      <c r="AX429" s="227" t="s">
        <v>74</v>
      </c>
      <c r="AY429" s="229" t="s">
        <v>159</v>
      </c>
    </row>
    <row r="430" spans="2:51" s="227" customFormat="1" ht="12">
      <c r="B430" s="228"/>
      <c r="D430" s="220" t="s">
        <v>167</v>
      </c>
      <c r="E430" s="229" t="s">
        <v>1</v>
      </c>
      <c r="F430" s="230" t="s">
        <v>527</v>
      </c>
      <c r="H430" s="231">
        <v>6.34</v>
      </c>
      <c r="K430" s="232"/>
      <c r="L430" s="228"/>
      <c r="M430" s="233"/>
      <c r="N430" s="234"/>
      <c r="O430" s="234"/>
      <c r="P430" s="234"/>
      <c r="Q430" s="234"/>
      <c r="R430" s="234"/>
      <c r="S430" s="234"/>
      <c r="T430" s="235"/>
      <c r="AT430" s="229" t="s">
        <v>167</v>
      </c>
      <c r="AU430" s="229" t="s">
        <v>83</v>
      </c>
      <c r="AV430" s="227" t="s">
        <v>83</v>
      </c>
      <c r="AW430" s="227" t="s">
        <v>31</v>
      </c>
      <c r="AX430" s="227" t="s">
        <v>74</v>
      </c>
      <c r="AY430" s="229" t="s">
        <v>159</v>
      </c>
    </row>
    <row r="431" spans="2:51" s="227" customFormat="1" ht="12">
      <c r="B431" s="228"/>
      <c r="D431" s="220" t="s">
        <v>167</v>
      </c>
      <c r="E431" s="229" t="s">
        <v>1</v>
      </c>
      <c r="F431" s="230" t="s">
        <v>528</v>
      </c>
      <c r="H431" s="231">
        <v>24.3</v>
      </c>
      <c r="K431" s="232"/>
      <c r="L431" s="228"/>
      <c r="M431" s="233"/>
      <c r="N431" s="234"/>
      <c r="O431" s="234"/>
      <c r="P431" s="234"/>
      <c r="Q431" s="234"/>
      <c r="R431" s="234"/>
      <c r="S431" s="234"/>
      <c r="T431" s="235"/>
      <c r="AT431" s="229" t="s">
        <v>167</v>
      </c>
      <c r="AU431" s="229" t="s">
        <v>83</v>
      </c>
      <c r="AV431" s="227" t="s">
        <v>83</v>
      </c>
      <c r="AW431" s="227" t="s">
        <v>31</v>
      </c>
      <c r="AX431" s="227" t="s">
        <v>74</v>
      </c>
      <c r="AY431" s="229" t="s">
        <v>159</v>
      </c>
    </row>
    <row r="432" spans="2:51" s="227" customFormat="1" ht="12">
      <c r="B432" s="228"/>
      <c r="D432" s="220" t="s">
        <v>167</v>
      </c>
      <c r="E432" s="229" t="s">
        <v>1</v>
      </c>
      <c r="F432" s="230" t="s">
        <v>529</v>
      </c>
      <c r="H432" s="231">
        <v>23.9</v>
      </c>
      <c r="K432" s="232"/>
      <c r="L432" s="228"/>
      <c r="M432" s="233"/>
      <c r="N432" s="234"/>
      <c r="O432" s="234"/>
      <c r="P432" s="234"/>
      <c r="Q432" s="234"/>
      <c r="R432" s="234"/>
      <c r="S432" s="234"/>
      <c r="T432" s="235"/>
      <c r="AT432" s="229" t="s">
        <v>167</v>
      </c>
      <c r="AU432" s="229" t="s">
        <v>83</v>
      </c>
      <c r="AV432" s="227" t="s">
        <v>83</v>
      </c>
      <c r="AW432" s="227" t="s">
        <v>31</v>
      </c>
      <c r="AX432" s="227" t="s">
        <v>74</v>
      </c>
      <c r="AY432" s="229" t="s">
        <v>159</v>
      </c>
    </row>
    <row r="433" spans="2:51" s="227" customFormat="1" ht="12">
      <c r="B433" s="228"/>
      <c r="D433" s="220" t="s">
        <v>167</v>
      </c>
      <c r="E433" s="229" t="s">
        <v>1</v>
      </c>
      <c r="F433" s="230" t="s">
        <v>530</v>
      </c>
      <c r="H433" s="231">
        <v>22.2</v>
      </c>
      <c r="K433" s="232"/>
      <c r="L433" s="228"/>
      <c r="M433" s="233"/>
      <c r="N433" s="234"/>
      <c r="O433" s="234"/>
      <c r="P433" s="234"/>
      <c r="Q433" s="234"/>
      <c r="R433" s="234"/>
      <c r="S433" s="234"/>
      <c r="T433" s="235"/>
      <c r="AT433" s="229" t="s">
        <v>167</v>
      </c>
      <c r="AU433" s="229" t="s">
        <v>83</v>
      </c>
      <c r="AV433" s="227" t="s">
        <v>83</v>
      </c>
      <c r="AW433" s="227" t="s">
        <v>31</v>
      </c>
      <c r="AX433" s="227" t="s">
        <v>74</v>
      </c>
      <c r="AY433" s="229" t="s">
        <v>159</v>
      </c>
    </row>
    <row r="434" spans="2:51" s="227" customFormat="1" ht="12">
      <c r="B434" s="228"/>
      <c r="D434" s="220" t="s">
        <v>167</v>
      </c>
      <c r="E434" s="229" t="s">
        <v>1</v>
      </c>
      <c r="F434" s="230" t="s">
        <v>531</v>
      </c>
      <c r="H434" s="231">
        <v>16.3</v>
      </c>
      <c r="K434" s="232"/>
      <c r="L434" s="228"/>
      <c r="M434" s="233"/>
      <c r="N434" s="234"/>
      <c r="O434" s="234"/>
      <c r="P434" s="234"/>
      <c r="Q434" s="234"/>
      <c r="R434" s="234"/>
      <c r="S434" s="234"/>
      <c r="T434" s="235"/>
      <c r="AT434" s="229" t="s">
        <v>167</v>
      </c>
      <c r="AU434" s="229" t="s">
        <v>83</v>
      </c>
      <c r="AV434" s="227" t="s">
        <v>83</v>
      </c>
      <c r="AW434" s="227" t="s">
        <v>31</v>
      </c>
      <c r="AX434" s="227" t="s">
        <v>74</v>
      </c>
      <c r="AY434" s="229" t="s">
        <v>159</v>
      </c>
    </row>
    <row r="435" spans="2:51" s="227" customFormat="1" ht="12">
      <c r="B435" s="228"/>
      <c r="D435" s="220" t="s">
        <v>167</v>
      </c>
      <c r="E435" s="229" t="s">
        <v>1</v>
      </c>
      <c r="F435" s="230" t="s">
        <v>532</v>
      </c>
      <c r="H435" s="231">
        <v>7.04</v>
      </c>
      <c r="K435" s="232"/>
      <c r="L435" s="228"/>
      <c r="M435" s="233"/>
      <c r="N435" s="234"/>
      <c r="O435" s="234"/>
      <c r="P435" s="234"/>
      <c r="Q435" s="234"/>
      <c r="R435" s="234"/>
      <c r="S435" s="234"/>
      <c r="T435" s="235"/>
      <c r="AT435" s="229" t="s">
        <v>167</v>
      </c>
      <c r="AU435" s="229" t="s">
        <v>83</v>
      </c>
      <c r="AV435" s="227" t="s">
        <v>83</v>
      </c>
      <c r="AW435" s="227" t="s">
        <v>31</v>
      </c>
      <c r="AX435" s="227" t="s">
        <v>74</v>
      </c>
      <c r="AY435" s="229" t="s">
        <v>159</v>
      </c>
    </row>
    <row r="436" spans="2:51" s="227" customFormat="1" ht="12">
      <c r="B436" s="228"/>
      <c r="D436" s="220" t="s">
        <v>167</v>
      </c>
      <c r="E436" s="229" t="s">
        <v>1</v>
      </c>
      <c r="F436" s="230" t="s">
        <v>533</v>
      </c>
      <c r="H436" s="231">
        <v>21.34</v>
      </c>
      <c r="K436" s="232"/>
      <c r="L436" s="228"/>
      <c r="M436" s="233"/>
      <c r="N436" s="234"/>
      <c r="O436" s="234"/>
      <c r="P436" s="234"/>
      <c r="Q436" s="234"/>
      <c r="R436" s="234"/>
      <c r="S436" s="234"/>
      <c r="T436" s="235"/>
      <c r="AT436" s="229" t="s">
        <v>167</v>
      </c>
      <c r="AU436" s="229" t="s">
        <v>83</v>
      </c>
      <c r="AV436" s="227" t="s">
        <v>83</v>
      </c>
      <c r="AW436" s="227" t="s">
        <v>31</v>
      </c>
      <c r="AX436" s="227" t="s">
        <v>74</v>
      </c>
      <c r="AY436" s="229" t="s">
        <v>159</v>
      </c>
    </row>
    <row r="437" spans="2:51" s="227" customFormat="1" ht="12">
      <c r="B437" s="228"/>
      <c r="D437" s="220" t="s">
        <v>167</v>
      </c>
      <c r="E437" s="229" t="s">
        <v>1</v>
      </c>
      <c r="F437" s="230" t="s">
        <v>534</v>
      </c>
      <c r="H437" s="231">
        <v>18.6</v>
      </c>
      <c r="K437" s="232"/>
      <c r="L437" s="228"/>
      <c r="M437" s="233"/>
      <c r="N437" s="234"/>
      <c r="O437" s="234"/>
      <c r="P437" s="234"/>
      <c r="Q437" s="234"/>
      <c r="R437" s="234"/>
      <c r="S437" s="234"/>
      <c r="T437" s="235"/>
      <c r="AT437" s="229" t="s">
        <v>167</v>
      </c>
      <c r="AU437" s="229" t="s">
        <v>83</v>
      </c>
      <c r="AV437" s="227" t="s">
        <v>83</v>
      </c>
      <c r="AW437" s="227" t="s">
        <v>31</v>
      </c>
      <c r="AX437" s="227" t="s">
        <v>74</v>
      </c>
      <c r="AY437" s="229" t="s">
        <v>159</v>
      </c>
    </row>
    <row r="438" spans="2:51" s="227" customFormat="1" ht="12">
      <c r="B438" s="228"/>
      <c r="D438" s="220" t="s">
        <v>167</v>
      </c>
      <c r="E438" s="229" t="s">
        <v>1</v>
      </c>
      <c r="F438" s="230" t="s">
        <v>535</v>
      </c>
      <c r="H438" s="231">
        <v>19</v>
      </c>
      <c r="K438" s="232"/>
      <c r="L438" s="228"/>
      <c r="M438" s="233"/>
      <c r="N438" s="234"/>
      <c r="O438" s="234"/>
      <c r="P438" s="234"/>
      <c r="Q438" s="234"/>
      <c r="R438" s="234"/>
      <c r="S438" s="234"/>
      <c r="T438" s="235"/>
      <c r="AT438" s="229" t="s">
        <v>167</v>
      </c>
      <c r="AU438" s="229" t="s">
        <v>83</v>
      </c>
      <c r="AV438" s="227" t="s">
        <v>83</v>
      </c>
      <c r="AW438" s="227" t="s">
        <v>31</v>
      </c>
      <c r="AX438" s="227" t="s">
        <v>74</v>
      </c>
      <c r="AY438" s="229" t="s">
        <v>159</v>
      </c>
    </row>
    <row r="439" spans="2:51" s="227" customFormat="1" ht="12">
      <c r="B439" s="228"/>
      <c r="D439" s="220" t="s">
        <v>167</v>
      </c>
      <c r="E439" s="229" t="s">
        <v>1</v>
      </c>
      <c r="F439" s="230" t="s">
        <v>536</v>
      </c>
      <c r="H439" s="231">
        <v>22.34</v>
      </c>
      <c r="K439" s="232"/>
      <c r="L439" s="228"/>
      <c r="M439" s="233"/>
      <c r="N439" s="234"/>
      <c r="O439" s="234"/>
      <c r="P439" s="234"/>
      <c r="Q439" s="234"/>
      <c r="R439" s="234"/>
      <c r="S439" s="234"/>
      <c r="T439" s="235"/>
      <c r="AT439" s="229" t="s">
        <v>167</v>
      </c>
      <c r="AU439" s="229" t="s">
        <v>83</v>
      </c>
      <c r="AV439" s="227" t="s">
        <v>83</v>
      </c>
      <c r="AW439" s="227" t="s">
        <v>31</v>
      </c>
      <c r="AX439" s="227" t="s">
        <v>74</v>
      </c>
      <c r="AY439" s="229" t="s">
        <v>159</v>
      </c>
    </row>
    <row r="440" spans="2:51" s="227" customFormat="1" ht="12">
      <c r="B440" s="228"/>
      <c r="D440" s="220" t="s">
        <v>167</v>
      </c>
      <c r="E440" s="229" t="s">
        <v>1</v>
      </c>
      <c r="F440" s="230" t="s">
        <v>537</v>
      </c>
      <c r="H440" s="231">
        <v>15.78</v>
      </c>
      <c r="K440" s="232"/>
      <c r="L440" s="228"/>
      <c r="M440" s="233"/>
      <c r="N440" s="234"/>
      <c r="O440" s="234"/>
      <c r="P440" s="234"/>
      <c r="Q440" s="234"/>
      <c r="R440" s="234"/>
      <c r="S440" s="234"/>
      <c r="T440" s="235"/>
      <c r="AT440" s="229" t="s">
        <v>167</v>
      </c>
      <c r="AU440" s="229" t="s">
        <v>83</v>
      </c>
      <c r="AV440" s="227" t="s">
        <v>83</v>
      </c>
      <c r="AW440" s="227" t="s">
        <v>31</v>
      </c>
      <c r="AX440" s="227" t="s">
        <v>74</v>
      </c>
      <c r="AY440" s="229" t="s">
        <v>159</v>
      </c>
    </row>
    <row r="441" spans="2:51" s="227" customFormat="1" ht="12">
      <c r="B441" s="228"/>
      <c r="D441" s="220" t="s">
        <v>167</v>
      </c>
      <c r="E441" s="229" t="s">
        <v>1</v>
      </c>
      <c r="F441" s="230" t="s">
        <v>538</v>
      </c>
      <c r="H441" s="231">
        <v>9</v>
      </c>
      <c r="K441" s="232"/>
      <c r="L441" s="228"/>
      <c r="M441" s="233"/>
      <c r="N441" s="234"/>
      <c r="O441" s="234"/>
      <c r="P441" s="234"/>
      <c r="Q441" s="234"/>
      <c r="R441" s="234"/>
      <c r="S441" s="234"/>
      <c r="T441" s="235"/>
      <c r="AT441" s="229" t="s">
        <v>167</v>
      </c>
      <c r="AU441" s="229" t="s">
        <v>83</v>
      </c>
      <c r="AV441" s="227" t="s">
        <v>83</v>
      </c>
      <c r="AW441" s="227" t="s">
        <v>31</v>
      </c>
      <c r="AX441" s="227" t="s">
        <v>74</v>
      </c>
      <c r="AY441" s="229" t="s">
        <v>159</v>
      </c>
    </row>
    <row r="442" spans="2:51" s="227" customFormat="1" ht="12">
      <c r="B442" s="228"/>
      <c r="D442" s="220" t="s">
        <v>167</v>
      </c>
      <c r="E442" s="229" t="s">
        <v>1</v>
      </c>
      <c r="F442" s="230" t="s">
        <v>539</v>
      </c>
      <c r="H442" s="231">
        <v>12.54</v>
      </c>
      <c r="K442" s="232"/>
      <c r="L442" s="228"/>
      <c r="M442" s="233"/>
      <c r="N442" s="234"/>
      <c r="O442" s="234"/>
      <c r="P442" s="234"/>
      <c r="Q442" s="234"/>
      <c r="R442" s="234"/>
      <c r="S442" s="234"/>
      <c r="T442" s="235"/>
      <c r="AT442" s="229" t="s">
        <v>167</v>
      </c>
      <c r="AU442" s="229" t="s">
        <v>83</v>
      </c>
      <c r="AV442" s="227" t="s">
        <v>83</v>
      </c>
      <c r="AW442" s="227" t="s">
        <v>31</v>
      </c>
      <c r="AX442" s="227" t="s">
        <v>74</v>
      </c>
      <c r="AY442" s="229" t="s">
        <v>159</v>
      </c>
    </row>
    <row r="443" spans="2:51" s="227" customFormat="1" ht="12">
      <c r="B443" s="228"/>
      <c r="D443" s="220" t="s">
        <v>167</v>
      </c>
      <c r="E443" s="229" t="s">
        <v>1</v>
      </c>
      <c r="F443" s="230" t="s">
        <v>540</v>
      </c>
      <c r="H443" s="231">
        <v>11.84</v>
      </c>
      <c r="K443" s="232"/>
      <c r="L443" s="228"/>
      <c r="M443" s="233"/>
      <c r="N443" s="234"/>
      <c r="O443" s="234"/>
      <c r="P443" s="234"/>
      <c r="Q443" s="234"/>
      <c r="R443" s="234"/>
      <c r="S443" s="234"/>
      <c r="T443" s="235"/>
      <c r="AT443" s="229" t="s">
        <v>167</v>
      </c>
      <c r="AU443" s="229" t="s">
        <v>83</v>
      </c>
      <c r="AV443" s="227" t="s">
        <v>83</v>
      </c>
      <c r="AW443" s="227" t="s">
        <v>31</v>
      </c>
      <c r="AX443" s="227" t="s">
        <v>74</v>
      </c>
      <c r="AY443" s="229" t="s">
        <v>159</v>
      </c>
    </row>
    <row r="444" spans="2:51" s="255" customFormat="1" ht="12">
      <c r="B444" s="254"/>
      <c r="D444" s="220" t="s">
        <v>167</v>
      </c>
      <c r="E444" s="256" t="s">
        <v>1</v>
      </c>
      <c r="F444" s="257" t="s">
        <v>380</v>
      </c>
      <c r="H444" s="258">
        <v>260.16</v>
      </c>
      <c r="K444" s="259"/>
      <c r="L444" s="254"/>
      <c r="M444" s="260"/>
      <c r="N444" s="261"/>
      <c r="O444" s="261"/>
      <c r="P444" s="261"/>
      <c r="Q444" s="261"/>
      <c r="R444" s="261"/>
      <c r="S444" s="261"/>
      <c r="T444" s="262"/>
      <c r="AT444" s="256" t="s">
        <v>167</v>
      </c>
      <c r="AU444" s="256" t="s">
        <v>83</v>
      </c>
      <c r="AV444" s="255" t="s">
        <v>86</v>
      </c>
      <c r="AW444" s="255" t="s">
        <v>31</v>
      </c>
      <c r="AX444" s="255" t="s">
        <v>74</v>
      </c>
      <c r="AY444" s="256" t="s">
        <v>159</v>
      </c>
    </row>
    <row r="445" spans="2:51" s="218" customFormat="1" ht="12">
      <c r="B445" s="219"/>
      <c r="D445" s="220" t="s">
        <v>167</v>
      </c>
      <c r="E445" s="221" t="s">
        <v>1</v>
      </c>
      <c r="F445" s="222" t="s">
        <v>353</v>
      </c>
      <c r="H445" s="221" t="s">
        <v>1</v>
      </c>
      <c r="K445" s="223"/>
      <c r="L445" s="219"/>
      <c r="M445" s="224"/>
      <c r="N445" s="225"/>
      <c r="O445" s="225"/>
      <c r="P445" s="225"/>
      <c r="Q445" s="225"/>
      <c r="R445" s="225"/>
      <c r="S445" s="225"/>
      <c r="T445" s="226"/>
      <c r="AT445" s="221" t="s">
        <v>167</v>
      </c>
      <c r="AU445" s="221" t="s">
        <v>83</v>
      </c>
      <c r="AV445" s="218" t="s">
        <v>79</v>
      </c>
      <c r="AW445" s="218" t="s">
        <v>31</v>
      </c>
      <c r="AX445" s="218" t="s">
        <v>74</v>
      </c>
      <c r="AY445" s="221" t="s">
        <v>159</v>
      </c>
    </row>
    <row r="446" spans="2:51" s="227" customFormat="1" ht="12">
      <c r="B446" s="228"/>
      <c r="D446" s="220" t="s">
        <v>167</v>
      </c>
      <c r="E446" s="229" t="s">
        <v>1</v>
      </c>
      <c r="F446" s="230" t="s">
        <v>541</v>
      </c>
      <c r="H446" s="231">
        <v>17.3</v>
      </c>
      <c r="K446" s="232"/>
      <c r="L446" s="228"/>
      <c r="M446" s="233"/>
      <c r="N446" s="234"/>
      <c r="O446" s="234"/>
      <c r="P446" s="234"/>
      <c r="Q446" s="234"/>
      <c r="R446" s="234"/>
      <c r="S446" s="234"/>
      <c r="T446" s="235"/>
      <c r="AT446" s="229" t="s">
        <v>167</v>
      </c>
      <c r="AU446" s="229" t="s">
        <v>83</v>
      </c>
      <c r="AV446" s="227" t="s">
        <v>83</v>
      </c>
      <c r="AW446" s="227" t="s">
        <v>31</v>
      </c>
      <c r="AX446" s="227" t="s">
        <v>74</v>
      </c>
      <c r="AY446" s="229" t="s">
        <v>159</v>
      </c>
    </row>
    <row r="447" spans="2:51" s="227" customFormat="1" ht="12">
      <c r="B447" s="228"/>
      <c r="D447" s="220" t="s">
        <v>167</v>
      </c>
      <c r="E447" s="229" t="s">
        <v>1</v>
      </c>
      <c r="F447" s="230" t="s">
        <v>542</v>
      </c>
      <c r="H447" s="231">
        <v>5.1</v>
      </c>
      <c r="K447" s="232"/>
      <c r="L447" s="228"/>
      <c r="M447" s="233"/>
      <c r="N447" s="234"/>
      <c r="O447" s="234"/>
      <c r="P447" s="234"/>
      <c r="Q447" s="234"/>
      <c r="R447" s="234"/>
      <c r="S447" s="234"/>
      <c r="T447" s="235"/>
      <c r="AT447" s="229" t="s">
        <v>167</v>
      </c>
      <c r="AU447" s="229" t="s">
        <v>83</v>
      </c>
      <c r="AV447" s="227" t="s">
        <v>83</v>
      </c>
      <c r="AW447" s="227" t="s">
        <v>31</v>
      </c>
      <c r="AX447" s="227" t="s">
        <v>74</v>
      </c>
      <c r="AY447" s="229" t="s">
        <v>159</v>
      </c>
    </row>
    <row r="448" spans="2:51" s="227" customFormat="1" ht="12">
      <c r="B448" s="228"/>
      <c r="D448" s="220" t="s">
        <v>167</v>
      </c>
      <c r="E448" s="229" t="s">
        <v>1</v>
      </c>
      <c r="F448" s="230" t="s">
        <v>543</v>
      </c>
      <c r="H448" s="231">
        <v>4.84</v>
      </c>
      <c r="K448" s="232"/>
      <c r="L448" s="228"/>
      <c r="M448" s="233"/>
      <c r="N448" s="234"/>
      <c r="O448" s="234"/>
      <c r="P448" s="234"/>
      <c r="Q448" s="234"/>
      <c r="R448" s="234"/>
      <c r="S448" s="234"/>
      <c r="T448" s="235"/>
      <c r="AT448" s="229" t="s">
        <v>167</v>
      </c>
      <c r="AU448" s="229" t="s">
        <v>83</v>
      </c>
      <c r="AV448" s="227" t="s">
        <v>83</v>
      </c>
      <c r="AW448" s="227" t="s">
        <v>31</v>
      </c>
      <c r="AX448" s="227" t="s">
        <v>74</v>
      </c>
      <c r="AY448" s="229" t="s">
        <v>159</v>
      </c>
    </row>
    <row r="449" spans="2:51" s="227" customFormat="1" ht="12">
      <c r="B449" s="228"/>
      <c r="D449" s="220" t="s">
        <v>167</v>
      </c>
      <c r="E449" s="229" t="s">
        <v>1</v>
      </c>
      <c r="F449" s="230" t="s">
        <v>544</v>
      </c>
      <c r="H449" s="231">
        <v>19.1</v>
      </c>
      <c r="K449" s="232"/>
      <c r="L449" s="228"/>
      <c r="M449" s="233"/>
      <c r="N449" s="234"/>
      <c r="O449" s="234"/>
      <c r="P449" s="234"/>
      <c r="Q449" s="234"/>
      <c r="R449" s="234"/>
      <c r="S449" s="234"/>
      <c r="T449" s="235"/>
      <c r="AT449" s="229" t="s">
        <v>167</v>
      </c>
      <c r="AU449" s="229" t="s">
        <v>83</v>
      </c>
      <c r="AV449" s="227" t="s">
        <v>83</v>
      </c>
      <c r="AW449" s="227" t="s">
        <v>31</v>
      </c>
      <c r="AX449" s="227" t="s">
        <v>74</v>
      </c>
      <c r="AY449" s="229" t="s">
        <v>159</v>
      </c>
    </row>
    <row r="450" spans="2:51" s="227" customFormat="1" ht="12">
      <c r="B450" s="228"/>
      <c r="D450" s="220" t="s">
        <v>167</v>
      </c>
      <c r="E450" s="229" t="s">
        <v>1</v>
      </c>
      <c r="F450" s="230" t="s">
        <v>545</v>
      </c>
      <c r="H450" s="231">
        <v>12.8</v>
      </c>
      <c r="K450" s="232"/>
      <c r="L450" s="228"/>
      <c r="M450" s="233"/>
      <c r="N450" s="234"/>
      <c r="O450" s="234"/>
      <c r="P450" s="234"/>
      <c r="Q450" s="234"/>
      <c r="R450" s="234"/>
      <c r="S450" s="234"/>
      <c r="T450" s="235"/>
      <c r="AT450" s="229" t="s">
        <v>167</v>
      </c>
      <c r="AU450" s="229" t="s">
        <v>83</v>
      </c>
      <c r="AV450" s="227" t="s">
        <v>83</v>
      </c>
      <c r="AW450" s="227" t="s">
        <v>31</v>
      </c>
      <c r="AX450" s="227" t="s">
        <v>74</v>
      </c>
      <c r="AY450" s="229" t="s">
        <v>159</v>
      </c>
    </row>
    <row r="451" spans="2:51" s="255" customFormat="1" ht="12">
      <c r="B451" s="254"/>
      <c r="D451" s="220" t="s">
        <v>167</v>
      </c>
      <c r="E451" s="256" t="s">
        <v>1</v>
      </c>
      <c r="F451" s="257" t="s">
        <v>380</v>
      </c>
      <c r="H451" s="258">
        <v>59.14</v>
      </c>
      <c r="K451" s="259"/>
      <c r="L451" s="254"/>
      <c r="M451" s="260"/>
      <c r="N451" s="261"/>
      <c r="O451" s="261"/>
      <c r="P451" s="261"/>
      <c r="Q451" s="261"/>
      <c r="R451" s="261"/>
      <c r="S451" s="261"/>
      <c r="T451" s="262"/>
      <c r="AT451" s="256" t="s">
        <v>167</v>
      </c>
      <c r="AU451" s="256" t="s">
        <v>83</v>
      </c>
      <c r="AV451" s="255" t="s">
        <v>86</v>
      </c>
      <c r="AW451" s="255" t="s">
        <v>31</v>
      </c>
      <c r="AX451" s="255" t="s">
        <v>74</v>
      </c>
      <c r="AY451" s="256" t="s">
        <v>159</v>
      </c>
    </row>
    <row r="452" spans="2:51" s="218" customFormat="1" ht="12">
      <c r="B452" s="219"/>
      <c r="D452" s="220" t="s">
        <v>167</v>
      </c>
      <c r="E452" s="221" t="s">
        <v>1</v>
      </c>
      <c r="F452" s="222" t="s">
        <v>394</v>
      </c>
      <c r="H452" s="221" t="s">
        <v>1</v>
      </c>
      <c r="K452" s="223"/>
      <c r="L452" s="219"/>
      <c r="M452" s="224"/>
      <c r="N452" s="225"/>
      <c r="O452" s="225"/>
      <c r="P452" s="225"/>
      <c r="Q452" s="225"/>
      <c r="R452" s="225"/>
      <c r="S452" s="225"/>
      <c r="T452" s="226"/>
      <c r="AT452" s="221" t="s">
        <v>167</v>
      </c>
      <c r="AU452" s="221" t="s">
        <v>83</v>
      </c>
      <c r="AV452" s="218" t="s">
        <v>79</v>
      </c>
      <c r="AW452" s="218" t="s">
        <v>31</v>
      </c>
      <c r="AX452" s="218" t="s">
        <v>74</v>
      </c>
      <c r="AY452" s="221" t="s">
        <v>159</v>
      </c>
    </row>
    <row r="453" spans="2:51" s="227" customFormat="1" ht="12">
      <c r="B453" s="228"/>
      <c r="D453" s="220" t="s">
        <v>167</v>
      </c>
      <c r="E453" s="229" t="s">
        <v>1</v>
      </c>
      <c r="F453" s="230" t="s">
        <v>546</v>
      </c>
      <c r="H453" s="231">
        <v>26.4</v>
      </c>
      <c r="K453" s="232"/>
      <c r="L453" s="228"/>
      <c r="M453" s="233"/>
      <c r="N453" s="234"/>
      <c r="O453" s="234"/>
      <c r="P453" s="234"/>
      <c r="Q453" s="234"/>
      <c r="R453" s="234"/>
      <c r="S453" s="234"/>
      <c r="T453" s="235"/>
      <c r="AT453" s="229" t="s">
        <v>167</v>
      </c>
      <c r="AU453" s="229" t="s">
        <v>83</v>
      </c>
      <c r="AV453" s="227" t="s">
        <v>83</v>
      </c>
      <c r="AW453" s="227" t="s">
        <v>31</v>
      </c>
      <c r="AX453" s="227" t="s">
        <v>74</v>
      </c>
      <c r="AY453" s="229" t="s">
        <v>159</v>
      </c>
    </row>
    <row r="454" spans="2:51" s="227" customFormat="1" ht="12">
      <c r="B454" s="228"/>
      <c r="D454" s="220" t="s">
        <v>167</v>
      </c>
      <c r="E454" s="229" t="s">
        <v>1</v>
      </c>
      <c r="F454" s="230" t="s">
        <v>547</v>
      </c>
      <c r="H454" s="231">
        <v>10.24</v>
      </c>
      <c r="K454" s="232"/>
      <c r="L454" s="228"/>
      <c r="M454" s="233"/>
      <c r="N454" s="234"/>
      <c r="O454" s="234"/>
      <c r="P454" s="234"/>
      <c r="Q454" s="234"/>
      <c r="R454" s="234"/>
      <c r="S454" s="234"/>
      <c r="T454" s="235"/>
      <c r="AT454" s="229" t="s">
        <v>167</v>
      </c>
      <c r="AU454" s="229" t="s">
        <v>83</v>
      </c>
      <c r="AV454" s="227" t="s">
        <v>83</v>
      </c>
      <c r="AW454" s="227" t="s">
        <v>31</v>
      </c>
      <c r="AX454" s="227" t="s">
        <v>74</v>
      </c>
      <c r="AY454" s="229" t="s">
        <v>159</v>
      </c>
    </row>
    <row r="455" spans="2:51" s="227" customFormat="1" ht="12">
      <c r="B455" s="228"/>
      <c r="D455" s="220" t="s">
        <v>167</v>
      </c>
      <c r="E455" s="229" t="s">
        <v>1</v>
      </c>
      <c r="F455" s="230" t="s">
        <v>548</v>
      </c>
      <c r="H455" s="231">
        <v>3.82</v>
      </c>
      <c r="K455" s="232"/>
      <c r="L455" s="228"/>
      <c r="M455" s="233"/>
      <c r="N455" s="234"/>
      <c r="O455" s="234"/>
      <c r="P455" s="234"/>
      <c r="Q455" s="234"/>
      <c r="R455" s="234"/>
      <c r="S455" s="234"/>
      <c r="T455" s="235"/>
      <c r="AT455" s="229" t="s">
        <v>167</v>
      </c>
      <c r="AU455" s="229" t="s">
        <v>83</v>
      </c>
      <c r="AV455" s="227" t="s">
        <v>83</v>
      </c>
      <c r="AW455" s="227" t="s">
        <v>31</v>
      </c>
      <c r="AX455" s="227" t="s">
        <v>74</v>
      </c>
      <c r="AY455" s="229" t="s">
        <v>159</v>
      </c>
    </row>
    <row r="456" spans="2:51" s="227" customFormat="1" ht="12">
      <c r="B456" s="228"/>
      <c r="D456" s="220" t="s">
        <v>167</v>
      </c>
      <c r="E456" s="229" t="s">
        <v>1</v>
      </c>
      <c r="F456" s="230" t="s">
        <v>549</v>
      </c>
      <c r="H456" s="231">
        <v>6.35</v>
      </c>
      <c r="K456" s="232"/>
      <c r="L456" s="228"/>
      <c r="M456" s="233"/>
      <c r="N456" s="234"/>
      <c r="O456" s="234"/>
      <c r="P456" s="234"/>
      <c r="Q456" s="234"/>
      <c r="R456" s="234"/>
      <c r="S456" s="234"/>
      <c r="T456" s="235"/>
      <c r="AT456" s="229" t="s">
        <v>167</v>
      </c>
      <c r="AU456" s="229" t="s">
        <v>83</v>
      </c>
      <c r="AV456" s="227" t="s">
        <v>83</v>
      </c>
      <c r="AW456" s="227" t="s">
        <v>31</v>
      </c>
      <c r="AX456" s="227" t="s">
        <v>74</v>
      </c>
      <c r="AY456" s="229" t="s">
        <v>159</v>
      </c>
    </row>
    <row r="457" spans="2:51" s="227" customFormat="1" ht="12">
      <c r="B457" s="228"/>
      <c r="D457" s="220" t="s">
        <v>167</v>
      </c>
      <c r="E457" s="229" t="s">
        <v>1</v>
      </c>
      <c r="F457" s="230" t="s">
        <v>550</v>
      </c>
      <c r="H457" s="231">
        <v>5.03</v>
      </c>
      <c r="K457" s="232"/>
      <c r="L457" s="228"/>
      <c r="M457" s="233"/>
      <c r="N457" s="234"/>
      <c r="O457" s="234"/>
      <c r="P457" s="234"/>
      <c r="Q457" s="234"/>
      <c r="R457" s="234"/>
      <c r="S457" s="234"/>
      <c r="T457" s="235"/>
      <c r="AT457" s="229" t="s">
        <v>167</v>
      </c>
      <c r="AU457" s="229" t="s">
        <v>83</v>
      </c>
      <c r="AV457" s="227" t="s">
        <v>83</v>
      </c>
      <c r="AW457" s="227" t="s">
        <v>31</v>
      </c>
      <c r="AX457" s="227" t="s">
        <v>74</v>
      </c>
      <c r="AY457" s="229" t="s">
        <v>159</v>
      </c>
    </row>
    <row r="458" spans="2:51" s="227" customFormat="1" ht="12">
      <c r="B458" s="228"/>
      <c r="D458" s="220" t="s">
        <v>167</v>
      </c>
      <c r="E458" s="229" t="s">
        <v>1</v>
      </c>
      <c r="F458" s="230" t="s">
        <v>551</v>
      </c>
      <c r="H458" s="231">
        <v>6.77</v>
      </c>
      <c r="K458" s="232"/>
      <c r="L458" s="228"/>
      <c r="M458" s="233"/>
      <c r="N458" s="234"/>
      <c r="O458" s="234"/>
      <c r="P458" s="234"/>
      <c r="Q458" s="234"/>
      <c r="R458" s="234"/>
      <c r="S458" s="234"/>
      <c r="T458" s="235"/>
      <c r="AT458" s="229" t="s">
        <v>167</v>
      </c>
      <c r="AU458" s="229" t="s">
        <v>83</v>
      </c>
      <c r="AV458" s="227" t="s">
        <v>83</v>
      </c>
      <c r="AW458" s="227" t="s">
        <v>31</v>
      </c>
      <c r="AX458" s="227" t="s">
        <v>74</v>
      </c>
      <c r="AY458" s="229" t="s">
        <v>159</v>
      </c>
    </row>
    <row r="459" spans="2:51" s="227" customFormat="1" ht="12">
      <c r="B459" s="228"/>
      <c r="D459" s="220" t="s">
        <v>167</v>
      </c>
      <c r="E459" s="229" t="s">
        <v>1</v>
      </c>
      <c r="F459" s="230" t="s">
        <v>552</v>
      </c>
      <c r="H459" s="231">
        <v>16.2</v>
      </c>
      <c r="K459" s="232"/>
      <c r="L459" s="228"/>
      <c r="M459" s="233"/>
      <c r="N459" s="234"/>
      <c r="O459" s="234"/>
      <c r="P459" s="234"/>
      <c r="Q459" s="234"/>
      <c r="R459" s="234"/>
      <c r="S459" s="234"/>
      <c r="T459" s="235"/>
      <c r="AT459" s="229" t="s">
        <v>167</v>
      </c>
      <c r="AU459" s="229" t="s">
        <v>83</v>
      </c>
      <c r="AV459" s="227" t="s">
        <v>83</v>
      </c>
      <c r="AW459" s="227" t="s">
        <v>31</v>
      </c>
      <c r="AX459" s="227" t="s">
        <v>74</v>
      </c>
      <c r="AY459" s="229" t="s">
        <v>159</v>
      </c>
    </row>
    <row r="460" spans="2:51" s="227" customFormat="1" ht="12">
      <c r="B460" s="228"/>
      <c r="D460" s="220" t="s">
        <v>167</v>
      </c>
      <c r="E460" s="229" t="s">
        <v>1</v>
      </c>
      <c r="F460" s="230" t="s">
        <v>553</v>
      </c>
      <c r="H460" s="231">
        <v>37.45</v>
      </c>
      <c r="K460" s="232"/>
      <c r="L460" s="228"/>
      <c r="M460" s="233"/>
      <c r="N460" s="234"/>
      <c r="O460" s="234"/>
      <c r="P460" s="234"/>
      <c r="Q460" s="234"/>
      <c r="R460" s="234"/>
      <c r="S460" s="234"/>
      <c r="T460" s="235"/>
      <c r="AT460" s="229" t="s">
        <v>167</v>
      </c>
      <c r="AU460" s="229" t="s">
        <v>83</v>
      </c>
      <c r="AV460" s="227" t="s">
        <v>83</v>
      </c>
      <c r="AW460" s="227" t="s">
        <v>31</v>
      </c>
      <c r="AX460" s="227" t="s">
        <v>74</v>
      </c>
      <c r="AY460" s="229" t="s">
        <v>159</v>
      </c>
    </row>
    <row r="461" spans="2:51" s="227" customFormat="1" ht="12">
      <c r="B461" s="228"/>
      <c r="D461" s="220" t="s">
        <v>167</v>
      </c>
      <c r="E461" s="229" t="s">
        <v>1</v>
      </c>
      <c r="F461" s="230" t="s">
        <v>554</v>
      </c>
      <c r="H461" s="231">
        <v>46.41</v>
      </c>
      <c r="K461" s="232"/>
      <c r="L461" s="228"/>
      <c r="M461" s="233"/>
      <c r="N461" s="234"/>
      <c r="O461" s="234"/>
      <c r="P461" s="234"/>
      <c r="Q461" s="234"/>
      <c r="R461" s="234"/>
      <c r="S461" s="234"/>
      <c r="T461" s="235"/>
      <c r="AT461" s="229" t="s">
        <v>167</v>
      </c>
      <c r="AU461" s="229" t="s">
        <v>83</v>
      </c>
      <c r="AV461" s="227" t="s">
        <v>83</v>
      </c>
      <c r="AW461" s="227" t="s">
        <v>31</v>
      </c>
      <c r="AX461" s="227" t="s">
        <v>74</v>
      </c>
      <c r="AY461" s="229" t="s">
        <v>159</v>
      </c>
    </row>
    <row r="462" spans="2:51" s="227" customFormat="1" ht="12">
      <c r="B462" s="228"/>
      <c r="D462" s="220" t="s">
        <v>167</v>
      </c>
      <c r="E462" s="229" t="s">
        <v>1</v>
      </c>
      <c r="F462" s="230" t="s">
        <v>555</v>
      </c>
      <c r="H462" s="231">
        <v>7.14</v>
      </c>
      <c r="K462" s="232"/>
      <c r="L462" s="228"/>
      <c r="M462" s="233"/>
      <c r="N462" s="234"/>
      <c r="O462" s="234"/>
      <c r="P462" s="234"/>
      <c r="Q462" s="234"/>
      <c r="R462" s="234"/>
      <c r="S462" s="234"/>
      <c r="T462" s="235"/>
      <c r="AT462" s="229" t="s">
        <v>167</v>
      </c>
      <c r="AU462" s="229" t="s">
        <v>83</v>
      </c>
      <c r="AV462" s="227" t="s">
        <v>83</v>
      </c>
      <c r="AW462" s="227" t="s">
        <v>31</v>
      </c>
      <c r="AX462" s="227" t="s">
        <v>74</v>
      </c>
      <c r="AY462" s="229" t="s">
        <v>159</v>
      </c>
    </row>
    <row r="463" spans="2:51" s="227" customFormat="1" ht="12">
      <c r="B463" s="228"/>
      <c r="D463" s="220" t="s">
        <v>167</v>
      </c>
      <c r="E463" s="229" t="s">
        <v>1</v>
      </c>
      <c r="F463" s="230" t="s">
        <v>556</v>
      </c>
      <c r="H463" s="231">
        <v>10.6</v>
      </c>
      <c r="K463" s="232"/>
      <c r="L463" s="228"/>
      <c r="M463" s="233"/>
      <c r="N463" s="234"/>
      <c r="O463" s="234"/>
      <c r="P463" s="234"/>
      <c r="Q463" s="234"/>
      <c r="R463" s="234"/>
      <c r="S463" s="234"/>
      <c r="T463" s="235"/>
      <c r="AT463" s="229" t="s">
        <v>167</v>
      </c>
      <c r="AU463" s="229" t="s">
        <v>83</v>
      </c>
      <c r="AV463" s="227" t="s">
        <v>83</v>
      </c>
      <c r="AW463" s="227" t="s">
        <v>31</v>
      </c>
      <c r="AX463" s="227" t="s">
        <v>74</v>
      </c>
      <c r="AY463" s="229" t="s">
        <v>159</v>
      </c>
    </row>
    <row r="464" spans="2:51" s="227" customFormat="1" ht="12">
      <c r="B464" s="228"/>
      <c r="D464" s="220" t="s">
        <v>167</v>
      </c>
      <c r="E464" s="229" t="s">
        <v>1</v>
      </c>
      <c r="F464" s="230" t="s">
        <v>557</v>
      </c>
      <c r="H464" s="231">
        <v>4.1</v>
      </c>
      <c r="K464" s="232"/>
      <c r="L464" s="228"/>
      <c r="M464" s="233"/>
      <c r="N464" s="234"/>
      <c r="O464" s="234"/>
      <c r="P464" s="234"/>
      <c r="Q464" s="234"/>
      <c r="R464" s="234"/>
      <c r="S464" s="234"/>
      <c r="T464" s="235"/>
      <c r="AT464" s="229" t="s">
        <v>167</v>
      </c>
      <c r="AU464" s="229" t="s">
        <v>83</v>
      </c>
      <c r="AV464" s="227" t="s">
        <v>83</v>
      </c>
      <c r="AW464" s="227" t="s">
        <v>31</v>
      </c>
      <c r="AX464" s="227" t="s">
        <v>74</v>
      </c>
      <c r="AY464" s="229" t="s">
        <v>159</v>
      </c>
    </row>
    <row r="465" spans="2:51" s="227" customFormat="1" ht="12">
      <c r="B465" s="228"/>
      <c r="D465" s="220" t="s">
        <v>167</v>
      </c>
      <c r="E465" s="229" t="s">
        <v>1</v>
      </c>
      <c r="F465" s="230" t="s">
        <v>558</v>
      </c>
      <c r="H465" s="231">
        <v>8.4</v>
      </c>
      <c r="K465" s="232"/>
      <c r="L465" s="228"/>
      <c r="M465" s="233"/>
      <c r="N465" s="234"/>
      <c r="O465" s="234"/>
      <c r="P465" s="234"/>
      <c r="Q465" s="234"/>
      <c r="R465" s="234"/>
      <c r="S465" s="234"/>
      <c r="T465" s="235"/>
      <c r="AT465" s="229" t="s">
        <v>167</v>
      </c>
      <c r="AU465" s="229" t="s">
        <v>83</v>
      </c>
      <c r="AV465" s="227" t="s">
        <v>83</v>
      </c>
      <c r="AW465" s="227" t="s">
        <v>31</v>
      </c>
      <c r="AX465" s="227" t="s">
        <v>74</v>
      </c>
      <c r="AY465" s="229" t="s">
        <v>159</v>
      </c>
    </row>
    <row r="466" spans="2:51" s="227" customFormat="1" ht="12">
      <c r="B466" s="228"/>
      <c r="D466" s="220" t="s">
        <v>167</v>
      </c>
      <c r="E466" s="229" t="s">
        <v>1</v>
      </c>
      <c r="F466" s="230" t="s">
        <v>559</v>
      </c>
      <c r="H466" s="231">
        <v>7.34</v>
      </c>
      <c r="K466" s="232"/>
      <c r="L466" s="228"/>
      <c r="M466" s="233"/>
      <c r="N466" s="234"/>
      <c r="O466" s="234"/>
      <c r="P466" s="234"/>
      <c r="Q466" s="234"/>
      <c r="R466" s="234"/>
      <c r="S466" s="234"/>
      <c r="T466" s="235"/>
      <c r="AT466" s="229" t="s">
        <v>167</v>
      </c>
      <c r="AU466" s="229" t="s">
        <v>83</v>
      </c>
      <c r="AV466" s="227" t="s">
        <v>83</v>
      </c>
      <c r="AW466" s="227" t="s">
        <v>31</v>
      </c>
      <c r="AX466" s="227" t="s">
        <v>74</v>
      </c>
      <c r="AY466" s="229" t="s">
        <v>159</v>
      </c>
    </row>
    <row r="467" spans="2:51" s="227" customFormat="1" ht="12">
      <c r="B467" s="228"/>
      <c r="D467" s="220" t="s">
        <v>167</v>
      </c>
      <c r="E467" s="229" t="s">
        <v>1</v>
      </c>
      <c r="F467" s="230" t="s">
        <v>560</v>
      </c>
      <c r="H467" s="231">
        <v>10.35</v>
      </c>
      <c r="K467" s="232"/>
      <c r="L467" s="228"/>
      <c r="M467" s="233"/>
      <c r="N467" s="234"/>
      <c r="O467" s="234"/>
      <c r="P467" s="234"/>
      <c r="Q467" s="234"/>
      <c r="R467" s="234"/>
      <c r="S467" s="234"/>
      <c r="T467" s="235"/>
      <c r="AT467" s="229" t="s">
        <v>167</v>
      </c>
      <c r="AU467" s="229" t="s">
        <v>83</v>
      </c>
      <c r="AV467" s="227" t="s">
        <v>83</v>
      </c>
      <c r="AW467" s="227" t="s">
        <v>31</v>
      </c>
      <c r="AX467" s="227" t="s">
        <v>74</v>
      </c>
      <c r="AY467" s="229" t="s">
        <v>159</v>
      </c>
    </row>
    <row r="468" spans="2:51" s="227" customFormat="1" ht="12">
      <c r="B468" s="228"/>
      <c r="D468" s="220" t="s">
        <v>167</v>
      </c>
      <c r="E468" s="229" t="s">
        <v>1</v>
      </c>
      <c r="F468" s="230" t="s">
        <v>561</v>
      </c>
      <c r="H468" s="231">
        <v>5.65</v>
      </c>
      <c r="K468" s="232"/>
      <c r="L468" s="228"/>
      <c r="M468" s="233"/>
      <c r="N468" s="234"/>
      <c r="O468" s="234"/>
      <c r="P468" s="234"/>
      <c r="Q468" s="234"/>
      <c r="R468" s="234"/>
      <c r="S468" s="234"/>
      <c r="T468" s="235"/>
      <c r="AT468" s="229" t="s">
        <v>167</v>
      </c>
      <c r="AU468" s="229" t="s">
        <v>83</v>
      </c>
      <c r="AV468" s="227" t="s">
        <v>83</v>
      </c>
      <c r="AW468" s="227" t="s">
        <v>31</v>
      </c>
      <c r="AX468" s="227" t="s">
        <v>74</v>
      </c>
      <c r="AY468" s="229" t="s">
        <v>159</v>
      </c>
    </row>
    <row r="469" spans="2:51" s="227" customFormat="1" ht="12">
      <c r="B469" s="228"/>
      <c r="D469" s="220" t="s">
        <v>167</v>
      </c>
      <c r="E469" s="229" t="s">
        <v>1</v>
      </c>
      <c r="F469" s="230" t="s">
        <v>562</v>
      </c>
      <c r="H469" s="231">
        <v>10.9</v>
      </c>
      <c r="K469" s="232"/>
      <c r="L469" s="228"/>
      <c r="M469" s="233"/>
      <c r="N469" s="234"/>
      <c r="O469" s="234"/>
      <c r="P469" s="234"/>
      <c r="Q469" s="234"/>
      <c r="R469" s="234"/>
      <c r="S469" s="234"/>
      <c r="T469" s="235"/>
      <c r="AT469" s="229" t="s">
        <v>167</v>
      </c>
      <c r="AU469" s="229" t="s">
        <v>83</v>
      </c>
      <c r="AV469" s="227" t="s">
        <v>83</v>
      </c>
      <c r="AW469" s="227" t="s">
        <v>31</v>
      </c>
      <c r="AX469" s="227" t="s">
        <v>74</v>
      </c>
      <c r="AY469" s="229" t="s">
        <v>159</v>
      </c>
    </row>
    <row r="470" spans="2:51" s="227" customFormat="1" ht="12">
      <c r="B470" s="228"/>
      <c r="D470" s="220" t="s">
        <v>167</v>
      </c>
      <c r="E470" s="229" t="s">
        <v>1</v>
      </c>
      <c r="F470" s="230" t="s">
        <v>563</v>
      </c>
      <c r="H470" s="231">
        <v>11.01</v>
      </c>
      <c r="K470" s="232"/>
      <c r="L470" s="228"/>
      <c r="M470" s="233"/>
      <c r="N470" s="234"/>
      <c r="O470" s="234"/>
      <c r="P470" s="234"/>
      <c r="Q470" s="234"/>
      <c r="R470" s="234"/>
      <c r="S470" s="234"/>
      <c r="T470" s="235"/>
      <c r="AT470" s="229" t="s">
        <v>167</v>
      </c>
      <c r="AU470" s="229" t="s">
        <v>83</v>
      </c>
      <c r="AV470" s="227" t="s">
        <v>83</v>
      </c>
      <c r="AW470" s="227" t="s">
        <v>31</v>
      </c>
      <c r="AX470" s="227" t="s">
        <v>74</v>
      </c>
      <c r="AY470" s="229" t="s">
        <v>159</v>
      </c>
    </row>
    <row r="471" spans="2:51" s="227" customFormat="1" ht="12">
      <c r="B471" s="228"/>
      <c r="D471" s="220" t="s">
        <v>167</v>
      </c>
      <c r="E471" s="229" t="s">
        <v>1</v>
      </c>
      <c r="F471" s="230" t="s">
        <v>564</v>
      </c>
      <c r="H471" s="231">
        <v>12.44</v>
      </c>
      <c r="K471" s="232"/>
      <c r="L471" s="228"/>
      <c r="M471" s="233"/>
      <c r="N471" s="234"/>
      <c r="O471" s="234"/>
      <c r="P471" s="234"/>
      <c r="Q471" s="234"/>
      <c r="R471" s="234"/>
      <c r="S471" s="234"/>
      <c r="T471" s="235"/>
      <c r="AT471" s="229" t="s">
        <v>167</v>
      </c>
      <c r="AU471" s="229" t="s">
        <v>83</v>
      </c>
      <c r="AV471" s="227" t="s">
        <v>83</v>
      </c>
      <c r="AW471" s="227" t="s">
        <v>31</v>
      </c>
      <c r="AX471" s="227" t="s">
        <v>74</v>
      </c>
      <c r="AY471" s="229" t="s">
        <v>159</v>
      </c>
    </row>
    <row r="472" spans="2:51" s="255" customFormat="1" ht="12">
      <c r="B472" s="254"/>
      <c r="D472" s="220" t="s">
        <v>167</v>
      </c>
      <c r="E472" s="256" t="s">
        <v>1</v>
      </c>
      <c r="F472" s="257" t="s">
        <v>380</v>
      </c>
      <c r="H472" s="258">
        <v>246.6</v>
      </c>
      <c r="K472" s="259"/>
      <c r="L472" s="254"/>
      <c r="M472" s="260"/>
      <c r="N472" s="261"/>
      <c r="O472" s="261"/>
      <c r="P472" s="261"/>
      <c r="Q472" s="261"/>
      <c r="R472" s="261"/>
      <c r="S472" s="261"/>
      <c r="T472" s="262"/>
      <c r="AT472" s="256" t="s">
        <v>167</v>
      </c>
      <c r="AU472" s="256" t="s">
        <v>83</v>
      </c>
      <c r="AV472" s="255" t="s">
        <v>86</v>
      </c>
      <c r="AW472" s="255" t="s">
        <v>31</v>
      </c>
      <c r="AX472" s="255" t="s">
        <v>74</v>
      </c>
      <c r="AY472" s="256" t="s">
        <v>159</v>
      </c>
    </row>
    <row r="473" spans="2:51" s="218" customFormat="1" ht="12">
      <c r="B473" s="219"/>
      <c r="D473" s="220" t="s">
        <v>167</v>
      </c>
      <c r="E473" s="221" t="s">
        <v>1</v>
      </c>
      <c r="F473" s="222" t="s">
        <v>458</v>
      </c>
      <c r="H473" s="221" t="s">
        <v>1</v>
      </c>
      <c r="K473" s="223"/>
      <c r="L473" s="219"/>
      <c r="M473" s="224"/>
      <c r="N473" s="225"/>
      <c r="O473" s="225"/>
      <c r="P473" s="225"/>
      <c r="Q473" s="225"/>
      <c r="R473" s="225"/>
      <c r="S473" s="225"/>
      <c r="T473" s="226"/>
      <c r="AT473" s="221" t="s">
        <v>167</v>
      </c>
      <c r="AU473" s="221" t="s">
        <v>83</v>
      </c>
      <c r="AV473" s="218" t="s">
        <v>79</v>
      </c>
      <c r="AW473" s="218" t="s">
        <v>31</v>
      </c>
      <c r="AX473" s="218" t="s">
        <v>74</v>
      </c>
      <c r="AY473" s="221" t="s">
        <v>159</v>
      </c>
    </row>
    <row r="474" spans="2:51" s="227" customFormat="1" ht="12">
      <c r="B474" s="228"/>
      <c r="D474" s="220" t="s">
        <v>167</v>
      </c>
      <c r="E474" s="229" t="s">
        <v>1</v>
      </c>
      <c r="F474" s="230" t="s">
        <v>565</v>
      </c>
      <c r="H474" s="231">
        <v>739.8</v>
      </c>
      <c r="K474" s="232"/>
      <c r="L474" s="228"/>
      <c r="M474" s="233"/>
      <c r="N474" s="234"/>
      <c r="O474" s="234"/>
      <c r="P474" s="234"/>
      <c r="Q474" s="234"/>
      <c r="R474" s="234"/>
      <c r="S474" s="234"/>
      <c r="T474" s="235"/>
      <c r="AT474" s="229" t="s">
        <v>167</v>
      </c>
      <c r="AU474" s="229" t="s">
        <v>83</v>
      </c>
      <c r="AV474" s="227" t="s">
        <v>83</v>
      </c>
      <c r="AW474" s="227" t="s">
        <v>31</v>
      </c>
      <c r="AX474" s="227" t="s">
        <v>74</v>
      </c>
      <c r="AY474" s="229" t="s">
        <v>159</v>
      </c>
    </row>
    <row r="475" spans="2:51" s="255" customFormat="1" ht="12">
      <c r="B475" s="254"/>
      <c r="D475" s="220" t="s">
        <v>167</v>
      </c>
      <c r="E475" s="256" t="s">
        <v>1</v>
      </c>
      <c r="F475" s="257" t="s">
        <v>380</v>
      </c>
      <c r="H475" s="258">
        <v>739.8</v>
      </c>
      <c r="K475" s="259"/>
      <c r="L475" s="254"/>
      <c r="M475" s="260"/>
      <c r="N475" s="261"/>
      <c r="O475" s="261"/>
      <c r="P475" s="261"/>
      <c r="Q475" s="261"/>
      <c r="R475" s="261"/>
      <c r="S475" s="261"/>
      <c r="T475" s="262"/>
      <c r="AT475" s="256" t="s">
        <v>167</v>
      </c>
      <c r="AU475" s="256" t="s">
        <v>83</v>
      </c>
      <c r="AV475" s="255" t="s">
        <v>86</v>
      </c>
      <c r="AW475" s="255" t="s">
        <v>31</v>
      </c>
      <c r="AX475" s="255" t="s">
        <v>74</v>
      </c>
      <c r="AY475" s="256" t="s">
        <v>159</v>
      </c>
    </row>
    <row r="476" spans="2:51" s="236" customFormat="1" ht="12">
      <c r="B476" s="237"/>
      <c r="D476" s="220" t="s">
        <v>167</v>
      </c>
      <c r="E476" s="238" t="s">
        <v>1</v>
      </c>
      <c r="F476" s="239" t="s">
        <v>178</v>
      </c>
      <c r="H476" s="240">
        <v>1305.7</v>
      </c>
      <c r="K476" s="241"/>
      <c r="L476" s="237"/>
      <c r="M476" s="242"/>
      <c r="N476" s="243"/>
      <c r="O476" s="243"/>
      <c r="P476" s="243"/>
      <c r="Q476" s="243"/>
      <c r="R476" s="243"/>
      <c r="S476" s="243"/>
      <c r="T476" s="244"/>
      <c r="AT476" s="238" t="s">
        <v>167</v>
      </c>
      <c r="AU476" s="238" t="s">
        <v>83</v>
      </c>
      <c r="AV476" s="236" t="s">
        <v>89</v>
      </c>
      <c r="AW476" s="236" t="s">
        <v>31</v>
      </c>
      <c r="AX476" s="236" t="s">
        <v>79</v>
      </c>
      <c r="AY476" s="238" t="s">
        <v>159</v>
      </c>
    </row>
    <row r="477" spans="1:65" s="34" customFormat="1" ht="24.2" customHeight="1">
      <c r="A477" s="28"/>
      <c r="B477" s="29"/>
      <c r="C477" s="205" t="s">
        <v>566</v>
      </c>
      <c r="D477" s="205" t="s">
        <v>161</v>
      </c>
      <c r="E477" s="206" t="s">
        <v>567</v>
      </c>
      <c r="F477" s="207" t="s">
        <v>568</v>
      </c>
      <c r="G477" s="208" t="s">
        <v>241</v>
      </c>
      <c r="H477" s="209">
        <v>25</v>
      </c>
      <c r="I477" s="1"/>
      <c r="J477" s="211">
        <f>ROUND(I477*H477,2)</f>
        <v>0</v>
      </c>
      <c r="K477" s="208" t="s">
        <v>165</v>
      </c>
      <c r="L477" s="29"/>
      <c r="M477" s="212" t="s">
        <v>1</v>
      </c>
      <c r="N477" s="213" t="s">
        <v>39</v>
      </c>
      <c r="O477" s="76"/>
      <c r="P477" s="214">
        <f>O477*H477</f>
        <v>0</v>
      </c>
      <c r="Q477" s="214">
        <v>0.01777</v>
      </c>
      <c r="R477" s="214">
        <f>Q477*H477</f>
        <v>0.44425000000000003</v>
      </c>
      <c r="S477" s="214">
        <v>0</v>
      </c>
      <c r="T477" s="215">
        <f>S477*H477</f>
        <v>0</v>
      </c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R477" s="216" t="s">
        <v>89</v>
      </c>
      <c r="AT477" s="216" t="s">
        <v>161</v>
      </c>
      <c r="AU477" s="216" t="s">
        <v>83</v>
      </c>
      <c r="AY477" s="11" t="s">
        <v>159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1" t="s">
        <v>79</v>
      </c>
      <c r="BK477" s="217">
        <f>ROUND(I477*H477,2)</f>
        <v>0</v>
      </c>
      <c r="BL477" s="11" t="s">
        <v>89</v>
      </c>
      <c r="BM477" s="216" t="s">
        <v>569</v>
      </c>
    </row>
    <row r="478" spans="2:51" s="218" customFormat="1" ht="12">
      <c r="B478" s="219"/>
      <c r="D478" s="220" t="s">
        <v>167</v>
      </c>
      <c r="E478" s="221" t="s">
        <v>1</v>
      </c>
      <c r="F478" s="222" t="s">
        <v>570</v>
      </c>
      <c r="H478" s="221" t="s">
        <v>1</v>
      </c>
      <c r="K478" s="223"/>
      <c r="L478" s="219"/>
      <c r="M478" s="224"/>
      <c r="N478" s="225"/>
      <c r="O478" s="225"/>
      <c r="P478" s="225"/>
      <c r="Q478" s="225"/>
      <c r="R478" s="225"/>
      <c r="S478" s="225"/>
      <c r="T478" s="226"/>
      <c r="AT478" s="221" t="s">
        <v>167</v>
      </c>
      <c r="AU478" s="221" t="s">
        <v>83</v>
      </c>
      <c r="AV478" s="218" t="s">
        <v>79</v>
      </c>
      <c r="AW478" s="218" t="s">
        <v>31</v>
      </c>
      <c r="AX478" s="218" t="s">
        <v>74</v>
      </c>
      <c r="AY478" s="221" t="s">
        <v>159</v>
      </c>
    </row>
    <row r="479" spans="2:51" s="227" customFormat="1" ht="12">
      <c r="B479" s="228"/>
      <c r="D479" s="220" t="s">
        <v>167</v>
      </c>
      <c r="E479" s="229" t="s">
        <v>1</v>
      </c>
      <c r="F479" s="230" t="s">
        <v>571</v>
      </c>
      <c r="H479" s="231">
        <v>25</v>
      </c>
      <c r="K479" s="232"/>
      <c r="L479" s="228"/>
      <c r="M479" s="233"/>
      <c r="N479" s="234"/>
      <c r="O479" s="234"/>
      <c r="P479" s="234"/>
      <c r="Q479" s="234"/>
      <c r="R479" s="234"/>
      <c r="S479" s="234"/>
      <c r="T479" s="235"/>
      <c r="AT479" s="229" t="s">
        <v>167</v>
      </c>
      <c r="AU479" s="229" t="s">
        <v>83</v>
      </c>
      <c r="AV479" s="227" t="s">
        <v>83</v>
      </c>
      <c r="AW479" s="227" t="s">
        <v>31</v>
      </c>
      <c r="AX479" s="227" t="s">
        <v>79</v>
      </c>
      <c r="AY479" s="229" t="s">
        <v>159</v>
      </c>
    </row>
    <row r="480" spans="1:65" s="34" customFormat="1" ht="24.2" customHeight="1">
      <c r="A480" s="28"/>
      <c r="B480" s="29"/>
      <c r="C480" s="245" t="s">
        <v>572</v>
      </c>
      <c r="D480" s="245" t="s">
        <v>225</v>
      </c>
      <c r="E480" s="246" t="s">
        <v>573</v>
      </c>
      <c r="F480" s="247" t="s">
        <v>574</v>
      </c>
      <c r="G480" s="248" t="s">
        <v>241</v>
      </c>
      <c r="H480" s="249">
        <v>25</v>
      </c>
      <c r="I480" s="2"/>
      <c r="J480" s="250">
        <f>ROUND(I480*H480,2)</f>
        <v>0</v>
      </c>
      <c r="K480" s="248" t="s">
        <v>165</v>
      </c>
      <c r="L480" s="251"/>
      <c r="M480" s="252" t="s">
        <v>1</v>
      </c>
      <c r="N480" s="253" t="s">
        <v>39</v>
      </c>
      <c r="O480" s="76"/>
      <c r="P480" s="214">
        <f>O480*H480</f>
        <v>0</v>
      </c>
      <c r="Q480" s="214">
        <v>0.01225</v>
      </c>
      <c r="R480" s="214">
        <f>Q480*H480</f>
        <v>0.30625</v>
      </c>
      <c r="S480" s="214">
        <v>0</v>
      </c>
      <c r="T480" s="215">
        <f>S480*H480</f>
        <v>0</v>
      </c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R480" s="216" t="s">
        <v>197</v>
      </c>
      <c r="AT480" s="216" t="s">
        <v>225</v>
      </c>
      <c r="AU480" s="216" t="s">
        <v>83</v>
      </c>
      <c r="AY480" s="11" t="s">
        <v>159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1" t="s">
        <v>79</v>
      </c>
      <c r="BK480" s="217">
        <f>ROUND(I480*H480,2)</f>
        <v>0</v>
      </c>
      <c r="BL480" s="11" t="s">
        <v>89</v>
      </c>
      <c r="BM480" s="216" t="s">
        <v>575</v>
      </c>
    </row>
    <row r="481" spans="1:65" s="34" customFormat="1" ht="21.75" customHeight="1">
      <c r="A481" s="28"/>
      <c r="B481" s="29"/>
      <c r="C481" s="205" t="s">
        <v>576</v>
      </c>
      <c r="D481" s="205" t="s">
        <v>161</v>
      </c>
      <c r="E481" s="206" t="s">
        <v>577</v>
      </c>
      <c r="F481" s="207" t="s">
        <v>578</v>
      </c>
      <c r="G481" s="208" t="s">
        <v>241</v>
      </c>
      <c r="H481" s="209">
        <v>182</v>
      </c>
      <c r="I481" s="1"/>
      <c r="J481" s="211">
        <f>ROUND(I481*H481,2)</f>
        <v>0</v>
      </c>
      <c r="K481" s="208" t="s">
        <v>165</v>
      </c>
      <c r="L481" s="29"/>
      <c r="M481" s="212" t="s">
        <v>1</v>
      </c>
      <c r="N481" s="213" t="s">
        <v>39</v>
      </c>
      <c r="O481" s="76"/>
      <c r="P481" s="214">
        <f>O481*H481</f>
        <v>0</v>
      </c>
      <c r="Q481" s="214">
        <v>0.04684</v>
      </c>
      <c r="R481" s="214">
        <f>Q481*H481</f>
        <v>8.52488</v>
      </c>
      <c r="S481" s="214">
        <v>0</v>
      </c>
      <c r="T481" s="215">
        <f>S481*H481</f>
        <v>0</v>
      </c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R481" s="216" t="s">
        <v>89</v>
      </c>
      <c r="AT481" s="216" t="s">
        <v>161</v>
      </c>
      <c r="AU481" s="216" t="s">
        <v>83</v>
      </c>
      <c r="AY481" s="11" t="s">
        <v>159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1" t="s">
        <v>79</v>
      </c>
      <c r="BK481" s="217">
        <f>ROUND(I481*H481,2)</f>
        <v>0</v>
      </c>
      <c r="BL481" s="11" t="s">
        <v>89</v>
      </c>
      <c r="BM481" s="216" t="s">
        <v>579</v>
      </c>
    </row>
    <row r="482" spans="2:51" s="218" customFormat="1" ht="12">
      <c r="B482" s="219"/>
      <c r="D482" s="220" t="s">
        <v>167</v>
      </c>
      <c r="E482" s="221" t="s">
        <v>1</v>
      </c>
      <c r="F482" s="222" t="s">
        <v>570</v>
      </c>
      <c r="H482" s="221" t="s">
        <v>1</v>
      </c>
      <c r="K482" s="223"/>
      <c r="L482" s="219"/>
      <c r="M482" s="224"/>
      <c r="N482" s="225"/>
      <c r="O482" s="225"/>
      <c r="P482" s="225"/>
      <c r="Q482" s="225"/>
      <c r="R482" s="225"/>
      <c r="S482" s="225"/>
      <c r="T482" s="226"/>
      <c r="AT482" s="221" t="s">
        <v>167</v>
      </c>
      <c r="AU482" s="221" t="s">
        <v>83</v>
      </c>
      <c r="AV482" s="218" t="s">
        <v>79</v>
      </c>
      <c r="AW482" s="218" t="s">
        <v>31</v>
      </c>
      <c r="AX482" s="218" t="s">
        <v>74</v>
      </c>
      <c r="AY482" s="221" t="s">
        <v>159</v>
      </c>
    </row>
    <row r="483" spans="2:51" s="227" customFormat="1" ht="12">
      <c r="B483" s="228"/>
      <c r="D483" s="220" t="s">
        <v>167</v>
      </c>
      <c r="E483" s="229" t="s">
        <v>1</v>
      </c>
      <c r="F483" s="230" t="s">
        <v>580</v>
      </c>
      <c r="H483" s="231">
        <v>12</v>
      </c>
      <c r="K483" s="232"/>
      <c r="L483" s="228"/>
      <c r="M483" s="233"/>
      <c r="N483" s="234"/>
      <c r="O483" s="234"/>
      <c r="P483" s="234"/>
      <c r="Q483" s="234"/>
      <c r="R483" s="234"/>
      <c r="S483" s="234"/>
      <c r="T483" s="235"/>
      <c r="AT483" s="229" t="s">
        <v>167</v>
      </c>
      <c r="AU483" s="229" t="s">
        <v>83</v>
      </c>
      <c r="AV483" s="227" t="s">
        <v>83</v>
      </c>
      <c r="AW483" s="227" t="s">
        <v>31</v>
      </c>
      <c r="AX483" s="227" t="s">
        <v>74</v>
      </c>
      <c r="AY483" s="229" t="s">
        <v>159</v>
      </c>
    </row>
    <row r="484" spans="2:51" s="227" customFormat="1" ht="12">
      <c r="B484" s="228"/>
      <c r="D484" s="220" t="s">
        <v>167</v>
      </c>
      <c r="E484" s="229" t="s">
        <v>1</v>
      </c>
      <c r="F484" s="230" t="s">
        <v>581</v>
      </c>
      <c r="H484" s="231">
        <v>8</v>
      </c>
      <c r="K484" s="232"/>
      <c r="L484" s="228"/>
      <c r="M484" s="233"/>
      <c r="N484" s="234"/>
      <c r="O484" s="234"/>
      <c r="P484" s="234"/>
      <c r="Q484" s="234"/>
      <c r="R484" s="234"/>
      <c r="S484" s="234"/>
      <c r="T484" s="235"/>
      <c r="AT484" s="229" t="s">
        <v>167</v>
      </c>
      <c r="AU484" s="229" t="s">
        <v>83</v>
      </c>
      <c r="AV484" s="227" t="s">
        <v>83</v>
      </c>
      <c r="AW484" s="227" t="s">
        <v>31</v>
      </c>
      <c r="AX484" s="227" t="s">
        <v>74</v>
      </c>
      <c r="AY484" s="229" t="s">
        <v>159</v>
      </c>
    </row>
    <row r="485" spans="2:51" s="227" customFormat="1" ht="12">
      <c r="B485" s="228"/>
      <c r="D485" s="220" t="s">
        <v>167</v>
      </c>
      <c r="E485" s="229" t="s">
        <v>1</v>
      </c>
      <c r="F485" s="230" t="s">
        <v>582</v>
      </c>
      <c r="H485" s="231">
        <v>51</v>
      </c>
      <c r="K485" s="232"/>
      <c r="L485" s="228"/>
      <c r="M485" s="233"/>
      <c r="N485" s="234"/>
      <c r="O485" s="234"/>
      <c r="P485" s="234"/>
      <c r="Q485" s="234"/>
      <c r="R485" s="234"/>
      <c r="S485" s="234"/>
      <c r="T485" s="235"/>
      <c r="AT485" s="229" t="s">
        <v>167</v>
      </c>
      <c r="AU485" s="229" t="s">
        <v>83</v>
      </c>
      <c r="AV485" s="227" t="s">
        <v>83</v>
      </c>
      <c r="AW485" s="227" t="s">
        <v>31</v>
      </c>
      <c r="AX485" s="227" t="s">
        <v>74</v>
      </c>
      <c r="AY485" s="229" t="s">
        <v>159</v>
      </c>
    </row>
    <row r="486" spans="2:51" s="227" customFormat="1" ht="12">
      <c r="B486" s="228"/>
      <c r="D486" s="220" t="s">
        <v>167</v>
      </c>
      <c r="E486" s="229" t="s">
        <v>1</v>
      </c>
      <c r="F486" s="230" t="s">
        <v>583</v>
      </c>
      <c r="H486" s="231">
        <v>68</v>
      </c>
      <c r="K486" s="232"/>
      <c r="L486" s="228"/>
      <c r="M486" s="233"/>
      <c r="N486" s="234"/>
      <c r="O486" s="234"/>
      <c r="P486" s="234"/>
      <c r="Q486" s="234"/>
      <c r="R486" s="234"/>
      <c r="S486" s="234"/>
      <c r="T486" s="235"/>
      <c r="AT486" s="229" t="s">
        <v>167</v>
      </c>
      <c r="AU486" s="229" t="s">
        <v>83</v>
      </c>
      <c r="AV486" s="227" t="s">
        <v>83</v>
      </c>
      <c r="AW486" s="227" t="s">
        <v>31</v>
      </c>
      <c r="AX486" s="227" t="s">
        <v>74</v>
      </c>
      <c r="AY486" s="229" t="s">
        <v>159</v>
      </c>
    </row>
    <row r="487" spans="2:51" s="227" customFormat="1" ht="12">
      <c r="B487" s="228"/>
      <c r="D487" s="220" t="s">
        <v>167</v>
      </c>
      <c r="E487" s="229" t="s">
        <v>1</v>
      </c>
      <c r="F487" s="230" t="s">
        <v>584</v>
      </c>
      <c r="H487" s="231">
        <v>43</v>
      </c>
      <c r="K487" s="232"/>
      <c r="L487" s="228"/>
      <c r="M487" s="233"/>
      <c r="N487" s="234"/>
      <c r="O487" s="234"/>
      <c r="P487" s="234"/>
      <c r="Q487" s="234"/>
      <c r="R487" s="234"/>
      <c r="S487" s="234"/>
      <c r="T487" s="235"/>
      <c r="AT487" s="229" t="s">
        <v>167</v>
      </c>
      <c r="AU487" s="229" t="s">
        <v>83</v>
      </c>
      <c r="AV487" s="227" t="s">
        <v>83</v>
      </c>
      <c r="AW487" s="227" t="s">
        <v>31</v>
      </c>
      <c r="AX487" s="227" t="s">
        <v>74</v>
      </c>
      <c r="AY487" s="229" t="s">
        <v>159</v>
      </c>
    </row>
    <row r="488" spans="2:51" s="236" customFormat="1" ht="12">
      <c r="B488" s="237"/>
      <c r="D488" s="220" t="s">
        <v>167</v>
      </c>
      <c r="E488" s="238" t="s">
        <v>1</v>
      </c>
      <c r="F488" s="239" t="s">
        <v>178</v>
      </c>
      <c r="H488" s="240">
        <v>182</v>
      </c>
      <c r="K488" s="241"/>
      <c r="L488" s="237"/>
      <c r="M488" s="242"/>
      <c r="N488" s="243"/>
      <c r="O488" s="243"/>
      <c r="P488" s="243"/>
      <c r="Q488" s="243"/>
      <c r="R488" s="243"/>
      <c r="S488" s="243"/>
      <c r="T488" s="244"/>
      <c r="AT488" s="238" t="s">
        <v>167</v>
      </c>
      <c r="AU488" s="238" t="s">
        <v>83</v>
      </c>
      <c r="AV488" s="236" t="s">
        <v>89</v>
      </c>
      <c r="AW488" s="236" t="s">
        <v>31</v>
      </c>
      <c r="AX488" s="236" t="s">
        <v>79</v>
      </c>
      <c r="AY488" s="238" t="s">
        <v>159</v>
      </c>
    </row>
    <row r="489" spans="1:65" s="34" customFormat="1" ht="37.7" customHeight="1">
      <c r="A489" s="28"/>
      <c r="B489" s="29"/>
      <c r="C489" s="245" t="s">
        <v>585</v>
      </c>
      <c r="D489" s="245" t="s">
        <v>225</v>
      </c>
      <c r="E489" s="246" t="s">
        <v>586</v>
      </c>
      <c r="F489" s="247" t="s">
        <v>587</v>
      </c>
      <c r="G489" s="248" t="s">
        <v>241</v>
      </c>
      <c r="H489" s="249">
        <v>12</v>
      </c>
      <c r="I489" s="2"/>
      <c r="J489" s="250">
        <f aca="true" t="shared" si="0" ref="J489:J494">ROUND(I489*H489,2)</f>
        <v>0</v>
      </c>
      <c r="K489" s="248" t="s">
        <v>165</v>
      </c>
      <c r="L489" s="251"/>
      <c r="M489" s="252" t="s">
        <v>1</v>
      </c>
      <c r="N489" s="253" t="s">
        <v>39</v>
      </c>
      <c r="O489" s="76"/>
      <c r="P489" s="214">
        <f aca="true" t="shared" si="1" ref="P489:P494">O489*H489</f>
        <v>0</v>
      </c>
      <c r="Q489" s="214">
        <v>0.02065</v>
      </c>
      <c r="R489" s="214">
        <f aca="true" t="shared" si="2" ref="R489:R494">Q489*H489</f>
        <v>0.24780000000000002</v>
      </c>
      <c r="S489" s="214">
        <v>0</v>
      </c>
      <c r="T489" s="215">
        <f aca="true" t="shared" si="3" ref="T489:T494">S489*H489</f>
        <v>0</v>
      </c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R489" s="216" t="s">
        <v>197</v>
      </c>
      <c r="AT489" s="216" t="s">
        <v>225</v>
      </c>
      <c r="AU489" s="216" t="s">
        <v>83</v>
      </c>
      <c r="AY489" s="11" t="s">
        <v>159</v>
      </c>
      <c r="BE489" s="217">
        <f aca="true" t="shared" si="4" ref="BE489:BE494">IF(N489="základní",J489,0)</f>
        <v>0</v>
      </c>
      <c r="BF489" s="217">
        <f aca="true" t="shared" si="5" ref="BF489:BF494">IF(N489="snížená",J489,0)</f>
        <v>0</v>
      </c>
      <c r="BG489" s="217">
        <f aca="true" t="shared" si="6" ref="BG489:BG494">IF(N489="zákl. přenesená",J489,0)</f>
        <v>0</v>
      </c>
      <c r="BH489" s="217">
        <f aca="true" t="shared" si="7" ref="BH489:BH494">IF(N489="sníž. přenesená",J489,0)</f>
        <v>0</v>
      </c>
      <c r="BI489" s="217">
        <f aca="true" t="shared" si="8" ref="BI489:BI494">IF(N489="nulová",J489,0)</f>
        <v>0</v>
      </c>
      <c r="BJ489" s="11" t="s">
        <v>79</v>
      </c>
      <c r="BK489" s="217">
        <f aca="true" t="shared" si="9" ref="BK489:BK494">ROUND(I489*H489,2)</f>
        <v>0</v>
      </c>
      <c r="BL489" s="11" t="s">
        <v>89</v>
      </c>
      <c r="BM489" s="216" t="s">
        <v>588</v>
      </c>
    </row>
    <row r="490" spans="1:65" s="34" customFormat="1" ht="37.7" customHeight="1">
      <c r="A490" s="28"/>
      <c r="B490" s="29"/>
      <c r="C490" s="245" t="s">
        <v>589</v>
      </c>
      <c r="D490" s="245" t="s">
        <v>225</v>
      </c>
      <c r="E490" s="246" t="s">
        <v>590</v>
      </c>
      <c r="F490" s="247" t="s">
        <v>591</v>
      </c>
      <c r="G490" s="248" t="s">
        <v>241</v>
      </c>
      <c r="H490" s="249">
        <v>8</v>
      </c>
      <c r="I490" s="2"/>
      <c r="J490" s="250">
        <f t="shared" si="0"/>
        <v>0</v>
      </c>
      <c r="K490" s="248" t="s">
        <v>165</v>
      </c>
      <c r="L490" s="251"/>
      <c r="M490" s="252" t="s">
        <v>1</v>
      </c>
      <c r="N490" s="253" t="s">
        <v>39</v>
      </c>
      <c r="O490" s="76"/>
      <c r="P490" s="214">
        <f t="shared" si="1"/>
        <v>0</v>
      </c>
      <c r="Q490" s="214">
        <v>0.01793</v>
      </c>
      <c r="R490" s="214">
        <f t="shared" si="2"/>
        <v>0.14344</v>
      </c>
      <c r="S490" s="214">
        <v>0</v>
      </c>
      <c r="T490" s="215">
        <f t="shared" si="3"/>
        <v>0</v>
      </c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R490" s="216" t="s">
        <v>197</v>
      </c>
      <c r="AT490" s="216" t="s">
        <v>225</v>
      </c>
      <c r="AU490" s="216" t="s">
        <v>83</v>
      </c>
      <c r="AY490" s="11" t="s">
        <v>159</v>
      </c>
      <c r="BE490" s="217">
        <f t="shared" si="4"/>
        <v>0</v>
      </c>
      <c r="BF490" s="217">
        <f t="shared" si="5"/>
        <v>0</v>
      </c>
      <c r="BG490" s="217">
        <f t="shared" si="6"/>
        <v>0</v>
      </c>
      <c r="BH490" s="217">
        <f t="shared" si="7"/>
        <v>0</v>
      </c>
      <c r="BI490" s="217">
        <f t="shared" si="8"/>
        <v>0</v>
      </c>
      <c r="BJ490" s="11" t="s">
        <v>79</v>
      </c>
      <c r="BK490" s="217">
        <f t="shared" si="9"/>
        <v>0</v>
      </c>
      <c r="BL490" s="11" t="s">
        <v>89</v>
      </c>
      <c r="BM490" s="216" t="s">
        <v>592</v>
      </c>
    </row>
    <row r="491" spans="1:65" s="34" customFormat="1" ht="37.7" customHeight="1">
      <c r="A491" s="28"/>
      <c r="B491" s="29"/>
      <c r="C491" s="245" t="s">
        <v>593</v>
      </c>
      <c r="D491" s="245" t="s">
        <v>225</v>
      </c>
      <c r="E491" s="246" t="s">
        <v>594</v>
      </c>
      <c r="F491" s="247" t="s">
        <v>595</v>
      </c>
      <c r="G491" s="248" t="s">
        <v>241</v>
      </c>
      <c r="H491" s="249">
        <v>51</v>
      </c>
      <c r="I491" s="2"/>
      <c r="J491" s="250">
        <f t="shared" si="0"/>
        <v>0</v>
      </c>
      <c r="K491" s="248" t="s">
        <v>165</v>
      </c>
      <c r="L491" s="251"/>
      <c r="M491" s="252" t="s">
        <v>1</v>
      </c>
      <c r="N491" s="253" t="s">
        <v>39</v>
      </c>
      <c r="O491" s="76"/>
      <c r="P491" s="214">
        <f t="shared" si="1"/>
        <v>0</v>
      </c>
      <c r="Q491" s="214">
        <v>0.01249</v>
      </c>
      <c r="R491" s="214">
        <f t="shared" si="2"/>
        <v>0.63699</v>
      </c>
      <c r="S491" s="214">
        <v>0</v>
      </c>
      <c r="T491" s="215">
        <f t="shared" si="3"/>
        <v>0</v>
      </c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R491" s="216" t="s">
        <v>197</v>
      </c>
      <c r="AT491" s="216" t="s">
        <v>225</v>
      </c>
      <c r="AU491" s="216" t="s">
        <v>83</v>
      </c>
      <c r="AY491" s="11" t="s">
        <v>159</v>
      </c>
      <c r="BE491" s="217">
        <f t="shared" si="4"/>
        <v>0</v>
      </c>
      <c r="BF491" s="217">
        <f t="shared" si="5"/>
        <v>0</v>
      </c>
      <c r="BG491" s="217">
        <f t="shared" si="6"/>
        <v>0</v>
      </c>
      <c r="BH491" s="217">
        <f t="shared" si="7"/>
        <v>0</v>
      </c>
      <c r="BI491" s="217">
        <f t="shared" si="8"/>
        <v>0</v>
      </c>
      <c r="BJ491" s="11" t="s">
        <v>79</v>
      </c>
      <c r="BK491" s="217">
        <f t="shared" si="9"/>
        <v>0</v>
      </c>
      <c r="BL491" s="11" t="s">
        <v>89</v>
      </c>
      <c r="BM491" s="216" t="s">
        <v>596</v>
      </c>
    </row>
    <row r="492" spans="1:65" s="34" customFormat="1" ht="33" customHeight="1">
      <c r="A492" s="28"/>
      <c r="B492" s="29"/>
      <c r="C492" s="245" t="s">
        <v>597</v>
      </c>
      <c r="D492" s="245" t="s">
        <v>225</v>
      </c>
      <c r="E492" s="246" t="s">
        <v>598</v>
      </c>
      <c r="F492" s="247" t="s">
        <v>599</v>
      </c>
      <c r="G492" s="248" t="s">
        <v>241</v>
      </c>
      <c r="H492" s="249">
        <v>68</v>
      </c>
      <c r="I492" s="2"/>
      <c r="J492" s="250">
        <f t="shared" si="0"/>
        <v>0</v>
      </c>
      <c r="K492" s="248" t="s">
        <v>165</v>
      </c>
      <c r="L492" s="251"/>
      <c r="M492" s="252" t="s">
        <v>1</v>
      </c>
      <c r="N492" s="253" t="s">
        <v>39</v>
      </c>
      <c r="O492" s="76"/>
      <c r="P492" s="214">
        <f t="shared" si="1"/>
        <v>0</v>
      </c>
      <c r="Q492" s="214">
        <v>0.01249</v>
      </c>
      <c r="R492" s="214">
        <f t="shared" si="2"/>
        <v>0.84932</v>
      </c>
      <c r="S492" s="214">
        <v>0</v>
      </c>
      <c r="T492" s="215">
        <f t="shared" si="3"/>
        <v>0</v>
      </c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R492" s="216" t="s">
        <v>197</v>
      </c>
      <c r="AT492" s="216" t="s">
        <v>225</v>
      </c>
      <c r="AU492" s="216" t="s">
        <v>83</v>
      </c>
      <c r="AY492" s="11" t="s">
        <v>159</v>
      </c>
      <c r="BE492" s="217">
        <f t="shared" si="4"/>
        <v>0</v>
      </c>
      <c r="BF492" s="217">
        <f t="shared" si="5"/>
        <v>0</v>
      </c>
      <c r="BG492" s="217">
        <f t="shared" si="6"/>
        <v>0</v>
      </c>
      <c r="BH492" s="217">
        <f t="shared" si="7"/>
        <v>0</v>
      </c>
      <c r="BI492" s="217">
        <f t="shared" si="8"/>
        <v>0</v>
      </c>
      <c r="BJ492" s="11" t="s">
        <v>79</v>
      </c>
      <c r="BK492" s="217">
        <f t="shared" si="9"/>
        <v>0</v>
      </c>
      <c r="BL492" s="11" t="s">
        <v>89</v>
      </c>
      <c r="BM492" s="216" t="s">
        <v>600</v>
      </c>
    </row>
    <row r="493" spans="1:65" s="34" customFormat="1" ht="33" customHeight="1">
      <c r="A493" s="28"/>
      <c r="B493" s="29"/>
      <c r="C493" s="245" t="s">
        <v>601</v>
      </c>
      <c r="D493" s="245" t="s">
        <v>225</v>
      </c>
      <c r="E493" s="246" t="s">
        <v>602</v>
      </c>
      <c r="F493" s="247" t="s">
        <v>603</v>
      </c>
      <c r="G493" s="248" t="s">
        <v>241</v>
      </c>
      <c r="H493" s="249">
        <v>43</v>
      </c>
      <c r="I493" s="2"/>
      <c r="J493" s="250">
        <f t="shared" si="0"/>
        <v>0</v>
      </c>
      <c r="K493" s="248" t="s">
        <v>165</v>
      </c>
      <c r="L493" s="251"/>
      <c r="M493" s="252" t="s">
        <v>1</v>
      </c>
      <c r="N493" s="253" t="s">
        <v>39</v>
      </c>
      <c r="O493" s="76"/>
      <c r="P493" s="214">
        <f t="shared" si="1"/>
        <v>0</v>
      </c>
      <c r="Q493" s="214">
        <v>0.01201</v>
      </c>
      <c r="R493" s="214">
        <f t="shared" si="2"/>
        <v>0.51643</v>
      </c>
      <c r="S493" s="214">
        <v>0</v>
      </c>
      <c r="T493" s="215">
        <f t="shared" si="3"/>
        <v>0</v>
      </c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R493" s="216" t="s">
        <v>197</v>
      </c>
      <c r="AT493" s="216" t="s">
        <v>225</v>
      </c>
      <c r="AU493" s="216" t="s">
        <v>83</v>
      </c>
      <c r="AY493" s="11" t="s">
        <v>159</v>
      </c>
      <c r="BE493" s="217">
        <f t="shared" si="4"/>
        <v>0</v>
      </c>
      <c r="BF493" s="217">
        <f t="shared" si="5"/>
        <v>0</v>
      </c>
      <c r="BG493" s="217">
        <f t="shared" si="6"/>
        <v>0</v>
      </c>
      <c r="BH493" s="217">
        <f t="shared" si="7"/>
        <v>0</v>
      </c>
      <c r="BI493" s="217">
        <f t="shared" si="8"/>
        <v>0</v>
      </c>
      <c r="BJ493" s="11" t="s">
        <v>79</v>
      </c>
      <c r="BK493" s="217">
        <f t="shared" si="9"/>
        <v>0</v>
      </c>
      <c r="BL493" s="11" t="s">
        <v>89</v>
      </c>
      <c r="BM493" s="216" t="s">
        <v>604</v>
      </c>
    </row>
    <row r="494" spans="1:65" s="34" customFormat="1" ht="21.75" customHeight="1">
      <c r="A494" s="28"/>
      <c r="B494" s="29"/>
      <c r="C494" s="205" t="s">
        <v>605</v>
      </c>
      <c r="D494" s="205" t="s">
        <v>161</v>
      </c>
      <c r="E494" s="206" t="s">
        <v>606</v>
      </c>
      <c r="F494" s="207" t="s">
        <v>607</v>
      </c>
      <c r="G494" s="208" t="s">
        <v>241</v>
      </c>
      <c r="H494" s="209">
        <v>11</v>
      </c>
      <c r="I494" s="1"/>
      <c r="J494" s="211">
        <f t="shared" si="0"/>
        <v>0</v>
      </c>
      <c r="K494" s="208" t="s">
        <v>165</v>
      </c>
      <c r="L494" s="29"/>
      <c r="M494" s="212" t="s">
        <v>1</v>
      </c>
      <c r="N494" s="213" t="s">
        <v>39</v>
      </c>
      <c r="O494" s="76"/>
      <c r="P494" s="214">
        <f t="shared" si="1"/>
        <v>0</v>
      </c>
      <c r="Q494" s="214">
        <v>0.07146</v>
      </c>
      <c r="R494" s="214">
        <f t="shared" si="2"/>
        <v>0.78606</v>
      </c>
      <c r="S494" s="214">
        <v>0</v>
      </c>
      <c r="T494" s="215">
        <f t="shared" si="3"/>
        <v>0</v>
      </c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R494" s="216" t="s">
        <v>89</v>
      </c>
      <c r="AT494" s="216" t="s">
        <v>161</v>
      </c>
      <c r="AU494" s="216" t="s">
        <v>83</v>
      </c>
      <c r="AY494" s="11" t="s">
        <v>159</v>
      </c>
      <c r="BE494" s="217">
        <f t="shared" si="4"/>
        <v>0</v>
      </c>
      <c r="BF494" s="217">
        <f t="shared" si="5"/>
        <v>0</v>
      </c>
      <c r="BG494" s="217">
        <f t="shared" si="6"/>
        <v>0</v>
      </c>
      <c r="BH494" s="217">
        <f t="shared" si="7"/>
        <v>0</v>
      </c>
      <c r="BI494" s="217">
        <f t="shared" si="8"/>
        <v>0</v>
      </c>
      <c r="BJ494" s="11" t="s">
        <v>79</v>
      </c>
      <c r="BK494" s="217">
        <f t="shared" si="9"/>
        <v>0</v>
      </c>
      <c r="BL494" s="11" t="s">
        <v>89</v>
      </c>
      <c r="BM494" s="216" t="s">
        <v>608</v>
      </c>
    </row>
    <row r="495" spans="2:51" s="218" customFormat="1" ht="12">
      <c r="B495" s="219"/>
      <c r="D495" s="220" t="s">
        <v>167</v>
      </c>
      <c r="E495" s="221" t="s">
        <v>1</v>
      </c>
      <c r="F495" s="222" t="s">
        <v>570</v>
      </c>
      <c r="H495" s="221" t="s">
        <v>1</v>
      </c>
      <c r="K495" s="223"/>
      <c r="L495" s="219"/>
      <c r="M495" s="224"/>
      <c r="N495" s="225"/>
      <c r="O495" s="225"/>
      <c r="P495" s="225"/>
      <c r="Q495" s="225"/>
      <c r="R495" s="225"/>
      <c r="S495" s="225"/>
      <c r="T495" s="226"/>
      <c r="AT495" s="221" t="s">
        <v>167</v>
      </c>
      <c r="AU495" s="221" t="s">
        <v>83</v>
      </c>
      <c r="AV495" s="218" t="s">
        <v>79</v>
      </c>
      <c r="AW495" s="218" t="s">
        <v>31</v>
      </c>
      <c r="AX495" s="218" t="s">
        <v>74</v>
      </c>
      <c r="AY495" s="221" t="s">
        <v>159</v>
      </c>
    </row>
    <row r="496" spans="2:51" s="227" customFormat="1" ht="12">
      <c r="B496" s="228"/>
      <c r="D496" s="220" t="s">
        <v>167</v>
      </c>
      <c r="E496" s="229" t="s">
        <v>1</v>
      </c>
      <c r="F496" s="230" t="s">
        <v>609</v>
      </c>
      <c r="H496" s="231">
        <v>11</v>
      </c>
      <c r="K496" s="232"/>
      <c r="L496" s="228"/>
      <c r="M496" s="233"/>
      <c r="N496" s="234"/>
      <c r="O496" s="234"/>
      <c r="P496" s="234"/>
      <c r="Q496" s="234"/>
      <c r="R496" s="234"/>
      <c r="S496" s="234"/>
      <c r="T496" s="235"/>
      <c r="AT496" s="229" t="s">
        <v>167</v>
      </c>
      <c r="AU496" s="229" t="s">
        <v>83</v>
      </c>
      <c r="AV496" s="227" t="s">
        <v>83</v>
      </c>
      <c r="AW496" s="227" t="s">
        <v>31</v>
      </c>
      <c r="AX496" s="227" t="s">
        <v>79</v>
      </c>
      <c r="AY496" s="229" t="s">
        <v>159</v>
      </c>
    </row>
    <row r="497" spans="1:65" s="34" customFormat="1" ht="37.7" customHeight="1">
      <c r="A497" s="28"/>
      <c r="B497" s="29"/>
      <c r="C497" s="245" t="s">
        <v>610</v>
      </c>
      <c r="D497" s="245" t="s">
        <v>225</v>
      </c>
      <c r="E497" s="246" t="s">
        <v>611</v>
      </c>
      <c r="F497" s="247" t="s">
        <v>612</v>
      </c>
      <c r="G497" s="248" t="s">
        <v>241</v>
      </c>
      <c r="H497" s="249">
        <v>11</v>
      </c>
      <c r="I497" s="2"/>
      <c r="J497" s="250">
        <f>ROUND(I497*H497,2)</f>
        <v>0</v>
      </c>
      <c r="K497" s="248" t="s">
        <v>165</v>
      </c>
      <c r="L497" s="251"/>
      <c r="M497" s="252" t="s">
        <v>1</v>
      </c>
      <c r="N497" s="253" t="s">
        <v>39</v>
      </c>
      <c r="O497" s="76"/>
      <c r="P497" s="214">
        <f>O497*H497</f>
        <v>0</v>
      </c>
      <c r="Q497" s="214">
        <v>0.02556</v>
      </c>
      <c r="R497" s="214">
        <f>Q497*H497</f>
        <v>0.28115999999999997</v>
      </c>
      <c r="S497" s="214">
        <v>0</v>
      </c>
      <c r="T497" s="215">
        <f>S497*H497</f>
        <v>0</v>
      </c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R497" s="216" t="s">
        <v>197</v>
      </c>
      <c r="AT497" s="216" t="s">
        <v>225</v>
      </c>
      <c r="AU497" s="216" t="s">
        <v>83</v>
      </c>
      <c r="AY497" s="11" t="s">
        <v>159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1" t="s">
        <v>79</v>
      </c>
      <c r="BK497" s="217">
        <f>ROUND(I497*H497,2)</f>
        <v>0</v>
      </c>
      <c r="BL497" s="11" t="s">
        <v>89</v>
      </c>
      <c r="BM497" s="216" t="s">
        <v>613</v>
      </c>
    </row>
    <row r="498" spans="1:65" s="34" customFormat="1" ht="24.2" customHeight="1">
      <c r="A498" s="28"/>
      <c r="B498" s="29"/>
      <c r="C498" s="205" t="s">
        <v>614</v>
      </c>
      <c r="D498" s="205" t="s">
        <v>161</v>
      </c>
      <c r="E498" s="206" t="s">
        <v>615</v>
      </c>
      <c r="F498" s="207" t="s">
        <v>616</v>
      </c>
      <c r="G498" s="208" t="s">
        <v>241</v>
      </c>
      <c r="H498" s="209">
        <v>48</v>
      </c>
      <c r="I498" s="1"/>
      <c r="J498" s="211">
        <f>ROUND(I498*H498,2)</f>
        <v>0</v>
      </c>
      <c r="K498" s="263" t="s">
        <v>2249</v>
      </c>
      <c r="L498" s="29"/>
      <c r="M498" s="212" t="s">
        <v>1</v>
      </c>
      <c r="N498" s="213" t="s">
        <v>39</v>
      </c>
      <c r="O498" s="76"/>
      <c r="P498" s="214">
        <f>O498*H498</f>
        <v>0</v>
      </c>
      <c r="Q498" s="214">
        <v>0.0001</v>
      </c>
      <c r="R498" s="214">
        <f>Q498*H498</f>
        <v>0.0048000000000000004</v>
      </c>
      <c r="S498" s="214">
        <v>0</v>
      </c>
      <c r="T498" s="215">
        <f>S498*H498</f>
        <v>0</v>
      </c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R498" s="216" t="s">
        <v>89</v>
      </c>
      <c r="AT498" s="216" t="s">
        <v>161</v>
      </c>
      <c r="AU498" s="216" t="s">
        <v>83</v>
      </c>
      <c r="AY498" s="11" t="s">
        <v>159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1" t="s">
        <v>79</v>
      </c>
      <c r="BK498" s="217">
        <f>ROUND(I498*H498,2)</f>
        <v>0</v>
      </c>
      <c r="BL498" s="11" t="s">
        <v>89</v>
      </c>
      <c r="BM498" s="216" t="s">
        <v>617</v>
      </c>
    </row>
    <row r="499" spans="2:63" s="192" customFormat="1" ht="22.7" customHeight="1">
      <c r="B499" s="193"/>
      <c r="D499" s="194" t="s">
        <v>73</v>
      </c>
      <c r="E499" s="203" t="s">
        <v>197</v>
      </c>
      <c r="F499" s="203" t="s">
        <v>618</v>
      </c>
      <c r="J499" s="204">
        <f>BK499</f>
        <v>0</v>
      </c>
      <c r="K499" s="197"/>
      <c r="L499" s="193"/>
      <c r="M499" s="198"/>
      <c r="N499" s="199"/>
      <c r="O499" s="199"/>
      <c r="P499" s="200">
        <f>SUM(P500:P503)</f>
        <v>0</v>
      </c>
      <c r="Q499" s="199"/>
      <c r="R499" s="200">
        <f>SUM(R500:R503)</f>
        <v>0.3907</v>
      </c>
      <c r="S499" s="199"/>
      <c r="T499" s="201">
        <f>SUM(T500:T503)</f>
        <v>0</v>
      </c>
      <c r="AR499" s="194" t="s">
        <v>79</v>
      </c>
      <c r="AT499" s="197" t="s">
        <v>73</v>
      </c>
      <c r="AU499" s="197" t="s">
        <v>79</v>
      </c>
      <c r="AY499" s="194" t="s">
        <v>159</v>
      </c>
      <c r="BK499" s="202">
        <f>SUM(BK500:BK503)</f>
        <v>0</v>
      </c>
    </row>
    <row r="500" spans="1:65" s="34" customFormat="1" ht="33" customHeight="1">
      <c r="A500" s="28"/>
      <c r="B500" s="29"/>
      <c r="C500" s="205" t="s">
        <v>619</v>
      </c>
      <c r="D500" s="205" t="s">
        <v>161</v>
      </c>
      <c r="E500" s="206" t="s">
        <v>620</v>
      </c>
      <c r="F500" s="207" t="s">
        <v>621</v>
      </c>
      <c r="G500" s="208" t="s">
        <v>241</v>
      </c>
      <c r="H500" s="209">
        <v>1</v>
      </c>
      <c r="I500" s="1"/>
      <c r="J500" s="211">
        <f>ROUND(I500*H500,2)</f>
        <v>0</v>
      </c>
      <c r="K500" s="208" t="s">
        <v>165</v>
      </c>
      <c r="L500" s="29"/>
      <c r="M500" s="212" t="s">
        <v>1</v>
      </c>
      <c r="N500" s="213" t="s">
        <v>39</v>
      </c>
      <c r="O500" s="76"/>
      <c r="P500" s="214">
        <f>O500*H500</f>
        <v>0</v>
      </c>
      <c r="Q500" s="214">
        <v>0.3217</v>
      </c>
      <c r="R500" s="214">
        <f>Q500*H500</f>
        <v>0.3217</v>
      </c>
      <c r="S500" s="214">
        <v>0</v>
      </c>
      <c r="T500" s="215">
        <f>S500*H500</f>
        <v>0</v>
      </c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R500" s="216" t="s">
        <v>89</v>
      </c>
      <c r="AT500" s="216" t="s">
        <v>161</v>
      </c>
      <c r="AU500" s="216" t="s">
        <v>83</v>
      </c>
      <c r="AY500" s="11" t="s">
        <v>159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1" t="s">
        <v>79</v>
      </c>
      <c r="BK500" s="217">
        <f>ROUND(I500*H500,2)</f>
        <v>0</v>
      </c>
      <c r="BL500" s="11" t="s">
        <v>89</v>
      </c>
      <c r="BM500" s="216" t="s">
        <v>622</v>
      </c>
    </row>
    <row r="501" spans="2:51" s="218" customFormat="1" ht="12">
      <c r="B501" s="219"/>
      <c r="D501" s="220" t="s">
        <v>167</v>
      </c>
      <c r="E501" s="221" t="s">
        <v>1</v>
      </c>
      <c r="F501" s="222" t="s">
        <v>623</v>
      </c>
      <c r="H501" s="221" t="s">
        <v>1</v>
      </c>
      <c r="K501" s="223"/>
      <c r="L501" s="219"/>
      <c r="M501" s="224"/>
      <c r="N501" s="225"/>
      <c r="O501" s="225"/>
      <c r="P501" s="225"/>
      <c r="Q501" s="225"/>
      <c r="R501" s="225"/>
      <c r="S501" s="225"/>
      <c r="T501" s="226"/>
      <c r="AT501" s="221" t="s">
        <v>167</v>
      </c>
      <c r="AU501" s="221" t="s">
        <v>83</v>
      </c>
      <c r="AV501" s="218" t="s">
        <v>79</v>
      </c>
      <c r="AW501" s="218" t="s">
        <v>31</v>
      </c>
      <c r="AX501" s="218" t="s">
        <v>74</v>
      </c>
      <c r="AY501" s="221" t="s">
        <v>159</v>
      </c>
    </row>
    <row r="502" spans="2:51" s="227" customFormat="1" ht="12">
      <c r="B502" s="228"/>
      <c r="D502" s="220" t="s">
        <v>167</v>
      </c>
      <c r="E502" s="229" t="s">
        <v>1</v>
      </c>
      <c r="F502" s="230" t="s">
        <v>79</v>
      </c>
      <c r="H502" s="231">
        <v>1</v>
      </c>
      <c r="K502" s="232"/>
      <c r="L502" s="228"/>
      <c r="M502" s="233"/>
      <c r="N502" s="234"/>
      <c r="O502" s="234"/>
      <c r="P502" s="234"/>
      <c r="Q502" s="234"/>
      <c r="R502" s="234"/>
      <c r="S502" s="234"/>
      <c r="T502" s="235"/>
      <c r="AT502" s="229" t="s">
        <v>167</v>
      </c>
      <c r="AU502" s="229" t="s">
        <v>83</v>
      </c>
      <c r="AV502" s="227" t="s">
        <v>83</v>
      </c>
      <c r="AW502" s="227" t="s">
        <v>31</v>
      </c>
      <c r="AX502" s="227" t="s">
        <v>79</v>
      </c>
      <c r="AY502" s="229" t="s">
        <v>159</v>
      </c>
    </row>
    <row r="503" spans="1:65" s="34" customFormat="1" ht="16.5" customHeight="1">
      <c r="A503" s="28"/>
      <c r="B503" s="29"/>
      <c r="C503" s="245" t="s">
        <v>624</v>
      </c>
      <c r="D503" s="245" t="s">
        <v>225</v>
      </c>
      <c r="E503" s="246" t="s">
        <v>625</v>
      </c>
      <c r="F503" s="247" t="s">
        <v>626</v>
      </c>
      <c r="G503" s="248" t="s">
        <v>241</v>
      </c>
      <c r="H503" s="249">
        <v>1</v>
      </c>
      <c r="I503" s="2"/>
      <c r="J503" s="250">
        <f>ROUND(I503*H503,2)</f>
        <v>0</v>
      </c>
      <c r="K503" s="248" t="s">
        <v>165</v>
      </c>
      <c r="L503" s="251"/>
      <c r="M503" s="252" t="s">
        <v>1</v>
      </c>
      <c r="N503" s="253" t="s">
        <v>39</v>
      </c>
      <c r="O503" s="76"/>
      <c r="P503" s="214">
        <f>O503*H503</f>
        <v>0</v>
      </c>
      <c r="Q503" s="214">
        <v>0.069</v>
      </c>
      <c r="R503" s="214">
        <f>Q503*H503</f>
        <v>0.069</v>
      </c>
      <c r="S503" s="214">
        <v>0</v>
      </c>
      <c r="T503" s="215">
        <f>S503*H503</f>
        <v>0</v>
      </c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R503" s="216" t="s">
        <v>197</v>
      </c>
      <c r="AT503" s="216" t="s">
        <v>225</v>
      </c>
      <c r="AU503" s="216" t="s">
        <v>83</v>
      </c>
      <c r="AY503" s="11" t="s">
        <v>159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1" t="s">
        <v>79</v>
      </c>
      <c r="BK503" s="217">
        <f>ROUND(I503*H503,2)</f>
        <v>0</v>
      </c>
      <c r="BL503" s="11" t="s">
        <v>89</v>
      </c>
      <c r="BM503" s="216" t="s">
        <v>627</v>
      </c>
    </row>
    <row r="504" spans="2:63" s="192" customFormat="1" ht="22.7" customHeight="1">
      <c r="B504" s="193"/>
      <c r="D504" s="194" t="s">
        <v>73</v>
      </c>
      <c r="E504" s="203" t="s">
        <v>203</v>
      </c>
      <c r="F504" s="203" t="s">
        <v>628</v>
      </c>
      <c r="J504" s="204">
        <f>BK504</f>
        <v>0</v>
      </c>
      <c r="K504" s="197"/>
      <c r="L504" s="193"/>
      <c r="M504" s="198"/>
      <c r="N504" s="199"/>
      <c r="O504" s="199"/>
      <c r="P504" s="200">
        <f>SUM(P505:P752)</f>
        <v>0</v>
      </c>
      <c r="Q504" s="199"/>
      <c r="R504" s="200">
        <f>SUM(R505:R752)</f>
        <v>0.8260874</v>
      </c>
      <c r="S504" s="199"/>
      <c r="T504" s="201">
        <f>SUM(T505:T752)</f>
        <v>249.574824</v>
      </c>
      <c r="AR504" s="194" t="s">
        <v>79</v>
      </c>
      <c r="AT504" s="197" t="s">
        <v>73</v>
      </c>
      <c r="AU504" s="197" t="s">
        <v>79</v>
      </c>
      <c r="AY504" s="194" t="s">
        <v>159</v>
      </c>
      <c r="BK504" s="202">
        <f>SUM(BK505:BK752)</f>
        <v>0</v>
      </c>
    </row>
    <row r="505" spans="1:65" s="34" customFormat="1" ht="33" customHeight="1">
      <c r="A505" s="28"/>
      <c r="B505" s="29"/>
      <c r="C505" s="205" t="s">
        <v>629</v>
      </c>
      <c r="D505" s="205" t="s">
        <v>161</v>
      </c>
      <c r="E505" s="206" t="s">
        <v>630</v>
      </c>
      <c r="F505" s="207" t="s">
        <v>631</v>
      </c>
      <c r="G505" s="208" t="s">
        <v>234</v>
      </c>
      <c r="H505" s="209">
        <v>804.75</v>
      </c>
      <c r="I505" s="1"/>
      <c r="J505" s="211">
        <f>ROUND(I505*H505,2)</f>
        <v>0</v>
      </c>
      <c r="K505" s="208" t="s">
        <v>165</v>
      </c>
      <c r="L505" s="29"/>
      <c r="M505" s="212" t="s">
        <v>1</v>
      </c>
      <c r="N505" s="213" t="s">
        <v>39</v>
      </c>
      <c r="O505" s="76"/>
      <c r="P505" s="214">
        <f>O505*H505</f>
        <v>0</v>
      </c>
      <c r="Q505" s="214">
        <v>0.00013</v>
      </c>
      <c r="R505" s="214">
        <f>Q505*H505</f>
        <v>0.10461749999999999</v>
      </c>
      <c r="S505" s="214">
        <v>0</v>
      </c>
      <c r="T505" s="215">
        <f>S505*H505</f>
        <v>0</v>
      </c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R505" s="216" t="s">
        <v>89</v>
      </c>
      <c r="AT505" s="216" t="s">
        <v>161</v>
      </c>
      <c r="AU505" s="216" t="s">
        <v>83</v>
      </c>
      <c r="AY505" s="11" t="s">
        <v>159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1" t="s">
        <v>79</v>
      </c>
      <c r="BK505" s="217">
        <f>ROUND(I505*H505,2)</f>
        <v>0</v>
      </c>
      <c r="BL505" s="11" t="s">
        <v>89</v>
      </c>
      <c r="BM505" s="216" t="s">
        <v>632</v>
      </c>
    </row>
    <row r="506" spans="2:51" s="218" customFormat="1" ht="12">
      <c r="B506" s="219"/>
      <c r="D506" s="220" t="s">
        <v>167</v>
      </c>
      <c r="E506" s="221" t="s">
        <v>1</v>
      </c>
      <c r="F506" s="222" t="s">
        <v>298</v>
      </c>
      <c r="H506" s="221" t="s">
        <v>1</v>
      </c>
      <c r="K506" s="223"/>
      <c r="L506" s="219"/>
      <c r="M506" s="224"/>
      <c r="N506" s="225"/>
      <c r="O506" s="225"/>
      <c r="P506" s="225"/>
      <c r="Q506" s="225"/>
      <c r="R506" s="225"/>
      <c r="S506" s="225"/>
      <c r="T506" s="226"/>
      <c r="AT506" s="221" t="s">
        <v>167</v>
      </c>
      <c r="AU506" s="221" t="s">
        <v>83</v>
      </c>
      <c r="AV506" s="218" t="s">
        <v>79</v>
      </c>
      <c r="AW506" s="218" t="s">
        <v>31</v>
      </c>
      <c r="AX506" s="218" t="s">
        <v>74</v>
      </c>
      <c r="AY506" s="221" t="s">
        <v>159</v>
      </c>
    </row>
    <row r="507" spans="2:51" s="227" customFormat="1" ht="12">
      <c r="B507" s="228"/>
      <c r="D507" s="220" t="s">
        <v>167</v>
      </c>
      <c r="E507" s="229" t="s">
        <v>1</v>
      </c>
      <c r="F507" s="230" t="s">
        <v>633</v>
      </c>
      <c r="H507" s="231">
        <v>19.91</v>
      </c>
      <c r="K507" s="232"/>
      <c r="L507" s="228"/>
      <c r="M507" s="233"/>
      <c r="N507" s="234"/>
      <c r="O507" s="234"/>
      <c r="P507" s="234"/>
      <c r="Q507" s="234"/>
      <c r="R507" s="234"/>
      <c r="S507" s="234"/>
      <c r="T507" s="235"/>
      <c r="AT507" s="229" t="s">
        <v>167</v>
      </c>
      <c r="AU507" s="229" t="s">
        <v>83</v>
      </c>
      <c r="AV507" s="227" t="s">
        <v>83</v>
      </c>
      <c r="AW507" s="227" t="s">
        <v>31</v>
      </c>
      <c r="AX507" s="227" t="s">
        <v>74</v>
      </c>
      <c r="AY507" s="229" t="s">
        <v>159</v>
      </c>
    </row>
    <row r="508" spans="2:51" s="218" customFormat="1" ht="12">
      <c r="B508" s="219"/>
      <c r="D508" s="220" t="s">
        <v>167</v>
      </c>
      <c r="E508" s="221" t="s">
        <v>1</v>
      </c>
      <c r="F508" s="222" t="s">
        <v>353</v>
      </c>
      <c r="H508" s="221" t="s">
        <v>1</v>
      </c>
      <c r="K508" s="223"/>
      <c r="L508" s="219"/>
      <c r="M508" s="224"/>
      <c r="N508" s="225"/>
      <c r="O508" s="225"/>
      <c r="P508" s="225"/>
      <c r="Q508" s="225"/>
      <c r="R508" s="225"/>
      <c r="S508" s="225"/>
      <c r="T508" s="226"/>
      <c r="AT508" s="221" t="s">
        <v>167</v>
      </c>
      <c r="AU508" s="221" t="s">
        <v>83</v>
      </c>
      <c r="AV508" s="218" t="s">
        <v>79</v>
      </c>
      <c r="AW508" s="218" t="s">
        <v>31</v>
      </c>
      <c r="AX508" s="218" t="s">
        <v>74</v>
      </c>
      <c r="AY508" s="221" t="s">
        <v>159</v>
      </c>
    </row>
    <row r="509" spans="2:51" s="227" customFormat="1" ht="12">
      <c r="B509" s="228"/>
      <c r="D509" s="220" t="s">
        <v>167</v>
      </c>
      <c r="E509" s="229" t="s">
        <v>1</v>
      </c>
      <c r="F509" s="230" t="s">
        <v>634</v>
      </c>
      <c r="H509" s="231">
        <v>154.28</v>
      </c>
      <c r="K509" s="232"/>
      <c r="L509" s="228"/>
      <c r="M509" s="233"/>
      <c r="N509" s="234"/>
      <c r="O509" s="234"/>
      <c r="P509" s="234"/>
      <c r="Q509" s="234"/>
      <c r="R509" s="234"/>
      <c r="S509" s="234"/>
      <c r="T509" s="235"/>
      <c r="AT509" s="229" t="s">
        <v>167</v>
      </c>
      <c r="AU509" s="229" t="s">
        <v>83</v>
      </c>
      <c r="AV509" s="227" t="s">
        <v>83</v>
      </c>
      <c r="AW509" s="227" t="s">
        <v>31</v>
      </c>
      <c r="AX509" s="227" t="s">
        <v>74</v>
      </c>
      <c r="AY509" s="229" t="s">
        <v>159</v>
      </c>
    </row>
    <row r="510" spans="2:51" s="218" customFormat="1" ht="12">
      <c r="B510" s="219"/>
      <c r="D510" s="220" t="s">
        <v>167</v>
      </c>
      <c r="E510" s="221" t="s">
        <v>1</v>
      </c>
      <c r="F510" s="222" t="s">
        <v>394</v>
      </c>
      <c r="H510" s="221" t="s">
        <v>1</v>
      </c>
      <c r="K510" s="223"/>
      <c r="L510" s="219"/>
      <c r="M510" s="224"/>
      <c r="N510" s="225"/>
      <c r="O510" s="225"/>
      <c r="P510" s="225"/>
      <c r="Q510" s="225"/>
      <c r="R510" s="225"/>
      <c r="S510" s="225"/>
      <c r="T510" s="226"/>
      <c r="AT510" s="221" t="s">
        <v>167</v>
      </c>
      <c r="AU510" s="221" t="s">
        <v>83</v>
      </c>
      <c r="AV510" s="218" t="s">
        <v>79</v>
      </c>
      <c r="AW510" s="218" t="s">
        <v>31</v>
      </c>
      <c r="AX510" s="218" t="s">
        <v>74</v>
      </c>
      <c r="AY510" s="221" t="s">
        <v>159</v>
      </c>
    </row>
    <row r="511" spans="2:51" s="227" customFormat="1" ht="22.5">
      <c r="B511" s="228"/>
      <c r="D511" s="220" t="s">
        <v>167</v>
      </c>
      <c r="E511" s="229" t="s">
        <v>1</v>
      </c>
      <c r="F511" s="230" t="s">
        <v>635</v>
      </c>
      <c r="H511" s="231">
        <v>157.64</v>
      </c>
      <c r="K511" s="232"/>
      <c r="L511" s="228"/>
      <c r="M511" s="233"/>
      <c r="N511" s="234"/>
      <c r="O511" s="234"/>
      <c r="P511" s="234"/>
      <c r="Q511" s="234"/>
      <c r="R511" s="234"/>
      <c r="S511" s="234"/>
      <c r="T511" s="235"/>
      <c r="AT511" s="229" t="s">
        <v>167</v>
      </c>
      <c r="AU511" s="229" t="s">
        <v>83</v>
      </c>
      <c r="AV511" s="227" t="s">
        <v>83</v>
      </c>
      <c r="AW511" s="227" t="s">
        <v>31</v>
      </c>
      <c r="AX511" s="227" t="s">
        <v>74</v>
      </c>
      <c r="AY511" s="229" t="s">
        <v>159</v>
      </c>
    </row>
    <row r="512" spans="2:51" s="218" customFormat="1" ht="12">
      <c r="B512" s="219"/>
      <c r="D512" s="220" t="s">
        <v>167</v>
      </c>
      <c r="E512" s="221" t="s">
        <v>1</v>
      </c>
      <c r="F512" s="222" t="s">
        <v>304</v>
      </c>
      <c r="H512" s="221" t="s">
        <v>1</v>
      </c>
      <c r="K512" s="223"/>
      <c r="L512" s="219"/>
      <c r="M512" s="224"/>
      <c r="N512" s="225"/>
      <c r="O512" s="225"/>
      <c r="P512" s="225"/>
      <c r="Q512" s="225"/>
      <c r="R512" s="225"/>
      <c r="S512" s="225"/>
      <c r="T512" s="226"/>
      <c r="AT512" s="221" t="s">
        <v>167</v>
      </c>
      <c r="AU512" s="221" t="s">
        <v>83</v>
      </c>
      <c r="AV512" s="218" t="s">
        <v>79</v>
      </c>
      <c r="AW512" s="218" t="s">
        <v>31</v>
      </c>
      <c r="AX512" s="218" t="s">
        <v>74</v>
      </c>
      <c r="AY512" s="221" t="s">
        <v>159</v>
      </c>
    </row>
    <row r="513" spans="2:51" s="227" customFormat="1" ht="12">
      <c r="B513" s="228"/>
      <c r="D513" s="220" t="s">
        <v>167</v>
      </c>
      <c r="E513" s="229" t="s">
        <v>1</v>
      </c>
      <c r="F513" s="230" t="s">
        <v>636</v>
      </c>
      <c r="H513" s="231">
        <v>472.92</v>
      </c>
      <c r="K513" s="232"/>
      <c r="L513" s="228"/>
      <c r="M513" s="233"/>
      <c r="N513" s="234"/>
      <c r="O513" s="234"/>
      <c r="P513" s="234"/>
      <c r="Q513" s="234"/>
      <c r="R513" s="234"/>
      <c r="S513" s="234"/>
      <c r="T513" s="235"/>
      <c r="AT513" s="229" t="s">
        <v>167</v>
      </c>
      <c r="AU513" s="229" t="s">
        <v>83</v>
      </c>
      <c r="AV513" s="227" t="s">
        <v>83</v>
      </c>
      <c r="AW513" s="227" t="s">
        <v>31</v>
      </c>
      <c r="AX513" s="227" t="s">
        <v>74</v>
      </c>
      <c r="AY513" s="229" t="s">
        <v>159</v>
      </c>
    </row>
    <row r="514" spans="2:51" s="236" customFormat="1" ht="12">
      <c r="B514" s="237"/>
      <c r="D514" s="220" t="s">
        <v>167</v>
      </c>
      <c r="E514" s="238" t="s">
        <v>1</v>
      </c>
      <c r="F514" s="239" t="s">
        <v>178</v>
      </c>
      <c r="H514" s="240">
        <v>804.75</v>
      </c>
      <c r="K514" s="241"/>
      <c r="L514" s="237"/>
      <c r="M514" s="242"/>
      <c r="N514" s="243"/>
      <c r="O514" s="243"/>
      <c r="P514" s="243"/>
      <c r="Q514" s="243"/>
      <c r="R514" s="243"/>
      <c r="S514" s="243"/>
      <c r="T514" s="244"/>
      <c r="AT514" s="238" t="s">
        <v>167</v>
      </c>
      <c r="AU514" s="238" t="s">
        <v>83</v>
      </c>
      <c r="AV514" s="236" t="s">
        <v>89</v>
      </c>
      <c r="AW514" s="236" t="s">
        <v>31</v>
      </c>
      <c r="AX514" s="236" t="s">
        <v>79</v>
      </c>
      <c r="AY514" s="238" t="s">
        <v>159</v>
      </c>
    </row>
    <row r="515" spans="1:65" s="34" customFormat="1" ht="24.2" customHeight="1">
      <c r="A515" s="28"/>
      <c r="B515" s="29"/>
      <c r="C515" s="205" t="s">
        <v>637</v>
      </c>
      <c r="D515" s="205" t="s">
        <v>161</v>
      </c>
      <c r="E515" s="206" t="s">
        <v>638</v>
      </c>
      <c r="F515" s="207" t="s">
        <v>639</v>
      </c>
      <c r="G515" s="208" t="s">
        <v>234</v>
      </c>
      <c r="H515" s="209">
        <v>2451.56</v>
      </c>
      <c r="I515" s="1"/>
      <c r="J515" s="211">
        <f>ROUND(I515*H515,2)</f>
        <v>0</v>
      </c>
      <c r="K515" s="208" t="s">
        <v>165</v>
      </c>
      <c r="L515" s="29"/>
      <c r="M515" s="212" t="s">
        <v>1</v>
      </c>
      <c r="N515" s="213" t="s">
        <v>39</v>
      </c>
      <c r="O515" s="76"/>
      <c r="P515" s="214">
        <f>O515*H515</f>
        <v>0</v>
      </c>
      <c r="Q515" s="214">
        <v>4E-05</v>
      </c>
      <c r="R515" s="214">
        <f>Q515*H515</f>
        <v>0.09806240000000001</v>
      </c>
      <c r="S515" s="214">
        <v>0</v>
      </c>
      <c r="T515" s="215">
        <f>S515*H515</f>
        <v>0</v>
      </c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R515" s="216" t="s">
        <v>89</v>
      </c>
      <c r="AT515" s="216" t="s">
        <v>161</v>
      </c>
      <c r="AU515" s="216" t="s">
        <v>83</v>
      </c>
      <c r="AY515" s="11" t="s">
        <v>159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1" t="s">
        <v>79</v>
      </c>
      <c r="BK515" s="217">
        <f>ROUND(I515*H515,2)</f>
        <v>0</v>
      </c>
      <c r="BL515" s="11" t="s">
        <v>89</v>
      </c>
      <c r="BM515" s="216" t="s">
        <v>640</v>
      </c>
    </row>
    <row r="516" spans="2:51" s="218" customFormat="1" ht="12">
      <c r="B516" s="219"/>
      <c r="D516" s="220" t="s">
        <v>167</v>
      </c>
      <c r="E516" s="221" t="s">
        <v>1</v>
      </c>
      <c r="F516" s="222" t="s">
        <v>324</v>
      </c>
      <c r="H516" s="221" t="s">
        <v>1</v>
      </c>
      <c r="K516" s="223"/>
      <c r="L516" s="219"/>
      <c r="M516" s="224"/>
      <c r="N516" s="225"/>
      <c r="O516" s="225"/>
      <c r="P516" s="225"/>
      <c r="Q516" s="225"/>
      <c r="R516" s="225"/>
      <c r="S516" s="225"/>
      <c r="T516" s="226"/>
      <c r="AT516" s="221" t="s">
        <v>167</v>
      </c>
      <c r="AU516" s="221" t="s">
        <v>83</v>
      </c>
      <c r="AV516" s="218" t="s">
        <v>79</v>
      </c>
      <c r="AW516" s="218" t="s">
        <v>31</v>
      </c>
      <c r="AX516" s="218" t="s">
        <v>74</v>
      </c>
      <c r="AY516" s="221" t="s">
        <v>159</v>
      </c>
    </row>
    <row r="517" spans="2:51" s="227" customFormat="1" ht="12">
      <c r="B517" s="228"/>
      <c r="D517" s="220" t="s">
        <v>167</v>
      </c>
      <c r="E517" s="229" t="s">
        <v>1</v>
      </c>
      <c r="F517" s="230" t="s">
        <v>641</v>
      </c>
      <c r="H517" s="231">
        <v>300.475</v>
      </c>
      <c r="K517" s="232"/>
      <c r="L517" s="228"/>
      <c r="M517" s="233"/>
      <c r="N517" s="234"/>
      <c r="O517" s="234"/>
      <c r="P517" s="234"/>
      <c r="Q517" s="234"/>
      <c r="R517" s="234"/>
      <c r="S517" s="234"/>
      <c r="T517" s="235"/>
      <c r="AT517" s="229" t="s">
        <v>167</v>
      </c>
      <c r="AU517" s="229" t="s">
        <v>83</v>
      </c>
      <c r="AV517" s="227" t="s">
        <v>83</v>
      </c>
      <c r="AW517" s="227" t="s">
        <v>31</v>
      </c>
      <c r="AX517" s="227" t="s">
        <v>74</v>
      </c>
      <c r="AY517" s="229" t="s">
        <v>159</v>
      </c>
    </row>
    <row r="518" spans="2:51" s="227" customFormat="1" ht="12">
      <c r="B518" s="228"/>
      <c r="D518" s="220" t="s">
        <v>167</v>
      </c>
      <c r="E518" s="229" t="s">
        <v>1</v>
      </c>
      <c r="F518" s="230" t="s">
        <v>642</v>
      </c>
      <c r="H518" s="231">
        <v>342.285</v>
      </c>
      <c r="K518" s="232"/>
      <c r="L518" s="228"/>
      <c r="M518" s="233"/>
      <c r="N518" s="234"/>
      <c r="O518" s="234"/>
      <c r="P518" s="234"/>
      <c r="Q518" s="234"/>
      <c r="R518" s="234"/>
      <c r="S518" s="234"/>
      <c r="T518" s="235"/>
      <c r="AT518" s="229" t="s">
        <v>167</v>
      </c>
      <c r="AU518" s="229" t="s">
        <v>83</v>
      </c>
      <c r="AV518" s="227" t="s">
        <v>83</v>
      </c>
      <c r="AW518" s="227" t="s">
        <v>31</v>
      </c>
      <c r="AX518" s="227" t="s">
        <v>74</v>
      </c>
      <c r="AY518" s="229" t="s">
        <v>159</v>
      </c>
    </row>
    <row r="519" spans="2:51" s="227" customFormat="1" ht="12">
      <c r="B519" s="228"/>
      <c r="D519" s="220" t="s">
        <v>167</v>
      </c>
      <c r="E519" s="229" t="s">
        <v>1</v>
      </c>
      <c r="F519" s="230" t="s">
        <v>643</v>
      </c>
      <c r="H519" s="231">
        <v>1808.8</v>
      </c>
      <c r="K519" s="232"/>
      <c r="L519" s="228"/>
      <c r="M519" s="233"/>
      <c r="N519" s="234"/>
      <c r="O519" s="234"/>
      <c r="P519" s="234"/>
      <c r="Q519" s="234"/>
      <c r="R519" s="234"/>
      <c r="S519" s="234"/>
      <c r="T519" s="235"/>
      <c r="AT519" s="229" t="s">
        <v>167</v>
      </c>
      <c r="AU519" s="229" t="s">
        <v>83</v>
      </c>
      <c r="AV519" s="227" t="s">
        <v>83</v>
      </c>
      <c r="AW519" s="227" t="s">
        <v>31</v>
      </c>
      <c r="AX519" s="227" t="s">
        <v>74</v>
      </c>
      <c r="AY519" s="229" t="s">
        <v>159</v>
      </c>
    </row>
    <row r="520" spans="2:51" s="236" customFormat="1" ht="12">
      <c r="B520" s="237"/>
      <c r="D520" s="220" t="s">
        <v>167</v>
      </c>
      <c r="E520" s="238" t="s">
        <v>1</v>
      </c>
      <c r="F520" s="239" t="s">
        <v>178</v>
      </c>
      <c r="H520" s="240">
        <v>2451.56</v>
      </c>
      <c r="K520" s="241"/>
      <c r="L520" s="237"/>
      <c r="M520" s="242"/>
      <c r="N520" s="243"/>
      <c r="O520" s="243"/>
      <c r="P520" s="243"/>
      <c r="Q520" s="243"/>
      <c r="R520" s="243"/>
      <c r="S520" s="243"/>
      <c r="T520" s="244"/>
      <c r="AT520" s="238" t="s">
        <v>167</v>
      </c>
      <c r="AU520" s="238" t="s">
        <v>83</v>
      </c>
      <c r="AV520" s="236" t="s">
        <v>89</v>
      </c>
      <c r="AW520" s="236" t="s">
        <v>31</v>
      </c>
      <c r="AX520" s="236" t="s">
        <v>79</v>
      </c>
      <c r="AY520" s="238" t="s">
        <v>159</v>
      </c>
    </row>
    <row r="521" spans="1:65" s="34" customFormat="1" ht="24.2" customHeight="1">
      <c r="A521" s="28"/>
      <c r="B521" s="29"/>
      <c r="C521" s="205" t="s">
        <v>644</v>
      </c>
      <c r="D521" s="205" t="s">
        <v>161</v>
      </c>
      <c r="E521" s="206" t="s">
        <v>645</v>
      </c>
      <c r="F521" s="207" t="s">
        <v>646</v>
      </c>
      <c r="G521" s="208" t="s">
        <v>647</v>
      </c>
      <c r="H521" s="209">
        <v>1</v>
      </c>
      <c r="I521" s="1"/>
      <c r="J521" s="211">
        <f>ROUND(I521*H521,2)</f>
        <v>0</v>
      </c>
      <c r="K521" s="263" t="s">
        <v>2249</v>
      </c>
      <c r="L521" s="29"/>
      <c r="M521" s="212" t="s">
        <v>1</v>
      </c>
      <c r="N521" s="213" t="s">
        <v>39</v>
      </c>
      <c r="O521" s="76"/>
      <c r="P521" s="214">
        <f>O521*H521</f>
        <v>0</v>
      </c>
      <c r="Q521" s="214">
        <v>1E-05</v>
      </c>
      <c r="R521" s="214">
        <f>Q521*H521</f>
        <v>1E-05</v>
      </c>
      <c r="S521" s="214">
        <v>0</v>
      </c>
      <c r="T521" s="215">
        <f>S521*H521</f>
        <v>0</v>
      </c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R521" s="216" t="s">
        <v>89</v>
      </c>
      <c r="AT521" s="216" t="s">
        <v>161</v>
      </c>
      <c r="AU521" s="216" t="s">
        <v>83</v>
      </c>
      <c r="AY521" s="11" t="s">
        <v>159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1" t="s">
        <v>79</v>
      </c>
      <c r="BK521" s="217">
        <f>ROUND(I521*H521,2)</f>
        <v>0</v>
      </c>
      <c r="BL521" s="11" t="s">
        <v>89</v>
      </c>
      <c r="BM521" s="216" t="s">
        <v>648</v>
      </c>
    </row>
    <row r="522" spans="2:51" s="218" customFormat="1" ht="33.75">
      <c r="B522" s="219"/>
      <c r="D522" s="220" t="s">
        <v>167</v>
      </c>
      <c r="E522" s="221" t="s">
        <v>1</v>
      </c>
      <c r="F522" s="222" t="s">
        <v>649</v>
      </c>
      <c r="H522" s="221" t="s">
        <v>1</v>
      </c>
      <c r="K522" s="223"/>
      <c r="L522" s="219"/>
      <c r="M522" s="224"/>
      <c r="N522" s="225"/>
      <c r="O522" s="225"/>
      <c r="P522" s="225"/>
      <c r="Q522" s="225"/>
      <c r="R522" s="225"/>
      <c r="S522" s="225"/>
      <c r="T522" s="226"/>
      <c r="AT522" s="221" t="s">
        <v>167</v>
      </c>
      <c r="AU522" s="221" t="s">
        <v>83</v>
      </c>
      <c r="AV522" s="218" t="s">
        <v>79</v>
      </c>
      <c r="AW522" s="218" t="s">
        <v>31</v>
      </c>
      <c r="AX522" s="218" t="s">
        <v>74</v>
      </c>
      <c r="AY522" s="221" t="s">
        <v>159</v>
      </c>
    </row>
    <row r="523" spans="2:51" s="227" customFormat="1" ht="12">
      <c r="B523" s="228"/>
      <c r="D523" s="220" t="s">
        <v>167</v>
      </c>
      <c r="E523" s="229" t="s">
        <v>1</v>
      </c>
      <c r="F523" s="230" t="s">
        <v>79</v>
      </c>
      <c r="H523" s="231">
        <v>1</v>
      </c>
      <c r="K523" s="232"/>
      <c r="L523" s="228"/>
      <c r="M523" s="233"/>
      <c r="N523" s="234"/>
      <c r="O523" s="234"/>
      <c r="P523" s="234"/>
      <c r="Q523" s="234"/>
      <c r="R523" s="234"/>
      <c r="S523" s="234"/>
      <c r="T523" s="235"/>
      <c r="AT523" s="229" t="s">
        <v>167</v>
      </c>
      <c r="AU523" s="229" t="s">
        <v>83</v>
      </c>
      <c r="AV523" s="227" t="s">
        <v>83</v>
      </c>
      <c r="AW523" s="227" t="s">
        <v>31</v>
      </c>
      <c r="AX523" s="227" t="s">
        <v>79</v>
      </c>
      <c r="AY523" s="229" t="s">
        <v>159</v>
      </c>
    </row>
    <row r="524" spans="1:65" s="34" customFormat="1" ht="16.5" customHeight="1">
      <c r="A524" s="28"/>
      <c r="B524" s="29"/>
      <c r="C524" s="205" t="s">
        <v>650</v>
      </c>
      <c r="D524" s="205" t="s">
        <v>161</v>
      </c>
      <c r="E524" s="206" t="s">
        <v>651</v>
      </c>
      <c r="F524" s="207" t="s">
        <v>652</v>
      </c>
      <c r="G524" s="208" t="s">
        <v>241</v>
      </c>
      <c r="H524" s="209">
        <v>35</v>
      </c>
      <c r="I524" s="1"/>
      <c r="J524" s="211">
        <f>ROUND(I524*H524,2)</f>
        <v>0</v>
      </c>
      <c r="K524" s="208" t="s">
        <v>165</v>
      </c>
      <c r="L524" s="29"/>
      <c r="M524" s="212" t="s">
        <v>1</v>
      </c>
      <c r="N524" s="213" t="s">
        <v>39</v>
      </c>
      <c r="O524" s="76"/>
      <c r="P524" s="214">
        <f>O524*H524</f>
        <v>0</v>
      </c>
      <c r="Q524" s="214">
        <v>0.0117</v>
      </c>
      <c r="R524" s="214">
        <f>Q524*H524</f>
        <v>0.40950000000000003</v>
      </c>
      <c r="S524" s="214">
        <v>0</v>
      </c>
      <c r="T524" s="215">
        <f>S524*H524</f>
        <v>0</v>
      </c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R524" s="216" t="s">
        <v>89</v>
      </c>
      <c r="AT524" s="216" t="s">
        <v>161</v>
      </c>
      <c r="AU524" s="216" t="s">
        <v>83</v>
      </c>
      <c r="AY524" s="11" t="s">
        <v>159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1" t="s">
        <v>79</v>
      </c>
      <c r="BK524" s="217">
        <f>ROUND(I524*H524,2)</f>
        <v>0</v>
      </c>
      <c r="BL524" s="11" t="s">
        <v>89</v>
      </c>
      <c r="BM524" s="216" t="s">
        <v>653</v>
      </c>
    </row>
    <row r="525" spans="2:51" s="218" customFormat="1" ht="12">
      <c r="B525" s="219"/>
      <c r="D525" s="220" t="s">
        <v>167</v>
      </c>
      <c r="E525" s="221" t="s">
        <v>1</v>
      </c>
      <c r="F525" s="222" t="s">
        <v>654</v>
      </c>
      <c r="H525" s="221" t="s">
        <v>1</v>
      </c>
      <c r="K525" s="223"/>
      <c r="L525" s="219"/>
      <c r="M525" s="224"/>
      <c r="N525" s="225"/>
      <c r="O525" s="225"/>
      <c r="P525" s="225"/>
      <c r="Q525" s="225"/>
      <c r="R525" s="225"/>
      <c r="S525" s="225"/>
      <c r="T525" s="226"/>
      <c r="AT525" s="221" t="s">
        <v>167</v>
      </c>
      <c r="AU525" s="221" t="s">
        <v>83</v>
      </c>
      <c r="AV525" s="218" t="s">
        <v>79</v>
      </c>
      <c r="AW525" s="218" t="s">
        <v>31</v>
      </c>
      <c r="AX525" s="218" t="s">
        <v>74</v>
      </c>
      <c r="AY525" s="221" t="s">
        <v>159</v>
      </c>
    </row>
    <row r="526" spans="2:51" s="218" customFormat="1" ht="12">
      <c r="B526" s="219"/>
      <c r="D526" s="220" t="s">
        <v>167</v>
      </c>
      <c r="E526" s="221" t="s">
        <v>1</v>
      </c>
      <c r="F526" s="222" t="s">
        <v>655</v>
      </c>
      <c r="H526" s="221" t="s">
        <v>1</v>
      </c>
      <c r="K526" s="223"/>
      <c r="L526" s="219"/>
      <c r="M526" s="224"/>
      <c r="N526" s="225"/>
      <c r="O526" s="225"/>
      <c r="P526" s="225"/>
      <c r="Q526" s="225"/>
      <c r="R526" s="225"/>
      <c r="S526" s="225"/>
      <c r="T526" s="226"/>
      <c r="AT526" s="221" t="s">
        <v>167</v>
      </c>
      <c r="AU526" s="221" t="s">
        <v>83</v>
      </c>
      <c r="AV526" s="218" t="s">
        <v>79</v>
      </c>
      <c r="AW526" s="218" t="s">
        <v>31</v>
      </c>
      <c r="AX526" s="218" t="s">
        <v>74</v>
      </c>
      <c r="AY526" s="221" t="s">
        <v>159</v>
      </c>
    </row>
    <row r="527" spans="2:51" s="227" customFormat="1" ht="12">
      <c r="B527" s="228"/>
      <c r="D527" s="220" t="s">
        <v>167</v>
      </c>
      <c r="E527" s="229" t="s">
        <v>1</v>
      </c>
      <c r="F527" s="230" t="s">
        <v>656</v>
      </c>
      <c r="H527" s="231">
        <v>35</v>
      </c>
      <c r="K527" s="232"/>
      <c r="L527" s="228"/>
      <c r="M527" s="233"/>
      <c r="N527" s="234"/>
      <c r="O527" s="234"/>
      <c r="P527" s="234"/>
      <c r="Q527" s="234"/>
      <c r="R527" s="234"/>
      <c r="S527" s="234"/>
      <c r="T527" s="235"/>
      <c r="AT527" s="229" t="s">
        <v>167</v>
      </c>
      <c r="AU527" s="229" t="s">
        <v>83</v>
      </c>
      <c r="AV527" s="227" t="s">
        <v>83</v>
      </c>
      <c r="AW527" s="227" t="s">
        <v>31</v>
      </c>
      <c r="AX527" s="227" t="s">
        <v>79</v>
      </c>
      <c r="AY527" s="229" t="s">
        <v>159</v>
      </c>
    </row>
    <row r="528" spans="1:65" s="34" customFormat="1" ht="16.5" customHeight="1">
      <c r="A528" s="28"/>
      <c r="B528" s="29"/>
      <c r="C528" s="245" t="s">
        <v>657</v>
      </c>
      <c r="D528" s="245" t="s">
        <v>225</v>
      </c>
      <c r="E528" s="246" t="s">
        <v>658</v>
      </c>
      <c r="F528" s="247" t="s">
        <v>659</v>
      </c>
      <c r="G528" s="248" t="s">
        <v>241</v>
      </c>
      <c r="H528" s="249">
        <v>20</v>
      </c>
      <c r="I528" s="2"/>
      <c r="J528" s="250">
        <f aca="true" t="shared" si="10" ref="J528:J534">ROUND(I528*H528,2)</f>
        <v>0</v>
      </c>
      <c r="K528" s="263" t="s">
        <v>2249</v>
      </c>
      <c r="L528" s="251"/>
      <c r="M528" s="252" t="s">
        <v>1</v>
      </c>
      <c r="N528" s="253" t="s">
        <v>39</v>
      </c>
      <c r="O528" s="76"/>
      <c r="P528" s="214">
        <f aca="true" t="shared" si="11" ref="P528:P534">O528*H528</f>
        <v>0</v>
      </c>
      <c r="Q528" s="214">
        <v>0</v>
      </c>
      <c r="R528" s="214">
        <f aca="true" t="shared" si="12" ref="R528:R534">Q528*H528</f>
        <v>0</v>
      </c>
      <c r="S528" s="214">
        <v>0</v>
      </c>
      <c r="T528" s="215">
        <f aca="true" t="shared" si="13" ref="T528:T534">S528*H528</f>
        <v>0</v>
      </c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R528" s="216" t="s">
        <v>197</v>
      </c>
      <c r="AT528" s="216" t="s">
        <v>225</v>
      </c>
      <c r="AU528" s="216" t="s">
        <v>83</v>
      </c>
      <c r="AY528" s="11" t="s">
        <v>159</v>
      </c>
      <c r="BE528" s="217">
        <f aca="true" t="shared" si="14" ref="BE528:BE534">IF(N528="základní",J528,0)</f>
        <v>0</v>
      </c>
      <c r="BF528" s="217">
        <f aca="true" t="shared" si="15" ref="BF528:BF534">IF(N528="snížená",J528,0)</f>
        <v>0</v>
      </c>
      <c r="BG528" s="217">
        <f aca="true" t="shared" si="16" ref="BG528:BG534">IF(N528="zákl. přenesená",J528,0)</f>
        <v>0</v>
      </c>
      <c r="BH528" s="217">
        <f aca="true" t="shared" si="17" ref="BH528:BH534">IF(N528="sníž. přenesená",J528,0)</f>
        <v>0</v>
      </c>
      <c r="BI528" s="217">
        <f aca="true" t="shared" si="18" ref="BI528:BI534">IF(N528="nulová",J528,0)</f>
        <v>0</v>
      </c>
      <c r="BJ528" s="11" t="s">
        <v>79</v>
      </c>
      <c r="BK528" s="217">
        <f aca="true" t="shared" si="19" ref="BK528:BK534">ROUND(I528*H528,2)</f>
        <v>0</v>
      </c>
      <c r="BL528" s="11" t="s">
        <v>89</v>
      </c>
      <c r="BM528" s="216" t="s">
        <v>660</v>
      </c>
    </row>
    <row r="529" spans="1:65" s="34" customFormat="1" ht="16.5" customHeight="1">
      <c r="A529" s="28"/>
      <c r="B529" s="29"/>
      <c r="C529" s="245" t="s">
        <v>661</v>
      </c>
      <c r="D529" s="245" t="s">
        <v>225</v>
      </c>
      <c r="E529" s="246" t="s">
        <v>662</v>
      </c>
      <c r="F529" s="247" t="s">
        <v>663</v>
      </c>
      <c r="G529" s="248" t="s">
        <v>241</v>
      </c>
      <c r="H529" s="249">
        <v>12</v>
      </c>
      <c r="I529" s="2"/>
      <c r="J529" s="250">
        <f t="shared" si="10"/>
        <v>0</v>
      </c>
      <c r="K529" s="263" t="s">
        <v>2249</v>
      </c>
      <c r="L529" s="251"/>
      <c r="M529" s="252" t="s">
        <v>1</v>
      </c>
      <c r="N529" s="253" t="s">
        <v>39</v>
      </c>
      <c r="O529" s="76"/>
      <c r="P529" s="214">
        <f t="shared" si="11"/>
        <v>0</v>
      </c>
      <c r="Q529" s="214">
        <v>0</v>
      </c>
      <c r="R529" s="214">
        <f t="shared" si="12"/>
        <v>0</v>
      </c>
      <c r="S529" s="214">
        <v>0</v>
      </c>
      <c r="T529" s="215">
        <f t="shared" si="13"/>
        <v>0</v>
      </c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R529" s="216" t="s">
        <v>197</v>
      </c>
      <c r="AT529" s="216" t="s">
        <v>225</v>
      </c>
      <c r="AU529" s="216" t="s">
        <v>83</v>
      </c>
      <c r="AY529" s="11" t="s">
        <v>159</v>
      </c>
      <c r="BE529" s="217">
        <f t="shared" si="14"/>
        <v>0</v>
      </c>
      <c r="BF529" s="217">
        <f t="shared" si="15"/>
        <v>0</v>
      </c>
      <c r="BG529" s="217">
        <f t="shared" si="16"/>
        <v>0</v>
      </c>
      <c r="BH529" s="217">
        <f t="shared" si="17"/>
        <v>0</v>
      </c>
      <c r="BI529" s="217">
        <f t="shared" si="18"/>
        <v>0</v>
      </c>
      <c r="BJ529" s="11" t="s">
        <v>79</v>
      </c>
      <c r="BK529" s="217">
        <f t="shared" si="19"/>
        <v>0</v>
      </c>
      <c r="BL529" s="11" t="s">
        <v>89</v>
      </c>
      <c r="BM529" s="216" t="s">
        <v>664</v>
      </c>
    </row>
    <row r="530" spans="1:65" s="34" customFormat="1" ht="16.5" customHeight="1">
      <c r="A530" s="28"/>
      <c r="B530" s="29"/>
      <c r="C530" s="245" t="s">
        <v>665</v>
      </c>
      <c r="D530" s="245" t="s">
        <v>225</v>
      </c>
      <c r="E530" s="246" t="s">
        <v>666</v>
      </c>
      <c r="F530" s="247" t="s">
        <v>667</v>
      </c>
      <c r="G530" s="248" t="s">
        <v>241</v>
      </c>
      <c r="H530" s="249">
        <v>12</v>
      </c>
      <c r="I530" s="2"/>
      <c r="J530" s="250">
        <f t="shared" si="10"/>
        <v>0</v>
      </c>
      <c r="K530" s="263" t="s">
        <v>2249</v>
      </c>
      <c r="L530" s="251"/>
      <c r="M530" s="252" t="s">
        <v>1</v>
      </c>
      <c r="N530" s="253" t="s">
        <v>39</v>
      </c>
      <c r="O530" s="76"/>
      <c r="P530" s="214">
        <f t="shared" si="11"/>
        <v>0</v>
      </c>
      <c r="Q530" s="214">
        <v>0</v>
      </c>
      <c r="R530" s="214">
        <f t="shared" si="12"/>
        <v>0</v>
      </c>
      <c r="S530" s="214">
        <v>0</v>
      </c>
      <c r="T530" s="215">
        <f t="shared" si="13"/>
        <v>0</v>
      </c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R530" s="216" t="s">
        <v>197</v>
      </c>
      <c r="AT530" s="216" t="s">
        <v>225</v>
      </c>
      <c r="AU530" s="216" t="s">
        <v>83</v>
      </c>
      <c r="AY530" s="11" t="s">
        <v>159</v>
      </c>
      <c r="BE530" s="217">
        <f t="shared" si="14"/>
        <v>0</v>
      </c>
      <c r="BF530" s="217">
        <f t="shared" si="15"/>
        <v>0</v>
      </c>
      <c r="BG530" s="217">
        <f t="shared" si="16"/>
        <v>0</v>
      </c>
      <c r="BH530" s="217">
        <f t="shared" si="17"/>
        <v>0</v>
      </c>
      <c r="BI530" s="217">
        <f t="shared" si="18"/>
        <v>0</v>
      </c>
      <c r="BJ530" s="11" t="s">
        <v>79</v>
      </c>
      <c r="BK530" s="217">
        <f t="shared" si="19"/>
        <v>0</v>
      </c>
      <c r="BL530" s="11" t="s">
        <v>89</v>
      </c>
      <c r="BM530" s="216" t="s">
        <v>668</v>
      </c>
    </row>
    <row r="531" spans="1:65" s="34" customFormat="1" ht="16.5" customHeight="1">
      <c r="A531" s="28"/>
      <c r="B531" s="29"/>
      <c r="C531" s="245" t="s">
        <v>669</v>
      </c>
      <c r="D531" s="245" t="s">
        <v>225</v>
      </c>
      <c r="E531" s="246" t="s">
        <v>670</v>
      </c>
      <c r="F531" s="247" t="s">
        <v>671</v>
      </c>
      <c r="G531" s="248" t="s">
        <v>241</v>
      </c>
      <c r="H531" s="249">
        <v>36</v>
      </c>
      <c r="I531" s="2"/>
      <c r="J531" s="250">
        <f t="shared" si="10"/>
        <v>0</v>
      </c>
      <c r="K531" s="263" t="s">
        <v>2249</v>
      </c>
      <c r="L531" s="251"/>
      <c r="M531" s="252" t="s">
        <v>1</v>
      </c>
      <c r="N531" s="253" t="s">
        <v>39</v>
      </c>
      <c r="O531" s="76"/>
      <c r="P531" s="214">
        <f t="shared" si="11"/>
        <v>0</v>
      </c>
      <c r="Q531" s="214">
        <v>0</v>
      </c>
      <c r="R531" s="214">
        <f t="shared" si="12"/>
        <v>0</v>
      </c>
      <c r="S531" s="214">
        <v>0</v>
      </c>
      <c r="T531" s="215">
        <f t="shared" si="13"/>
        <v>0</v>
      </c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R531" s="216" t="s">
        <v>197</v>
      </c>
      <c r="AT531" s="216" t="s">
        <v>225</v>
      </c>
      <c r="AU531" s="216" t="s">
        <v>83</v>
      </c>
      <c r="AY531" s="11" t="s">
        <v>159</v>
      </c>
      <c r="BE531" s="217">
        <f t="shared" si="14"/>
        <v>0</v>
      </c>
      <c r="BF531" s="217">
        <f t="shared" si="15"/>
        <v>0</v>
      </c>
      <c r="BG531" s="217">
        <f t="shared" si="16"/>
        <v>0</v>
      </c>
      <c r="BH531" s="217">
        <f t="shared" si="17"/>
        <v>0</v>
      </c>
      <c r="BI531" s="217">
        <f t="shared" si="18"/>
        <v>0</v>
      </c>
      <c r="BJ531" s="11" t="s">
        <v>79</v>
      </c>
      <c r="BK531" s="217">
        <f t="shared" si="19"/>
        <v>0</v>
      </c>
      <c r="BL531" s="11" t="s">
        <v>89</v>
      </c>
      <c r="BM531" s="216" t="s">
        <v>672</v>
      </c>
    </row>
    <row r="532" spans="1:65" s="34" customFormat="1" ht="16.5" customHeight="1">
      <c r="A532" s="28"/>
      <c r="B532" s="29"/>
      <c r="C532" s="205" t="s">
        <v>673</v>
      </c>
      <c r="D532" s="205" t="s">
        <v>161</v>
      </c>
      <c r="E532" s="206" t="s">
        <v>674</v>
      </c>
      <c r="F532" s="207" t="s">
        <v>675</v>
      </c>
      <c r="G532" s="208" t="s">
        <v>241</v>
      </c>
      <c r="H532" s="209">
        <v>14</v>
      </c>
      <c r="I532" s="1"/>
      <c r="J532" s="211">
        <f t="shared" si="10"/>
        <v>0</v>
      </c>
      <c r="K532" s="208" t="s">
        <v>165</v>
      </c>
      <c r="L532" s="29"/>
      <c r="M532" s="212" t="s">
        <v>1</v>
      </c>
      <c r="N532" s="213" t="s">
        <v>39</v>
      </c>
      <c r="O532" s="76"/>
      <c r="P532" s="214">
        <f t="shared" si="11"/>
        <v>0</v>
      </c>
      <c r="Q532" s="214">
        <v>0.00018</v>
      </c>
      <c r="R532" s="214">
        <f t="shared" si="12"/>
        <v>0.00252</v>
      </c>
      <c r="S532" s="214">
        <v>0</v>
      </c>
      <c r="T532" s="215">
        <f t="shared" si="13"/>
        <v>0</v>
      </c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R532" s="216" t="s">
        <v>89</v>
      </c>
      <c r="AT532" s="216" t="s">
        <v>161</v>
      </c>
      <c r="AU532" s="216" t="s">
        <v>83</v>
      </c>
      <c r="AY532" s="11" t="s">
        <v>159</v>
      </c>
      <c r="BE532" s="217">
        <f t="shared" si="14"/>
        <v>0</v>
      </c>
      <c r="BF532" s="217">
        <f t="shared" si="15"/>
        <v>0</v>
      </c>
      <c r="BG532" s="217">
        <f t="shared" si="16"/>
        <v>0</v>
      </c>
      <c r="BH532" s="217">
        <f t="shared" si="17"/>
        <v>0</v>
      </c>
      <c r="BI532" s="217">
        <f t="shared" si="18"/>
        <v>0</v>
      </c>
      <c r="BJ532" s="11" t="s">
        <v>79</v>
      </c>
      <c r="BK532" s="217">
        <f t="shared" si="19"/>
        <v>0</v>
      </c>
      <c r="BL532" s="11" t="s">
        <v>89</v>
      </c>
      <c r="BM532" s="216" t="s">
        <v>676</v>
      </c>
    </row>
    <row r="533" spans="1:65" s="34" customFormat="1" ht="16.5" customHeight="1">
      <c r="A533" s="28"/>
      <c r="B533" s="29"/>
      <c r="C533" s="245" t="s">
        <v>677</v>
      </c>
      <c r="D533" s="245" t="s">
        <v>225</v>
      </c>
      <c r="E533" s="246" t="s">
        <v>678</v>
      </c>
      <c r="F533" s="247" t="s">
        <v>679</v>
      </c>
      <c r="G533" s="248" t="s">
        <v>241</v>
      </c>
      <c r="H533" s="249">
        <v>14</v>
      </c>
      <c r="I533" s="2"/>
      <c r="J533" s="250">
        <f t="shared" si="10"/>
        <v>0</v>
      </c>
      <c r="K533" s="263" t="s">
        <v>2249</v>
      </c>
      <c r="L533" s="251"/>
      <c r="M533" s="252" t="s">
        <v>1</v>
      </c>
      <c r="N533" s="253" t="s">
        <v>39</v>
      </c>
      <c r="O533" s="76"/>
      <c r="P533" s="214">
        <f t="shared" si="11"/>
        <v>0</v>
      </c>
      <c r="Q533" s="214">
        <v>0.012</v>
      </c>
      <c r="R533" s="214">
        <f t="shared" si="12"/>
        <v>0.168</v>
      </c>
      <c r="S533" s="214">
        <v>0</v>
      </c>
      <c r="T533" s="215">
        <f t="shared" si="13"/>
        <v>0</v>
      </c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R533" s="216" t="s">
        <v>197</v>
      </c>
      <c r="AT533" s="216" t="s">
        <v>225</v>
      </c>
      <c r="AU533" s="216" t="s">
        <v>83</v>
      </c>
      <c r="AY533" s="11" t="s">
        <v>159</v>
      </c>
      <c r="BE533" s="217">
        <f t="shared" si="14"/>
        <v>0</v>
      </c>
      <c r="BF533" s="217">
        <f t="shared" si="15"/>
        <v>0</v>
      </c>
      <c r="BG533" s="217">
        <f t="shared" si="16"/>
        <v>0</v>
      </c>
      <c r="BH533" s="217">
        <f t="shared" si="17"/>
        <v>0</v>
      </c>
      <c r="BI533" s="217">
        <f t="shared" si="18"/>
        <v>0</v>
      </c>
      <c r="BJ533" s="11" t="s">
        <v>79</v>
      </c>
      <c r="BK533" s="217">
        <f t="shared" si="19"/>
        <v>0</v>
      </c>
      <c r="BL533" s="11" t="s">
        <v>89</v>
      </c>
      <c r="BM533" s="216" t="s">
        <v>680</v>
      </c>
    </row>
    <row r="534" spans="1:65" s="34" customFormat="1" ht="16.5" customHeight="1">
      <c r="A534" s="28"/>
      <c r="B534" s="29"/>
      <c r="C534" s="205" t="s">
        <v>681</v>
      </c>
      <c r="D534" s="205" t="s">
        <v>161</v>
      </c>
      <c r="E534" s="206" t="s">
        <v>682</v>
      </c>
      <c r="F534" s="207" t="s">
        <v>683</v>
      </c>
      <c r="G534" s="208" t="s">
        <v>647</v>
      </c>
      <c r="H534" s="209">
        <v>1</v>
      </c>
      <c r="I534" s="1"/>
      <c r="J534" s="211">
        <f t="shared" si="10"/>
        <v>0</v>
      </c>
      <c r="K534" s="263" t="s">
        <v>2249</v>
      </c>
      <c r="L534" s="29"/>
      <c r="M534" s="212" t="s">
        <v>1</v>
      </c>
      <c r="N534" s="213" t="s">
        <v>39</v>
      </c>
      <c r="O534" s="76"/>
      <c r="P534" s="214">
        <f t="shared" si="11"/>
        <v>0</v>
      </c>
      <c r="Q534" s="214">
        <v>0</v>
      </c>
      <c r="R534" s="214">
        <f t="shared" si="12"/>
        <v>0</v>
      </c>
      <c r="S534" s="214">
        <v>0</v>
      </c>
      <c r="T534" s="215">
        <f t="shared" si="13"/>
        <v>0</v>
      </c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R534" s="216" t="s">
        <v>89</v>
      </c>
      <c r="AT534" s="216" t="s">
        <v>161</v>
      </c>
      <c r="AU534" s="216" t="s">
        <v>83</v>
      </c>
      <c r="AY534" s="11" t="s">
        <v>159</v>
      </c>
      <c r="BE534" s="217">
        <f t="shared" si="14"/>
        <v>0</v>
      </c>
      <c r="BF534" s="217">
        <f t="shared" si="15"/>
        <v>0</v>
      </c>
      <c r="BG534" s="217">
        <f t="shared" si="16"/>
        <v>0</v>
      </c>
      <c r="BH534" s="217">
        <f t="shared" si="17"/>
        <v>0</v>
      </c>
      <c r="BI534" s="217">
        <f t="shared" si="18"/>
        <v>0</v>
      </c>
      <c r="BJ534" s="11" t="s">
        <v>79</v>
      </c>
      <c r="BK534" s="217">
        <f t="shared" si="19"/>
        <v>0</v>
      </c>
      <c r="BL534" s="11" t="s">
        <v>89</v>
      </c>
      <c r="BM534" s="216" t="s">
        <v>684</v>
      </c>
    </row>
    <row r="535" spans="2:51" s="218" customFormat="1" ht="12">
      <c r="B535" s="219"/>
      <c r="D535" s="220" t="s">
        <v>167</v>
      </c>
      <c r="E535" s="221" t="s">
        <v>1</v>
      </c>
      <c r="F535" s="222" t="s">
        <v>685</v>
      </c>
      <c r="H535" s="221" t="s">
        <v>1</v>
      </c>
      <c r="K535" s="223"/>
      <c r="L535" s="219"/>
      <c r="M535" s="224"/>
      <c r="N535" s="225"/>
      <c r="O535" s="225"/>
      <c r="P535" s="225"/>
      <c r="Q535" s="225"/>
      <c r="R535" s="225"/>
      <c r="S535" s="225"/>
      <c r="T535" s="226"/>
      <c r="AT535" s="221" t="s">
        <v>167</v>
      </c>
      <c r="AU535" s="221" t="s">
        <v>83</v>
      </c>
      <c r="AV535" s="218" t="s">
        <v>79</v>
      </c>
      <c r="AW535" s="218" t="s">
        <v>31</v>
      </c>
      <c r="AX535" s="218" t="s">
        <v>74</v>
      </c>
      <c r="AY535" s="221" t="s">
        <v>159</v>
      </c>
    </row>
    <row r="536" spans="2:51" s="227" customFormat="1" ht="12">
      <c r="B536" s="228"/>
      <c r="D536" s="220" t="s">
        <v>167</v>
      </c>
      <c r="E536" s="229" t="s">
        <v>1</v>
      </c>
      <c r="F536" s="230" t="s">
        <v>79</v>
      </c>
      <c r="H536" s="231">
        <v>1</v>
      </c>
      <c r="K536" s="232"/>
      <c r="L536" s="228"/>
      <c r="M536" s="233"/>
      <c r="N536" s="234"/>
      <c r="O536" s="234"/>
      <c r="P536" s="234"/>
      <c r="Q536" s="234"/>
      <c r="R536" s="234"/>
      <c r="S536" s="234"/>
      <c r="T536" s="235"/>
      <c r="AT536" s="229" t="s">
        <v>167</v>
      </c>
      <c r="AU536" s="229" t="s">
        <v>83</v>
      </c>
      <c r="AV536" s="227" t="s">
        <v>83</v>
      </c>
      <c r="AW536" s="227" t="s">
        <v>31</v>
      </c>
      <c r="AX536" s="227" t="s">
        <v>79</v>
      </c>
      <c r="AY536" s="229" t="s">
        <v>159</v>
      </c>
    </row>
    <row r="537" spans="1:65" s="34" customFormat="1" ht="21.75" customHeight="1">
      <c r="A537" s="28"/>
      <c r="B537" s="29"/>
      <c r="C537" s="205" t="s">
        <v>686</v>
      </c>
      <c r="D537" s="205" t="s">
        <v>161</v>
      </c>
      <c r="E537" s="206" t="s">
        <v>687</v>
      </c>
      <c r="F537" s="207" t="s">
        <v>688</v>
      </c>
      <c r="G537" s="208" t="s">
        <v>234</v>
      </c>
      <c r="H537" s="209">
        <v>134.181</v>
      </c>
      <c r="I537" s="1"/>
      <c r="J537" s="211">
        <f>ROUND(I537*H537,2)</f>
        <v>0</v>
      </c>
      <c r="K537" s="208" t="s">
        <v>165</v>
      </c>
      <c r="L537" s="29"/>
      <c r="M537" s="212" t="s">
        <v>1</v>
      </c>
      <c r="N537" s="213" t="s">
        <v>39</v>
      </c>
      <c r="O537" s="76"/>
      <c r="P537" s="214">
        <f>O537*H537</f>
        <v>0</v>
      </c>
      <c r="Q537" s="214">
        <v>0</v>
      </c>
      <c r="R537" s="214">
        <f>Q537*H537</f>
        <v>0</v>
      </c>
      <c r="S537" s="214">
        <v>0.131</v>
      </c>
      <c r="T537" s="215">
        <f>S537*H537</f>
        <v>17.577711</v>
      </c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R537" s="216" t="s">
        <v>89</v>
      </c>
      <c r="AT537" s="216" t="s">
        <v>161</v>
      </c>
      <c r="AU537" s="216" t="s">
        <v>83</v>
      </c>
      <c r="AY537" s="11" t="s">
        <v>159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1" t="s">
        <v>79</v>
      </c>
      <c r="BK537" s="217">
        <f>ROUND(I537*H537,2)</f>
        <v>0</v>
      </c>
      <c r="BL537" s="11" t="s">
        <v>89</v>
      </c>
      <c r="BM537" s="216" t="s">
        <v>689</v>
      </c>
    </row>
    <row r="538" spans="2:51" s="218" customFormat="1" ht="12">
      <c r="B538" s="219"/>
      <c r="D538" s="220" t="s">
        <v>167</v>
      </c>
      <c r="E538" s="221" t="s">
        <v>1</v>
      </c>
      <c r="F538" s="222" t="s">
        <v>690</v>
      </c>
      <c r="H538" s="221" t="s">
        <v>1</v>
      </c>
      <c r="K538" s="223"/>
      <c r="L538" s="219"/>
      <c r="M538" s="224"/>
      <c r="N538" s="225"/>
      <c r="O538" s="225"/>
      <c r="P538" s="225"/>
      <c r="Q538" s="225"/>
      <c r="R538" s="225"/>
      <c r="S538" s="225"/>
      <c r="T538" s="226"/>
      <c r="AT538" s="221" t="s">
        <v>167</v>
      </c>
      <c r="AU538" s="221" t="s">
        <v>83</v>
      </c>
      <c r="AV538" s="218" t="s">
        <v>79</v>
      </c>
      <c r="AW538" s="218" t="s">
        <v>31</v>
      </c>
      <c r="AX538" s="218" t="s">
        <v>74</v>
      </c>
      <c r="AY538" s="221" t="s">
        <v>159</v>
      </c>
    </row>
    <row r="539" spans="2:51" s="218" customFormat="1" ht="12">
      <c r="B539" s="219"/>
      <c r="D539" s="220" t="s">
        <v>167</v>
      </c>
      <c r="E539" s="221" t="s">
        <v>1</v>
      </c>
      <c r="F539" s="222" t="s">
        <v>691</v>
      </c>
      <c r="H539" s="221" t="s">
        <v>1</v>
      </c>
      <c r="K539" s="223"/>
      <c r="L539" s="219"/>
      <c r="M539" s="224"/>
      <c r="N539" s="225"/>
      <c r="O539" s="225"/>
      <c r="P539" s="225"/>
      <c r="Q539" s="225"/>
      <c r="R539" s="225"/>
      <c r="S539" s="225"/>
      <c r="T539" s="226"/>
      <c r="AT539" s="221" t="s">
        <v>167</v>
      </c>
      <c r="AU539" s="221" t="s">
        <v>83</v>
      </c>
      <c r="AV539" s="218" t="s">
        <v>79</v>
      </c>
      <c r="AW539" s="218" t="s">
        <v>31</v>
      </c>
      <c r="AX539" s="218" t="s">
        <v>74</v>
      </c>
      <c r="AY539" s="221" t="s">
        <v>159</v>
      </c>
    </row>
    <row r="540" spans="2:51" s="227" customFormat="1" ht="12">
      <c r="B540" s="228"/>
      <c r="D540" s="220" t="s">
        <v>167</v>
      </c>
      <c r="E540" s="229" t="s">
        <v>1</v>
      </c>
      <c r="F540" s="230" t="s">
        <v>692</v>
      </c>
      <c r="H540" s="231">
        <v>22.575</v>
      </c>
      <c r="K540" s="232"/>
      <c r="L540" s="228"/>
      <c r="M540" s="233"/>
      <c r="N540" s="234"/>
      <c r="O540" s="234"/>
      <c r="P540" s="234"/>
      <c r="Q540" s="234"/>
      <c r="R540" s="234"/>
      <c r="S540" s="234"/>
      <c r="T540" s="235"/>
      <c r="AT540" s="229" t="s">
        <v>167</v>
      </c>
      <c r="AU540" s="229" t="s">
        <v>83</v>
      </c>
      <c r="AV540" s="227" t="s">
        <v>83</v>
      </c>
      <c r="AW540" s="227" t="s">
        <v>31</v>
      </c>
      <c r="AX540" s="227" t="s">
        <v>74</v>
      </c>
      <c r="AY540" s="229" t="s">
        <v>159</v>
      </c>
    </row>
    <row r="541" spans="2:51" s="218" customFormat="1" ht="12">
      <c r="B541" s="219"/>
      <c r="D541" s="220" t="s">
        <v>167</v>
      </c>
      <c r="E541" s="221" t="s">
        <v>1</v>
      </c>
      <c r="F541" s="222" t="s">
        <v>693</v>
      </c>
      <c r="H541" s="221" t="s">
        <v>1</v>
      </c>
      <c r="K541" s="223"/>
      <c r="L541" s="219"/>
      <c r="M541" s="224"/>
      <c r="N541" s="225"/>
      <c r="O541" s="225"/>
      <c r="P541" s="225"/>
      <c r="Q541" s="225"/>
      <c r="R541" s="225"/>
      <c r="S541" s="225"/>
      <c r="T541" s="226"/>
      <c r="AT541" s="221" t="s">
        <v>167</v>
      </c>
      <c r="AU541" s="221" t="s">
        <v>83</v>
      </c>
      <c r="AV541" s="218" t="s">
        <v>79</v>
      </c>
      <c r="AW541" s="218" t="s">
        <v>31</v>
      </c>
      <c r="AX541" s="218" t="s">
        <v>74</v>
      </c>
      <c r="AY541" s="221" t="s">
        <v>159</v>
      </c>
    </row>
    <row r="542" spans="2:51" s="227" customFormat="1" ht="22.5">
      <c r="B542" s="228"/>
      <c r="D542" s="220" t="s">
        <v>167</v>
      </c>
      <c r="E542" s="229" t="s">
        <v>1</v>
      </c>
      <c r="F542" s="230" t="s">
        <v>694</v>
      </c>
      <c r="H542" s="231">
        <v>40.3</v>
      </c>
      <c r="K542" s="232"/>
      <c r="L542" s="228"/>
      <c r="M542" s="233"/>
      <c r="N542" s="234"/>
      <c r="O542" s="234"/>
      <c r="P542" s="234"/>
      <c r="Q542" s="234"/>
      <c r="R542" s="234"/>
      <c r="S542" s="234"/>
      <c r="T542" s="235"/>
      <c r="AT542" s="229" t="s">
        <v>167</v>
      </c>
      <c r="AU542" s="229" t="s">
        <v>83</v>
      </c>
      <c r="AV542" s="227" t="s">
        <v>83</v>
      </c>
      <c r="AW542" s="227" t="s">
        <v>31</v>
      </c>
      <c r="AX542" s="227" t="s">
        <v>74</v>
      </c>
      <c r="AY542" s="229" t="s">
        <v>159</v>
      </c>
    </row>
    <row r="543" spans="2:51" s="218" customFormat="1" ht="12">
      <c r="B543" s="219"/>
      <c r="D543" s="220" t="s">
        <v>167</v>
      </c>
      <c r="E543" s="221" t="s">
        <v>1</v>
      </c>
      <c r="F543" s="222" t="s">
        <v>695</v>
      </c>
      <c r="H543" s="221" t="s">
        <v>1</v>
      </c>
      <c r="K543" s="223"/>
      <c r="L543" s="219"/>
      <c r="M543" s="224"/>
      <c r="N543" s="225"/>
      <c r="O543" s="225"/>
      <c r="P543" s="225"/>
      <c r="Q543" s="225"/>
      <c r="R543" s="225"/>
      <c r="S543" s="225"/>
      <c r="T543" s="226"/>
      <c r="AT543" s="221" t="s">
        <v>167</v>
      </c>
      <c r="AU543" s="221" t="s">
        <v>83</v>
      </c>
      <c r="AV543" s="218" t="s">
        <v>79</v>
      </c>
      <c r="AW543" s="218" t="s">
        <v>31</v>
      </c>
      <c r="AX543" s="218" t="s">
        <v>74</v>
      </c>
      <c r="AY543" s="221" t="s">
        <v>159</v>
      </c>
    </row>
    <row r="544" spans="2:51" s="218" customFormat="1" ht="12">
      <c r="B544" s="219"/>
      <c r="D544" s="220" t="s">
        <v>167</v>
      </c>
      <c r="E544" s="221" t="s">
        <v>1</v>
      </c>
      <c r="F544" s="222" t="s">
        <v>277</v>
      </c>
      <c r="H544" s="221" t="s">
        <v>1</v>
      </c>
      <c r="K544" s="223"/>
      <c r="L544" s="219"/>
      <c r="M544" s="224"/>
      <c r="N544" s="225"/>
      <c r="O544" s="225"/>
      <c r="P544" s="225"/>
      <c r="Q544" s="225"/>
      <c r="R544" s="225"/>
      <c r="S544" s="225"/>
      <c r="T544" s="226"/>
      <c r="AT544" s="221" t="s">
        <v>167</v>
      </c>
      <c r="AU544" s="221" t="s">
        <v>83</v>
      </c>
      <c r="AV544" s="218" t="s">
        <v>79</v>
      </c>
      <c r="AW544" s="218" t="s">
        <v>31</v>
      </c>
      <c r="AX544" s="218" t="s">
        <v>74</v>
      </c>
      <c r="AY544" s="221" t="s">
        <v>159</v>
      </c>
    </row>
    <row r="545" spans="2:51" s="227" customFormat="1" ht="12">
      <c r="B545" s="228"/>
      <c r="D545" s="220" t="s">
        <v>167</v>
      </c>
      <c r="E545" s="229" t="s">
        <v>1</v>
      </c>
      <c r="F545" s="230" t="s">
        <v>696</v>
      </c>
      <c r="H545" s="231">
        <v>25.199</v>
      </c>
      <c r="K545" s="232"/>
      <c r="L545" s="228"/>
      <c r="M545" s="233"/>
      <c r="N545" s="234"/>
      <c r="O545" s="234"/>
      <c r="P545" s="234"/>
      <c r="Q545" s="234"/>
      <c r="R545" s="234"/>
      <c r="S545" s="234"/>
      <c r="T545" s="235"/>
      <c r="AT545" s="229" t="s">
        <v>167</v>
      </c>
      <c r="AU545" s="229" t="s">
        <v>83</v>
      </c>
      <c r="AV545" s="227" t="s">
        <v>83</v>
      </c>
      <c r="AW545" s="227" t="s">
        <v>31</v>
      </c>
      <c r="AX545" s="227" t="s">
        <v>74</v>
      </c>
      <c r="AY545" s="229" t="s">
        <v>159</v>
      </c>
    </row>
    <row r="546" spans="2:51" s="218" customFormat="1" ht="12">
      <c r="B546" s="219"/>
      <c r="D546" s="220" t="s">
        <v>167</v>
      </c>
      <c r="E546" s="221" t="s">
        <v>1</v>
      </c>
      <c r="F546" s="222" t="s">
        <v>284</v>
      </c>
      <c r="H546" s="221" t="s">
        <v>1</v>
      </c>
      <c r="K546" s="223"/>
      <c r="L546" s="219"/>
      <c r="M546" s="224"/>
      <c r="N546" s="225"/>
      <c r="O546" s="225"/>
      <c r="P546" s="225"/>
      <c r="Q546" s="225"/>
      <c r="R546" s="225"/>
      <c r="S546" s="225"/>
      <c r="T546" s="226"/>
      <c r="AT546" s="221" t="s">
        <v>167</v>
      </c>
      <c r="AU546" s="221" t="s">
        <v>83</v>
      </c>
      <c r="AV546" s="218" t="s">
        <v>79</v>
      </c>
      <c r="AW546" s="218" t="s">
        <v>31</v>
      </c>
      <c r="AX546" s="218" t="s">
        <v>74</v>
      </c>
      <c r="AY546" s="221" t="s">
        <v>159</v>
      </c>
    </row>
    <row r="547" spans="2:51" s="227" customFormat="1" ht="12">
      <c r="B547" s="228"/>
      <c r="D547" s="220" t="s">
        <v>167</v>
      </c>
      <c r="E547" s="229" t="s">
        <v>1</v>
      </c>
      <c r="F547" s="230" t="s">
        <v>697</v>
      </c>
      <c r="H547" s="231">
        <v>33.147</v>
      </c>
      <c r="K547" s="232"/>
      <c r="L547" s="228"/>
      <c r="M547" s="233"/>
      <c r="N547" s="234"/>
      <c r="O547" s="234"/>
      <c r="P547" s="234"/>
      <c r="Q547" s="234"/>
      <c r="R547" s="234"/>
      <c r="S547" s="234"/>
      <c r="T547" s="235"/>
      <c r="AT547" s="229" t="s">
        <v>167</v>
      </c>
      <c r="AU547" s="229" t="s">
        <v>83</v>
      </c>
      <c r="AV547" s="227" t="s">
        <v>83</v>
      </c>
      <c r="AW547" s="227" t="s">
        <v>31</v>
      </c>
      <c r="AX547" s="227" t="s">
        <v>74</v>
      </c>
      <c r="AY547" s="229" t="s">
        <v>159</v>
      </c>
    </row>
    <row r="548" spans="2:51" s="218" customFormat="1" ht="12">
      <c r="B548" s="219"/>
      <c r="D548" s="220" t="s">
        <v>167</v>
      </c>
      <c r="E548" s="221" t="s">
        <v>1</v>
      </c>
      <c r="F548" s="222" t="s">
        <v>330</v>
      </c>
      <c r="H548" s="221" t="s">
        <v>1</v>
      </c>
      <c r="K548" s="223"/>
      <c r="L548" s="219"/>
      <c r="M548" s="224"/>
      <c r="N548" s="225"/>
      <c r="O548" s="225"/>
      <c r="P548" s="225"/>
      <c r="Q548" s="225"/>
      <c r="R548" s="225"/>
      <c r="S548" s="225"/>
      <c r="T548" s="226"/>
      <c r="AT548" s="221" t="s">
        <v>167</v>
      </c>
      <c r="AU548" s="221" t="s">
        <v>83</v>
      </c>
      <c r="AV548" s="218" t="s">
        <v>79</v>
      </c>
      <c r="AW548" s="218" t="s">
        <v>31</v>
      </c>
      <c r="AX548" s="218" t="s">
        <v>74</v>
      </c>
      <c r="AY548" s="221" t="s">
        <v>159</v>
      </c>
    </row>
    <row r="549" spans="2:51" s="227" customFormat="1" ht="12">
      <c r="B549" s="228"/>
      <c r="D549" s="220" t="s">
        <v>167</v>
      </c>
      <c r="E549" s="229" t="s">
        <v>1</v>
      </c>
      <c r="F549" s="230" t="s">
        <v>331</v>
      </c>
      <c r="H549" s="231">
        <v>12.96</v>
      </c>
      <c r="K549" s="232"/>
      <c r="L549" s="228"/>
      <c r="M549" s="233"/>
      <c r="N549" s="234"/>
      <c r="O549" s="234"/>
      <c r="P549" s="234"/>
      <c r="Q549" s="234"/>
      <c r="R549" s="234"/>
      <c r="S549" s="234"/>
      <c r="T549" s="235"/>
      <c r="AT549" s="229" t="s">
        <v>167</v>
      </c>
      <c r="AU549" s="229" t="s">
        <v>83</v>
      </c>
      <c r="AV549" s="227" t="s">
        <v>83</v>
      </c>
      <c r="AW549" s="227" t="s">
        <v>31</v>
      </c>
      <c r="AX549" s="227" t="s">
        <v>74</v>
      </c>
      <c r="AY549" s="229" t="s">
        <v>159</v>
      </c>
    </row>
    <row r="550" spans="2:51" s="236" customFormat="1" ht="12">
      <c r="B550" s="237"/>
      <c r="D550" s="220" t="s">
        <v>167</v>
      </c>
      <c r="E550" s="238" t="s">
        <v>1</v>
      </c>
      <c r="F550" s="239" t="s">
        <v>178</v>
      </c>
      <c r="H550" s="240">
        <v>134.181</v>
      </c>
      <c r="K550" s="241"/>
      <c r="L550" s="237"/>
      <c r="M550" s="242"/>
      <c r="N550" s="243"/>
      <c r="O550" s="243"/>
      <c r="P550" s="243"/>
      <c r="Q550" s="243"/>
      <c r="R550" s="243"/>
      <c r="S550" s="243"/>
      <c r="T550" s="244"/>
      <c r="AT550" s="238" t="s">
        <v>167</v>
      </c>
      <c r="AU550" s="238" t="s">
        <v>83</v>
      </c>
      <c r="AV550" s="236" t="s">
        <v>89</v>
      </c>
      <c r="AW550" s="236" t="s">
        <v>31</v>
      </c>
      <c r="AX550" s="236" t="s">
        <v>79</v>
      </c>
      <c r="AY550" s="238" t="s">
        <v>159</v>
      </c>
    </row>
    <row r="551" spans="1:65" s="34" customFormat="1" ht="24.2" customHeight="1">
      <c r="A551" s="28"/>
      <c r="B551" s="29"/>
      <c r="C551" s="205" t="s">
        <v>698</v>
      </c>
      <c r="D551" s="205" t="s">
        <v>161</v>
      </c>
      <c r="E551" s="206" t="s">
        <v>699</v>
      </c>
      <c r="F551" s="207" t="s">
        <v>700</v>
      </c>
      <c r="G551" s="208" t="s">
        <v>164</v>
      </c>
      <c r="H551" s="209">
        <v>3.738</v>
      </c>
      <c r="I551" s="1"/>
      <c r="J551" s="211">
        <f>ROUND(I551*H551,2)</f>
        <v>0</v>
      </c>
      <c r="K551" s="208" t="s">
        <v>165</v>
      </c>
      <c r="L551" s="29"/>
      <c r="M551" s="212" t="s">
        <v>1</v>
      </c>
      <c r="N551" s="213" t="s">
        <v>39</v>
      </c>
      <c r="O551" s="76"/>
      <c r="P551" s="214">
        <f>O551*H551</f>
        <v>0</v>
      </c>
      <c r="Q551" s="214">
        <v>0</v>
      </c>
      <c r="R551" s="214">
        <f>Q551*H551</f>
        <v>0</v>
      </c>
      <c r="S551" s="214">
        <v>1.8</v>
      </c>
      <c r="T551" s="215">
        <f>S551*H551</f>
        <v>6.7284</v>
      </c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R551" s="216" t="s">
        <v>89</v>
      </c>
      <c r="AT551" s="216" t="s">
        <v>161</v>
      </c>
      <c r="AU551" s="216" t="s">
        <v>83</v>
      </c>
      <c r="AY551" s="11" t="s">
        <v>159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1" t="s">
        <v>79</v>
      </c>
      <c r="BK551" s="217">
        <f>ROUND(I551*H551,2)</f>
        <v>0</v>
      </c>
      <c r="BL551" s="11" t="s">
        <v>89</v>
      </c>
      <c r="BM551" s="216" t="s">
        <v>701</v>
      </c>
    </row>
    <row r="552" spans="2:51" s="218" customFormat="1" ht="12">
      <c r="B552" s="219"/>
      <c r="D552" s="220" t="s">
        <v>167</v>
      </c>
      <c r="E552" s="221" t="s">
        <v>1</v>
      </c>
      <c r="F552" s="222" t="s">
        <v>702</v>
      </c>
      <c r="H552" s="221" t="s">
        <v>1</v>
      </c>
      <c r="K552" s="223"/>
      <c r="L552" s="219"/>
      <c r="M552" s="224"/>
      <c r="N552" s="225"/>
      <c r="O552" s="225"/>
      <c r="P552" s="225"/>
      <c r="Q552" s="225"/>
      <c r="R552" s="225"/>
      <c r="S552" s="225"/>
      <c r="T552" s="226"/>
      <c r="AT552" s="221" t="s">
        <v>167</v>
      </c>
      <c r="AU552" s="221" t="s">
        <v>83</v>
      </c>
      <c r="AV552" s="218" t="s">
        <v>79</v>
      </c>
      <c r="AW552" s="218" t="s">
        <v>31</v>
      </c>
      <c r="AX552" s="218" t="s">
        <v>74</v>
      </c>
      <c r="AY552" s="221" t="s">
        <v>159</v>
      </c>
    </row>
    <row r="553" spans="2:51" s="227" customFormat="1" ht="12">
      <c r="B553" s="228"/>
      <c r="D553" s="220" t="s">
        <v>167</v>
      </c>
      <c r="E553" s="229" t="s">
        <v>1</v>
      </c>
      <c r="F553" s="230" t="s">
        <v>703</v>
      </c>
      <c r="H553" s="231">
        <v>0.778</v>
      </c>
      <c r="K553" s="232"/>
      <c r="L553" s="228"/>
      <c r="M553" s="233"/>
      <c r="N553" s="234"/>
      <c r="O553" s="234"/>
      <c r="P553" s="234"/>
      <c r="Q553" s="234"/>
      <c r="R553" s="234"/>
      <c r="S553" s="234"/>
      <c r="T553" s="235"/>
      <c r="AT553" s="229" t="s">
        <v>167</v>
      </c>
      <c r="AU553" s="229" t="s">
        <v>83</v>
      </c>
      <c r="AV553" s="227" t="s">
        <v>83</v>
      </c>
      <c r="AW553" s="227" t="s">
        <v>31</v>
      </c>
      <c r="AX553" s="227" t="s">
        <v>74</v>
      </c>
      <c r="AY553" s="229" t="s">
        <v>159</v>
      </c>
    </row>
    <row r="554" spans="2:51" s="218" customFormat="1" ht="12">
      <c r="B554" s="219"/>
      <c r="D554" s="220" t="s">
        <v>167</v>
      </c>
      <c r="E554" s="221" t="s">
        <v>1</v>
      </c>
      <c r="F554" s="222" t="s">
        <v>693</v>
      </c>
      <c r="H554" s="221" t="s">
        <v>1</v>
      </c>
      <c r="K554" s="223"/>
      <c r="L554" s="219"/>
      <c r="M554" s="224"/>
      <c r="N554" s="225"/>
      <c r="O554" s="225"/>
      <c r="P554" s="225"/>
      <c r="Q554" s="225"/>
      <c r="R554" s="225"/>
      <c r="S554" s="225"/>
      <c r="T554" s="226"/>
      <c r="AT554" s="221" t="s">
        <v>167</v>
      </c>
      <c r="AU554" s="221" t="s">
        <v>83</v>
      </c>
      <c r="AV554" s="218" t="s">
        <v>79</v>
      </c>
      <c r="AW554" s="218" t="s">
        <v>31</v>
      </c>
      <c r="AX554" s="218" t="s">
        <v>74</v>
      </c>
      <c r="AY554" s="221" t="s">
        <v>159</v>
      </c>
    </row>
    <row r="555" spans="2:51" s="227" customFormat="1" ht="12">
      <c r="B555" s="228"/>
      <c r="D555" s="220" t="s">
        <v>167</v>
      </c>
      <c r="E555" s="229" t="s">
        <v>1</v>
      </c>
      <c r="F555" s="230" t="s">
        <v>704</v>
      </c>
      <c r="H555" s="231">
        <v>2.96</v>
      </c>
      <c r="K555" s="232"/>
      <c r="L555" s="228"/>
      <c r="M555" s="233"/>
      <c r="N555" s="234"/>
      <c r="O555" s="234"/>
      <c r="P555" s="234"/>
      <c r="Q555" s="234"/>
      <c r="R555" s="234"/>
      <c r="S555" s="234"/>
      <c r="T555" s="235"/>
      <c r="AT555" s="229" t="s">
        <v>167</v>
      </c>
      <c r="AU555" s="229" t="s">
        <v>83</v>
      </c>
      <c r="AV555" s="227" t="s">
        <v>83</v>
      </c>
      <c r="AW555" s="227" t="s">
        <v>31</v>
      </c>
      <c r="AX555" s="227" t="s">
        <v>74</v>
      </c>
      <c r="AY555" s="229" t="s">
        <v>159</v>
      </c>
    </row>
    <row r="556" spans="2:51" s="236" customFormat="1" ht="12">
      <c r="B556" s="237"/>
      <c r="D556" s="220" t="s">
        <v>167</v>
      </c>
      <c r="E556" s="238" t="s">
        <v>1</v>
      </c>
      <c r="F556" s="239" t="s">
        <v>178</v>
      </c>
      <c r="H556" s="240">
        <v>3.738</v>
      </c>
      <c r="K556" s="241"/>
      <c r="L556" s="237"/>
      <c r="M556" s="242"/>
      <c r="N556" s="243"/>
      <c r="O556" s="243"/>
      <c r="P556" s="243"/>
      <c r="Q556" s="243"/>
      <c r="R556" s="243"/>
      <c r="S556" s="243"/>
      <c r="T556" s="244"/>
      <c r="AT556" s="238" t="s">
        <v>167</v>
      </c>
      <c r="AU556" s="238" t="s">
        <v>83</v>
      </c>
      <c r="AV556" s="236" t="s">
        <v>89</v>
      </c>
      <c r="AW556" s="236" t="s">
        <v>31</v>
      </c>
      <c r="AX556" s="236" t="s">
        <v>79</v>
      </c>
      <c r="AY556" s="238" t="s">
        <v>159</v>
      </c>
    </row>
    <row r="557" spans="1:65" s="34" customFormat="1" ht="37.7" customHeight="1">
      <c r="A557" s="28"/>
      <c r="B557" s="29"/>
      <c r="C557" s="205" t="s">
        <v>705</v>
      </c>
      <c r="D557" s="205" t="s">
        <v>161</v>
      </c>
      <c r="E557" s="206" t="s">
        <v>706</v>
      </c>
      <c r="F557" s="207" t="s">
        <v>707</v>
      </c>
      <c r="G557" s="208" t="s">
        <v>164</v>
      </c>
      <c r="H557" s="209">
        <v>6.257</v>
      </c>
      <c r="I557" s="1"/>
      <c r="J557" s="211">
        <f>ROUND(I557*H557,2)</f>
        <v>0</v>
      </c>
      <c r="K557" s="208" t="s">
        <v>165</v>
      </c>
      <c r="L557" s="29"/>
      <c r="M557" s="212" t="s">
        <v>1</v>
      </c>
      <c r="N557" s="213" t="s">
        <v>39</v>
      </c>
      <c r="O557" s="76"/>
      <c r="P557" s="214">
        <f>O557*H557</f>
        <v>0</v>
      </c>
      <c r="Q557" s="214">
        <v>0</v>
      </c>
      <c r="R557" s="214">
        <f>Q557*H557</f>
        <v>0</v>
      </c>
      <c r="S557" s="214">
        <v>2.2</v>
      </c>
      <c r="T557" s="215">
        <f>S557*H557</f>
        <v>13.7654</v>
      </c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R557" s="216" t="s">
        <v>89</v>
      </c>
      <c r="AT557" s="216" t="s">
        <v>161</v>
      </c>
      <c r="AU557" s="216" t="s">
        <v>83</v>
      </c>
      <c r="AY557" s="11" t="s">
        <v>159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11" t="s">
        <v>79</v>
      </c>
      <c r="BK557" s="217">
        <f>ROUND(I557*H557,2)</f>
        <v>0</v>
      </c>
      <c r="BL557" s="11" t="s">
        <v>89</v>
      </c>
      <c r="BM557" s="216" t="s">
        <v>708</v>
      </c>
    </row>
    <row r="558" spans="2:51" s="218" customFormat="1" ht="12">
      <c r="B558" s="219"/>
      <c r="D558" s="220" t="s">
        <v>167</v>
      </c>
      <c r="E558" s="221" t="s">
        <v>1</v>
      </c>
      <c r="F558" s="222" t="s">
        <v>709</v>
      </c>
      <c r="H558" s="221" t="s">
        <v>1</v>
      </c>
      <c r="K558" s="223"/>
      <c r="L558" s="219"/>
      <c r="M558" s="224"/>
      <c r="N558" s="225"/>
      <c r="O558" s="225"/>
      <c r="P558" s="225"/>
      <c r="Q558" s="225"/>
      <c r="R558" s="225"/>
      <c r="S558" s="225"/>
      <c r="T558" s="226"/>
      <c r="AT558" s="221" t="s">
        <v>167</v>
      </c>
      <c r="AU558" s="221" t="s">
        <v>83</v>
      </c>
      <c r="AV558" s="218" t="s">
        <v>79</v>
      </c>
      <c r="AW558" s="218" t="s">
        <v>31</v>
      </c>
      <c r="AX558" s="218" t="s">
        <v>74</v>
      </c>
      <c r="AY558" s="221" t="s">
        <v>159</v>
      </c>
    </row>
    <row r="559" spans="2:51" s="218" customFormat="1" ht="12">
      <c r="B559" s="219"/>
      <c r="D559" s="220" t="s">
        <v>167</v>
      </c>
      <c r="E559" s="221" t="s">
        <v>1</v>
      </c>
      <c r="F559" s="222" t="s">
        <v>710</v>
      </c>
      <c r="H559" s="221" t="s">
        <v>1</v>
      </c>
      <c r="K559" s="223"/>
      <c r="L559" s="219"/>
      <c r="M559" s="224"/>
      <c r="N559" s="225"/>
      <c r="O559" s="225"/>
      <c r="P559" s="225"/>
      <c r="Q559" s="225"/>
      <c r="R559" s="225"/>
      <c r="S559" s="225"/>
      <c r="T559" s="226"/>
      <c r="AT559" s="221" t="s">
        <v>167</v>
      </c>
      <c r="AU559" s="221" t="s">
        <v>83</v>
      </c>
      <c r="AV559" s="218" t="s">
        <v>79</v>
      </c>
      <c r="AW559" s="218" t="s">
        <v>31</v>
      </c>
      <c r="AX559" s="218" t="s">
        <v>74</v>
      </c>
      <c r="AY559" s="221" t="s">
        <v>159</v>
      </c>
    </row>
    <row r="560" spans="2:51" s="227" customFormat="1" ht="12">
      <c r="B560" s="228"/>
      <c r="D560" s="220" t="s">
        <v>167</v>
      </c>
      <c r="E560" s="229" t="s">
        <v>1</v>
      </c>
      <c r="F560" s="230" t="s">
        <v>711</v>
      </c>
      <c r="H560" s="231">
        <v>0.279</v>
      </c>
      <c r="K560" s="232"/>
      <c r="L560" s="228"/>
      <c r="M560" s="233"/>
      <c r="N560" s="234"/>
      <c r="O560" s="234"/>
      <c r="P560" s="234"/>
      <c r="Q560" s="234"/>
      <c r="R560" s="234"/>
      <c r="S560" s="234"/>
      <c r="T560" s="235"/>
      <c r="AT560" s="229" t="s">
        <v>167</v>
      </c>
      <c r="AU560" s="229" t="s">
        <v>83</v>
      </c>
      <c r="AV560" s="227" t="s">
        <v>83</v>
      </c>
      <c r="AW560" s="227" t="s">
        <v>31</v>
      </c>
      <c r="AX560" s="227" t="s">
        <v>74</v>
      </c>
      <c r="AY560" s="229" t="s">
        <v>159</v>
      </c>
    </row>
    <row r="561" spans="2:51" s="218" customFormat="1" ht="12">
      <c r="B561" s="219"/>
      <c r="D561" s="220" t="s">
        <v>167</v>
      </c>
      <c r="E561" s="221" t="s">
        <v>1</v>
      </c>
      <c r="F561" s="222" t="s">
        <v>712</v>
      </c>
      <c r="H561" s="221" t="s">
        <v>1</v>
      </c>
      <c r="K561" s="223"/>
      <c r="L561" s="219"/>
      <c r="M561" s="224"/>
      <c r="N561" s="225"/>
      <c r="O561" s="225"/>
      <c r="P561" s="225"/>
      <c r="Q561" s="225"/>
      <c r="R561" s="225"/>
      <c r="S561" s="225"/>
      <c r="T561" s="226"/>
      <c r="AT561" s="221" t="s">
        <v>167</v>
      </c>
      <c r="AU561" s="221" t="s">
        <v>83</v>
      </c>
      <c r="AV561" s="218" t="s">
        <v>79</v>
      </c>
      <c r="AW561" s="218" t="s">
        <v>31</v>
      </c>
      <c r="AX561" s="218" t="s">
        <v>74</v>
      </c>
      <c r="AY561" s="221" t="s">
        <v>159</v>
      </c>
    </row>
    <row r="562" spans="2:51" s="227" customFormat="1" ht="12">
      <c r="B562" s="228"/>
      <c r="D562" s="220" t="s">
        <v>167</v>
      </c>
      <c r="E562" s="229" t="s">
        <v>1</v>
      </c>
      <c r="F562" s="230" t="s">
        <v>713</v>
      </c>
      <c r="H562" s="231">
        <v>0.141</v>
      </c>
      <c r="K562" s="232"/>
      <c r="L562" s="228"/>
      <c r="M562" s="233"/>
      <c r="N562" s="234"/>
      <c r="O562" s="234"/>
      <c r="P562" s="234"/>
      <c r="Q562" s="234"/>
      <c r="R562" s="234"/>
      <c r="S562" s="234"/>
      <c r="T562" s="235"/>
      <c r="AT562" s="229" t="s">
        <v>167</v>
      </c>
      <c r="AU562" s="229" t="s">
        <v>83</v>
      </c>
      <c r="AV562" s="227" t="s">
        <v>83</v>
      </c>
      <c r="AW562" s="227" t="s">
        <v>31</v>
      </c>
      <c r="AX562" s="227" t="s">
        <v>74</v>
      </c>
      <c r="AY562" s="229" t="s">
        <v>159</v>
      </c>
    </row>
    <row r="563" spans="2:51" s="218" customFormat="1" ht="12">
      <c r="B563" s="219"/>
      <c r="D563" s="220" t="s">
        <v>167</v>
      </c>
      <c r="E563" s="221" t="s">
        <v>1</v>
      </c>
      <c r="F563" s="222" t="s">
        <v>714</v>
      </c>
      <c r="H563" s="221" t="s">
        <v>1</v>
      </c>
      <c r="K563" s="223"/>
      <c r="L563" s="219"/>
      <c r="M563" s="224"/>
      <c r="N563" s="225"/>
      <c r="O563" s="225"/>
      <c r="P563" s="225"/>
      <c r="Q563" s="225"/>
      <c r="R563" s="225"/>
      <c r="S563" s="225"/>
      <c r="T563" s="226"/>
      <c r="AT563" s="221" t="s">
        <v>167</v>
      </c>
      <c r="AU563" s="221" t="s">
        <v>83</v>
      </c>
      <c r="AV563" s="218" t="s">
        <v>79</v>
      </c>
      <c r="AW563" s="218" t="s">
        <v>31</v>
      </c>
      <c r="AX563" s="218" t="s">
        <v>74</v>
      </c>
      <c r="AY563" s="221" t="s">
        <v>159</v>
      </c>
    </row>
    <row r="564" spans="2:51" s="227" customFormat="1" ht="12">
      <c r="B564" s="228"/>
      <c r="D564" s="220" t="s">
        <v>167</v>
      </c>
      <c r="E564" s="229" t="s">
        <v>1</v>
      </c>
      <c r="F564" s="230" t="s">
        <v>715</v>
      </c>
      <c r="H564" s="231">
        <v>0.946</v>
      </c>
      <c r="K564" s="232"/>
      <c r="L564" s="228"/>
      <c r="M564" s="233"/>
      <c r="N564" s="234"/>
      <c r="O564" s="234"/>
      <c r="P564" s="234"/>
      <c r="Q564" s="234"/>
      <c r="R564" s="234"/>
      <c r="S564" s="234"/>
      <c r="T564" s="235"/>
      <c r="AT564" s="229" t="s">
        <v>167</v>
      </c>
      <c r="AU564" s="229" t="s">
        <v>83</v>
      </c>
      <c r="AV564" s="227" t="s">
        <v>83</v>
      </c>
      <c r="AW564" s="227" t="s">
        <v>31</v>
      </c>
      <c r="AX564" s="227" t="s">
        <v>74</v>
      </c>
      <c r="AY564" s="229" t="s">
        <v>159</v>
      </c>
    </row>
    <row r="565" spans="2:51" s="218" customFormat="1" ht="12">
      <c r="B565" s="219"/>
      <c r="D565" s="220" t="s">
        <v>167</v>
      </c>
      <c r="E565" s="221" t="s">
        <v>1</v>
      </c>
      <c r="F565" s="222" t="s">
        <v>716</v>
      </c>
      <c r="H565" s="221" t="s">
        <v>1</v>
      </c>
      <c r="K565" s="223"/>
      <c r="L565" s="219"/>
      <c r="M565" s="224"/>
      <c r="N565" s="225"/>
      <c r="O565" s="225"/>
      <c r="P565" s="225"/>
      <c r="Q565" s="225"/>
      <c r="R565" s="225"/>
      <c r="S565" s="225"/>
      <c r="T565" s="226"/>
      <c r="AT565" s="221" t="s">
        <v>167</v>
      </c>
      <c r="AU565" s="221" t="s">
        <v>83</v>
      </c>
      <c r="AV565" s="218" t="s">
        <v>79</v>
      </c>
      <c r="AW565" s="218" t="s">
        <v>31</v>
      </c>
      <c r="AX565" s="218" t="s">
        <v>74</v>
      </c>
      <c r="AY565" s="221" t="s">
        <v>159</v>
      </c>
    </row>
    <row r="566" spans="2:51" s="227" customFormat="1" ht="12">
      <c r="B566" s="228"/>
      <c r="D566" s="220" t="s">
        <v>167</v>
      </c>
      <c r="E566" s="229" t="s">
        <v>1</v>
      </c>
      <c r="F566" s="230" t="s">
        <v>717</v>
      </c>
      <c r="H566" s="231">
        <v>2.838</v>
      </c>
      <c r="K566" s="232"/>
      <c r="L566" s="228"/>
      <c r="M566" s="233"/>
      <c r="N566" s="234"/>
      <c r="O566" s="234"/>
      <c r="P566" s="234"/>
      <c r="Q566" s="234"/>
      <c r="R566" s="234"/>
      <c r="S566" s="234"/>
      <c r="T566" s="235"/>
      <c r="AT566" s="229" t="s">
        <v>167</v>
      </c>
      <c r="AU566" s="229" t="s">
        <v>83</v>
      </c>
      <c r="AV566" s="227" t="s">
        <v>83</v>
      </c>
      <c r="AW566" s="227" t="s">
        <v>31</v>
      </c>
      <c r="AX566" s="227" t="s">
        <v>74</v>
      </c>
      <c r="AY566" s="229" t="s">
        <v>159</v>
      </c>
    </row>
    <row r="567" spans="2:51" s="255" customFormat="1" ht="12">
      <c r="B567" s="254"/>
      <c r="D567" s="220" t="s">
        <v>167</v>
      </c>
      <c r="E567" s="256" t="s">
        <v>1</v>
      </c>
      <c r="F567" s="257" t="s">
        <v>380</v>
      </c>
      <c r="H567" s="258">
        <v>4.204</v>
      </c>
      <c r="K567" s="259"/>
      <c r="L567" s="254"/>
      <c r="M567" s="260"/>
      <c r="N567" s="261"/>
      <c r="O567" s="261"/>
      <c r="P567" s="261"/>
      <c r="Q567" s="261"/>
      <c r="R567" s="261"/>
      <c r="S567" s="261"/>
      <c r="T567" s="262"/>
      <c r="AT567" s="256" t="s">
        <v>167</v>
      </c>
      <c r="AU567" s="256" t="s">
        <v>83</v>
      </c>
      <c r="AV567" s="255" t="s">
        <v>86</v>
      </c>
      <c r="AW567" s="255" t="s">
        <v>31</v>
      </c>
      <c r="AX567" s="255" t="s">
        <v>74</v>
      </c>
      <c r="AY567" s="256" t="s">
        <v>159</v>
      </c>
    </row>
    <row r="568" spans="2:51" s="218" customFormat="1" ht="12">
      <c r="B568" s="219"/>
      <c r="D568" s="220" t="s">
        <v>167</v>
      </c>
      <c r="E568" s="221" t="s">
        <v>1</v>
      </c>
      <c r="F568" s="222" t="s">
        <v>718</v>
      </c>
      <c r="H568" s="221" t="s">
        <v>1</v>
      </c>
      <c r="K568" s="223"/>
      <c r="L568" s="219"/>
      <c r="M568" s="224"/>
      <c r="N568" s="225"/>
      <c r="O568" s="225"/>
      <c r="P568" s="225"/>
      <c r="Q568" s="225"/>
      <c r="R568" s="225"/>
      <c r="S568" s="225"/>
      <c r="T568" s="226"/>
      <c r="AT568" s="221" t="s">
        <v>167</v>
      </c>
      <c r="AU568" s="221" t="s">
        <v>83</v>
      </c>
      <c r="AV568" s="218" t="s">
        <v>79</v>
      </c>
      <c r="AW568" s="218" t="s">
        <v>31</v>
      </c>
      <c r="AX568" s="218" t="s">
        <v>74</v>
      </c>
      <c r="AY568" s="221" t="s">
        <v>159</v>
      </c>
    </row>
    <row r="569" spans="2:51" s="227" customFormat="1" ht="22.5">
      <c r="B569" s="228"/>
      <c r="D569" s="220" t="s">
        <v>167</v>
      </c>
      <c r="E569" s="229" t="s">
        <v>1</v>
      </c>
      <c r="F569" s="230" t="s">
        <v>498</v>
      </c>
      <c r="H569" s="231">
        <v>1.028</v>
      </c>
      <c r="K569" s="232"/>
      <c r="L569" s="228"/>
      <c r="M569" s="233"/>
      <c r="N569" s="234"/>
      <c r="O569" s="234"/>
      <c r="P569" s="234"/>
      <c r="Q569" s="234"/>
      <c r="R569" s="234"/>
      <c r="S569" s="234"/>
      <c r="T569" s="235"/>
      <c r="AT569" s="229" t="s">
        <v>167</v>
      </c>
      <c r="AU569" s="229" t="s">
        <v>83</v>
      </c>
      <c r="AV569" s="227" t="s">
        <v>83</v>
      </c>
      <c r="AW569" s="227" t="s">
        <v>31</v>
      </c>
      <c r="AX569" s="227" t="s">
        <v>74</v>
      </c>
      <c r="AY569" s="229" t="s">
        <v>159</v>
      </c>
    </row>
    <row r="570" spans="2:51" s="227" customFormat="1" ht="22.5">
      <c r="B570" s="228"/>
      <c r="D570" s="220" t="s">
        <v>167</v>
      </c>
      <c r="E570" s="229" t="s">
        <v>1</v>
      </c>
      <c r="F570" s="230" t="s">
        <v>499</v>
      </c>
      <c r="H570" s="231">
        <v>1.025</v>
      </c>
      <c r="K570" s="232"/>
      <c r="L570" s="228"/>
      <c r="M570" s="233"/>
      <c r="N570" s="234"/>
      <c r="O570" s="234"/>
      <c r="P570" s="234"/>
      <c r="Q570" s="234"/>
      <c r="R570" s="234"/>
      <c r="S570" s="234"/>
      <c r="T570" s="235"/>
      <c r="AT570" s="229" t="s">
        <v>167</v>
      </c>
      <c r="AU570" s="229" t="s">
        <v>83</v>
      </c>
      <c r="AV570" s="227" t="s">
        <v>83</v>
      </c>
      <c r="AW570" s="227" t="s">
        <v>31</v>
      </c>
      <c r="AX570" s="227" t="s">
        <v>74</v>
      </c>
      <c r="AY570" s="229" t="s">
        <v>159</v>
      </c>
    </row>
    <row r="571" spans="2:51" s="255" customFormat="1" ht="12">
      <c r="B571" s="254"/>
      <c r="D571" s="220" t="s">
        <v>167</v>
      </c>
      <c r="E571" s="256" t="s">
        <v>1</v>
      </c>
      <c r="F571" s="257" t="s">
        <v>380</v>
      </c>
      <c r="H571" s="258">
        <v>2.053</v>
      </c>
      <c r="K571" s="259"/>
      <c r="L571" s="254"/>
      <c r="M571" s="260"/>
      <c r="N571" s="261"/>
      <c r="O571" s="261"/>
      <c r="P571" s="261"/>
      <c r="Q571" s="261"/>
      <c r="R571" s="261"/>
      <c r="S571" s="261"/>
      <c r="T571" s="262"/>
      <c r="AT571" s="256" t="s">
        <v>167</v>
      </c>
      <c r="AU571" s="256" t="s">
        <v>83</v>
      </c>
      <c r="AV571" s="255" t="s">
        <v>86</v>
      </c>
      <c r="AW571" s="255" t="s">
        <v>31</v>
      </c>
      <c r="AX571" s="255" t="s">
        <v>74</v>
      </c>
      <c r="AY571" s="256" t="s">
        <v>159</v>
      </c>
    </row>
    <row r="572" spans="2:51" s="236" customFormat="1" ht="12">
      <c r="B572" s="237"/>
      <c r="D572" s="220" t="s">
        <v>167</v>
      </c>
      <c r="E572" s="238" t="s">
        <v>1</v>
      </c>
      <c r="F572" s="239" t="s">
        <v>178</v>
      </c>
      <c r="H572" s="240">
        <v>6.257</v>
      </c>
      <c r="K572" s="241"/>
      <c r="L572" s="237"/>
      <c r="M572" s="242"/>
      <c r="N572" s="243"/>
      <c r="O572" s="243"/>
      <c r="P572" s="243"/>
      <c r="Q572" s="243"/>
      <c r="R572" s="243"/>
      <c r="S572" s="243"/>
      <c r="T572" s="244"/>
      <c r="AT572" s="238" t="s">
        <v>167</v>
      </c>
      <c r="AU572" s="238" t="s">
        <v>83</v>
      </c>
      <c r="AV572" s="236" t="s">
        <v>89</v>
      </c>
      <c r="AW572" s="236" t="s">
        <v>31</v>
      </c>
      <c r="AX572" s="236" t="s">
        <v>79</v>
      </c>
      <c r="AY572" s="238" t="s">
        <v>159</v>
      </c>
    </row>
    <row r="573" spans="1:65" s="34" customFormat="1" ht="37.7" customHeight="1">
      <c r="A573" s="28"/>
      <c r="B573" s="29"/>
      <c r="C573" s="205" t="s">
        <v>719</v>
      </c>
      <c r="D573" s="205" t="s">
        <v>161</v>
      </c>
      <c r="E573" s="206" t="s">
        <v>720</v>
      </c>
      <c r="F573" s="207" t="s">
        <v>721</v>
      </c>
      <c r="G573" s="208" t="s">
        <v>164</v>
      </c>
      <c r="H573" s="209">
        <v>37.161</v>
      </c>
      <c r="I573" s="1"/>
      <c r="J573" s="211">
        <f>ROUND(I573*H573,2)</f>
        <v>0</v>
      </c>
      <c r="K573" s="208" t="s">
        <v>165</v>
      </c>
      <c r="L573" s="29"/>
      <c r="M573" s="212" t="s">
        <v>1</v>
      </c>
      <c r="N573" s="213" t="s">
        <v>39</v>
      </c>
      <c r="O573" s="76"/>
      <c r="P573" s="214">
        <f>O573*H573</f>
        <v>0</v>
      </c>
      <c r="Q573" s="214">
        <v>0</v>
      </c>
      <c r="R573" s="214">
        <f>Q573*H573</f>
        <v>0</v>
      </c>
      <c r="S573" s="214">
        <v>2.2</v>
      </c>
      <c r="T573" s="215">
        <f>S573*H573</f>
        <v>81.75420000000001</v>
      </c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R573" s="216" t="s">
        <v>89</v>
      </c>
      <c r="AT573" s="216" t="s">
        <v>161</v>
      </c>
      <c r="AU573" s="216" t="s">
        <v>83</v>
      </c>
      <c r="AY573" s="11" t="s">
        <v>159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1" t="s">
        <v>79</v>
      </c>
      <c r="BK573" s="217">
        <f>ROUND(I573*H573,2)</f>
        <v>0</v>
      </c>
      <c r="BL573" s="11" t="s">
        <v>89</v>
      </c>
      <c r="BM573" s="216" t="s">
        <v>722</v>
      </c>
    </row>
    <row r="574" spans="2:51" s="218" customFormat="1" ht="12">
      <c r="B574" s="219"/>
      <c r="D574" s="220" t="s">
        <v>167</v>
      </c>
      <c r="E574" s="221" t="s">
        <v>1</v>
      </c>
      <c r="F574" s="222" t="s">
        <v>709</v>
      </c>
      <c r="H574" s="221" t="s">
        <v>1</v>
      </c>
      <c r="K574" s="223"/>
      <c r="L574" s="219"/>
      <c r="M574" s="224"/>
      <c r="N574" s="225"/>
      <c r="O574" s="225"/>
      <c r="P574" s="225"/>
      <c r="Q574" s="225"/>
      <c r="R574" s="225"/>
      <c r="S574" s="225"/>
      <c r="T574" s="226"/>
      <c r="AT574" s="221" t="s">
        <v>167</v>
      </c>
      <c r="AU574" s="221" t="s">
        <v>83</v>
      </c>
      <c r="AV574" s="218" t="s">
        <v>79</v>
      </c>
      <c r="AW574" s="218" t="s">
        <v>31</v>
      </c>
      <c r="AX574" s="218" t="s">
        <v>74</v>
      </c>
      <c r="AY574" s="221" t="s">
        <v>159</v>
      </c>
    </row>
    <row r="575" spans="2:51" s="227" customFormat="1" ht="12">
      <c r="B575" s="228"/>
      <c r="D575" s="220" t="s">
        <v>167</v>
      </c>
      <c r="E575" s="229" t="s">
        <v>1</v>
      </c>
      <c r="F575" s="230" t="s">
        <v>723</v>
      </c>
      <c r="H575" s="231">
        <v>37.161</v>
      </c>
      <c r="K575" s="232"/>
      <c r="L575" s="228"/>
      <c r="M575" s="233"/>
      <c r="N575" s="234"/>
      <c r="O575" s="234"/>
      <c r="P575" s="234"/>
      <c r="Q575" s="234"/>
      <c r="R575" s="234"/>
      <c r="S575" s="234"/>
      <c r="T575" s="235"/>
      <c r="AT575" s="229" t="s">
        <v>167</v>
      </c>
      <c r="AU575" s="229" t="s">
        <v>83</v>
      </c>
      <c r="AV575" s="227" t="s">
        <v>83</v>
      </c>
      <c r="AW575" s="227" t="s">
        <v>31</v>
      </c>
      <c r="AX575" s="227" t="s">
        <v>79</v>
      </c>
      <c r="AY575" s="229" t="s">
        <v>159</v>
      </c>
    </row>
    <row r="576" spans="1:65" s="34" customFormat="1" ht="37.7" customHeight="1">
      <c r="A576" s="28"/>
      <c r="B576" s="29"/>
      <c r="C576" s="205" t="s">
        <v>724</v>
      </c>
      <c r="D576" s="205" t="s">
        <v>161</v>
      </c>
      <c r="E576" s="206" t="s">
        <v>725</v>
      </c>
      <c r="F576" s="207" t="s">
        <v>726</v>
      </c>
      <c r="G576" s="208" t="s">
        <v>164</v>
      </c>
      <c r="H576" s="209">
        <v>6.158</v>
      </c>
      <c r="I576" s="1"/>
      <c r="J576" s="211">
        <f>ROUND(I576*H576,2)</f>
        <v>0</v>
      </c>
      <c r="K576" s="208" t="s">
        <v>165</v>
      </c>
      <c r="L576" s="29"/>
      <c r="M576" s="212" t="s">
        <v>1</v>
      </c>
      <c r="N576" s="213" t="s">
        <v>39</v>
      </c>
      <c r="O576" s="76"/>
      <c r="P576" s="214">
        <f>O576*H576</f>
        <v>0</v>
      </c>
      <c r="Q576" s="214">
        <v>0</v>
      </c>
      <c r="R576" s="214">
        <f>Q576*H576</f>
        <v>0</v>
      </c>
      <c r="S576" s="214">
        <v>2.2</v>
      </c>
      <c r="T576" s="215">
        <f>S576*H576</f>
        <v>13.547600000000003</v>
      </c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R576" s="216" t="s">
        <v>89</v>
      </c>
      <c r="AT576" s="216" t="s">
        <v>161</v>
      </c>
      <c r="AU576" s="216" t="s">
        <v>83</v>
      </c>
      <c r="AY576" s="11" t="s">
        <v>159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1" t="s">
        <v>79</v>
      </c>
      <c r="BK576" s="217">
        <f>ROUND(I576*H576,2)</f>
        <v>0</v>
      </c>
      <c r="BL576" s="11" t="s">
        <v>89</v>
      </c>
      <c r="BM576" s="216" t="s">
        <v>727</v>
      </c>
    </row>
    <row r="577" spans="2:51" s="218" customFormat="1" ht="22.5">
      <c r="B577" s="219"/>
      <c r="D577" s="220" t="s">
        <v>167</v>
      </c>
      <c r="E577" s="221" t="s">
        <v>1</v>
      </c>
      <c r="F577" s="222" t="s">
        <v>728</v>
      </c>
      <c r="H577" s="221" t="s">
        <v>1</v>
      </c>
      <c r="K577" s="223"/>
      <c r="L577" s="219"/>
      <c r="M577" s="224"/>
      <c r="N577" s="225"/>
      <c r="O577" s="225"/>
      <c r="P577" s="225"/>
      <c r="Q577" s="225"/>
      <c r="R577" s="225"/>
      <c r="S577" s="225"/>
      <c r="T577" s="226"/>
      <c r="AT577" s="221" t="s">
        <v>167</v>
      </c>
      <c r="AU577" s="221" t="s">
        <v>83</v>
      </c>
      <c r="AV577" s="218" t="s">
        <v>79</v>
      </c>
      <c r="AW577" s="218" t="s">
        <v>31</v>
      </c>
      <c r="AX577" s="218" t="s">
        <v>74</v>
      </c>
      <c r="AY577" s="221" t="s">
        <v>159</v>
      </c>
    </row>
    <row r="578" spans="2:51" s="227" customFormat="1" ht="22.5">
      <c r="B578" s="228"/>
      <c r="D578" s="220" t="s">
        <v>167</v>
      </c>
      <c r="E578" s="229" t="s">
        <v>1</v>
      </c>
      <c r="F578" s="230" t="s">
        <v>495</v>
      </c>
      <c r="H578" s="231">
        <v>3.083</v>
      </c>
      <c r="K578" s="232"/>
      <c r="L578" s="228"/>
      <c r="M578" s="233"/>
      <c r="N578" s="234"/>
      <c r="O578" s="234"/>
      <c r="P578" s="234"/>
      <c r="Q578" s="234"/>
      <c r="R578" s="234"/>
      <c r="S578" s="234"/>
      <c r="T578" s="235"/>
      <c r="AT578" s="229" t="s">
        <v>167</v>
      </c>
      <c r="AU578" s="229" t="s">
        <v>83</v>
      </c>
      <c r="AV578" s="227" t="s">
        <v>83</v>
      </c>
      <c r="AW578" s="227" t="s">
        <v>31</v>
      </c>
      <c r="AX578" s="227" t="s">
        <v>74</v>
      </c>
      <c r="AY578" s="229" t="s">
        <v>159</v>
      </c>
    </row>
    <row r="579" spans="2:51" s="227" customFormat="1" ht="22.5">
      <c r="B579" s="228"/>
      <c r="D579" s="220" t="s">
        <v>167</v>
      </c>
      <c r="E579" s="229" t="s">
        <v>1</v>
      </c>
      <c r="F579" s="230" t="s">
        <v>496</v>
      </c>
      <c r="H579" s="231">
        <v>3.075</v>
      </c>
      <c r="K579" s="232"/>
      <c r="L579" s="228"/>
      <c r="M579" s="233"/>
      <c r="N579" s="234"/>
      <c r="O579" s="234"/>
      <c r="P579" s="234"/>
      <c r="Q579" s="234"/>
      <c r="R579" s="234"/>
      <c r="S579" s="234"/>
      <c r="T579" s="235"/>
      <c r="AT579" s="229" t="s">
        <v>167</v>
      </c>
      <c r="AU579" s="229" t="s">
        <v>83</v>
      </c>
      <c r="AV579" s="227" t="s">
        <v>83</v>
      </c>
      <c r="AW579" s="227" t="s">
        <v>31</v>
      </c>
      <c r="AX579" s="227" t="s">
        <v>74</v>
      </c>
      <c r="AY579" s="229" t="s">
        <v>159</v>
      </c>
    </row>
    <row r="580" spans="2:51" s="236" customFormat="1" ht="12">
      <c r="B580" s="237"/>
      <c r="D580" s="220" t="s">
        <v>167</v>
      </c>
      <c r="E580" s="238" t="s">
        <v>1</v>
      </c>
      <c r="F580" s="239" t="s">
        <v>178</v>
      </c>
      <c r="H580" s="240">
        <v>6.158</v>
      </c>
      <c r="K580" s="241"/>
      <c r="L580" s="237"/>
      <c r="M580" s="242"/>
      <c r="N580" s="243"/>
      <c r="O580" s="243"/>
      <c r="P580" s="243"/>
      <c r="Q580" s="243"/>
      <c r="R580" s="243"/>
      <c r="S580" s="243"/>
      <c r="T580" s="244"/>
      <c r="AT580" s="238" t="s">
        <v>167</v>
      </c>
      <c r="AU580" s="238" t="s">
        <v>83</v>
      </c>
      <c r="AV580" s="236" t="s">
        <v>89</v>
      </c>
      <c r="AW580" s="236" t="s">
        <v>31</v>
      </c>
      <c r="AX580" s="236" t="s">
        <v>79</v>
      </c>
      <c r="AY580" s="238" t="s">
        <v>159</v>
      </c>
    </row>
    <row r="581" spans="1:65" s="34" customFormat="1" ht="21.75" customHeight="1">
      <c r="A581" s="28"/>
      <c r="B581" s="29"/>
      <c r="C581" s="205" t="s">
        <v>729</v>
      </c>
      <c r="D581" s="205" t="s">
        <v>161</v>
      </c>
      <c r="E581" s="206" t="s">
        <v>730</v>
      </c>
      <c r="F581" s="207" t="s">
        <v>731</v>
      </c>
      <c r="G581" s="208" t="s">
        <v>234</v>
      </c>
      <c r="H581" s="209">
        <v>1171.28</v>
      </c>
      <c r="I581" s="1"/>
      <c r="J581" s="211">
        <f>ROUND(I581*H581,2)</f>
        <v>0</v>
      </c>
      <c r="K581" s="208" t="s">
        <v>165</v>
      </c>
      <c r="L581" s="29"/>
      <c r="M581" s="212" t="s">
        <v>1</v>
      </c>
      <c r="N581" s="213" t="s">
        <v>39</v>
      </c>
      <c r="O581" s="76"/>
      <c r="P581" s="214">
        <f>O581*H581</f>
        <v>0</v>
      </c>
      <c r="Q581" s="214">
        <v>0</v>
      </c>
      <c r="R581" s="214">
        <f>Q581*H581</f>
        <v>0</v>
      </c>
      <c r="S581" s="214">
        <v>0</v>
      </c>
      <c r="T581" s="215">
        <f>S581*H581</f>
        <v>0</v>
      </c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R581" s="216" t="s">
        <v>89</v>
      </c>
      <c r="AT581" s="216" t="s">
        <v>161</v>
      </c>
      <c r="AU581" s="216" t="s">
        <v>83</v>
      </c>
      <c r="AY581" s="11" t="s">
        <v>159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1" t="s">
        <v>79</v>
      </c>
      <c r="BK581" s="217">
        <f>ROUND(I581*H581,2)</f>
        <v>0</v>
      </c>
      <c r="BL581" s="11" t="s">
        <v>89</v>
      </c>
      <c r="BM581" s="216" t="s">
        <v>732</v>
      </c>
    </row>
    <row r="582" spans="2:51" s="218" customFormat="1" ht="12">
      <c r="B582" s="219"/>
      <c r="D582" s="220" t="s">
        <v>167</v>
      </c>
      <c r="E582" s="221" t="s">
        <v>1</v>
      </c>
      <c r="F582" s="222" t="s">
        <v>709</v>
      </c>
      <c r="H582" s="221" t="s">
        <v>1</v>
      </c>
      <c r="K582" s="223"/>
      <c r="L582" s="219"/>
      <c r="M582" s="224"/>
      <c r="N582" s="225"/>
      <c r="O582" s="225"/>
      <c r="P582" s="225"/>
      <c r="Q582" s="225"/>
      <c r="R582" s="225"/>
      <c r="S582" s="225"/>
      <c r="T582" s="226"/>
      <c r="AT582" s="221" t="s">
        <v>167</v>
      </c>
      <c r="AU582" s="221" t="s">
        <v>83</v>
      </c>
      <c r="AV582" s="218" t="s">
        <v>79</v>
      </c>
      <c r="AW582" s="218" t="s">
        <v>31</v>
      </c>
      <c r="AX582" s="218" t="s">
        <v>74</v>
      </c>
      <c r="AY582" s="221" t="s">
        <v>159</v>
      </c>
    </row>
    <row r="583" spans="2:51" s="218" customFormat="1" ht="12">
      <c r="B583" s="219"/>
      <c r="D583" s="220" t="s">
        <v>167</v>
      </c>
      <c r="E583" s="221" t="s">
        <v>1</v>
      </c>
      <c r="F583" s="222" t="s">
        <v>733</v>
      </c>
      <c r="H583" s="221" t="s">
        <v>1</v>
      </c>
      <c r="K583" s="223"/>
      <c r="L583" s="219"/>
      <c r="M583" s="224"/>
      <c r="N583" s="225"/>
      <c r="O583" s="225"/>
      <c r="P583" s="225"/>
      <c r="Q583" s="225"/>
      <c r="R583" s="225"/>
      <c r="S583" s="225"/>
      <c r="T583" s="226"/>
      <c r="AT583" s="221" t="s">
        <v>167</v>
      </c>
      <c r="AU583" s="221" t="s">
        <v>83</v>
      </c>
      <c r="AV583" s="218" t="s">
        <v>79</v>
      </c>
      <c r="AW583" s="218" t="s">
        <v>31</v>
      </c>
      <c r="AX583" s="218" t="s">
        <v>74</v>
      </c>
      <c r="AY583" s="221" t="s">
        <v>159</v>
      </c>
    </row>
    <row r="584" spans="2:51" s="227" customFormat="1" ht="12">
      <c r="B584" s="228"/>
      <c r="D584" s="220" t="s">
        <v>167</v>
      </c>
      <c r="E584" s="229" t="s">
        <v>1</v>
      </c>
      <c r="F584" s="230" t="s">
        <v>734</v>
      </c>
      <c r="H584" s="231">
        <v>90.32</v>
      </c>
      <c r="K584" s="232"/>
      <c r="L584" s="228"/>
      <c r="M584" s="233"/>
      <c r="N584" s="234"/>
      <c r="O584" s="234"/>
      <c r="P584" s="234"/>
      <c r="Q584" s="234"/>
      <c r="R584" s="234"/>
      <c r="S584" s="234"/>
      <c r="T584" s="235"/>
      <c r="AT584" s="229" t="s">
        <v>167</v>
      </c>
      <c r="AU584" s="229" t="s">
        <v>83</v>
      </c>
      <c r="AV584" s="227" t="s">
        <v>83</v>
      </c>
      <c r="AW584" s="227" t="s">
        <v>31</v>
      </c>
      <c r="AX584" s="227" t="s">
        <v>74</v>
      </c>
      <c r="AY584" s="229" t="s">
        <v>159</v>
      </c>
    </row>
    <row r="585" spans="2:51" s="218" customFormat="1" ht="12">
      <c r="B585" s="219"/>
      <c r="D585" s="220" t="s">
        <v>167</v>
      </c>
      <c r="E585" s="221" t="s">
        <v>1</v>
      </c>
      <c r="F585" s="222" t="s">
        <v>714</v>
      </c>
      <c r="H585" s="221" t="s">
        <v>1</v>
      </c>
      <c r="K585" s="223"/>
      <c r="L585" s="219"/>
      <c r="M585" s="224"/>
      <c r="N585" s="225"/>
      <c r="O585" s="225"/>
      <c r="P585" s="225"/>
      <c r="Q585" s="225"/>
      <c r="R585" s="225"/>
      <c r="S585" s="225"/>
      <c r="T585" s="226"/>
      <c r="AT585" s="221" t="s">
        <v>167</v>
      </c>
      <c r="AU585" s="221" t="s">
        <v>83</v>
      </c>
      <c r="AV585" s="218" t="s">
        <v>79</v>
      </c>
      <c r="AW585" s="218" t="s">
        <v>31</v>
      </c>
      <c r="AX585" s="218" t="s">
        <v>74</v>
      </c>
      <c r="AY585" s="221" t="s">
        <v>159</v>
      </c>
    </row>
    <row r="586" spans="2:51" s="227" customFormat="1" ht="22.5">
      <c r="B586" s="228"/>
      <c r="D586" s="220" t="s">
        <v>167</v>
      </c>
      <c r="E586" s="229" t="s">
        <v>1</v>
      </c>
      <c r="F586" s="230" t="s">
        <v>735</v>
      </c>
      <c r="H586" s="231">
        <v>269.97</v>
      </c>
      <c r="K586" s="232"/>
      <c r="L586" s="228"/>
      <c r="M586" s="233"/>
      <c r="N586" s="234"/>
      <c r="O586" s="234"/>
      <c r="P586" s="234"/>
      <c r="Q586" s="234"/>
      <c r="R586" s="234"/>
      <c r="S586" s="234"/>
      <c r="T586" s="235"/>
      <c r="AT586" s="229" t="s">
        <v>167</v>
      </c>
      <c r="AU586" s="229" t="s">
        <v>83</v>
      </c>
      <c r="AV586" s="227" t="s">
        <v>83</v>
      </c>
      <c r="AW586" s="227" t="s">
        <v>31</v>
      </c>
      <c r="AX586" s="227" t="s">
        <v>74</v>
      </c>
      <c r="AY586" s="229" t="s">
        <v>159</v>
      </c>
    </row>
    <row r="587" spans="2:51" s="218" customFormat="1" ht="12">
      <c r="B587" s="219"/>
      <c r="D587" s="220" t="s">
        <v>167</v>
      </c>
      <c r="E587" s="221" t="s">
        <v>1</v>
      </c>
      <c r="F587" s="222" t="s">
        <v>736</v>
      </c>
      <c r="H587" s="221" t="s">
        <v>1</v>
      </c>
      <c r="K587" s="223"/>
      <c r="L587" s="219"/>
      <c r="M587" s="224"/>
      <c r="N587" s="225"/>
      <c r="O587" s="225"/>
      <c r="P587" s="225"/>
      <c r="Q587" s="225"/>
      <c r="R587" s="225"/>
      <c r="S587" s="225"/>
      <c r="T587" s="226"/>
      <c r="AT587" s="221" t="s">
        <v>167</v>
      </c>
      <c r="AU587" s="221" t="s">
        <v>83</v>
      </c>
      <c r="AV587" s="218" t="s">
        <v>79</v>
      </c>
      <c r="AW587" s="218" t="s">
        <v>31</v>
      </c>
      <c r="AX587" s="218" t="s">
        <v>74</v>
      </c>
      <c r="AY587" s="221" t="s">
        <v>159</v>
      </c>
    </row>
    <row r="588" spans="2:51" s="227" customFormat="1" ht="22.5">
      <c r="B588" s="228"/>
      <c r="D588" s="220" t="s">
        <v>167</v>
      </c>
      <c r="E588" s="229" t="s">
        <v>1</v>
      </c>
      <c r="F588" s="230" t="s">
        <v>737</v>
      </c>
      <c r="H588" s="231">
        <v>270.33</v>
      </c>
      <c r="K588" s="232"/>
      <c r="L588" s="228"/>
      <c r="M588" s="233"/>
      <c r="N588" s="234"/>
      <c r="O588" s="234"/>
      <c r="P588" s="234"/>
      <c r="Q588" s="234"/>
      <c r="R588" s="234"/>
      <c r="S588" s="234"/>
      <c r="T588" s="235"/>
      <c r="AT588" s="229" t="s">
        <v>167</v>
      </c>
      <c r="AU588" s="229" t="s">
        <v>83</v>
      </c>
      <c r="AV588" s="227" t="s">
        <v>83</v>
      </c>
      <c r="AW588" s="227" t="s">
        <v>31</v>
      </c>
      <c r="AX588" s="227" t="s">
        <v>74</v>
      </c>
      <c r="AY588" s="229" t="s">
        <v>159</v>
      </c>
    </row>
    <row r="589" spans="2:51" s="218" customFormat="1" ht="12">
      <c r="B589" s="219"/>
      <c r="D589" s="220" t="s">
        <v>167</v>
      </c>
      <c r="E589" s="221" t="s">
        <v>1</v>
      </c>
      <c r="F589" s="222" t="s">
        <v>738</v>
      </c>
      <c r="H589" s="221" t="s">
        <v>1</v>
      </c>
      <c r="K589" s="223"/>
      <c r="L589" s="219"/>
      <c r="M589" s="224"/>
      <c r="N589" s="225"/>
      <c r="O589" s="225"/>
      <c r="P589" s="225"/>
      <c r="Q589" s="225"/>
      <c r="R589" s="225"/>
      <c r="S589" s="225"/>
      <c r="T589" s="226"/>
      <c r="AT589" s="221" t="s">
        <v>167</v>
      </c>
      <c r="AU589" s="221" t="s">
        <v>83</v>
      </c>
      <c r="AV589" s="218" t="s">
        <v>79</v>
      </c>
      <c r="AW589" s="218" t="s">
        <v>31</v>
      </c>
      <c r="AX589" s="218" t="s">
        <v>74</v>
      </c>
      <c r="AY589" s="221" t="s">
        <v>159</v>
      </c>
    </row>
    <row r="590" spans="2:51" s="227" customFormat="1" ht="12">
      <c r="B590" s="228"/>
      <c r="D590" s="220" t="s">
        <v>167</v>
      </c>
      <c r="E590" s="229" t="s">
        <v>1</v>
      </c>
      <c r="F590" s="230" t="s">
        <v>739</v>
      </c>
      <c r="H590" s="231">
        <v>540.66</v>
      </c>
      <c r="K590" s="232"/>
      <c r="L590" s="228"/>
      <c r="M590" s="233"/>
      <c r="N590" s="234"/>
      <c r="O590" s="234"/>
      <c r="P590" s="234"/>
      <c r="Q590" s="234"/>
      <c r="R590" s="234"/>
      <c r="S590" s="234"/>
      <c r="T590" s="235"/>
      <c r="AT590" s="229" t="s">
        <v>167</v>
      </c>
      <c r="AU590" s="229" t="s">
        <v>83</v>
      </c>
      <c r="AV590" s="227" t="s">
        <v>83</v>
      </c>
      <c r="AW590" s="227" t="s">
        <v>31</v>
      </c>
      <c r="AX590" s="227" t="s">
        <v>74</v>
      </c>
      <c r="AY590" s="229" t="s">
        <v>159</v>
      </c>
    </row>
    <row r="591" spans="2:51" s="236" customFormat="1" ht="12">
      <c r="B591" s="237"/>
      <c r="D591" s="220" t="s">
        <v>167</v>
      </c>
      <c r="E591" s="238" t="s">
        <v>1</v>
      </c>
      <c r="F591" s="239" t="s">
        <v>178</v>
      </c>
      <c r="H591" s="240">
        <v>1171.28</v>
      </c>
      <c r="K591" s="241"/>
      <c r="L591" s="237"/>
      <c r="M591" s="242"/>
      <c r="N591" s="243"/>
      <c r="O591" s="243"/>
      <c r="P591" s="243"/>
      <c r="Q591" s="243"/>
      <c r="R591" s="243"/>
      <c r="S591" s="243"/>
      <c r="T591" s="244"/>
      <c r="AT591" s="238" t="s">
        <v>167</v>
      </c>
      <c r="AU591" s="238" t="s">
        <v>83</v>
      </c>
      <c r="AV591" s="236" t="s">
        <v>89</v>
      </c>
      <c r="AW591" s="236" t="s">
        <v>31</v>
      </c>
      <c r="AX591" s="236" t="s">
        <v>79</v>
      </c>
      <c r="AY591" s="238" t="s">
        <v>159</v>
      </c>
    </row>
    <row r="592" spans="1:65" s="34" customFormat="1" ht="33" customHeight="1">
      <c r="A592" s="28"/>
      <c r="B592" s="29"/>
      <c r="C592" s="205" t="s">
        <v>740</v>
      </c>
      <c r="D592" s="205" t="s">
        <v>161</v>
      </c>
      <c r="E592" s="206" t="s">
        <v>741</v>
      </c>
      <c r="F592" s="207" t="s">
        <v>742</v>
      </c>
      <c r="G592" s="208" t="s">
        <v>164</v>
      </c>
      <c r="H592" s="209">
        <v>6.158</v>
      </c>
      <c r="I592" s="1"/>
      <c r="J592" s="211">
        <f>ROUND(I592*H592,2)</f>
        <v>0</v>
      </c>
      <c r="K592" s="208" t="s">
        <v>165</v>
      </c>
      <c r="L592" s="29"/>
      <c r="M592" s="212" t="s">
        <v>1</v>
      </c>
      <c r="N592" s="213" t="s">
        <v>39</v>
      </c>
      <c r="O592" s="76"/>
      <c r="P592" s="214">
        <f>O592*H592</f>
        <v>0</v>
      </c>
      <c r="Q592" s="214">
        <v>0</v>
      </c>
      <c r="R592" s="214">
        <f>Q592*H592</f>
        <v>0</v>
      </c>
      <c r="S592" s="214">
        <v>0.029</v>
      </c>
      <c r="T592" s="215">
        <f>S592*H592</f>
        <v>0.17858200000000002</v>
      </c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R592" s="216" t="s">
        <v>89</v>
      </c>
      <c r="AT592" s="216" t="s">
        <v>161</v>
      </c>
      <c r="AU592" s="216" t="s">
        <v>83</v>
      </c>
      <c r="AY592" s="11" t="s">
        <v>159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1" t="s">
        <v>79</v>
      </c>
      <c r="BK592" s="217">
        <f>ROUND(I592*H592,2)</f>
        <v>0</v>
      </c>
      <c r="BL592" s="11" t="s">
        <v>89</v>
      </c>
      <c r="BM592" s="216" t="s">
        <v>743</v>
      </c>
    </row>
    <row r="593" spans="2:51" s="218" customFormat="1" ht="12">
      <c r="B593" s="219"/>
      <c r="D593" s="220" t="s">
        <v>167</v>
      </c>
      <c r="E593" s="221" t="s">
        <v>1</v>
      </c>
      <c r="F593" s="222" t="s">
        <v>744</v>
      </c>
      <c r="H593" s="221" t="s">
        <v>1</v>
      </c>
      <c r="K593" s="223"/>
      <c r="L593" s="219"/>
      <c r="M593" s="224"/>
      <c r="N593" s="225"/>
      <c r="O593" s="225"/>
      <c r="P593" s="225"/>
      <c r="Q593" s="225"/>
      <c r="R593" s="225"/>
      <c r="S593" s="225"/>
      <c r="T593" s="226"/>
      <c r="AT593" s="221" t="s">
        <v>167</v>
      </c>
      <c r="AU593" s="221" t="s">
        <v>83</v>
      </c>
      <c r="AV593" s="218" t="s">
        <v>79</v>
      </c>
      <c r="AW593" s="218" t="s">
        <v>31</v>
      </c>
      <c r="AX593" s="218" t="s">
        <v>74</v>
      </c>
      <c r="AY593" s="221" t="s">
        <v>159</v>
      </c>
    </row>
    <row r="594" spans="2:51" s="227" customFormat="1" ht="22.5">
      <c r="B594" s="228"/>
      <c r="D594" s="220" t="s">
        <v>167</v>
      </c>
      <c r="E594" s="229" t="s">
        <v>1</v>
      </c>
      <c r="F594" s="230" t="s">
        <v>495</v>
      </c>
      <c r="H594" s="231">
        <v>3.083</v>
      </c>
      <c r="K594" s="232"/>
      <c r="L594" s="228"/>
      <c r="M594" s="233"/>
      <c r="N594" s="234"/>
      <c r="O594" s="234"/>
      <c r="P594" s="234"/>
      <c r="Q594" s="234"/>
      <c r="R594" s="234"/>
      <c r="S594" s="234"/>
      <c r="T594" s="235"/>
      <c r="AT594" s="229" t="s">
        <v>167</v>
      </c>
      <c r="AU594" s="229" t="s">
        <v>83</v>
      </c>
      <c r="AV594" s="227" t="s">
        <v>83</v>
      </c>
      <c r="AW594" s="227" t="s">
        <v>31</v>
      </c>
      <c r="AX594" s="227" t="s">
        <v>74</v>
      </c>
      <c r="AY594" s="229" t="s">
        <v>159</v>
      </c>
    </row>
    <row r="595" spans="2:51" s="227" customFormat="1" ht="22.5">
      <c r="B595" s="228"/>
      <c r="D595" s="220" t="s">
        <v>167</v>
      </c>
      <c r="E595" s="229" t="s">
        <v>1</v>
      </c>
      <c r="F595" s="230" t="s">
        <v>496</v>
      </c>
      <c r="H595" s="231">
        <v>3.075</v>
      </c>
      <c r="K595" s="232"/>
      <c r="L595" s="228"/>
      <c r="M595" s="233"/>
      <c r="N595" s="234"/>
      <c r="O595" s="234"/>
      <c r="P595" s="234"/>
      <c r="Q595" s="234"/>
      <c r="R595" s="234"/>
      <c r="S595" s="234"/>
      <c r="T595" s="235"/>
      <c r="AT595" s="229" t="s">
        <v>167</v>
      </c>
      <c r="AU595" s="229" t="s">
        <v>83</v>
      </c>
      <c r="AV595" s="227" t="s">
        <v>83</v>
      </c>
      <c r="AW595" s="227" t="s">
        <v>31</v>
      </c>
      <c r="AX595" s="227" t="s">
        <v>74</v>
      </c>
      <c r="AY595" s="229" t="s">
        <v>159</v>
      </c>
    </row>
    <row r="596" spans="2:51" s="236" customFormat="1" ht="12">
      <c r="B596" s="237"/>
      <c r="D596" s="220" t="s">
        <v>167</v>
      </c>
      <c r="E596" s="238" t="s">
        <v>1</v>
      </c>
      <c r="F596" s="239" t="s">
        <v>178</v>
      </c>
      <c r="H596" s="240">
        <v>6.158</v>
      </c>
      <c r="K596" s="241"/>
      <c r="L596" s="237"/>
      <c r="M596" s="242"/>
      <c r="N596" s="243"/>
      <c r="O596" s="243"/>
      <c r="P596" s="243"/>
      <c r="Q596" s="243"/>
      <c r="R596" s="243"/>
      <c r="S596" s="243"/>
      <c r="T596" s="244"/>
      <c r="AT596" s="238" t="s">
        <v>167</v>
      </c>
      <c r="AU596" s="238" t="s">
        <v>83</v>
      </c>
      <c r="AV596" s="236" t="s">
        <v>89</v>
      </c>
      <c r="AW596" s="236" t="s">
        <v>31</v>
      </c>
      <c r="AX596" s="236" t="s">
        <v>79</v>
      </c>
      <c r="AY596" s="238" t="s">
        <v>159</v>
      </c>
    </row>
    <row r="597" spans="1:65" s="34" customFormat="1" ht="24.2" customHeight="1">
      <c r="A597" s="28"/>
      <c r="B597" s="29"/>
      <c r="C597" s="205" t="s">
        <v>745</v>
      </c>
      <c r="D597" s="205" t="s">
        <v>161</v>
      </c>
      <c r="E597" s="206" t="s">
        <v>746</v>
      </c>
      <c r="F597" s="207" t="s">
        <v>747</v>
      </c>
      <c r="G597" s="208" t="s">
        <v>234</v>
      </c>
      <c r="H597" s="209">
        <v>820.94</v>
      </c>
      <c r="I597" s="1"/>
      <c r="J597" s="211">
        <f>ROUND(I597*H597,2)</f>
        <v>0</v>
      </c>
      <c r="K597" s="208" t="s">
        <v>165</v>
      </c>
      <c r="L597" s="29"/>
      <c r="M597" s="212" t="s">
        <v>1</v>
      </c>
      <c r="N597" s="213" t="s">
        <v>39</v>
      </c>
      <c r="O597" s="76"/>
      <c r="P597" s="214">
        <f>O597*H597</f>
        <v>0</v>
      </c>
      <c r="Q597" s="214">
        <v>0</v>
      </c>
      <c r="R597" s="214">
        <f>Q597*H597</f>
        <v>0</v>
      </c>
      <c r="S597" s="214">
        <v>0.035</v>
      </c>
      <c r="T597" s="215">
        <f>S597*H597</f>
        <v>28.732900000000004</v>
      </c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R597" s="216" t="s">
        <v>89</v>
      </c>
      <c r="AT597" s="216" t="s">
        <v>161</v>
      </c>
      <c r="AU597" s="216" t="s">
        <v>83</v>
      </c>
      <c r="AY597" s="11" t="s">
        <v>159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1" t="s">
        <v>79</v>
      </c>
      <c r="BK597" s="217">
        <f>ROUND(I597*H597,2)</f>
        <v>0</v>
      </c>
      <c r="BL597" s="11" t="s">
        <v>89</v>
      </c>
      <c r="BM597" s="216" t="s">
        <v>748</v>
      </c>
    </row>
    <row r="598" spans="2:51" s="218" customFormat="1" ht="12">
      <c r="B598" s="219"/>
      <c r="D598" s="220" t="s">
        <v>167</v>
      </c>
      <c r="E598" s="221" t="s">
        <v>1</v>
      </c>
      <c r="F598" s="222" t="s">
        <v>709</v>
      </c>
      <c r="H598" s="221" t="s">
        <v>1</v>
      </c>
      <c r="K598" s="223"/>
      <c r="L598" s="219"/>
      <c r="M598" s="224"/>
      <c r="N598" s="225"/>
      <c r="O598" s="225"/>
      <c r="P598" s="225"/>
      <c r="Q598" s="225"/>
      <c r="R598" s="225"/>
      <c r="S598" s="225"/>
      <c r="T598" s="226"/>
      <c r="AT598" s="221" t="s">
        <v>167</v>
      </c>
      <c r="AU598" s="221" t="s">
        <v>83</v>
      </c>
      <c r="AV598" s="218" t="s">
        <v>79</v>
      </c>
      <c r="AW598" s="218" t="s">
        <v>31</v>
      </c>
      <c r="AX598" s="218" t="s">
        <v>74</v>
      </c>
      <c r="AY598" s="221" t="s">
        <v>159</v>
      </c>
    </row>
    <row r="599" spans="2:51" s="218" customFormat="1" ht="12">
      <c r="B599" s="219"/>
      <c r="D599" s="220" t="s">
        <v>167</v>
      </c>
      <c r="E599" s="221" t="s">
        <v>1</v>
      </c>
      <c r="F599" s="222" t="s">
        <v>710</v>
      </c>
      <c r="H599" s="221" t="s">
        <v>1</v>
      </c>
      <c r="K599" s="223"/>
      <c r="L599" s="219"/>
      <c r="M599" s="224"/>
      <c r="N599" s="225"/>
      <c r="O599" s="225"/>
      <c r="P599" s="225"/>
      <c r="Q599" s="225"/>
      <c r="R599" s="225"/>
      <c r="S599" s="225"/>
      <c r="T599" s="226"/>
      <c r="AT599" s="221" t="s">
        <v>167</v>
      </c>
      <c r="AU599" s="221" t="s">
        <v>83</v>
      </c>
      <c r="AV599" s="218" t="s">
        <v>79</v>
      </c>
      <c r="AW599" s="218" t="s">
        <v>31</v>
      </c>
      <c r="AX599" s="218" t="s">
        <v>74</v>
      </c>
      <c r="AY599" s="221" t="s">
        <v>159</v>
      </c>
    </row>
    <row r="600" spans="2:51" s="227" customFormat="1" ht="12">
      <c r="B600" s="228"/>
      <c r="D600" s="220" t="s">
        <v>167</v>
      </c>
      <c r="E600" s="229" t="s">
        <v>1</v>
      </c>
      <c r="F600" s="230" t="s">
        <v>749</v>
      </c>
      <c r="H600" s="231">
        <v>263.8</v>
      </c>
      <c r="K600" s="232"/>
      <c r="L600" s="228"/>
      <c r="M600" s="233"/>
      <c r="N600" s="234"/>
      <c r="O600" s="234"/>
      <c r="P600" s="234"/>
      <c r="Q600" s="234"/>
      <c r="R600" s="234"/>
      <c r="S600" s="234"/>
      <c r="T600" s="235"/>
      <c r="AT600" s="229" t="s">
        <v>167</v>
      </c>
      <c r="AU600" s="229" t="s">
        <v>83</v>
      </c>
      <c r="AV600" s="227" t="s">
        <v>83</v>
      </c>
      <c r="AW600" s="227" t="s">
        <v>31</v>
      </c>
      <c r="AX600" s="227" t="s">
        <v>74</v>
      </c>
      <c r="AY600" s="229" t="s">
        <v>159</v>
      </c>
    </row>
    <row r="601" spans="2:51" s="218" customFormat="1" ht="12">
      <c r="B601" s="219"/>
      <c r="D601" s="220" t="s">
        <v>167</v>
      </c>
      <c r="E601" s="221" t="s">
        <v>1</v>
      </c>
      <c r="F601" s="222" t="s">
        <v>712</v>
      </c>
      <c r="H601" s="221" t="s">
        <v>1</v>
      </c>
      <c r="K601" s="223"/>
      <c r="L601" s="219"/>
      <c r="M601" s="224"/>
      <c r="N601" s="225"/>
      <c r="O601" s="225"/>
      <c r="P601" s="225"/>
      <c r="Q601" s="225"/>
      <c r="R601" s="225"/>
      <c r="S601" s="225"/>
      <c r="T601" s="226"/>
      <c r="AT601" s="221" t="s">
        <v>167</v>
      </c>
      <c r="AU601" s="221" t="s">
        <v>83</v>
      </c>
      <c r="AV601" s="218" t="s">
        <v>79</v>
      </c>
      <c r="AW601" s="218" t="s">
        <v>31</v>
      </c>
      <c r="AX601" s="218" t="s">
        <v>74</v>
      </c>
      <c r="AY601" s="221" t="s">
        <v>159</v>
      </c>
    </row>
    <row r="602" spans="2:51" s="227" customFormat="1" ht="12">
      <c r="B602" s="228"/>
      <c r="D602" s="220" t="s">
        <v>167</v>
      </c>
      <c r="E602" s="229" t="s">
        <v>1</v>
      </c>
      <c r="F602" s="230" t="s">
        <v>750</v>
      </c>
      <c r="H602" s="231">
        <v>42.78</v>
      </c>
      <c r="K602" s="232"/>
      <c r="L602" s="228"/>
      <c r="M602" s="233"/>
      <c r="N602" s="234"/>
      <c r="O602" s="234"/>
      <c r="P602" s="234"/>
      <c r="Q602" s="234"/>
      <c r="R602" s="234"/>
      <c r="S602" s="234"/>
      <c r="T602" s="235"/>
      <c r="AT602" s="229" t="s">
        <v>167</v>
      </c>
      <c r="AU602" s="229" t="s">
        <v>83</v>
      </c>
      <c r="AV602" s="227" t="s">
        <v>83</v>
      </c>
      <c r="AW602" s="227" t="s">
        <v>31</v>
      </c>
      <c r="AX602" s="227" t="s">
        <v>74</v>
      </c>
      <c r="AY602" s="229" t="s">
        <v>159</v>
      </c>
    </row>
    <row r="603" spans="2:51" s="218" customFormat="1" ht="12">
      <c r="B603" s="219"/>
      <c r="D603" s="220" t="s">
        <v>167</v>
      </c>
      <c r="E603" s="221" t="s">
        <v>1</v>
      </c>
      <c r="F603" s="222" t="s">
        <v>714</v>
      </c>
      <c r="H603" s="221" t="s">
        <v>1</v>
      </c>
      <c r="K603" s="223"/>
      <c r="L603" s="219"/>
      <c r="M603" s="224"/>
      <c r="N603" s="225"/>
      <c r="O603" s="225"/>
      <c r="P603" s="225"/>
      <c r="Q603" s="225"/>
      <c r="R603" s="225"/>
      <c r="S603" s="225"/>
      <c r="T603" s="226"/>
      <c r="AT603" s="221" t="s">
        <v>167</v>
      </c>
      <c r="AU603" s="221" t="s">
        <v>83</v>
      </c>
      <c r="AV603" s="218" t="s">
        <v>79</v>
      </c>
      <c r="AW603" s="218" t="s">
        <v>31</v>
      </c>
      <c r="AX603" s="218" t="s">
        <v>74</v>
      </c>
      <c r="AY603" s="221" t="s">
        <v>159</v>
      </c>
    </row>
    <row r="604" spans="2:51" s="227" customFormat="1" ht="22.5">
      <c r="B604" s="228"/>
      <c r="D604" s="220" t="s">
        <v>167</v>
      </c>
      <c r="E604" s="229" t="s">
        <v>1</v>
      </c>
      <c r="F604" s="230" t="s">
        <v>751</v>
      </c>
      <c r="H604" s="231">
        <v>128.59</v>
      </c>
      <c r="K604" s="232"/>
      <c r="L604" s="228"/>
      <c r="M604" s="233"/>
      <c r="N604" s="234"/>
      <c r="O604" s="234"/>
      <c r="P604" s="234"/>
      <c r="Q604" s="234"/>
      <c r="R604" s="234"/>
      <c r="S604" s="234"/>
      <c r="T604" s="235"/>
      <c r="AT604" s="229" t="s">
        <v>167</v>
      </c>
      <c r="AU604" s="229" t="s">
        <v>83</v>
      </c>
      <c r="AV604" s="227" t="s">
        <v>83</v>
      </c>
      <c r="AW604" s="227" t="s">
        <v>31</v>
      </c>
      <c r="AX604" s="227" t="s">
        <v>74</v>
      </c>
      <c r="AY604" s="229" t="s">
        <v>159</v>
      </c>
    </row>
    <row r="605" spans="2:51" s="218" customFormat="1" ht="12">
      <c r="B605" s="219"/>
      <c r="D605" s="220" t="s">
        <v>167</v>
      </c>
      <c r="E605" s="221" t="s">
        <v>1</v>
      </c>
      <c r="F605" s="222" t="s">
        <v>716</v>
      </c>
      <c r="H605" s="221" t="s">
        <v>1</v>
      </c>
      <c r="K605" s="223"/>
      <c r="L605" s="219"/>
      <c r="M605" s="224"/>
      <c r="N605" s="225"/>
      <c r="O605" s="225"/>
      <c r="P605" s="225"/>
      <c r="Q605" s="225"/>
      <c r="R605" s="225"/>
      <c r="S605" s="225"/>
      <c r="T605" s="226"/>
      <c r="AT605" s="221" t="s">
        <v>167</v>
      </c>
      <c r="AU605" s="221" t="s">
        <v>83</v>
      </c>
      <c r="AV605" s="218" t="s">
        <v>79</v>
      </c>
      <c r="AW605" s="218" t="s">
        <v>31</v>
      </c>
      <c r="AX605" s="218" t="s">
        <v>74</v>
      </c>
      <c r="AY605" s="221" t="s">
        <v>159</v>
      </c>
    </row>
    <row r="606" spans="2:51" s="227" customFormat="1" ht="12">
      <c r="B606" s="228"/>
      <c r="D606" s="220" t="s">
        <v>167</v>
      </c>
      <c r="E606" s="229" t="s">
        <v>1</v>
      </c>
      <c r="F606" s="230" t="s">
        <v>752</v>
      </c>
      <c r="H606" s="231">
        <v>385.77</v>
      </c>
      <c r="K606" s="232"/>
      <c r="L606" s="228"/>
      <c r="M606" s="233"/>
      <c r="N606" s="234"/>
      <c r="O606" s="234"/>
      <c r="P606" s="234"/>
      <c r="Q606" s="234"/>
      <c r="R606" s="234"/>
      <c r="S606" s="234"/>
      <c r="T606" s="235"/>
      <c r="AT606" s="229" t="s">
        <v>167</v>
      </c>
      <c r="AU606" s="229" t="s">
        <v>83</v>
      </c>
      <c r="AV606" s="227" t="s">
        <v>83</v>
      </c>
      <c r="AW606" s="227" t="s">
        <v>31</v>
      </c>
      <c r="AX606" s="227" t="s">
        <v>74</v>
      </c>
      <c r="AY606" s="229" t="s">
        <v>159</v>
      </c>
    </row>
    <row r="607" spans="2:51" s="236" customFormat="1" ht="12">
      <c r="B607" s="237"/>
      <c r="D607" s="220" t="s">
        <v>167</v>
      </c>
      <c r="E607" s="238" t="s">
        <v>1</v>
      </c>
      <c r="F607" s="239" t="s">
        <v>178</v>
      </c>
      <c r="H607" s="240">
        <v>820.94</v>
      </c>
      <c r="K607" s="241"/>
      <c r="L607" s="237"/>
      <c r="M607" s="242"/>
      <c r="N607" s="243"/>
      <c r="O607" s="243"/>
      <c r="P607" s="243"/>
      <c r="Q607" s="243"/>
      <c r="R607" s="243"/>
      <c r="S607" s="243"/>
      <c r="T607" s="244"/>
      <c r="AT607" s="238" t="s">
        <v>167</v>
      </c>
      <c r="AU607" s="238" t="s">
        <v>83</v>
      </c>
      <c r="AV607" s="236" t="s">
        <v>89</v>
      </c>
      <c r="AW607" s="236" t="s">
        <v>31</v>
      </c>
      <c r="AX607" s="236" t="s">
        <v>79</v>
      </c>
      <c r="AY607" s="238" t="s">
        <v>159</v>
      </c>
    </row>
    <row r="608" spans="1:65" s="34" customFormat="1" ht="16.5" customHeight="1">
      <c r="A608" s="28"/>
      <c r="B608" s="29"/>
      <c r="C608" s="205" t="s">
        <v>753</v>
      </c>
      <c r="D608" s="205" t="s">
        <v>161</v>
      </c>
      <c r="E608" s="206" t="s">
        <v>754</v>
      </c>
      <c r="F608" s="207" t="s">
        <v>755</v>
      </c>
      <c r="G608" s="208" t="s">
        <v>322</v>
      </c>
      <c r="H608" s="209">
        <v>647.57</v>
      </c>
      <c r="I608" s="1"/>
      <c r="J608" s="211">
        <f>ROUND(I608*H608,2)</f>
        <v>0</v>
      </c>
      <c r="K608" s="208" t="s">
        <v>165</v>
      </c>
      <c r="L608" s="29"/>
      <c r="M608" s="212" t="s">
        <v>1</v>
      </c>
      <c r="N608" s="213" t="s">
        <v>39</v>
      </c>
      <c r="O608" s="76"/>
      <c r="P608" s="214">
        <f>O608*H608</f>
        <v>0</v>
      </c>
      <c r="Q608" s="214">
        <v>0</v>
      </c>
      <c r="R608" s="214">
        <f>Q608*H608</f>
        <v>0</v>
      </c>
      <c r="S608" s="214">
        <v>0.009</v>
      </c>
      <c r="T608" s="215">
        <f>S608*H608</f>
        <v>5.82813</v>
      </c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R608" s="216" t="s">
        <v>89</v>
      </c>
      <c r="AT608" s="216" t="s">
        <v>161</v>
      </c>
      <c r="AU608" s="216" t="s">
        <v>83</v>
      </c>
      <c r="AY608" s="11" t="s">
        <v>159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11" t="s">
        <v>79</v>
      </c>
      <c r="BK608" s="217">
        <f>ROUND(I608*H608,2)</f>
        <v>0</v>
      </c>
      <c r="BL608" s="11" t="s">
        <v>89</v>
      </c>
      <c r="BM608" s="216" t="s">
        <v>756</v>
      </c>
    </row>
    <row r="609" spans="2:51" s="218" customFormat="1" ht="12">
      <c r="B609" s="219"/>
      <c r="D609" s="220" t="s">
        <v>167</v>
      </c>
      <c r="E609" s="221" t="s">
        <v>1</v>
      </c>
      <c r="F609" s="222" t="s">
        <v>274</v>
      </c>
      <c r="H609" s="221" t="s">
        <v>1</v>
      </c>
      <c r="K609" s="223"/>
      <c r="L609" s="219"/>
      <c r="M609" s="224"/>
      <c r="N609" s="225"/>
      <c r="O609" s="225"/>
      <c r="P609" s="225"/>
      <c r="Q609" s="225"/>
      <c r="R609" s="225"/>
      <c r="S609" s="225"/>
      <c r="T609" s="226"/>
      <c r="AT609" s="221" t="s">
        <v>167</v>
      </c>
      <c r="AU609" s="221" t="s">
        <v>83</v>
      </c>
      <c r="AV609" s="218" t="s">
        <v>79</v>
      </c>
      <c r="AW609" s="218" t="s">
        <v>31</v>
      </c>
      <c r="AX609" s="218" t="s">
        <v>74</v>
      </c>
      <c r="AY609" s="221" t="s">
        <v>159</v>
      </c>
    </row>
    <row r="610" spans="2:51" s="227" customFormat="1" ht="12">
      <c r="B610" s="228"/>
      <c r="D610" s="220" t="s">
        <v>167</v>
      </c>
      <c r="E610" s="229" t="s">
        <v>1</v>
      </c>
      <c r="F610" s="230" t="s">
        <v>465</v>
      </c>
      <c r="H610" s="231">
        <v>23.09</v>
      </c>
      <c r="K610" s="232"/>
      <c r="L610" s="228"/>
      <c r="M610" s="233"/>
      <c r="N610" s="234"/>
      <c r="O610" s="234"/>
      <c r="P610" s="234"/>
      <c r="Q610" s="234"/>
      <c r="R610" s="234"/>
      <c r="S610" s="234"/>
      <c r="T610" s="235"/>
      <c r="AT610" s="229" t="s">
        <v>167</v>
      </c>
      <c r="AU610" s="229" t="s">
        <v>83</v>
      </c>
      <c r="AV610" s="227" t="s">
        <v>83</v>
      </c>
      <c r="AW610" s="227" t="s">
        <v>31</v>
      </c>
      <c r="AX610" s="227" t="s">
        <v>74</v>
      </c>
      <c r="AY610" s="229" t="s">
        <v>159</v>
      </c>
    </row>
    <row r="611" spans="2:51" s="227" customFormat="1" ht="12">
      <c r="B611" s="228"/>
      <c r="D611" s="220" t="s">
        <v>167</v>
      </c>
      <c r="E611" s="229" t="s">
        <v>1</v>
      </c>
      <c r="F611" s="230" t="s">
        <v>466</v>
      </c>
      <c r="H611" s="231">
        <v>3.94</v>
      </c>
      <c r="K611" s="232"/>
      <c r="L611" s="228"/>
      <c r="M611" s="233"/>
      <c r="N611" s="234"/>
      <c r="O611" s="234"/>
      <c r="P611" s="234"/>
      <c r="Q611" s="234"/>
      <c r="R611" s="234"/>
      <c r="S611" s="234"/>
      <c r="T611" s="235"/>
      <c r="AT611" s="229" t="s">
        <v>167</v>
      </c>
      <c r="AU611" s="229" t="s">
        <v>83</v>
      </c>
      <c r="AV611" s="227" t="s">
        <v>83</v>
      </c>
      <c r="AW611" s="227" t="s">
        <v>31</v>
      </c>
      <c r="AX611" s="227" t="s">
        <v>74</v>
      </c>
      <c r="AY611" s="229" t="s">
        <v>159</v>
      </c>
    </row>
    <row r="612" spans="2:51" s="227" customFormat="1" ht="12">
      <c r="B612" s="228"/>
      <c r="D612" s="220" t="s">
        <v>167</v>
      </c>
      <c r="E612" s="229" t="s">
        <v>1</v>
      </c>
      <c r="F612" s="230" t="s">
        <v>467</v>
      </c>
      <c r="H612" s="231">
        <v>10.58</v>
      </c>
      <c r="K612" s="232"/>
      <c r="L612" s="228"/>
      <c r="M612" s="233"/>
      <c r="N612" s="234"/>
      <c r="O612" s="234"/>
      <c r="P612" s="234"/>
      <c r="Q612" s="234"/>
      <c r="R612" s="234"/>
      <c r="S612" s="234"/>
      <c r="T612" s="235"/>
      <c r="AT612" s="229" t="s">
        <v>167</v>
      </c>
      <c r="AU612" s="229" t="s">
        <v>83</v>
      </c>
      <c r="AV612" s="227" t="s">
        <v>83</v>
      </c>
      <c r="AW612" s="227" t="s">
        <v>31</v>
      </c>
      <c r="AX612" s="227" t="s">
        <v>74</v>
      </c>
      <c r="AY612" s="229" t="s">
        <v>159</v>
      </c>
    </row>
    <row r="613" spans="2:51" s="227" customFormat="1" ht="12">
      <c r="B613" s="228"/>
      <c r="D613" s="220" t="s">
        <v>167</v>
      </c>
      <c r="E613" s="229" t="s">
        <v>1</v>
      </c>
      <c r="F613" s="230" t="s">
        <v>468</v>
      </c>
      <c r="H613" s="231">
        <v>23.5</v>
      </c>
      <c r="K613" s="232"/>
      <c r="L613" s="228"/>
      <c r="M613" s="233"/>
      <c r="N613" s="234"/>
      <c r="O613" s="234"/>
      <c r="P613" s="234"/>
      <c r="Q613" s="234"/>
      <c r="R613" s="234"/>
      <c r="S613" s="234"/>
      <c r="T613" s="235"/>
      <c r="AT613" s="229" t="s">
        <v>167</v>
      </c>
      <c r="AU613" s="229" t="s">
        <v>83</v>
      </c>
      <c r="AV613" s="227" t="s">
        <v>83</v>
      </c>
      <c r="AW613" s="227" t="s">
        <v>31</v>
      </c>
      <c r="AX613" s="227" t="s">
        <v>74</v>
      </c>
      <c r="AY613" s="229" t="s">
        <v>159</v>
      </c>
    </row>
    <row r="614" spans="2:51" s="227" customFormat="1" ht="12">
      <c r="B614" s="228"/>
      <c r="D614" s="220" t="s">
        <v>167</v>
      </c>
      <c r="E614" s="229" t="s">
        <v>1</v>
      </c>
      <c r="F614" s="230" t="s">
        <v>469</v>
      </c>
      <c r="H614" s="231">
        <v>23.1</v>
      </c>
      <c r="K614" s="232"/>
      <c r="L614" s="228"/>
      <c r="M614" s="233"/>
      <c r="N614" s="234"/>
      <c r="O614" s="234"/>
      <c r="P614" s="234"/>
      <c r="Q614" s="234"/>
      <c r="R614" s="234"/>
      <c r="S614" s="234"/>
      <c r="T614" s="235"/>
      <c r="AT614" s="229" t="s">
        <v>167</v>
      </c>
      <c r="AU614" s="229" t="s">
        <v>83</v>
      </c>
      <c r="AV614" s="227" t="s">
        <v>83</v>
      </c>
      <c r="AW614" s="227" t="s">
        <v>31</v>
      </c>
      <c r="AX614" s="227" t="s">
        <v>74</v>
      </c>
      <c r="AY614" s="229" t="s">
        <v>159</v>
      </c>
    </row>
    <row r="615" spans="2:51" s="227" customFormat="1" ht="12">
      <c r="B615" s="228"/>
      <c r="D615" s="220" t="s">
        <v>167</v>
      </c>
      <c r="E615" s="229" t="s">
        <v>1</v>
      </c>
      <c r="F615" s="230" t="s">
        <v>470</v>
      </c>
      <c r="H615" s="231">
        <v>21.4</v>
      </c>
      <c r="K615" s="232"/>
      <c r="L615" s="228"/>
      <c r="M615" s="233"/>
      <c r="N615" s="234"/>
      <c r="O615" s="234"/>
      <c r="P615" s="234"/>
      <c r="Q615" s="234"/>
      <c r="R615" s="234"/>
      <c r="S615" s="234"/>
      <c r="T615" s="235"/>
      <c r="AT615" s="229" t="s">
        <v>167</v>
      </c>
      <c r="AU615" s="229" t="s">
        <v>83</v>
      </c>
      <c r="AV615" s="227" t="s">
        <v>83</v>
      </c>
      <c r="AW615" s="227" t="s">
        <v>31</v>
      </c>
      <c r="AX615" s="227" t="s">
        <v>74</v>
      </c>
      <c r="AY615" s="229" t="s">
        <v>159</v>
      </c>
    </row>
    <row r="616" spans="2:51" s="227" customFormat="1" ht="12">
      <c r="B616" s="228"/>
      <c r="D616" s="220" t="s">
        <v>167</v>
      </c>
      <c r="E616" s="229" t="s">
        <v>1</v>
      </c>
      <c r="F616" s="230" t="s">
        <v>471</v>
      </c>
      <c r="H616" s="231">
        <v>11.7</v>
      </c>
      <c r="K616" s="232"/>
      <c r="L616" s="228"/>
      <c r="M616" s="233"/>
      <c r="N616" s="234"/>
      <c r="O616" s="234"/>
      <c r="P616" s="234"/>
      <c r="Q616" s="234"/>
      <c r="R616" s="234"/>
      <c r="S616" s="234"/>
      <c r="T616" s="235"/>
      <c r="AT616" s="229" t="s">
        <v>167</v>
      </c>
      <c r="AU616" s="229" t="s">
        <v>83</v>
      </c>
      <c r="AV616" s="227" t="s">
        <v>83</v>
      </c>
      <c r="AW616" s="227" t="s">
        <v>31</v>
      </c>
      <c r="AX616" s="227" t="s">
        <v>74</v>
      </c>
      <c r="AY616" s="229" t="s">
        <v>159</v>
      </c>
    </row>
    <row r="617" spans="2:51" s="227" customFormat="1" ht="12">
      <c r="B617" s="228"/>
      <c r="D617" s="220" t="s">
        <v>167</v>
      </c>
      <c r="E617" s="229" t="s">
        <v>1</v>
      </c>
      <c r="F617" s="230" t="s">
        <v>472</v>
      </c>
      <c r="H617" s="231">
        <v>6.44</v>
      </c>
      <c r="K617" s="232"/>
      <c r="L617" s="228"/>
      <c r="M617" s="233"/>
      <c r="N617" s="234"/>
      <c r="O617" s="234"/>
      <c r="P617" s="234"/>
      <c r="Q617" s="234"/>
      <c r="R617" s="234"/>
      <c r="S617" s="234"/>
      <c r="T617" s="235"/>
      <c r="AT617" s="229" t="s">
        <v>167</v>
      </c>
      <c r="AU617" s="229" t="s">
        <v>83</v>
      </c>
      <c r="AV617" s="227" t="s">
        <v>83</v>
      </c>
      <c r="AW617" s="227" t="s">
        <v>31</v>
      </c>
      <c r="AX617" s="227" t="s">
        <v>74</v>
      </c>
      <c r="AY617" s="229" t="s">
        <v>159</v>
      </c>
    </row>
    <row r="618" spans="2:51" s="227" customFormat="1" ht="12">
      <c r="B618" s="228"/>
      <c r="D618" s="220" t="s">
        <v>167</v>
      </c>
      <c r="E618" s="229" t="s">
        <v>1</v>
      </c>
      <c r="F618" s="230" t="s">
        <v>473</v>
      </c>
      <c r="H618" s="231">
        <v>20.54</v>
      </c>
      <c r="K618" s="232"/>
      <c r="L618" s="228"/>
      <c r="M618" s="233"/>
      <c r="N618" s="234"/>
      <c r="O618" s="234"/>
      <c r="P618" s="234"/>
      <c r="Q618" s="234"/>
      <c r="R618" s="234"/>
      <c r="S618" s="234"/>
      <c r="T618" s="235"/>
      <c r="AT618" s="229" t="s">
        <v>167</v>
      </c>
      <c r="AU618" s="229" t="s">
        <v>83</v>
      </c>
      <c r="AV618" s="227" t="s">
        <v>83</v>
      </c>
      <c r="AW618" s="227" t="s">
        <v>31</v>
      </c>
      <c r="AX618" s="227" t="s">
        <v>74</v>
      </c>
      <c r="AY618" s="229" t="s">
        <v>159</v>
      </c>
    </row>
    <row r="619" spans="2:51" s="227" customFormat="1" ht="12">
      <c r="B619" s="228"/>
      <c r="D619" s="220" t="s">
        <v>167</v>
      </c>
      <c r="E619" s="229" t="s">
        <v>1</v>
      </c>
      <c r="F619" s="230" t="s">
        <v>474</v>
      </c>
      <c r="H619" s="231">
        <v>14.75</v>
      </c>
      <c r="K619" s="232"/>
      <c r="L619" s="228"/>
      <c r="M619" s="233"/>
      <c r="N619" s="234"/>
      <c r="O619" s="234"/>
      <c r="P619" s="234"/>
      <c r="Q619" s="234"/>
      <c r="R619" s="234"/>
      <c r="S619" s="234"/>
      <c r="T619" s="235"/>
      <c r="AT619" s="229" t="s">
        <v>167</v>
      </c>
      <c r="AU619" s="229" t="s">
        <v>83</v>
      </c>
      <c r="AV619" s="227" t="s">
        <v>83</v>
      </c>
      <c r="AW619" s="227" t="s">
        <v>31</v>
      </c>
      <c r="AX619" s="227" t="s">
        <v>74</v>
      </c>
      <c r="AY619" s="229" t="s">
        <v>159</v>
      </c>
    </row>
    <row r="620" spans="2:51" s="227" customFormat="1" ht="12">
      <c r="B620" s="228"/>
      <c r="D620" s="220" t="s">
        <v>167</v>
      </c>
      <c r="E620" s="229" t="s">
        <v>1</v>
      </c>
      <c r="F620" s="230" t="s">
        <v>475</v>
      </c>
      <c r="H620" s="231">
        <v>18.2</v>
      </c>
      <c r="K620" s="232"/>
      <c r="L620" s="228"/>
      <c r="M620" s="233"/>
      <c r="N620" s="234"/>
      <c r="O620" s="234"/>
      <c r="P620" s="234"/>
      <c r="Q620" s="234"/>
      <c r="R620" s="234"/>
      <c r="S620" s="234"/>
      <c r="T620" s="235"/>
      <c r="AT620" s="229" t="s">
        <v>167</v>
      </c>
      <c r="AU620" s="229" t="s">
        <v>83</v>
      </c>
      <c r="AV620" s="227" t="s">
        <v>83</v>
      </c>
      <c r="AW620" s="227" t="s">
        <v>31</v>
      </c>
      <c r="AX620" s="227" t="s">
        <v>74</v>
      </c>
      <c r="AY620" s="229" t="s">
        <v>159</v>
      </c>
    </row>
    <row r="621" spans="2:51" s="227" customFormat="1" ht="12">
      <c r="B621" s="228"/>
      <c r="D621" s="220" t="s">
        <v>167</v>
      </c>
      <c r="E621" s="229" t="s">
        <v>1</v>
      </c>
      <c r="F621" s="230" t="s">
        <v>476</v>
      </c>
      <c r="H621" s="231">
        <v>20.64</v>
      </c>
      <c r="K621" s="232"/>
      <c r="L621" s="228"/>
      <c r="M621" s="233"/>
      <c r="N621" s="234"/>
      <c r="O621" s="234"/>
      <c r="P621" s="234"/>
      <c r="Q621" s="234"/>
      <c r="R621" s="234"/>
      <c r="S621" s="234"/>
      <c r="T621" s="235"/>
      <c r="AT621" s="229" t="s">
        <v>167</v>
      </c>
      <c r="AU621" s="229" t="s">
        <v>83</v>
      </c>
      <c r="AV621" s="227" t="s">
        <v>83</v>
      </c>
      <c r="AW621" s="227" t="s">
        <v>31</v>
      </c>
      <c r="AX621" s="227" t="s">
        <v>74</v>
      </c>
      <c r="AY621" s="229" t="s">
        <v>159</v>
      </c>
    </row>
    <row r="622" spans="2:51" s="227" customFormat="1" ht="12">
      <c r="B622" s="228"/>
      <c r="D622" s="220" t="s">
        <v>167</v>
      </c>
      <c r="E622" s="229" t="s">
        <v>1</v>
      </c>
      <c r="F622" s="230" t="s">
        <v>477</v>
      </c>
      <c r="H622" s="231">
        <v>14.08</v>
      </c>
      <c r="K622" s="232"/>
      <c r="L622" s="228"/>
      <c r="M622" s="233"/>
      <c r="N622" s="234"/>
      <c r="O622" s="234"/>
      <c r="P622" s="234"/>
      <c r="Q622" s="234"/>
      <c r="R622" s="234"/>
      <c r="S622" s="234"/>
      <c r="T622" s="235"/>
      <c r="AT622" s="229" t="s">
        <v>167</v>
      </c>
      <c r="AU622" s="229" t="s">
        <v>83</v>
      </c>
      <c r="AV622" s="227" t="s">
        <v>83</v>
      </c>
      <c r="AW622" s="227" t="s">
        <v>31</v>
      </c>
      <c r="AX622" s="227" t="s">
        <v>74</v>
      </c>
      <c r="AY622" s="229" t="s">
        <v>159</v>
      </c>
    </row>
    <row r="623" spans="2:51" s="227" customFormat="1" ht="12">
      <c r="B623" s="228"/>
      <c r="D623" s="220" t="s">
        <v>167</v>
      </c>
      <c r="E623" s="229" t="s">
        <v>1</v>
      </c>
      <c r="F623" s="230" t="s">
        <v>478</v>
      </c>
      <c r="H623" s="231">
        <v>6.6</v>
      </c>
      <c r="K623" s="232"/>
      <c r="L623" s="228"/>
      <c r="M623" s="233"/>
      <c r="N623" s="234"/>
      <c r="O623" s="234"/>
      <c r="P623" s="234"/>
      <c r="Q623" s="234"/>
      <c r="R623" s="234"/>
      <c r="S623" s="234"/>
      <c r="T623" s="235"/>
      <c r="AT623" s="229" t="s">
        <v>167</v>
      </c>
      <c r="AU623" s="229" t="s">
        <v>83</v>
      </c>
      <c r="AV623" s="227" t="s">
        <v>83</v>
      </c>
      <c r="AW623" s="227" t="s">
        <v>31</v>
      </c>
      <c r="AX623" s="227" t="s">
        <v>74</v>
      </c>
      <c r="AY623" s="229" t="s">
        <v>159</v>
      </c>
    </row>
    <row r="624" spans="2:51" s="227" customFormat="1" ht="12">
      <c r="B624" s="228"/>
      <c r="D624" s="220" t="s">
        <v>167</v>
      </c>
      <c r="E624" s="229" t="s">
        <v>1</v>
      </c>
      <c r="F624" s="230" t="s">
        <v>479</v>
      </c>
      <c r="H624" s="231">
        <v>11.74</v>
      </c>
      <c r="K624" s="232"/>
      <c r="L624" s="228"/>
      <c r="M624" s="233"/>
      <c r="N624" s="234"/>
      <c r="O624" s="234"/>
      <c r="P624" s="234"/>
      <c r="Q624" s="234"/>
      <c r="R624" s="234"/>
      <c r="S624" s="234"/>
      <c r="T624" s="235"/>
      <c r="AT624" s="229" t="s">
        <v>167</v>
      </c>
      <c r="AU624" s="229" t="s">
        <v>83</v>
      </c>
      <c r="AV624" s="227" t="s">
        <v>83</v>
      </c>
      <c r="AW624" s="227" t="s">
        <v>31</v>
      </c>
      <c r="AX624" s="227" t="s">
        <v>74</v>
      </c>
      <c r="AY624" s="229" t="s">
        <v>159</v>
      </c>
    </row>
    <row r="625" spans="2:51" s="227" customFormat="1" ht="12">
      <c r="B625" s="228"/>
      <c r="D625" s="220" t="s">
        <v>167</v>
      </c>
      <c r="E625" s="229" t="s">
        <v>1</v>
      </c>
      <c r="F625" s="230" t="s">
        <v>480</v>
      </c>
      <c r="H625" s="231">
        <v>6.22</v>
      </c>
      <c r="K625" s="232"/>
      <c r="L625" s="228"/>
      <c r="M625" s="233"/>
      <c r="N625" s="234"/>
      <c r="O625" s="234"/>
      <c r="P625" s="234"/>
      <c r="Q625" s="234"/>
      <c r="R625" s="234"/>
      <c r="S625" s="234"/>
      <c r="T625" s="235"/>
      <c r="AT625" s="229" t="s">
        <v>167</v>
      </c>
      <c r="AU625" s="229" t="s">
        <v>83</v>
      </c>
      <c r="AV625" s="227" t="s">
        <v>83</v>
      </c>
      <c r="AW625" s="227" t="s">
        <v>31</v>
      </c>
      <c r="AX625" s="227" t="s">
        <v>74</v>
      </c>
      <c r="AY625" s="229" t="s">
        <v>159</v>
      </c>
    </row>
    <row r="626" spans="2:51" s="255" customFormat="1" ht="12">
      <c r="B626" s="254"/>
      <c r="D626" s="220" t="s">
        <v>167</v>
      </c>
      <c r="E626" s="256" t="s">
        <v>1</v>
      </c>
      <c r="F626" s="257" t="s">
        <v>380</v>
      </c>
      <c r="H626" s="258">
        <v>236.52</v>
      </c>
      <c r="K626" s="259"/>
      <c r="L626" s="254"/>
      <c r="M626" s="260"/>
      <c r="N626" s="261"/>
      <c r="O626" s="261"/>
      <c r="P626" s="261"/>
      <c r="Q626" s="261"/>
      <c r="R626" s="261"/>
      <c r="S626" s="261"/>
      <c r="T626" s="262"/>
      <c r="AT626" s="256" t="s">
        <v>167</v>
      </c>
      <c r="AU626" s="256" t="s">
        <v>83</v>
      </c>
      <c r="AV626" s="255" t="s">
        <v>86</v>
      </c>
      <c r="AW626" s="255" t="s">
        <v>31</v>
      </c>
      <c r="AX626" s="255" t="s">
        <v>74</v>
      </c>
      <c r="AY626" s="256" t="s">
        <v>159</v>
      </c>
    </row>
    <row r="627" spans="2:51" s="218" customFormat="1" ht="12">
      <c r="B627" s="219"/>
      <c r="D627" s="220" t="s">
        <v>167</v>
      </c>
      <c r="E627" s="221" t="s">
        <v>1</v>
      </c>
      <c r="F627" s="222" t="s">
        <v>691</v>
      </c>
      <c r="H627" s="221" t="s">
        <v>1</v>
      </c>
      <c r="K627" s="223"/>
      <c r="L627" s="219"/>
      <c r="M627" s="224"/>
      <c r="N627" s="225"/>
      <c r="O627" s="225"/>
      <c r="P627" s="225"/>
      <c r="Q627" s="225"/>
      <c r="R627" s="225"/>
      <c r="S627" s="225"/>
      <c r="T627" s="226"/>
      <c r="AT627" s="221" t="s">
        <v>167</v>
      </c>
      <c r="AU627" s="221" t="s">
        <v>83</v>
      </c>
      <c r="AV627" s="218" t="s">
        <v>79</v>
      </c>
      <c r="AW627" s="218" t="s">
        <v>31</v>
      </c>
      <c r="AX627" s="218" t="s">
        <v>74</v>
      </c>
      <c r="AY627" s="221" t="s">
        <v>159</v>
      </c>
    </row>
    <row r="628" spans="2:51" s="227" customFormat="1" ht="12">
      <c r="B628" s="228"/>
      <c r="D628" s="220" t="s">
        <v>167</v>
      </c>
      <c r="E628" s="229" t="s">
        <v>1</v>
      </c>
      <c r="F628" s="230" t="s">
        <v>757</v>
      </c>
      <c r="H628" s="231">
        <v>9.75</v>
      </c>
      <c r="K628" s="232"/>
      <c r="L628" s="228"/>
      <c r="M628" s="233"/>
      <c r="N628" s="234"/>
      <c r="O628" s="234"/>
      <c r="P628" s="234"/>
      <c r="Q628" s="234"/>
      <c r="R628" s="234"/>
      <c r="S628" s="234"/>
      <c r="T628" s="235"/>
      <c r="AT628" s="229" t="s">
        <v>167</v>
      </c>
      <c r="AU628" s="229" t="s">
        <v>83</v>
      </c>
      <c r="AV628" s="227" t="s">
        <v>83</v>
      </c>
      <c r="AW628" s="227" t="s">
        <v>31</v>
      </c>
      <c r="AX628" s="227" t="s">
        <v>74</v>
      </c>
      <c r="AY628" s="229" t="s">
        <v>159</v>
      </c>
    </row>
    <row r="629" spans="2:51" s="227" customFormat="1" ht="12">
      <c r="B629" s="228"/>
      <c r="D629" s="220" t="s">
        <v>167</v>
      </c>
      <c r="E629" s="229" t="s">
        <v>1</v>
      </c>
      <c r="F629" s="230" t="s">
        <v>758</v>
      </c>
      <c r="H629" s="231">
        <v>2.47</v>
      </c>
      <c r="K629" s="232"/>
      <c r="L629" s="228"/>
      <c r="M629" s="233"/>
      <c r="N629" s="234"/>
      <c r="O629" s="234"/>
      <c r="P629" s="234"/>
      <c r="Q629" s="234"/>
      <c r="R629" s="234"/>
      <c r="S629" s="234"/>
      <c r="T629" s="235"/>
      <c r="AT629" s="229" t="s">
        <v>167</v>
      </c>
      <c r="AU629" s="229" t="s">
        <v>83</v>
      </c>
      <c r="AV629" s="227" t="s">
        <v>83</v>
      </c>
      <c r="AW629" s="227" t="s">
        <v>31</v>
      </c>
      <c r="AX629" s="227" t="s">
        <v>74</v>
      </c>
      <c r="AY629" s="229" t="s">
        <v>159</v>
      </c>
    </row>
    <row r="630" spans="2:51" s="227" customFormat="1" ht="12">
      <c r="B630" s="228"/>
      <c r="D630" s="220" t="s">
        <v>167</v>
      </c>
      <c r="E630" s="229" t="s">
        <v>1</v>
      </c>
      <c r="F630" s="230" t="s">
        <v>759</v>
      </c>
      <c r="H630" s="231">
        <v>4.24</v>
      </c>
      <c r="K630" s="232"/>
      <c r="L630" s="228"/>
      <c r="M630" s="233"/>
      <c r="N630" s="234"/>
      <c r="O630" s="234"/>
      <c r="P630" s="234"/>
      <c r="Q630" s="234"/>
      <c r="R630" s="234"/>
      <c r="S630" s="234"/>
      <c r="T630" s="235"/>
      <c r="AT630" s="229" t="s">
        <v>167</v>
      </c>
      <c r="AU630" s="229" t="s">
        <v>83</v>
      </c>
      <c r="AV630" s="227" t="s">
        <v>83</v>
      </c>
      <c r="AW630" s="227" t="s">
        <v>31</v>
      </c>
      <c r="AX630" s="227" t="s">
        <v>74</v>
      </c>
      <c r="AY630" s="229" t="s">
        <v>159</v>
      </c>
    </row>
    <row r="631" spans="2:51" s="227" customFormat="1" ht="12">
      <c r="B631" s="228"/>
      <c r="D631" s="220" t="s">
        <v>167</v>
      </c>
      <c r="E631" s="229" t="s">
        <v>1</v>
      </c>
      <c r="F631" s="230" t="s">
        <v>760</v>
      </c>
      <c r="H631" s="231">
        <v>15.15</v>
      </c>
      <c r="K631" s="232"/>
      <c r="L631" s="228"/>
      <c r="M631" s="233"/>
      <c r="N631" s="234"/>
      <c r="O631" s="234"/>
      <c r="P631" s="234"/>
      <c r="Q631" s="234"/>
      <c r="R631" s="234"/>
      <c r="S631" s="234"/>
      <c r="T631" s="235"/>
      <c r="AT631" s="229" t="s">
        <v>167</v>
      </c>
      <c r="AU631" s="229" t="s">
        <v>83</v>
      </c>
      <c r="AV631" s="227" t="s">
        <v>83</v>
      </c>
      <c r="AW631" s="227" t="s">
        <v>31</v>
      </c>
      <c r="AX631" s="227" t="s">
        <v>74</v>
      </c>
      <c r="AY631" s="229" t="s">
        <v>159</v>
      </c>
    </row>
    <row r="632" spans="2:51" s="227" customFormat="1" ht="12">
      <c r="B632" s="228"/>
      <c r="D632" s="220" t="s">
        <v>167</v>
      </c>
      <c r="E632" s="229" t="s">
        <v>1</v>
      </c>
      <c r="F632" s="230" t="s">
        <v>761</v>
      </c>
      <c r="H632" s="231">
        <v>8</v>
      </c>
      <c r="K632" s="232"/>
      <c r="L632" s="228"/>
      <c r="M632" s="233"/>
      <c r="N632" s="234"/>
      <c r="O632" s="234"/>
      <c r="P632" s="234"/>
      <c r="Q632" s="234"/>
      <c r="R632" s="234"/>
      <c r="S632" s="234"/>
      <c r="T632" s="235"/>
      <c r="AT632" s="229" t="s">
        <v>167</v>
      </c>
      <c r="AU632" s="229" t="s">
        <v>83</v>
      </c>
      <c r="AV632" s="227" t="s">
        <v>83</v>
      </c>
      <c r="AW632" s="227" t="s">
        <v>31</v>
      </c>
      <c r="AX632" s="227" t="s">
        <v>74</v>
      </c>
      <c r="AY632" s="229" t="s">
        <v>159</v>
      </c>
    </row>
    <row r="633" spans="2:51" s="255" customFormat="1" ht="12">
      <c r="B633" s="254"/>
      <c r="D633" s="220" t="s">
        <v>167</v>
      </c>
      <c r="E633" s="256" t="s">
        <v>1</v>
      </c>
      <c r="F633" s="257" t="s">
        <v>380</v>
      </c>
      <c r="H633" s="258">
        <v>39.61</v>
      </c>
      <c r="K633" s="259"/>
      <c r="L633" s="254"/>
      <c r="M633" s="260"/>
      <c r="N633" s="261"/>
      <c r="O633" s="261"/>
      <c r="P633" s="261"/>
      <c r="Q633" s="261"/>
      <c r="R633" s="261"/>
      <c r="S633" s="261"/>
      <c r="T633" s="262"/>
      <c r="AT633" s="256" t="s">
        <v>167</v>
      </c>
      <c r="AU633" s="256" t="s">
        <v>83</v>
      </c>
      <c r="AV633" s="255" t="s">
        <v>86</v>
      </c>
      <c r="AW633" s="255" t="s">
        <v>31</v>
      </c>
      <c r="AX633" s="255" t="s">
        <v>74</v>
      </c>
      <c r="AY633" s="256" t="s">
        <v>159</v>
      </c>
    </row>
    <row r="634" spans="2:51" s="218" customFormat="1" ht="12">
      <c r="B634" s="219"/>
      <c r="D634" s="220" t="s">
        <v>167</v>
      </c>
      <c r="E634" s="221" t="s">
        <v>1</v>
      </c>
      <c r="F634" s="222" t="s">
        <v>277</v>
      </c>
      <c r="H634" s="221" t="s">
        <v>1</v>
      </c>
      <c r="K634" s="223"/>
      <c r="L634" s="219"/>
      <c r="M634" s="224"/>
      <c r="N634" s="225"/>
      <c r="O634" s="225"/>
      <c r="P634" s="225"/>
      <c r="Q634" s="225"/>
      <c r="R634" s="225"/>
      <c r="S634" s="225"/>
      <c r="T634" s="226"/>
      <c r="AT634" s="221" t="s">
        <v>167</v>
      </c>
      <c r="AU634" s="221" t="s">
        <v>83</v>
      </c>
      <c r="AV634" s="218" t="s">
        <v>79</v>
      </c>
      <c r="AW634" s="218" t="s">
        <v>31</v>
      </c>
      <c r="AX634" s="218" t="s">
        <v>74</v>
      </c>
      <c r="AY634" s="221" t="s">
        <v>159</v>
      </c>
    </row>
    <row r="635" spans="2:51" s="227" customFormat="1" ht="12">
      <c r="B635" s="228"/>
      <c r="D635" s="220" t="s">
        <v>167</v>
      </c>
      <c r="E635" s="229" t="s">
        <v>1</v>
      </c>
      <c r="F635" s="230" t="s">
        <v>762</v>
      </c>
      <c r="H635" s="231">
        <v>20.85</v>
      </c>
      <c r="K635" s="232"/>
      <c r="L635" s="228"/>
      <c r="M635" s="233"/>
      <c r="N635" s="234"/>
      <c r="O635" s="234"/>
      <c r="P635" s="234"/>
      <c r="Q635" s="234"/>
      <c r="R635" s="234"/>
      <c r="S635" s="234"/>
      <c r="T635" s="235"/>
      <c r="AT635" s="229" t="s">
        <v>167</v>
      </c>
      <c r="AU635" s="229" t="s">
        <v>83</v>
      </c>
      <c r="AV635" s="227" t="s">
        <v>83</v>
      </c>
      <c r="AW635" s="227" t="s">
        <v>31</v>
      </c>
      <c r="AX635" s="227" t="s">
        <v>74</v>
      </c>
      <c r="AY635" s="229" t="s">
        <v>159</v>
      </c>
    </row>
    <row r="636" spans="2:51" s="227" customFormat="1" ht="12">
      <c r="B636" s="228"/>
      <c r="D636" s="220" t="s">
        <v>167</v>
      </c>
      <c r="E636" s="229" t="s">
        <v>1</v>
      </c>
      <c r="F636" s="230" t="s">
        <v>763</v>
      </c>
      <c r="H636" s="231">
        <v>6.64</v>
      </c>
      <c r="K636" s="232"/>
      <c r="L636" s="228"/>
      <c r="M636" s="233"/>
      <c r="N636" s="234"/>
      <c r="O636" s="234"/>
      <c r="P636" s="234"/>
      <c r="Q636" s="234"/>
      <c r="R636" s="234"/>
      <c r="S636" s="234"/>
      <c r="T636" s="235"/>
      <c r="AT636" s="229" t="s">
        <v>167</v>
      </c>
      <c r="AU636" s="229" t="s">
        <v>83</v>
      </c>
      <c r="AV636" s="227" t="s">
        <v>83</v>
      </c>
      <c r="AW636" s="227" t="s">
        <v>31</v>
      </c>
      <c r="AX636" s="227" t="s">
        <v>74</v>
      </c>
      <c r="AY636" s="229" t="s">
        <v>159</v>
      </c>
    </row>
    <row r="637" spans="2:51" s="227" customFormat="1" ht="12">
      <c r="B637" s="228"/>
      <c r="D637" s="220" t="s">
        <v>167</v>
      </c>
      <c r="E637" s="229" t="s">
        <v>1</v>
      </c>
      <c r="F637" s="230" t="s">
        <v>764</v>
      </c>
      <c r="H637" s="231">
        <v>3.62</v>
      </c>
      <c r="K637" s="232"/>
      <c r="L637" s="228"/>
      <c r="M637" s="233"/>
      <c r="N637" s="234"/>
      <c r="O637" s="234"/>
      <c r="P637" s="234"/>
      <c r="Q637" s="234"/>
      <c r="R637" s="234"/>
      <c r="S637" s="234"/>
      <c r="T637" s="235"/>
      <c r="AT637" s="229" t="s">
        <v>167</v>
      </c>
      <c r="AU637" s="229" t="s">
        <v>83</v>
      </c>
      <c r="AV637" s="227" t="s">
        <v>83</v>
      </c>
      <c r="AW637" s="227" t="s">
        <v>31</v>
      </c>
      <c r="AX637" s="227" t="s">
        <v>74</v>
      </c>
      <c r="AY637" s="229" t="s">
        <v>159</v>
      </c>
    </row>
    <row r="638" spans="2:51" s="227" customFormat="1" ht="12">
      <c r="B638" s="228"/>
      <c r="D638" s="220" t="s">
        <v>167</v>
      </c>
      <c r="E638" s="229" t="s">
        <v>1</v>
      </c>
      <c r="F638" s="230" t="s">
        <v>765</v>
      </c>
      <c r="H638" s="231">
        <v>10.4</v>
      </c>
      <c r="K638" s="232"/>
      <c r="L638" s="228"/>
      <c r="M638" s="233"/>
      <c r="N638" s="234"/>
      <c r="O638" s="234"/>
      <c r="P638" s="234"/>
      <c r="Q638" s="234"/>
      <c r="R638" s="234"/>
      <c r="S638" s="234"/>
      <c r="T638" s="235"/>
      <c r="AT638" s="229" t="s">
        <v>167</v>
      </c>
      <c r="AU638" s="229" t="s">
        <v>83</v>
      </c>
      <c r="AV638" s="227" t="s">
        <v>83</v>
      </c>
      <c r="AW638" s="227" t="s">
        <v>31</v>
      </c>
      <c r="AX638" s="227" t="s">
        <v>74</v>
      </c>
      <c r="AY638" s="229" t="s">
        <v>159</v>
      </c>
    </row>
    <row r="639" spans="2:51" s="227" customFormat="1" ht="12">
      <c r="B639" s="228"/>
      <c r="D639" s="220" t="s">
        <v>167</v>
      </c>
      <c r="E639" s="229" t="s">
        <v>1</v>
      </c>
      <c r="F639" s="230" t="s">
        <v>766</v>
      </c>
      <c r="H639" s="231">
        <v>4.06</v>
      </c>
      <c r="K639" s="232"/>
      <c r="L639" s="228"/>
      <c r="M639" s="233"/>
      <c r="N639" s="234"/>
      <c r="O639" s="234"/>
      <c r="P639" s="234"/>
      <c r="Q639" s="234"/>
      <c r="R639" s="234"/>
      <c r="S639" s="234"/>
      <c r="T639" s="235"/>
      <c r="AT639" s="229" t="s">
        <v>167</v>
      </c>
      <c r="AU639" s="229" t="s">
        <v>83</v>
      </c>
      <c r="AV639" s="227" t="s">
        <v>83</v>
      </c>
      <c r="AW639" s="227" t="s">
        <v>31</v>
      </c>
      <c r="AX639" s="227" t="s">
        <v>74</v>
      </c>
      <c r="AY639" s="229" t="s">
        <v>159</v>
      </c>
    </row>
    <row r="640" spans="2:51" s="227" customFormat="1" ht="12">
      <c r="B640" s="228"/>
      <c r="D640" s="220" t="s">
        <v>167</v>
      </c>
      <c r="E640" s="229" t="s">
        <v>1</v>
      </c>
      <c r="F640" s="230" t="s">
        <v>767</v>
      </c>
      <c r="H640" s="231">
        <v>12.94</v>
      </c>
      <c r="K640" s="232"/>
      <c r="L640" s="228"/>
      <c r="M640" s="233"/>
      <c r="N640" s="234"/>
      <c r="O640" s="234"/>
      <c r="P640" s="234"/>
      <c r="Q640" s="234"/>
      <c r="R640" s="234"/>
      <c r="S640" s="234"/>
      <c r="T640" s="235"/>
      <c r="AT640" s="229" t="s">
        <v>167</v>
      </c>
      <c r="AU640" s="229" t="s">
        <v>83</v>
      </c>
      <c r="AV640" s="227" t="s">
        <v>83</v>
      </c>
      <c r="AW640" s="227" t="s">
        <v>31</v>
      </c>
      <c r="AX640" s="227" t="s">
        <v>74</v>
      </c>
      <c r="AY640" s="229" t="s">
        <v>159</v>
      </c>
    </row>
    <row r="641" spans="2:51" s="227" customFormat="1" ht="12">
      <c r="B641" s="228"/>
      <c r="D641" s="220" t="s">
        <v>167</v>
      </c>
      <c r="E641" s="229" t="s">
        <v>1</v>
      </c>
      <c r="F641" s="230" t="s">
        <v>768</v>
      </c>
      <c r="H641" s="231">
        <v>10.9</v>
      </c>
      <c r="K641" s="232"/>
      <c r="L641" s="228"/>
      <c r="M641" s="233"/>
      <c r="N641" s="234"/>
      <c r="O641" s="234"/>
      <c r="P641" s="234"/>
      <c r="Q641" s="234"/>
      <c r="R641" s="234"/>
      <c r="S641" s="234"/>
      <c r="T641" s="235"/>
      <c r="AT641" s="229" t="s">
        <v>167</v>
      </c>
      <c r="AU641" s="229" t="s">
        <v>83</v>
      </c>
      <c r="AV641" s="227" t="s">
        <v>83</v>
      </c>
      <c r="AW641" s="227" t="s">
        <v>31</v>
      </c>
      <c r="AX641" s="227" t="s">
        <v>74</v>
      </c>
      <c r="AY641" s="229" t="s">
        <v>159</v>
      </c>
    </row>
    <row r="642" spans="2:51" s="227" customFormat="1" ht="12">
      <c r="B642" s="228"/>
      <c r="D642" s="220" t="s">
        <v>167</v>
      </c>
      <c r="E642" s="229" t="s">
        <v>1</v>
      </c>
      <c r="F642" s="230" t="s">
        <v>769</v>
      </c>
      <c r="H642" s="231">
        <v>11.01</v>
      </c>
      <c r="K642" s="232"/>
      <c r="L642" s="228"/>
      <c r="M642" s="233"/>
      <c r="N642" s="234"/>
      <c r="O642" s="234"/>
      <c r="P642" s="234"/>
      <c r="Q642" s="234"/>
      <c r="R642" s="234"/>
      <c r="S642" s="234"/>
      <c r="T642" s="235"/>
      <c r="AT642" s="229" t="s">
        <v>167</v>
      </c>
      <c r="AU642" s="229" t="s">
        <v>83</v>
      </c>
      <c r="AV642" s="227" t="s">
        <v>83</v>
      </c>
      <c r="AW642" s="227" t="s">
        <v>31</v>
      </c>
      <c r="AX642" s="227" t="s">
        <v>74</v>
      </c>
      <c r="AY642" s="229" t="s">
        <v>159</v>
      </c>
    </row>
    <row r="643" spans="2:51" s="227" customFormat="1" ht="12">
      <c r="B643" s="228"/>
      <c r="D643" s="220" t="s">
        <v>167</v>
      </c>
      <c r="E643" s="229" t="s">
        <v>1</v>
      </c>
      <c r="F643" s="230" t="s">
        <v>770</v>
      </c>
      <c r="H643" s="231">
        <v>12.44</v>
      </c>
      <c r="K643" s="232"/>
      <c r="L643" s="228"/>
      <c r="M643" s="233"/>
      <c r="N643" s="234"/>
      <c r="O643" s="234"/>
      <c r="P643" s="234"/>
      <c r="Q643" s="234"/>
      <c r="R643" s="234"/>
      <c r="S643" s="234"/>
      <c r="T643" s="235"/>
      <c r="AT643" s="229" t="s">
        <v>167</v>
      </c>
      <c r="AU643" s="229" t="s">
        <v>83</v>
      </c>
      <c r="AV643" s="227" t="s">
        <v>83</v>
      </c>
      <c r="AW643" s="227" t="s">
        <v>31</v>
      </c>
      <c r="AX643" s="227" t="s">
        <v>74</v>
      </c>
      <c r="AY643" s="229" t="s">
        <v>159</v>
      </c>
    </row>
    <row r="644" spans="2:51" s="255" customFormat="1" ht="12">
      <c r="B644" s="254"/>
      <c r="D644" s="220" t="s">
        <v>167</v>
      </c>
      <c r="E644" s="256" t="s">
        <v>1</v>
      </c>
      <c r="F644" s="257" t="s">
        <v>380</v>
      </c>
      <c r="H644" s="258">
        <v>92.86</v>
      </c>
      <c r="K644" s="259"/>
      <c r="L644" s="254"/>
      <c r="M644" s="260"/>
      <c r="N644" s="261"/>
      <c r="O644" s="261"/>
      <c r="P644" s="261"/>
      <c r="Q644" s="261"/>
      <c r="R644" s="261"/>
      <c r="S644" s="261"/>
      <c r="T644" s="262"/>
      <c r="AT644" s="256" t="s">
        <v>167</v>
      </c>
      <c r="AU644" s="256" t="s">
        <v>83</v>
      </c>
      <c r="AV644" s="255" t="s">
        <v>86</v>
      </c>
      <c r="AW644" s="255" t="s">
        <v>31</v>
      </c>
      <c r="AX644" s="255" t="s">
        <v>74</v>
      </c>
      <c r="AY644" s="256" t="s">
        <v>159</v>
      </c>
    </row>
    <row r="645" spans="2:51" s="218" customFormat="1" ht="12">
      <c r="B645" s="219"/>
      <c r="D645" s="220" t="s">
        <v>167</v>
      </c>
      <c r="E645" s="221" t="s">
        <v>1</v>
      </c>
      <c r="F645" s="222" t="s">
        <v>458</v>
      </c>
      <c r="H645" s="221" t="s">
        <v>1</v>
      </c>
      <c r="K645" s="223"/>
      <c r="L645" s="219"/>
      <c r="M645" s="224"/>
      <c r="N645" s="225"/>
      <c r="O645" s="225"/>
      <c r="P645" s="225"/>
      <c r="Q645" s="225"/>
      <c r="R645" s="225"/>
      <c r="S645" s="225"/>
      <c r="T645" s="226"/>
      <c r="AT645" s="221" t="s">
        <v>167</v>
      </c>
      <c r="AU645" s="221" t="s">
        <v>83</v>
      </c>
      <c r="AV645" s="218" t="s">
        <v>79</v>
      </c>
      <c r="AW645" s="218" t="s">
        <v>31</v>
      </c>
      <c r="AX645" s="218" t="s">
        <v>74</v>
      </c>
      <c r="AY645" s="221" t="s">
        <v>159</v>
      </c>
    </row>
    <row r="646" spans="2:51" s="227" customFormat="1" ht="12">
      <c r="B646" s="228"/>
      <c r="D646" s="220" t="s">
        <v>167</v>
      </c>
      <c r="E646" s="229" t="s">
        <v>1</v>
      </c>
      <c r="F646" s="230" t="s">
        <v>771</v>
      </c>
      <c r="H646" s="231">
        <v>278.58</v>
      </c>
      <c r="K646" s="232"/>
      <c r="L646" s="228"/>
      <c r="M646" s="233"/>
      <c r="N646" s="234"/>
      <c r="O646" s="234"/>
      <c r="P646" s="234"/>
      <c r="Q646" s="234"/>
      <c r="R646" s="234"/>
      <c r="S646" s="234"/>
      <c r="T646" s="235"/>
      <c r="AT646" s="229" t="s">
        <v>167</v>
      </c>
      <c r="AU646" s="229" t="s">
        <v>83</v>
      </c>
      <c r="AV646" s="227" t="s">
        <v>83</v>
      </c>
      <c r="AW646" s="227" t="s">
        <v>31</v>
      </c>
      <c r="AX646" s="227" t="s">
        <v>74</v>
      </c>
      <c r="AY646" s="229" t="s">
        <v>159</v>
      </c>
    </row>
    <row r="647" spans="2:51" s="255" customFormat="1" ht="12">
      <c r="B647" s="254"/>
      <c r="D647" s="220" t="s">
        <v>167</v>
      </c>
      <c r="E647" s="256" t="s">
        <v>1</v>
      </c>
      <c r="F647" s="257" t="s">
        <v>380</v>
      </c>
      <c r="H647" s="258">
        <v>278.58</v>
      </c>
      <c r="K647" s="259"/>
      <c r="L647" s="254"/>
      <c r="M647" s="260"/>
      <c r="N647" s="261"/>
      <c r="O647" s="261"/>
      <c r="P647" s="261"/>
      <c r="Q647" s="261"/>
      <c r="R647" s="261"/>
      <c r="S647" s="261"/>
      <c r="T647" s="262"/>
      <c r="AT647" s="256" t="s">
        <v>167</v>
      </c>
      <c r="AU647" s="256" t="s">
        <v>83</v>
      </c>
      <c r="AV647" s="255" t="s">
        <v>86</v>
      </c>
      <c r="AW647" s="255" t="s">
        <v>31</v>
      </c>
      <c r="AX647" s="255" t="s">
        <v>74</v>
      </c>
      <c r="AY647" s="256" t="s">
        <v>159</v>
      </c>
    </row>
    <row r="648" spans="2:51" s="236" customFormat="1" ht="12">
      <c r="B648" s="237"/>
      <c r="D648" s="220" t="s">
        <v>167</v>
      </c>
      <c r="E648" s="238" t="s">
        <v>1</v>
      </c>
      <c r="F648" s="239" t="s">
        <v>178</v>
      </c>
      <c r="H648" s="240">
        <v>647.57</v>
      </c>
      <c r="K648" s="241"/>
      <c r="L648" s="237"/>
      <c r="M648" s="242"/>
      <c r="N648" s="243"/>
      <c r="O648" s="243"/>
      <c r="P648" s="243"/>
      <c r="Q648" s="243"/>
      <c r="R648" s="243"/>
      <c r="S648" s="243"/>
      <c r="T648" s="244"/>
      <c r="AT648" s="238" t="s">
        <v>167</v>
      </c>
      <c r="AU648" s="238" t="s">
        <v>83</v>
      </c>
      <c r="AV648" s="236" t="s">
        <v>89</v>
      </c>
      <c r="AW648" s="236" t="s">
        <v>31</v>
      </c>
      <c r="AX648" s="236" t="s">
        <v>79</v>
      </c>
      <c r="AY648" s="238" t="s">
        <v>159</v>
      </c>
    </row>
    <row r="649" spans="1:65" s="34" customFormat="1" ht="21.75" customHeight="1">
      <c r="A649" s="28"/>
      <c r="B649" s="29"/>
      <c r="C649" s="205" t="s">
        <v>772</v>
      </c>
      <c r="D649" s="205" t="s">
        <v>161</v>
      </c>
      <c r="E649" s="206" t="s">
        <v>773</v>
      </c>
      <c r="F649" s="207" t="s">
        <v>774</v>
      </c>
      <c r="G649" s="208" t="s">
        <v>234</v>
      </c>
      <c r="H649" s="209">
        <v>278.558</v>
      </c>
      <c r="I649" s="1"/>
      <c r="J649" s="211">
        <f>ROUND(I649*H649,2)</f>
        <v>0</v>
      </c>
      <c r="K649" s="208" t="s">
        <v>165</v>
      </c>
      <c r="L649" s="29"/>
      <c r="M649" s="212" t="s">
        <v>1</v>
      </c>
      <c r="N649" s="213" t="s">
        <v>39</v>
      </c>
      <c r="O649" s="76"/>
      <c r="P649" s="214">
        <f>O649*H649</f>
        <v>0</v>
      </c>
      <c r="Q649" s="214">
        <v>0</v>
      </c>
      <c r="R649" s="214">
        <f>Q649*H649</f>
        <v>0</v>
      </c>
      <c r="S649" s="214">
        <v>0.076</v>
      </c>
      <c r="T649" s="215">
        <f>S649*H649</f>
        <v>21.170408</v>
      </c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R649" s="216" t="s">
        <v>89</v>
      </c>
      <c r="AT649" s="216" t="s">
        <v>161</v>
      </c>
      <c r="AU649" s="216" t="s">
        <v>83</v>
      </c>
      <c r="AY649" s="11" t="s">
        <v>159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1" t="s">
        <v>79</v>
      </c>
      <c r="BK649" s="217">
        <f>ROUND(I649*H649,2)</f>
        <v>0</v>
      </c>
      <c r="BL649" s="11" t="s">
        <v>89</v>
      </c>
      <c r="BM649" s="216" t="s">
        <v>775</v>
      </c>
    </row>
    <row r="650" spans="2:51" s="227" customFormat="1" ht="12">
      <c r="B650" s="228"/>
      <c r="D650" s="220" t="s">
        <v>167</v>
      </c>
      <c r="E650" s="229" t="s">
        <v>1</v>
      </c>
      <c r="F650" s="230" t="s">
        <v>776</v>
      </c>
      <c r="H650" s="231">
        <v>18.518</v>
      </c>
      <c r="K650" s="232"/>
      <c r="L650" s="228"/>
      <c r="M650" s="233"/>
      <c r="N650" s="234"/>
      <c r="O650" s="234"/>
      <c r="P650" s="234"/>
      <c r="Q650" s="234"/>
      <c r="R650" s="234"/>
      <c r="S650" s="234"/>
      <c r="T650" s="235"/>
      <c r="AT650" s="229" t="s">
        <v>167</v>
      </c>
      <c r="AU650" s="229" t="s">
        <v>83</v>
      </c>
      <c r="AV650" s="227" t="s">
        <v>83</v>
      </c>
      <c r="AW650" s="227" t="s">
        <v>31</v>
      </c>
      <c r="AX650" s="227" t="s">
        <v>74</v>
      </c>
      <c r="AY650" s="229" t="s">
        <v>159</v>
      </c>
    </row>
    <row r="651" spans="2:51" s="227" customFormat="1" ht="12">
      <c r="B651" s="228"/>
      <c r="D651" s="220" t="s">
        <v>167</v>
      </c>
      <c r="E651" s="229" t="s">
        <v>1</v>
      </c>
      <c r="F651" s="230" t="s">
        <v>777</v>
      </c>
      <c r="H651" s="231">
        <v>14.972</v>
      </c>
      <c r="K651" s="232"/>
      <c r="L651" s="228"/>
      <c r="M651" s="233"/>
      <c r="N651" s="234"/>
      <c r="O651" s="234"/>
      <c r="P651" s="234"/>
      <c r="Q651" s="234"/>
      <c r="R651" s="234"/>
      <c r="S651" s="234"/>
      <c r="T651" s="235"/>
      <c r="AT651" s="229" t="s">
        <v>167</v>
      </c>
      <c r="AU651" s="229" t="s">
        <v>83</v>
      </c>
      <c r="AV651" s="227" t="s">
        <v>83</v>
      </c>
      <c r="AW651" s="227" t="s">
        <v>31</v>
      </c>
      <c r="AX651" s="227" t="s">
        <v>74</v>
      </c>
      <c r="AY651" s="229" t="s">
        <v>159</v>
      </c>
    </row>
    <row r="652" spans="2:51" s="227" customFormat="1" ht="12">
      <c r="B652" s="228"/>
      <c r="D652" s="220" t="s">
        <v>167</v>
      </c>
      <c r="E652" s="229" t="s">
        <v>1</v>
      </c>
      <c r="F652" s="230" t="s">
        <v>778</v>
      </c>
      <c r="H652" s="231">
        <v>63.04</v>
      </c>
      <c r="K652" s="232"/>
      <c r="L652" s="228"/>
      <c r="M652" s="233"/>
      <c r="N652" s="234"/>
      <c r="O652" s="234"/>
      <c r="P652" s="234"/>
      <c r="Q652" s="234"/>
      <c r="R652" s="234"/>
      <c r="S652" s="234"/>
      <c r="T652" s="235"/>
      <c r="AT652" s="229" t="s">
        <v>167</v>
      </c>
      <c r="AU652" s="229" t="s">
        <v>83</v>
      </c>
      <c r="AV652" s="227" t="s">
        <v>83</v>
      </c>
      <c r="AW652" s="227" t="s">
        <v>31</v>
      </c>
      <c r="AX652" s="227" t="s">
        <v>74</v>
      </c>
      <c r="AY652" s="229" t="s">
        <v>159</v>
      </c>
    </row>
    <row r="653" spans="2:51" s="227" customFormat="1" ht="12">
      <c r="B653" s="228"/>
      <c r="D653" s="220" t="s">
        <v>167</v>
      </c>
      <c r="E653" s="229" t="s">
        <v>1</v>
      </c>
      <c r="F653" s="230" t="s">
        <v>779</v>
      </c>
      <c r="H653" s="231">
        <v>60.676</v>
      </c>
      <c r="K653" s="232"/>
      <c r="L653" s="228"/>
      <c r="M653" s="233"/>
      <c r="N653" s="234"/>
      <c r="O653" s="234"/>
      <c r="P653" s="234"/>
      <c r="Q653" s="234"/>
      <c r="R653" s="234"/>
      <c r="S653" s="234"/>
      <c r="T653" s="235"/>
      <c r="AT653" s="229" t="s">
        <v>167</v>
      </c>
      <c r="AU653" s="229" t="s">
        <v>83</v>
      </c>
      <c r="AV653" s="227" t="s">
        <v>83</v>
      </c>
      <c r="AW653" s="227" t="s">
        <v>31</v>
      </c>
      <c r="AX653" s="227" t="s">
        <v>74</v>
      </c>
      <c r="AY653" s="229" t="s">
        <v>159</v>
      </c>
    </row>
    <row r="654" spans="2:51" s="227" customFormat="1" ht="12">
      <c r="B654" s="228"/>
      <c r="D654" s="220" t="s">
        <v>167</v>
      </c>
      <c r="E654" s="229" t="s">
        <v>1</v>
      </c>
      <c r="F654" s="230" t="s">
        <v>780</v>
      </c>
      <c r="H654" s="231">
        <v>60.676</v>
      </c>
      <c r="K654" s="232"/>
      <c r="L654" s="228"/>
      <c r="M654" s="233"/>
      <c r="N654" s="234"/>
      <c r="O654" s="234"/>
      <c r="P654" s="234"/>
      <c r="Q654" s="234"/>
      <c r="R654" s="234"/>
      <c r="S654" s="234"/>
      <c r="T654" s="235"/>
      <c r="AT654" s="229" t="s">
        <v>167</v>
      </c>
      <c r="AU654" s="229" t="s">
        <v>83</v>
      </c>
      <c r="AV654" s="227" t="s">
        <v>83</v>
      </c>
      <c r="AW654" s="227" t="s">
        <v>31</v>
      </c>
      <c r="AX654" s="227" t="s">
        <v>74</v>
      </c>
      <c r="AY654" s="229" t="s">
        <v>159</v>
      </c>
    </row>
    <row r="655" spans="2:51" s="227" customFormat="1" ht="12">
      <c r="B655" s="228"/>
      <c r="D655" s="220" t="s">
        <v>167</v>
      </c>
      <c r="E655" s="229" t="s">
        <v>1</v>
      </c>
      <c r="F655" s="230" t="s">
        <v>781</v>
      </c>
      <c r="H655" s="231">
        <v>60.676</v>
      </c>
      <c r="K655" s="232"/>
      <c r="L655" s="228"/>
      <c r="M655" s="233"/>
      <c r="N655" s="234"/>
      <c r="O655" s="234"/>
      <c r="P655" s="234"/>
      <c r="Q655" s="234"/>
      <c r="R655" s="234"/>
      <c r="S655" s="234"/>
      <c r="T655" s="235"/>
      <c r="AT655" s="229" t="s">
        <v>167</v>
      </c>
      <c r="AU655" s="229" t="s">
        <v>83</v>
      </c>
      <c r="AV655" s="227" t="s">
        <v>83</v>
      </c>
      <c r="AW655" s="227" t="s">
        <v>31</v>
      </c>
      <c r="AX655" s="227" t="s">
        <v>74</v>
      </c>
      <c r="AY655" s="229" t="s">
        <v>159</v>
      </c>
    </row>
    <row r="656" spans="2:51" s="236" customFormat="1" ht="12">
      <c r="B656" s="237"/>
      <c r="D656" s="220" t="s">
        <v>167</v>
      </c>
      <c r="E656" s="238" t="s">
        <v>1</v>
      </c>
      <c r="F656" s="239" t="s">
        <v>178</v>
      </c>
      <c r="H656" s="240">
        <v>278.558</v>
      </c>
      <c r="K656" s="241"/>
      <c r="L656" s="237"/>
      <c r="M656" s="242"/>
      <c r="N656" s="243"/>
      <c r="O656" s="243"/>
      <c r="P656" s="243"/>
      <c r="Q656" s="243"/>
      <c r="R656" s="243"/>
      <c r="S656" s="243"/>
      <c r="T656" s="244"/>
      <c r="AT656" s="238" t="s">
        <v>167</v>
      </c>
      <c r="AU656" s="238" t="s">
        <v>83</v>
      </c>
      <c r="AV656" s="236" t="s">
        <v>89</v>
      </c>
      <c r="AW656" s="236" t="s">
        <v>31</v>
      </c>
      <c r="AX656" s="236" t="s">
        <v>79</v>
      </c>
      <c r="AY656" s="238" t="s">
        <v>159</v>
      </c>
    </row>
    <row r="657" spans="1:65" s="34" customFormat="1" ht="21.75" customHeight="1">
      <c r="A657" s="28"/>
      <c r="B657" s="29"/>
      <c r="C657" s="205" t="s">
        <v>782</v>
      </c>
      <c r="D657" s="205" t="s">
        <v>161</v>
      </c>
      <c r="E657" s="206" t="s">
        <v>783</v>
      </c>
      <c r="F657" s="207" t="s">
        <v>784</v>
      </c>
      <c r="G657" s="208" t="s">
        <v>234</v>
      </c>
      <c r="H657" s="209">
        <v>28.566</v>
      </c>
      <c r="I657" s="1"/>
      <c r="J657" s="211">
        <f>ROUND(I657*H657,2)</f>
        <v>0</v>
      </c>
      <c r="K657" s="208" t="s">
        <v>165</v>
      </c>
      <c r="L657" s="29"/>
      <c r="M657" s="212" t="s">
        <v>1</v>
      </c>
      <c r="N657" s="213" t="s">
        <v>39</v>
      </c>
      <c r="O657" s="76"/>
      <c r="P657" s="214">
        <f>O657*H657</f>
        <v>0</v>
      </c>
      <c r="Q657" s="214">
        <v>0</v>
      </c>
      <c r="R657" s="214">
        <f>Q657*H657</f>
        <v>0</v>
      </c>
      <c r="S657" s="214">
        <v>0.063</v>
      </c>
      <c r="T657" s="215">
        <f>S657*H657</f>
        <v>1.799658</v>
      </c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R657" s="216" t="s">
        <v>89</v>
      </c>
      <c r="AT657" s="216" t="s">
        <v>161</v>
      </c>
      <c r="AU657" s="216" t="s">
        <v>83</v>
      </c>
      <c r="AY657" s="11" t="s">
        <v>159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11" t="s">
        <v>79</v>
      </c>
      <c r="BK657" s="217">
        <f>ROUND(I657*H657,2)</f>
        <v>0</v>
      </c>
      <c r="BL657" s="11" t="s">
        <v>89</v>
      </c>
      <c r="BM657" s="216" t="s">
        <v>785</v>
      </c>
    </row>
    <row r="658" spans="2:51" s="227" customFormat="1" ht="12">
      <c r="B658" s="228"/>
      <c r="D658" s="220" t="s">
        <v>167</v>
      </c>
      <c r="E658" s="229" t="s">
        <v>1</v>
      </c>
      <c r="F658" s="230" t="s">
        <v>786</v>
      </c>
      <c r="H658" s="231">
        <v>2.857</v>
      </c>
      <c r="K658" s="232"/>
      <c r="L658" s="228"/>
      <c r="M658" s="233"/>
      <c r="N658" s="234"/>
      <c r="O658" s="234"/>
      <c r="P658" s="234"/>
      <c r="Q658" s="234"/>
      <c r="R658" s="234"/>
      <c r="S658" s="234"/>
      <c r="T658" s="235"/>
      <c r="AT658" s="229" t="s">
        <v>167</v>
      </c>
      <c r="AU658" s="229" t="s">
        <v>83</v>
      </c>
      <c r="AV658" s="227" t="s">
        <v>83</v>
      </c>
      <c r="AW658" s="227" t="s">
        <v>31</v>
      </c>
      <c r="AX658" s="227" t="s">
        <v>74</v>
      </c>
      <c r="AY658" s="229" t="s">
        <v>159</v>
      </c>
    </row>
    <row r="659" spans="2:51" s="227" customFormat="1" ht="12">
      <c r="B659" s="228"/>
      <c r="D659" s="220" t="s">
        <v>167</v>
      </c>
      <c r="E659" s="229" t="s">
        <v>1</v>
      </c>
      <c r="F659" s="230" t="s">
        <v>787</v>
      </c>
      <c r="H659" s="231">
        <v>2.857</v>
      </c>
      <c r="K659" s="232"/>
      <c r="L659" s="228"/>
      <c r="M659" s="233"/>
      <c r="N659" s="234"/>
      <c r="O659" s="234"/>
      <c r="P659" s="234"/>
      <c r="Q659" s="234"/>
      <c r="R659" s="234"/>
      <c r="S659" s="234"/>
      <c r="T659" s="235"/>
      <c r="AT659" s="229" t="s">
        <v>167</v>
      </c>
      <c r="AU659" s="229" t="s">
        <v>83</v>
      </c>
      <c r="AV659" s="227" t="s">
        <v>83</v>
      </c>
      <c r="AW659" s="227" t="s">
        <v>31</v>
      </c>
      <c r="AX659" s="227" t="s">
        <v>74</v>
      </c>
      <c r="AY659" s="229" t="s">
        <v>159</v>
      </c>
    </row>
    <row r="660" spans="2:51" s="227" customFormat="1" ht="12">
      <c r="B660" s="228"/>
      <c r="D660" s="220" t="s">
        <v>167</v>
      </c>
      <c r="E660" s="229" t="s">
        <v>1</v>
      </c>
      <c r="F660" s="230" t="s">
        <v>788</v>
      </c>
      <c r="H660" s="231">
        <v>5.713</v>
      </c>
      <c r="K660" s="232"/>
      <c r="L660" s="228"/>
      <c r="M660" s="233"/>
      <c r="N660" s="234"/>
      <c r="O660" s="234"/>
      <c r="P660" s="234"/>
      <c r="Q660" s="234"/>
      <c r="R660" s="234"/>
      <c r="S660" s="234"/>
      <c r="T660" s="235"/>
      <c r="AT660" s="229" t="s">
        <v>167</v>
      </c>
      <c r="AU660" s="229" t="s">
        <v>83</v>
      </c>
      <c r="AV660" s="227" t="s">
        <v>83</v>
      </c>
      <c r="AW660" s="227" t="s">
        <v>31</v>
      </c>
      <c r="AX660" s="227" t="s">
        <v>74</v>
      </c>
      <c r="AY660" s="229" t="s">
        <v>159</v>
      </c>
    </row>
    <row r="661" spans="2:51" s="227" customFormat="1" ht="12">
      <c r="B661" s="228"/>
      <c r="D661" s="220" t="s">
        <v>167</v>
      </c>
      <c r="E661" s="229" t="s">
        <v>1</v>
      </c>
      <c r="F661" s="230" t="s">
        <v>789</v>
      </c>
      <c r="H661" s="231">
        <v>5.713</v>
      </c>
      <c r="K661" s="232"/>
      <c r="L661" s="228"/>
      <c r="M661" s="233"/>
      <c r="N661" s="234"/>
      <c r="O661" s="234"/>
      <c r="P661" s="234"/>
      <c r="Q661" s="234"/>
      <c r="R661" s="234"/>
      <c r="S661" s="234"/>
      <c r="T661" s="235"/>
      <c r="AT661" s="229" t="s">
        <v>167</v>
      </c>
      <c r="AU661" s="229" t="s">
        <v>83</v>
      </c>
      <c r="AV661" s="227" t="s">
        <v>83</v>
      </c>
      <c r="AW661" s="227" t="s">
        <v>31</v>
      </c>
      <c r="AX661" s="227" t="s">
        <v>74</v>
      </c>
      <c r="AY661" s="229" t="s">
        <v>159</v>
      </c>
    </row>
    <row r="662" spans="2:51" s="227" customFormat="1" ht="12">
      <c r="B662" s="228"/>
      <c r="D662" s="220" t="s">
        <v>167</v>
      </c>
      <c r="E662" s="229" t="s">
        <v>1</v>
      </c>
      <c r="F662" s="230" t="s">
        <v>790</v>
      </c>
      <c r="H662" s="231">
        <v>5.713</v>
      </c>
      <c r="K662" s="232"/>
      <c r="L662" s="228"/>
      <c r="M662" s="233"/>
      <c r="N662" s="234"/>
      <c r="O662" s="234"/>
      <c r="P662" s="234"/>
      <c r="Q662" s="234"/>
      <c r="R662" s="234"/>
      <c r="S662" s="234"/>
      <c r="T662" s="235"/>
      <c r="AT662" s="229" t="s">
        <v>167</v>
      </c>
      <c r="AU662" s="229" t="s">
        <v>83</v>
      </c>
      <c r="AV662" s="227" t="s">
        <v>83</v>
      </c>
      <c r="AW662" s="227" t="s">
        <v>31</v>
      </c>
      <c r="AX662" s="227" t="s">
        <v>74</v>
      </c>
      <c r="AY662" s="229" t="s">
        <v>159</v>
      </c>
    </row>
    <row r="663" spans="2:51" s="227" customFormat="1" ht="12">
      <c r="B663" s="228"/>
      <c r="D663" s="220" t="s">
        <v>167</v>
      </c>
      <c r="E663" s="229" t="s">
        <v>1</v>
      </c>
      <c r="F663" s="230" t="s">
        <v>791</v>
      </c>
      <c r="H663" s="231">
        <v>5.713</v>
      </c>
      <c r="K663" s="232"/>
      <c r="L663" s="228"/>
      <c r="M663" s="233"/>
      <c r="N663" s="234"/>
      <c r="O663" s="234"/>
      <c r="P663" s="234"/>
      <c r="Q663" s="234"/>
      <c r="R663" s="234"/>
      <c r="S663" s="234"/>
      <c r="T663" s="235"/>
      <c r="AT663" s="229" t="s">
        <v>167</v>
      </c>
      <c r="AU663" s="229" t="s">
        <v>83</v>
      </c>
      <c r="AV663" s="227" t="s">
        <v>83</v>
      </c>
      <c r="AW663" s="227" t="s">
        <v>31</v>
      </c>
      <c r="AX663" s="227" t="s">
        <v>74</v>
      </c>
      <c r="AY663" s="229" t="s">
        <v>159</v>
      </c>
    </row>
    <row r="664" spans="2:51" s="236" customFormat="1" ht="12">
      <c r="B664" s="237"/>
      <c r="D664" s="220" t="s">
        <v>167</v>
      </c>
      <c r="E664" s="238" t="s">
        <v>1</v>
      </c>
      <c r="F664" s="239" t="s">
        <v>178</v>
      </c>
      <c r="H664" s="240">
        <v>28.566</v>
      </c>
      <c r="K664" s="241"/>
      <c r="L664" s="237"/>
      <c r="M664" s="242"/>
      <c r="N664" s="243"/>
      <c r="O664" s="243"/>
      <c r="P664" s="243"/>
      <c r="Q664" s="243"/>
      <c r="R664" s="243"/>
      <c r="S664" s="243"/>
      <c r="T664" s="244"/>
      <c r="AT664" s="238" t="s">
        <v>167</v>
      </c>
      <c r="AU664" s="238" t="s">
        <v>83</v>
      </c>
      <c r="AV664" s="236" t="s">
        <v>89</v>
      </c>
      <c r="AW664" s="236" t="s">
        <v>31</v>
      </c>
      <c r="AX664" s="236" t="s">
        <v>79</v>
      </c>
      <c r="AY664" s="238" t="s">
        <v>159</v>
      </c>
    </row>
    <row r="665" spans="1:65" s="34" customFormat="1" ht="24.2" customHeight="1">
      <c r="A665" s="28"/>
      <c r="B665" s="29"/>
      <c r="C665" s="205" t="s">
        <v>792</v>
      </c>
      <c r="D665" s="205" t="s">
        <v>161</v>
      </c>
      <c r="E665" s="206" t="s">
        <v>793</v>
      </c>
      <c r="F665" s="207" t="s">
        <v>794</v>
      </c>
      <c r="G665" s="208" t="s">
        <v>234</v>
      </c>
      <c r="H665" s="209">
        <v>9.375</v>
      </c>
      <c r="I665" s="1"/>
      <c r="J665" s="211">
        <f>ROUND(I665*H665,2)</f>
        <v>0</v>
      </c>
      <c r="K665" s="208" t="s">
        <v>165</v>
      </c>
      <c r="L665" s="29"/>
      <c r="M665" s="212" t="s">
        <v>1</v>
      </c>
      <c r="N665" s="213" t="s">
        <v>39</v>
      </c>
      <c r="O665" s="76"/>
      <c r="P665" s="214">
        <f>O665*H665</f>
        <v>0</v>
      </c>
      <c r="Q665" s="214">
        <v>0</v>
      </c>
      <c r="R665" s="214">
        <f>Q665*H665</f>
        <v>0</v>
      </c>
      <c r="S665" s="214">
        <v>0.019</v>
      </c>
      <c r="T665" s="215">
        <f>S665*H665</f>
        <v>0.178125</v>
      </c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R665" s="216" t="s">
        <v>89</v>
      </c>
      <c r="AT665" s="216" t="s">
        <v>161</v>
      </c>
      <c r="AU665" s="216" t="s">
        <v>83</v>
      </c>
      <c r="AY665" s="11" t="s">
        <v>159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11" t="s">
        <v>79</v>
      </c>
      <c r="BK665" s="217">
        <f>ROUND(I665*H665,2)</f>
        <v>0</v>
      </c>
      <c r="BL665" s="11" t="s">
        <v>89</v>
      </c>
      <c r="BM665" s="216" t="s">
        <v>795</v>
      </c>
    </row>
    <row r="666" spans="2:51" s="218" customFormat="1" ht="12">
      <c r="B666" s="219"/>
      <c r="D666" s="220" t="s">
        <v>167</v>
      </c>
      <c r="E666" s="221" t="s">
        <v>1</v>
      </c>
      <c r="F666" s="222" t="s">
        <v>796</v>
      </c>
      <c r="H666" s="221" t="s">
        <v>1</v>
      </c>
      <c r="K666" s="223"/>
      <c r="L666" s="219"/>
      <c r="M666" s="224"/>
      <c r="N666" s="225"/>
      <c r="O666" s="225"/>
      <c r="P666" s="225"/>
      <c r="Q666" s="225"/>
      <c r="R666" s="225"/>
      <c r="S666" s="225"/>
      <c r="T666" s="226"/>
      <c r="AT666" s="221" t="s">
        <v>167</v>
      </c>
      <c r="AU666" s="221" t="s">
        <v>83</v>
      </c>
      <c r="AV666" s="218" t="s">
        <v>79</v>
      </c>
      <c r="AW666" s="218" t="s">
        <v>31</v>
      </c>
      <c r="AX666" s="218" t="s">
        <v>74</v>
      </c>
      <c r="AY666" s="221" t="s">
        <v>159</v>
      </c>
    </row>
    <row r="667" spans="2:51" s="227" customFormat="1" ht="12">
      <c r="B667" s="228"/>
      <c r="D667" s="220" t="s">
        <v>167</v>
      </c>
      <c r="E667" s="229" t="s">
        <v>1</v>
      </c>
      <c r="F667" s="230" t="s">
        <v>797</v>
      </c>
      <c r="H667" s="231">
        <v>9.375</v>
      </c>
      <c r="K667" s="232"/>
      <c r="L667" s="228"/>
      <c r="M667" s="233"/>
      <c r="N667" s="234"/>
      <c r="O667" s="234"/>
      <c r="P667" s="234"/>
      <c r="Q667" s="234"/>
      <c r="R667" s="234"/>
      <c r="S667" s="234"/>
      <c r="T667" s="235"/>
      <c r="AT667" s="229" t="s">
        <v>167</v>
      </c>
      <c r="AU667" s="229" t="s">
        <v>83</v>
      </c>
      <c r="AV667" s="227" t="s">
        <v>83</v>
      </c>
      <c r="AW667" s="227" t="s">
        <v>31</v>
      </c>
      <c r="AX667" s="227" t="s">
        <v>79</v>
      </c>
      <c r="AY667" s="229" t="s">
        <v>159</v>
      </c>
    </row>
    <row r="668" spans="1:65" s="34" customFormat="1" ht="24.2" customHeight="1">
      <c r="A668" s="28"/>
      <c r="B668" s="29"/>
      <c r="C668" s="205" t="s">
        <v>798</v>
      </c>
      <c r="D668" s="205" t="s">
        <v>161</v>
      </c>
      <c r="E668" s="206" t="s">
        <v>799</v>
      </c>
      <c r="F668" s="207" t="s">
        <v>800</v>
      </c>
      <c r="G668" s="208" t="s">
        <v>241</v>
      </c>
      <c r="H668" s="209">
        <v>125</v>
      </c>
      <c r="I668" s="1"/>
      <c r="J668" s="211">
        <f>ROUND(I668*H668,2)</f>
        <v>0</v>
      </c>
      <c r="K668" s="208" t="s">
        <v>165</v>
      </c>
      <c r="L668" s="29"/>
      <c r="M668" s="212" t="s">
        <v>1</v>
      </c>
      <c r="N668" s="213" t="s">
        <v>39</v>
      </c>
      <c r="O668" s="76"/>
      <c r="P668" s="214">
        <f>O668*H668</f>
        <v>0</v>
      </c>
      <c r="Q668" s="214">
        <v>0</v>
      </c>
      <c r="R668" s="214">
        <f>Q668*H668</f>
        <v>0</v>
      </c>
      <c r="S668" s="214">
        <v>0.025</v>
      </c>
      <c r="T668" s="215">
        <f>S668*H668</f>
        <v>3.125</v>
      </c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R668" s="216" t="s">
        <v>89</v>
      </c>
      <c r="AT668" s="216" t="s">
        <v>161</v>
      </c>
      <c r="AU668" s="216" t="s">
        <v>83</v>
      </c>
      <c r="AY668" s="11" t="s">
        <v>159</v>
      </c>
      <c r="BE668" s="217">
        <f>IF(N668="základní",J668,0)</f>
        <v>0</v>
      </c>
      <c r="BF668" s="217">
        <f>IF(N668="snížená",J668,0)</f>
        <v>0</v>
      </c>
      <c r="BG668" s="217">
        <f>IF(N668="zákl. přenesená",J668,0)</f>
        <v>0</v>
      </c>
      <c r="BH668" s="217">
        <f>IF(N668="sníž. přenesená",J668,0)</f>
        <v>0</v>
      </c>
      <c r="BI668" s="217">
        <f>IF(N668="nulová",J668,0)</f>
        <v>0</v>
      </c>
      <c r="BJ668" s="11" t="s">
        <v>79</v>
      </c>
      <c r="BK668" s="217">
        <f>ROUND(I668*H668,2)</f>
        <v>0</v>
      </c>
      <c r="BL668" s="11" t="s">
        <v>89</v>
      </c>
      <c r="BM668" s="216" t="s">
        <v>801</v>
      </c>
    </row>
    <row r="669" spans="2:51" s="218" customFormat="1" ht="12">
      <c r="B669" s="219"/>
      <c r="D669" s="220" t="s">
        <v>167</v>
      </c>
      <c r="E669" s="221" t="s">
        <v>1</v>
      </c>
      <c r="F669" s="222" t="s">
        <v>344</v>
      </c>
      <c r="H669" s="221" t="s">
        <v>1</v>
      </c>
      <c r="K669" s="223"/>
      <c r="L669" s="219"/>
      <c r="M669" s="224"/>
      <c r="N669" s="225"/>
      <c r="O669" s="225"/>
      <c r="P669" s="225"/>
      <c r="Q669" s="225"/>
      <c r="R669" s="225"/>
      <c r="S669" s="225"/>
      <c r="T669" s="226"/>
      <c r="AT669" s="221" t="s">
        <v>167</v>
      </c>
      <c r="AU669" s="221" t="s">
        <v>83</v>
      </c>
      <c r="AV669" s="218" t="s">
        <v>79</v>
      </c>
      <c r="AW669" s="218" t="s">
        <v>31</v>
      </c>
      <c r="AX669" s="218" t="s">
        <v>74</v>
      </c>
      <c r="AY669" s="221" t="s">
        <v>159</v>
      </c>
    </row>
    <row r="670" spans="2:51" s="227" customFormat="1" ht="12">
      <c r="B670" s="228"/>
      <c r="D670" s="220" t="s">
        <v>167</v>
      </c>
      <c r="E670" s="229" t="s">
        <v>1</v>
      </c>
      <c r="F670" s="230" t="s">
        <v>802</v>
      </c>
      <c r="H670" s="231">
        <v>125</v>
      </c>
      <c r="K670" s="232"/>
      <c r="L670" s="228"/>
      <c r="M670" s="233"/>
      <c r="N670" s="234"/>
      <c r="O670" s="234"/>
      <c r="P670" s="234"/>
      <c r="Q670" s="234"/>
      <c r="R670" s="234"/>
      <c r="S670" s="234"/>
      <c r="T670" s="235"/>
      <c r="AT670" s="229" t="s">
        <v>167</v>
      </c>
      <c r="AU670" s="229" t="s">
        <v>83</v>
      </c>
      <c r="AV670" s="227" t="s">
        <v>83</v>
      </c>
      <c r="AW670" s="227" t="s">
        <v>31</v>
      </c>
      <c r="AX670" s="227" t="s">
        <v>79</v>
      </c>
      <c r="AY670" s="229" t="s">
        <v>159</v>
      </c>
    </row>
    <row r="671" spans="1:65" s="34" customFormat="1" ht="24.2" customHeight="1">
      <c r="A671" s="28"/>
      <c r="B671" s="29"/>
      <c r="C671" s="205" t="s">
        <v>803</v>
      </c>
      <c r="D671" s="205" t="s">
        <v>161</v>
      </c>
      <c r="E671" s="206" t="s">
        <v>804</v>
      </c>
      <c r="F671" s="207" t="s">
        <v>805</v>
      </c>
      <c r="G671" s="208" t="s">
        <v>241</v>
      </c>
      <c r="H671" s="209">
        <v>19</v>
      </c>
      <c r="I671" s="1"/>
      <c r="J671" s="211">
        <f>ROUND(I671*H671,2)</f>
        <v>0</v>
      </c>
      <c r="K671" s="208" t="s">
        <v>165</v>
      </c>
      <c r="L671" s="29"/>
      <c r="M671" s="212" t="s">
        <v>1</v>
      </c>
      <c r="N671" s="213" t="s">
        <v>39</v>
      </c>
      <c r="O671" s="76"/>
      <c r="P671" s="214">
        <f>O671*H671</f>
        <v>0</v>
      </c>
      <c r="Q671" s="214">
        <v>0</v>
      </c>
      <c r="R671" s="214">
        <f>Q671*H671</f>
        <v>0</v>
      </c>
      <c r="S671" s="214">
        <v>0.054</v>
      </c>
      <c r="T671" s="215">
        <f>S671*H671</f>
        <v>1.026</v>
      </c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R671" s="216" t="s">
        <v>89</v>
      </c>
      <c r="AT671" s="216" t="s">
        <v>161</v>
      </c>
      <c r="AU671" s="216" t="s">
        <v>83</v>
      </c>
      <c r="AY671" s="11" t="s">
        <v>159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11" t="s">
        <v>79</v>
      </c>
      <c r="BK671" s="217">
        <f>ROUND(I671*H671,2)</f>
        <v>0</v>
      </c>
      <c r="BL671" s="11" t="s">
        <v>89</v>
      </c>
      <c r="BM671" s="216" t="s">
        <v>806</v>
      </c>
    </row>
    <row r="672" spans="2:51" s="218" customFormat="1" ht="12">
      <c r="B672" s="219"/>
      <c r="D672" s="220" t="s">
        <v>167</v>
      </c>
      <c r="E672" s="221" t="s">
        <v>1</v>
      </c>
      <c r="F672" s="222" t="s">
        <v>344</v>
      </c>
      <c r="H672" s="221" t="s">
        <v>1</v>
      </c>
      <c r="K672" s="223"/>
      <c r="L672" s="219"/>
      <c r="M672" s="224"/>
      <c r="N672" s="225"/>
      <c r="O672" s="225"/>
      <c r="P672" s="225"/>
      <c r="Q672" s="225"/>
      <c r="R672" s="225"/>
      <c r="S672" s="225"/>
      <c r="T672" s="226"/>
      <c r="AT672" s="221" t="s">
        <v>167</v>
      </c>
      <c r="AU672" s="221" t="s">
        <v>83</v>
      </c>
      <c r="AV672" s="218" t="s">
        <v>79</v>
      </c>
      <c r="AW672" s="218" t="s">
        <v>31</v>
      </c>
      <c r="AX672" s="218" t="s">
        <v>74</v>
      </c>
      <c r="AY672" s="221" t="s">
        <v>159</v>
      </c>
    </row>
    <row r="673" spans="2:51" s="227" customFormat="1" ht="12">
      <c r="B673" s="228"/>
      <c r="D673" s="220" t="s">
        <v>167</v>
      </c>
      <c r="E673" s="229" t="s">
        <v>1</v>
      </c>
      <c r="F673" s="230" t="s">
        <v>807</v>
      </c>
      <c r="H673" s="231">
        <v>19</v>
      </c>
      <c r="K673" s="232"/>
      <c r="L673" s="228"/>
      <c r="M673" s="233"/>
      <c r="N673" s="234"/>
      <c r="O673" s="234"/>
      <c r="P673" s="234"/>
      <c r="Q673" s="234"/>
      <c r="R673" s="234"/>
      <c r="S673" s="234"/>
      <c r="T673" s="235"/>
      <c r="AT673" s="229" t="s">
        <v>167</v>
      </c>
      <c r="AU673" s="229" t="s">
        <v>83</v>
      </c>
      <c r="AV673" s="227" t="s">
        <v>83</v>
      </c>
      <c r="AW673" s="227" t="s">
        <v>31</v>
      </c>
      <c r="AX673" s="227" t="s">
        <v>79</v>
      </c>
      <c r="AY673" s="229" t="s">
        <v>159</v>
      </c>
    </row>
    <row r="674" spans="1:65" s="34" customFormat="1" ht="24.2" customHeight="1">
      <c r="A674" s="28"/>
      <c r="B674" s="29"/>
      <c r="C674" s="205" t="s">
        <v>808</v>
      </c>
      <c r="D674" s="205" t="s">
        <v>161</v>
      </c>
      <c r="E674" s="206" t="s">
        <v>809</v>
      </c>
      <c r="F674" s="207" t="s">
        <v>810</v>
      </c>
      <c r="G674" s="208" t="s">
        <v>164</v>
      </c>
      <c r="H674" s="209">
        <v>1.151</v>
      </c>
      <c r="I674" s="1"/>
      <c r="J674" s="211">
        <f>ROUND(I674*H674,2)</f>
        <v>0</v>
      </c>
      <c r="K674" s="208" t="s">
        <v>165</v>
      </c>
      <c r="L674" s="29"/>
      <c r="M674" s="212" t="s">
        <v>1</v>
      </c>
      <c r="N674" s="213" t="s">
        <v>39</v>
      </c>
      <c r="O674" s="76"/>
      <c r="P674" s="214">
        <f>O674*H674</f>
        <v>0</v>
      </c>
      <c r="Q674" s="214">
        <v>0</v>
      </c>
      <c r="R674" s="214">
        <f>Q674*H674</f>
        <v>0</v>
      </c>
      <c r="S674" s="214">
        <v>2.2</v>
      </c>
      <c r="T674" s="215">
        <f>S674*H674</f>
        <v>2.5322000000000005</v>
      </c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R674" s="216" t="s">
        <v>89</v>
      </c>
      <c r="AT674" s="216" t="s">
        <v>161</v>
      </c>
      <c r="AU674" s="216" t="s">
        <v>83</v>
      </c>
      <c r="AY674" s="11" t="s">
        <v>159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11" t="s">
        <v>79</v>
      </c>
      <c r="BK674" s="217">
        <f>ROUND(I674*H674,2)</f>
        <v>0</v>
      </c>
      <c r="BL674" s="11" t="s">
        <v>89</v>
      </c>
      <c r="BM674" s="216" t="s">
        <v>811</v>
      </c>
    </row>
    <row r="675" spans="2:51" s="218" customFormat="1" ht="22.5">
      <c r="B675" s="219"/>
      <c r="D675" s="220" t="s">
        <v>167</v>
      </c>
      <c r="E675" s="221" t="s">
        <v>1</v>
      </c>
      <c r="F675" s="222" t="s">
        <v>812</v>
      </c>
      <c r="H675" s="221" t="s">
        <v>1</v>
      </c>
      <c r="K675" s="223"/>
      <c r="L675" s="219"/>
      <c r="M675" s="224"/>
      <c r="N675" s="225"/>
      <c r="O675" s="225"/>
      <c r="P675" s="225"/>
      <c r="Q675" s="225"/>
      <c r="R675" s="225"/>
      <c r="S675" s="225"/>
      <c r="T675" s="226"/>
      <c r="AT675" s="221" t="s">
        <v>167</v>
      </c>
      <c r="AU675" s="221" t="s">
        <v>83</v>
      </c>
      <c r="AV675" s="218" t="s">
        <v>79</v>
      </c>
      <c r="AW675" s="218" t="s">
        <v>31</v>
      </c>
      <c r="AX675" s="218" t="s">
        <v>74</v>
      </c>
      <c r="AY675" s="221" t="s">
        <v>159</v>
      </c>
    </row>
    <row r="676" spans="2:51" s="227" customFormat="1" ht="12">
      <c r="B676" s="228"/>
      <c r="D676" s="220" t="s">
        <v>167</v>
      </c>
      <c r="E676" s="229" t="s">
        <v>1</v>
      </c>
      <c r="F676" s="230" t="s">
        <v>813</v>
      </c>
      <c r="H676" s="231">
        <v>0.651</v>
      </c>
      <c r="K676" s="232"/>
      <c r="L676" s="228"/>
      <c r="M676" s="233"/>
      <c r="N676" s="234"/>
      <c r="O676" s="234"/>
      <c r="P676" s="234"/>
      <c r="Q676" s="234"/>
      <c r="R676" s="234"/>
      <c r="S676" s="234"/>
      <c r="T676" s="235"/>
      <c r="AT676" s="229" t="s">
        <v>167</v>
      </c>
      <c r="AU676" s="229" t="s">
        <v>83</v>
      </c>
      <c r="AV676" s="227" t="s">
        <v>83</v>
      </c>
      <c r="AW676" s="227" t="s">
        <v>31</v>
      </c>
      <c r="AX676" s="227" t="s">
        <v>74</v>
      </c>
      <c r="AY676" s="229" t="s">
        <v>159</v>
      </c>
    </row>
    <row r="677" spans="2:51" s="218" customFormat="1" ht="12">
      <c r="B677" s="219"/>
      <c r="D677" s="220" t="s">
        <v>167</v>
      </c>
      <c r="E677" s="221" t="s">
        <v>1</v>
      </c>
      <c r="F677" s="222" t="s">
        <v>814</v>
      </c>
      <c r="H677" s="221" t="s">
        <v>1</v>
      </c>
      <c r="K677" s="223"/>
      <c r="L677" s="219"/>
      <c r="M677" s="224"/>
      <c r="N677" s="225"/>
      <c r="O677" s="225"/>
      <c r="P677" s="225"/>
      <c r="Q677" s="225"/>
      <c r="R677" s="225"/>
      <c r="S677" s="225"/>
      <c r="T677" s="226"/>
      <c r="AT677" s="221" t="s">
        <v>167</v>
      </c>
      <c r="AU677" s="221" t="s">
        <v>83</v>
      </c>
      <c r="AV677" s="218" t="s">
        <v>79</v>
      </c>
      <c r="AW677" s="218" t="s">
        <v>31</v>
      </c>
      <c r="AX677" s="218" t="s">
        <v>74</v>
      </c>
      <c r="AY677" s="221" t="s">
        <v>159</v>
      </c>
    </row>
    <row r="678" spans="2:51" s="227" customFormat="1" ht="12">
      <c r="B678" s="228"/>
      <c r="D678" s="220" t="s">
        <v>167</v>
      </c>
      <c r="E678" s="229" t="s">
        <v>1</v>
      </c>
      <c r="F678" s="230" t="s">
        <v>815</v>
      </c>
      <c r="H678" s="231">
        <v>0.5</v>
      </c>
      <c r="K678" s="232"/>
      <c r="L678" s="228"/>
      <c r="M678" s="233"/>
      <c r="N678" s="234"/>
      <c r="O678" s="234"/>
      <c r="P678" s="234"/>
      <c r="Q678" s="234"/>
      <c r="R678" s="234"/>
      <c r="S678" s="234"/>
      <c r="T678" s="235"/>
      <c r="AT678" s="229" t="s">
        <v>167</v>
      </c>
      <c r="AU678" s="229" t="s">
        <v>83</v>
      </c>
      <c r="AV678" s="227" t="s">
        <v>83</v>
      </c>
      <c r="AW678" s="227" t="s">
        <v>31</v>
      </c>
      <c r="AX678" s="227" t="s">
        <v>74</v>
      </c>
      <c r="AY678" s="229" t="s">
        <v>159</v>
      </c>
    </row>
    <row r="679" spans="2:51" s="236" customFormat="1" ht="12">
      <c r="B679" s="237"/>
      <c r="D679" s="220" t="s">
        <v>167</v>
      </c>
      <c r="E679" s="238" t="s">
        <v>1</v>
      </c>
      <c r="F679" s="239" t="s">
        <v>178</v>
      </c>
      <c r="H679" s="240">
        <v>1.151</v>
      </c>
      <c r="K679" s="241"/>
      <c r="L679" s="237"/>
      <c r="M679" s="242"/>
      <c r="N679" s="243"/>
      <c r="O679" s="243"/>
      <c r="P679" s="243"/>
      <c r="Q679" s="243"/>
      <c r="R679" s="243"/>
      <c r="S679" s="243"/>
      <c r="T679" s="244"/>
      <c r="AT679" s="238" t="s">
        <v>167</v>
      </c>
      <c r="AU679" s="238" t="s">
        <v>83</v>
      </c>
      <c r="AV679" s="236" t="s">
        <v>89</v>
      </c>
      <c r="AW679" s="236" t="s">
        <v>31</v>
      </c>
      <c r="AX679" s="236" t="s">
        <v>79</v>
      </c>
      <c r="AY679" s="238" t="s">
        <v>159</v>
      </c>
    </row>
    <row r="680" spans="1:65" s="34" customFormat="1" ht="24.2" customHeight="1">
      <c r="A680" s="28"/>
      <c r="B680" s="29"/>
      <c r="C680" s="205" t="s">
        <v>816</v>
      </c>
      <c r="D680" s="205" t="s">
        <v>161</v>
      </c>
      <c r="E680" s="206" t="s">
        <v>817</v>
      </c>
      <c r="F680" s="207" t="s">
        <v>818</v>
      </c>
      <c r="G680" s="208" t="s">
        <v>322</v>
      </c>
      <c r="H680" s="209">
        <v>208</v>
      </c>
      <c r="I680" s="1"/>
      <c r="J680" s="211">
        <f>ROUND(I680*H680,2)</f>
        <v>0</v>
      </c>
      <c r="K680" s="208" t="s">
        <v>165</v>
      </c>
      <c r="L680" s="29"/>
      <c r="M680" s="212" t="s">
        <v>1</v>
      </c>
      <c r="N680" s="213" t="s">
        <v>39</v>
      </c>
      <c r="O680" s="76"/>
      <c r="P680" s="214">
        <f>O680*H680</f>
        <v>0</v>
      </c>
      <c r="Q680" s="214">
        <v>0</v>
      </c>
      <c r="R680" s="214">
        <f>Q680*H680</f>
        <v>0</v>
      </c>
      <c r="S680" s="214">
        <v>0.027</v>
      </c>
      <c r="T680" s="215">
        <f>S680*H680</f>
        <v>5.616</v>
      </c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R680" s="216" t="s">
        <v>89</v>
      </c>
      <c r="AT680" s="216" t="s">
        <v>161</v>
      </c>
      <c r="AU680" s="216" t="s">
        <v>83</v>
      </c>
      <c r="AY680" s="11" t="s">
        <v>159</v>
      </c>
      <c r="BE680" s="217">
        <f>IF(N680="základní",J680,0)</f>
        <v>0</v>
      </c>
      <c r="BF680" s="217">
        <f>IF(N680="snížená",J680,0)</f>
        <v>0</v>
      </c>
      <c r="BG680" s="217">
        <f>IF(N680="zákl. přenesená",J680,0)</f>
        <v>0</v>
      </c>
      <c r="BH680" s="217">
        <f>IF(N680="sníž. přenesená",J680,0)</f>
        <v>0</v>
      </c>
      <c r="BI680" s="217">
        <f>IF(N680="nulová",J680,0)</f>
        <v>0</v>
      </c>
      <c r="BJ680" s="11" t="s">
        <v>79</v>
      </c>
      <c r="BK680" s="217">
        <f>ROUND(I680*H680,2)</f>
        <v>0</v>
      </c>
      <c r="BL680" s="11" t="s">
        <v>89</v>
      </c>
      <c r="BM680" s="216" t="s">
        <v>819</v>
      </c>
    </row>
    <row r="681" spans="2:51" s="218" customFormat="1" ht="12">
      <c r="B681" s="219"/>
      <c r="D681" s="220" t="s">
        <v>167</v>
      </c>
      <c r="E681" s="221" t="s">
        <v>1</v>
      </c>
      <c r="F681" s="222" t="s">
        <v>344</v>
      </c>
      <c r="H681" s="221" t="s">
        <v>1</v>
      </c>
      <c r="K681" s="223"/>
      <c r="L681" s="219"/>
      <c r="M681" s="224"/>
      <c r="N681" s="225"/>
      <c r="O681" s="225"/>
      <c r="P681" s="225"/>
      <c r="Q681" s="225"/>
      <c r="R681" s="225"/>
      <c r="S681" s="225"/>
      <c r="T681" s="226"/>
      <c r="AT681" s="221" t="s">
        <v>167</v>
      </c>
      <c r="AU681" s="221" t="s">
        <v>83</v>
      </c>
      <c r="AV681" s="218" t="s">
        <v>79</v>
      </c>
      <c r="AW681" s="218" t="s">
        <v>31</v>
      </c>
      <c r="AX681" s="218" t="s">
        <v>74</v>
      </c>
      <c r="AY681" s="221" t="s">
        <v>159</v>
      </c>
    </row>
    <row r="682" spans="2:51" s="227" customFormat="1" ht="12">
      <c r="B682" s="228"/>
      <c r="D682" s="220" t="s">
        <v>167</v>
      </c>
      <c r="E682" s="229" t="s">
        <v>1</v>
      </c>
      <c r="F682" s="230" t="s">
        <v>820</v>
      </c>
      <c r="H682" s="231">
        <v>208</v>
      </c>
      <c r="K682" s="232"/>
      <c r="L682" s="228"/>
      <c r="M682" s="233"/>
      <c r="N682" s="234"/>
      <c r="O682" s="234"/>
      <c r="P682" s="234"/>
      <c r="Q682" s="234"/>
      <c r="R682" s="234"/>
      <c r="S682" s="234"/>
      <c r="T682" s="235"/>
      <c r="AT682" s="229" t="s">
        <v>167</v>
      </c>
      <c r="AU682" s="229" t="s">
        <v>83</v>
      </c>
      <c r="AV682" s="227" t="s">
        <v>83</v>
      </c>
      <c r="AW682" s="227" t="s">
        <v>31</v>
      </c>
      <c r="AX682" s="227" t="s">
        <v>79</v>
      </c>
      <c r="AY682" s="229" t="s">
        <v>159</v>
      </c>
    </row>
    <row r="683" spans="1:65" s="34" customFormat="1" ht="24.2" customHeight="1">
      <c r="A683" s="28"/>
      <c r="B683" s="29"/>
      <c r="C683" s="205" t="s">
        <v>821</v>
      </c>
      <c r="D683" s="205" t="s">
        <v>161</v>
      </c>
      <c r="E683" s="206" t="s">
        <v>822</v>
      </c>
      <c r="F683" s="207" t="s">
        <v>823</v>
      </c>
      <c r="G683" s="208" t="s">
        <v>322</v>
      </c>
      <c r="H683" s="209">
        <v>87.25</v>
      </c>
      <c r="I683" s="1"/>
      <c r="J683" s="211">
        <f>ROUND(I683*H683,2)</f>
        <v>0</v>
      </c>
      <c r="K683" s="208" t="s">
        <v>165</v>
      </c>
      <c r="L683" s="29"/>
      <c r="M683" s="212" t="s">
        <v>1</v>
      </c>
      <c r="N683" s="213" t="s">
        <v>39</v>
      </c>
      <c r="O683" s="76"/>
      <c r="P683" s="214">
        <f>O683*H683</f>
        <v>0</v>
      </c>
      <c r="Q683" s="214">
        <v>0.00047</v>
      </c>
      <c r="R683" s="214">
        <f>Q683*H683</f>
        <v>0.041007499999999995</v>
      </c>
      <c r="S683" s="214">
        <v>0.005</v>
      </c>
      <c r="T683" s="215">
        <f>S683*H683</f>
        <v>0.43625</v>
      </c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R683" s="216" t="s">
        <v>89</v>
      </c>
      <c r="AT683" s="216" t="s">
        <v>161</v>
      </c>
      <c r="AU683" s="216" t="s">
        <v>83</v>
      </c>
      <c r="AY683" s="11" t="s">
        <v>159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1" t="s">
        <v>79</v>
      </c>
      <c r="BK683" s="217">
        <f>ROUND(I683*H683,2)</f>
        <v>0</v>
      </c>
      <c r="BL683" s="11" t="s">
        <v>89</v>
      </c>
      <c r="BM683" s="216" t="s">
        <v>824</v>
      </c>
    </row>
    <row r="684" spans="2:51" s="218" customFormat="1" ht="12">
      <c r="B684" s="219"/>
      <c r="D684" s="220" t="s">
        <v>167</v>
      </c>
      <c r="E684" s="221" t="s">
        <v>1</v>
      </c>
      <c r="F684" s="222" t="s">
        <v>825</v>
      </c>
      <c r="H684" s="221" t="s">
        <v>1</v>
      </c>
      <c r="K684" s="223"/>
      <c r="L684" s="219"/>
      <c r="M684" s="224"/>
      <c r="N684" s="225"/>
      <c r="O684" s="225"/>
      <c r="P684" s="225"/>
      <c r="Q684" s="225"/>
      <c r="R684" s="225"/>
      <c r="S684" s="225"/>
      <c r="T684" s="226"/>
      <c r="AT684" s="221" t="s">
        <v>167</v>
      </c>
      <c r="AU684" s="221" t="s">
        <v>83</v>
      </c>
      <c r="AV684" s="218" t="s">
        <v>79</v>
      </c>
      <c r="AW684" s="218" t="s">
        <v>31</v>
      </c>
      <c r="AX684" s="218" t="s">
        <v>74</v>
      </c>
      <c r="AY684" s="221" t="s">
        <v>159</v>
      </c>
    </row>
    <row r="685" spans="2:51" s="227" customFormat="1" ht="12">
      <c r="B685" s="228"/>
      <c r="D685" s="220" t="s">
        <v>167</v>
      </c>
      <c r="E685" s="229" t="s">
        <v>1</v>
      </c>
      <c r="F685" s="230" t="s">
        <v>826</v>
      </c>
      <c r="H685" s="231">
        <v>3.25</v>
      </c>
      <c r="K685" s="232"/>
      <c r="L685" s="228"/>
      <c r="M685" s="233"/>
      <c r="N685" s="234"/>
      <c r="O685" s="234"/>
      <c r="P685" s="234"/>
      <c r="Q685" s="234"/>
      <c r="R685" s="234"/>
      <c r="S685" s="234"/>
      <c r="T685" s="235"/>
      <c r="AT685" s="229" t="s">
        <v>167</v>
      </c>
      <c r="AU685" s="229" t="s">
        <v>83</v>
      </c>
      <c r="AV685" s="227" t="s">
        <v>83</v>
      </c>
      <c r="AW685" s="227" t="s">
        <v>31</v>
      </c>
      <c r="AX685" s="227" t="s">
        <v>74</v>
      </c>
      <c r="AY685" s="229" t="s">
        <v>159</v>
      </c>
    </row>
    <row r="686" spans="2:51" s="227" customFormat="1" ht="12">
      <c r="B686" s="228"/>
      <c r="D686" s="220" t="s">
        <v>167</v>
      </c>
      <c r="E686" s="229" t="s">
        <v>1</v>
      </c>
      <c r="F686" s="230" t="s">
        <v>827</v>
      </c>
      <c r="H686" s="231">
        <v>84</v>
      </c>
      <c r="K686" s="232"/>
      <c r="L686" s="228"/>
      <c r="M686" s="233"/>
      <c r="N686" s="234"/>
      <c r="O686" s="234"/>
      <c r="P686" s="234"/>
      <c r="Q686" s="234"/>
      <c r="R686" s="234"/>
      <c r="S686" s="234"/>
      <c r="T686" s="235"/>
      <c r="AT686" s="229" t="s">
        <v>167</v>
      </c>
      <c r="AU686" s="229" t="s">
        <v>83</v>
      </c>
      <c r="AV686" s="227" t="s">
        <v>83</v>
      </c>
      <c r="AW686" s="227" t="s">
        <v>31</v>
      </c>
      <c r="AX686" s="227" t="s">
        <v>74</v>
      </c>
      <c r="AY686" s="229" t="s">
        <v>159</v>
      </c>
    </row>
    <row r="687" spans="2:51" s="236" customFormat="1" ht="12">
      <c r="B687" s="237"/>
      <c r="D687" s="220" t="s">
        <v>167</v>
      </c>
      <c r="E687" s="238" t="s">
        <v>1</v>
      </c>
      <c r="F687" s="239" t="s">
        <v>178</v>
      </c>
      <c r="H687" s="240">
        <v>87.25</v>
      </c>
      <c r="K687" s="241"/>
      <c r="L687" s="237"/>
      <c r="M687" s="242"/>
      <c r="N687" s="243"/>
      <c r="O687" s="243"/>
      <c r="P687" s="243"/>
      <c r="Q687" s="243"/>
      <c r="R687" s="243"/>
      <c r="S687" s="243"/>
      <c r="T687" s="244"/>
      <c r="AT687" s="238" t="s">
        <v>167</v>
      </c>
      <c r="AU687" s="238" t="s">
        <v>83</v>
      </c>
      <c r="AV687" s="236" t="s">
        <v>89</v>
      </c>
      <c r="AW687" s="236" t="s">
        <v>31</v>
      </c>
      <c r="AX687" s="236" t="s">
        <v>79</v>
      </c>
      <c r="AY687" s="238" t="s">
        <v>159</v>
      </c>
    </row>
    <row r="688" spans="1:65" s="34" customFormat="1" ht="24.2" customHeight="1">
      <c r="A688" s="28"/>
      <c r="B688" s="29"/>
      <c r="C688" s="205" t="s">
        <v>828</v>
      </c>
      <c r="D688" s="205" t="s">
        <v>161</v>
      </c>
      <c r="E688" s="206" t="s">
        <v>829</v>
      </c>
      <c r="F688" s="207" t="s">
        <v>830</v>
      </c>
      <c r="G688" s="208" t="s">
        <v>322</v>
      </c>
      <c r="H688" s="209">
        <v>3</v>
      </c>
      <c r="I688" s="1"/>
      <c r="J688" s="211">
        <f>ROUND(I688*H688,2)</f>
        <v>0</v>
      </c>
      <c r="K688" s="208" t="s">
        <v>165</v>
      </c>
      <c r="L688" s="29"/>
      <c r="M688" s="212" t="s">
        <v>1</v>
      </c>
      <c r="N688" s="213" t="s">
        <v>39</v>
      </c>
      <c r="O688" s="76"/>
      <c r="P688" s="214">
        <f>O688*H688</f>
        <v>0</v>
      </c>
      <c r="Q688" s="214">
        <v>0.00079</v>
      </c>
      <c r="R688" s="214">
        <f>Q688*H688</f>
        <v>0.00237</v>
      </c>
      <c r="S688" s="214">
        <v>0.053</v>
      </c>
      <c r="T688" s="215">
        <f>S688*H688</f>
        <v>0.159</v>
      </c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R688" s="216" t="s">
        <v>89</v>
      </c>
      <c r="AT688" s="216" t="s">
        <v>161</v>
      </c>
      <c r="AU688" s="216" t="s">
        <v>83</v>
      </c>
      <c r="AY688" s="11" t="s">
        <v>159</v>
      </c>
      <c r="BE688" s="217">
        <f>IF(N688="základní",J688,0)</f>
        <v>0</v>
      </c>
      <c r="BF688" s="217">
        <f>IF(N688="snížená",J688,0)</f>
        <v>0</v>
      </c>
      <c r="BG688" s="217">
        <f>IF(N688="zákl. přenesená",J688,0)</f>
        <v>0</v>
      </c>
      <c r="BH688" s="217">
        <f>IF(N688="sníž. přenesená",J688,0)</f>
        <v>0</v>
      </c>
      <c r="BI688" s="217">
        <f>IF(N688="nulová",J688,0)</f>
        <v>0</v>
      </c>
      <c r="BJ688" s="11" t="s">
        <v>79</v>
      </c>
      <c r="BK688" s="217">
        <f>ROUND(I688*H688,2)</f>
        <v>0</v>
      </c>
      <c r="BL688" s="11" t="s">
        <v>89</v>
      </c>
      <c r="BM688" s="216" t="s">
        <v>831</v>
      </c>
    </row>
    <row r="689" spans="2:51" s="218" customFormat="1" ht="12">
      <c r="B689" s="219"/>
      <c r="D689" s="220" t="s">
        <v>167</v>
      </c>
      <c r="E689" s="221" t="s">
        <v>1</v>
      </c>
      <c r="F689" s="222" t="s">
        <v>832</v>
      </c>
      <c r="H689" s="221" t="s">
        <v>1</v>
      </c>
      <c r="K689" s="223"/>
      <c r="L689" s="219"/>
      <c r="M689" s="224"/>
      <c r="N689" s="225"/>
      <c r="O689" s="225"/>
      <c r="P689" s="225"/>
      <c r="Q689" s="225"/>
      <c r="R689" s="225"/>
      <c r="S689" s="225"/>
      <c r="T689" s="226"/>
      <c r="AT689" s="221" t="s">
        <v>167</v>
      </c>
      <c r="AU689" s="221" t="s">
        <v>83</v>
      </c>
      <c r="AV689" s="218" t="s">
        <v>79</v>
      </c>
      <c r="AW689" s="218" t="s">
        <v>31</v>
      </c>
      <c r="AX689" s="218" t="s">
        <v>74</v>
      </c>
      <c r="AY689" s="221" t="s">
        <v>159</v>
      </c>
    </row>
    <row r="690" spans="2:51" s="227" customFormat="1" ht="12">
      <c r="B690" s="228"/>
      <c r="D690" s="220" t="s">
        <v>167</v>
      </c>
      <c r="E690" s="229" t="s">
        <v>1</v>
      </c>
      <c r="F690" s="230" t="s">
        <v>833</v>
      </c>
      <c r="H690" s="231">
        <v>2</v>
      </c>
      <c r="K690" s="232"/>
      <c r="L690" s="228"/>
      <c r="M690" s="233"/>
      <c r="N690" s="234"/>
      <c r="O690" s="234"/>
      <c r="P690" s="234"/>
      <c r="Q690" s="234"/>
      <c r="R690" s="234"/>
      <c r="S690" s="234"/>
      <c r="T690" s="235"/>
      <c r="AT690" s="229" t="s">
        <v>167</v>
      </c>
      <c r="AU690" s="229" t="s">
        <v>83</v>
      </c>
      <c r="AV690" s="227" t="s">
        <v>83</v>
      </c>
      <c r="AW690" s="227" t="s">
        <v>31</v>
      </c>
      <c r="AX690" s="227" t="s">
        <v>74</v>
      </c>
      <c r="AY690" s="229" t="s">
        <v>159</v>
      </c>
    </row>
    <row r="691" spans="2:51" s="227" customFormat="1" ht="12">
      <c r="B691" s="228"/>
      <c r="D691" s="220" t="s">
        <v>167</v>
      </c>
      <c r="E691" s="229" t="s">
        <v>1</v>
      </c>
      <c r="F691" s="230" t="s">
        <v>834</v>
      </c>
      <c r="H691" s="231">
        <v>0.2</v>
      </c>
      <c r="K691" s="232"/>
      <c r="L691" s="228"/>
      <c r="M691" s="233"/>
      <c r="N691" s="234"/>
      <c r="O691" s="234"/>
      <c r="P691" s="234"/>
      <c r="Q691" s="234"/>
      <c r="R691" s="234"/>
      <c r="S691" s="234"/>
      <c r="T691" s="235"/>
      <c r="AT691" s="229" t="s">
        <v>167</v>
      </c>
      <c r="AU691" s="229" t="s">
        <v>83</v>
      </c>
      <c r="AV691" s="227" t="s">
        <v>83</v>
      </c>
      <c r="AW691" s="227" t="s">
        <v>31</v>
      </c>
      <c r="AX691" s="227" t="s">
        <v>74</v>
      </c>
      <c r="AY691" s="229" t="s">
        <v>159</v>
      </c>
    </row>
    <row r="692" spans="2:51" s="227" customFormat="1" ht="12">
      <c r="B692" s="228"/>
      <c r="D692" s="220" t="s">
        <v>167</v>
      </c>
      <c r="E692" s="229" t="s">
        <v>1</v>
      </c>
      <c r="F692" s="230" t="s">
        <v>835</v>
      </c>
      <c r="H692" s="231">
        <v>0.4</v>
      </c>
      <c r="K692" s="232"/>
      <c r="L692" s="228"/>
      <c r="M692" s="233"/>
      <c r="N692" s="234"/>
      <c r="O692" s="234"/>
      <c r="P692" s="234"/>
      <c r="Q692" s="234"/>
      <c r="R692" s="234"/>
      <c r="S692" s="234"/>
      <c r="T692" s="235"/>
      <c r="AT692" s="229" t="s">
        <v>167</v>
      </c>
      <c r="AU692" s="229" t="s">
        <v>83</v>
      </c>
      <c r="AV692" s="227" t="s">
        <v>83</v>
      </c>
      <c r="AW692" s="227" t="s">
        <v>31</v>
      </c>
      <c r="AX692" s="227" t="s">
        <v>74</v>
      </c>
      <c r="AY692" s="229" t="s">
        <v>159</v>
      </c>
    </row>
    <row r="693" spans="2:51" s="227" customFormat="1" ht="12">
      <c r="B693" s="228"/>
      <c r="D693" s="220" t="s">
        <v>167</v>
      </c>
      <c r="E693" s="229" t="s">
        <v>1</v>
      </c>
      <c r="F693" s="230" t="s">
        <v>835</v>
      </c>
      <c r="H693" s="231">
        <v>0.4</v>
      </c>
      <c r="K693" s="232"/>
      <c r="L693" s="228"/>
      <c r="M693" s="233"/>
      <c r="N693" s="234"/>
      <c r="O693" s="234"/>
      <c r="P693" s="234"/>
      <c r="Q693" s="234"/>
      <c r="R693" s="234"/>
      <c r="S693" s="234"/>
      <c r="T693" s="235"/>
      <c r="AT693" s="229" t="s">
        <v>167</v>
      </c>
      <c r="AU693" s="229" t="s">
        <v>83</v>
      </c>
      <c r="AV693" s="227" t="s">
        <v>83</v>
      </c>
      <c r="AW693" s="227" t="s">
        <v>31</v>
      </c>
      <c r="AX693" s="227" t="s">
        <v>74</v>
      </c>
      <c r="AY693" s="229" t="s">
        <v>159</v>
      </c>
    </row>
    <row r="694" spans="2:51" s="236" customFormat="1" ht="12">
      <c r="B694" s="237"/>
      <c r="D694" s="220" t="s">
        <v>167</v>
      </c>
      <c r="E694" s="238" t="s">
        <v>1</v>
      </c>
      <c r="F694" s="239" t="s">
        <v>178</v>
      </c>
      <c r="H694" s="240">
        <v>3</v>
      </c>
      <c r="K694" s="241"/>
      <c r="L694" s="237"/>
      <c r="M694" s="242"/>
      <c r="N694" s="243"/>
      <c r="O694" s="243"/>
      <c r="P694" s="243"/>
      <c r="Q694" s="243"/>
      <c r="R694" s="243"/>
      <c r="S694" s="243"/>
      <c r="T694" s="244"/>
      <c r="AT694" s="238" t="s">
        <v>167</v>
      </c>
      <c r="AU694" s="238" t="s">
        <v>83</v>
      </c>
      <c r="AV694" s="236" t="s">
        <v>89</v>
      </c>
      <c r="AW694" s="236" t="s">
        <v>31</v>
      </c>
      <c r="AX694" s="236" t="s">
        <v>79</v>
      </c>
      <c r="AY694" s="238" t="s">
        <v>159</v>
      </c>
    </row>
    <row r="695" spans="1:65" s="34" customFormat="1" ht="16.5" customHeight="1">
      <c r="A695" s="28"/>
      <c r="B695" s="29"/>
      <c r="C695" s="205" t="s">
        <v>836</v>
      </c>
      <c r="D695" s="205" t="s">
        <v>161</v>
      </c>
      <c r="E695" s="206" t="s">
        <v>837</v>
      </c>
      <c r="F695" s="207" t="s">
        <v>838</v>
      </c>
      <c r="G695" s="208" t="s">
        <v>241</v>
      </c>
      <c r="H695" s="209">
        <v>4</v>
      </c>
      <c r="I695" s="1"/>
      <c r="J695" s="211">
        <f>ROUND(I695*H695,2)</f>
        <v>0</v>
      </c>
      <c r="K695" s="263" t="s">
        <v>2249</v>
      </c>
      <c r="L695" s="29"/>
      <c r="M695" s="212" t="s">
        <v>1</v>
      </c>
      <c r="N695" s="213" t="s">
        <v>39</v>
      </c>
      <c r="O695" s="76"/>
      <c r="P695" s="214">
        <f>O695*H695</f>
        <v>0</v>
      </c>
      <c r="Q695" s="214">
        <v>0</v>
      </c>
      <c r="R695" s="214">
        <f>Q695*H695</f>
        <v>0</v>
      </c>
      <c r="S695" s="214">
        <v>0</v>
      </c>
      <c r="T695" s="215">
        <f>S695*H695</f>
        <v>0</v>
      </c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R695" s="216" t="s">
        <v>89</v>
      </c>
      <c r="AT695" s="216" t="s">
        <v>161</v>
      </c>
      <c r="AU695" s="216" t="s">
        <v>83</v>
      </c>
      <c r="AY695" s="11" t="s">
        <v>159</v>
      </c>
      <c r="BE695" s="217">
        <f>IF(N695="základní",J695,0)</f>
        <v>0</v>
      </c>
      <c r="BF695" s="217">
        <f>IF(N695="snížená",J695,0)</f>
        <v>0</v>
      </c>
      <c r="BG695" s="217">
        <f>IF(N695="zákl. přenesená",J695,0)</f>
        <v>0</v>
      </c>
      <c r="BH695" s="217">
        <f>IF(N695="sníž. přenesená",J695,0)</f>
        <v>0</v>
      </c>
      <c r="BI695" s="217">
        <f>IF(N695="nulová",J695,0)</f>
        <v>0</v>
      </c>
      <c r="BJ695" s="11" t="s">
        <v>79</v>
      </c>
      <c r="BK695" s="217">
        <f>ROUND(I695*H695,2)</f>
        <v>0</v>
      </c>
      <c r="BL695" s="11" t="s">
        <v>89</v>
      </c>
      <c r="BM695" s="216" t="s">
        <v>839</v>
      </c>
    </row>
    <row r="696" spans="2:51" s="218" customFormat="1" ht="12">
      <c r="B696" s="219"/>
      <c r="D696" s="220" t="s">
        <v>167</v>
      </c>
      <c r="E696" s="221" t="s">
        <v>1</v>
      </c>
      <c r="F696" s="222" t="s">
        <v>840</v>
      </c>
      <c r="H696" s="221" t="s">
        <v>1</v>
      </c>
      <c r="K696" s="223"/>
      <c r="L696" s="219"/>
      <c r="M696" s="224"/>
      <c r="N696" s="225"/>
      <c r="O696" s="225"/>
      <c r="P696" s="225"/>
      <c r="Q696" s="225"/>
      <c r="R696" s="225"/>
      <c r="S696" s="225"/>
      <c r="T696" s="226"/>
      <c r="AT696" s="221" t="s">
        <v>167</v>
      </c>
      <c r="AU696" s="221" t="s">
        <v>83</v>
      </c>
      <c r="AV696" s="218" t="s">
        <v>79</v>
      </c>
      <c r="AW696" s="218" t="s">
        <v>31</v>
      </c>
      <c r="AX696" s="218" t="s">
        <v>74</v>
      </c>
      <c r="AY696" s="221" t="s">
        <v>159</v>
      </c>
    </row>
    <row r="697" spans="2:51" s="227" customFormat="1" ht="12">
      <c r="B697" s="228"/>
      <c r="D697" s="220" t="s">
        <v>167</v>
      </c>
      <c r="E697" s="229" t="s">
        <v>1</v>
      </c>
      <c r="F697" s="230" t="s">
        <v>89</v>
      </c>
      <c r="H697" s="231">
        <v>4</v>
      </c>
      <c r="K697" s="232"/>
      <c r="L697" s="228"/>
      <c r="M697" s="233"/>
      <c r="N697" s="234"/>
      <c r="O697" s="234"/>
      <c r="P697" s="234"/>
      <c r="Q697" s="234"/>
      <c r="R697" s="234"/>
      <c r="S697" s="234"/>
      <c r="T697" s="235"/>
      <c r="AT697" s="229" t="s">
        <v>167</v>
      </c>
      <c r="AU697" s="229" t="s">
        <v>83</v>
      </c>
      <c r="AV697" s="227" t="s">
        <v>83</v>
      </c>
      <c r="AW697" s="227" t="s">
        <v>31</v>
      </c>
      <c r="AX697" s="227" t="s">
        <v>79</v>
      </c>
      <c r="AY697" s="229" t="s">
        <v>159</v>
      </c>
    </row>
    <row r="698" spans="1:65" s="34" customFormat="1" ht="33" customHeight="1">
      <c r="A698" s="28"/>
      <c r="B698" s="29"/>
      <c r="C698" s="205" t="s">
        <v>841</v>
      </c>
      <c r="D698" s="205" t="s">
        <v>161</v>
      </c>
      <c r="E698" s="206" t="s">
        <v>842</v>
      </c>
      <c r="F698" s="207" t="s">
        <v>843</v>
      </c>
      <c r="G698" s="208" t="s">
        <v>234</v>
      </c>
      <c r="H698" s="209">
        <v>1477.628</v>
      </c>
      <c r="I698" s="1"/>
      <c r="J698" s="211">
        <f>ROUND(I698*H698,2)</f>
        <v>0</v>
      </c>
      <c r="K698" s="208" t="s">
        <v>165</v>
      </c>
      <c r="L698" s="29"/>
      <c r="M698" s="212" t="s">
        <v>1</v>
      </c>
      <c r="N698" s="213" t="s">
        <v>39</v>
      </c>
      <c r="O698" s="76"/>
      <c r="P698" s="214">
        <f>O698*H698</f>
        <v>0</v>
      </c>
      <c r="Q698" s="214">
        <v>0</v>
      </c>
      <c r="R698" s="214">
        <f>Q698*H698</f>
        <v>0</v>
      </c>
      <c r="S698" s="214">
        <v>0.004</v>
      </c>
      <c r="T698" s="215">
        <f>S698*H698</f>
        <v>5.910512</v>
      </c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R698" s="216" t="s">
        <v>89</v>
      </c>
      <c r="AT698" s="216" t="s">
        <v>161</v>
      </c>
      <c r="AU698" s="216" t="s">
        <v>83</v>
      </c>
      <c r="AY698" s="11" t="s">
        <v>159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11" t="s">
        <v>79</v>
      </c>
      <c r="BK698" s="217">
        <f>ROUND(I698*H698,2)</f>
        <v>0</v>
      </c>
      <c r="BL698" s="11" t="s">
        <v>89</v>
      </c>
      <c r="BM698" s="216" t="s">
        <v>844</v>
      </c>
    </row>
    <row r="699" spans="2:51" s="218" customFormat="1" ht="12">
      <c r="B699" s="219"/>
      <c r="D699" s="220" t="s">
        <v>167</v>
      </c>
      <c r="E699" s="221" t="s">
        <v>1</v>
      </c>
      <c r="F699" s="222" t="s">
        <v>845</v>
      </c>
      <c r="H699" s="221" t="s">
        <v>1</v>
      </c>
      <c r="K699" s="223"/>
      <c r="L699" s="219"/>
      <c r="M699" s="224"/>
      <c r="N699" s="225"/>
      <c r="O699" s="225"/>
      <c r="P699" s="225"/>
      <c r="Q699" s="225"/>
      <c r="R699" s="225"/>
      <c r="S699" s="225"/>
      <c r="T699" s="226"/>
      <c r="AT699" s="221" t="s">
        <v>167</v>
      </c>
      <c r="AU699" s="221" t="s">
        <v>83</v>
      </c>
      <c r="AV699" s="218" t="s">
        <v>79</v>
      </c>
      <c r="AW699" s="218" t="s">
        <v>31</v>
      </c>
      <c r="AX699" s="218" t="s">
        <v>74</v>
      </c>
      <c r="AY699" s="221" t="s">
        <v>159</v>
      </c>
    </row>
    <row r="700" spans="2:51" s="218" customFormat="1" ht="12">
      <c r="B700" s="219"/>
      <c r="D700" s="220" t="s">
        <v>167</v>
      </c>
      <c r="E700" s="221" t="s">
        <v>1</v>
      </c>
      <c r="F700" s="222" t="s">
        <v>353</v>
      </c>
      <c r="H700" s="221" t="s">
        <v>1</v>
      </c>
      <c r="K700" s="223"/>
      <c r="L700" s="219"/>
      <c r="M700" s="224"/>
      <c r="N700" s="225"/>
      <c r="O700" s="225"/>
      <c r="P700" s="225"/>
      <c r="Q700" s="225"/>
      <c r="R700" s="225"/>
      <c r="S700" s="225"/>
      <c r="T700" s="226"/>
      <c r="AT700" s="221" t="s">
        <v>167</v>
      </c>
      <c r="AU700" s="221" t="s">
        <v>83</v>
      </c>
      <c r="AV700" s="218" t="s">
        <v>79</v>
      </c>
      <c r="AW700" s="218" t="s">
        <v>31</v>
      </c>
      <c r="AX700" s="218" t="s">
        <v>74</v>
      </c>
      <c r="AY700" s="221" t="s">
        <v>159</v>
      </c>
    </row>
    <row r="701" spans="2:51" s="227" customFormat="1" ht="12">
      <c r="B701" s="228"/>
      <c r="D701" s="220" t="s">
        <v>167</v>
      </c>
      <c r="E701" s="229" t="s">
        <v>1</v>
      </c>
      <c r="F701" s="230" t="s">
        <v>438</v>
      </c>
      <c r="H701" s="231">
        <v>53.287</v>
      </c>
      <c r="K701" s="232"/>
      <c r="L701" s="228"/>
      <c r="M701" s="233"/>
      <c r="N701" s="234"/>
      <c r="O701" s="234"/>
      <c r="P701" s="234"/>
      <c r="Q701" s="234"/>
      <c r="R701" s="234"/>
      <c r="S701" s="234"/>
      <c r="T701" s="235"/>
      <c r="AT701" s="229" t="s">
        <v>167</v>
      </c>
      <c r="AU701" s="229" t="s">
        <v>83</v>
      </c>
      <c r="AV701" s="227" t="s">
        <v>83</v>
      </c>
      <c r="AW701" s="227" t="s">
        <v>31</v>
      </c>
      <c r="AX701" s="227" t="s">
        <v>74</v>
      </c>
      <c r="AY701" s="229" t="s">
        <v>159</v>
      </c>
    </row>
    <row r="702" spans="2:51" s="227" customFormat="1" ht="22.5">
      <c r="B702" s="228"/>
      <c r="D702" s="220" t="s">
        <v>167</v>
      </c>
      <c r="E702" s="229" t="s">
        <v>1</v>
      </c>
      <c r="F702" s="230" t="s">
        <v>439</v>
      </c>
      <c r="H702" s="231">
        <v>30.368</v>
      </c>
      <c r="K702" s="232"/>
      <c r="L702" s="228"/>
      <c r="M702" s="233"/>
      <c r="N702" s="234"/>
      <c r="O702" s="234"/>
      <c r="P702" s="234"/>
      <c r="Q702" s="234"/>
      <c r="R702" s="234"/>
      <c r="S702" s="234"/>
      <c r="T702" s="235"/>
      <c r="AT702" s="229" t="s">
        <v>167</v>
      </c>
      <c r="AU702" s="229" t="s">
        <v>83</v>
      </c>
      <c r="AV702" s="227" t="s">
        <v>83</v>
      </c>
      <c r="AW702" s="227" t="s">
        <v>31</v>
      </c>
      <c r="AX702" s="227" t="s">
        <v>74</v>
      </c>
      <c r="AY702" s="229" t="s">
        <v>159</v>
      </c>
    </row>
    <row r="703" spans="2:51" s="227" customFormat="1" ht="12">
      <c r="B703" s="228"/>
      <c r="D703" s="220" t="s">
        <v>167</v>
      </c>
      <c r="E703" s="229" t="s">
        <v>1</v>
      </c>
      <c r="F703" s="230" t="s">
        <v>440</v>
      </c>
      <c r="H703" s="231">
        <v>11.568</v>
      </c>
      <c r="K703" s="232"/>
      <c r="L703" s="228"/>
      <c r="M703" s="233"/>
      <c r="N703" s="234"/>
      <c r="O703" s="234"/>
      <c r="P703" s="234"/>
      <c r="Q703" s="234"/>
      <c r="R703" s="234"/>
      <c r="S703" s="234"/>
      <c r="T703" s="235"/>
      <c r="AT703" s="229" t="s">
        <v>167</v>
      </c>
      <c r="AU703" s="229" t="s">
        <v>83</v>
      </c>
      <c r="AV703" s="227" t="s">
        <v>83</v>
      </c>
      <c r="AW703" s="227" t="s">
        <v>31</v>
      </c>
      <c r="AX703" s="227" t="s">
        <v>74</v>
      </c>
      <c r="AY703" s="229" t="s">
        <v>159</v>
      </c>
    </row>
    <row r="704" spans="2:51" s="227" customFormat="1" ht="12">
      <c r="B704" s="228"/>
      <c r="D704" s="220" t="s">
        <v>167</v>
      </c>
      <c r="E704" s="229" t="s">
        <v>1</v>
      </c>
      <c r="F704" s="230" t="s">
        <v>383</v>
      </c>
      <c r="H704" s="231">
        <v>10.918</v>
      </c>
      <c r="K704" s="232"/>
      <c r="L704" s="228"/>
      <c r="M704" s="233"/>
      <c r="N704" s="234"/>
      <c r="O704" s="234"/>
      <c r="P704" s="234"/>
      <c r="Q704" s="234"/>
      <c r="R704" s="234"/>
      <c r="S704" s="234"/>
      <c r="T704" s="235"/>
      <c r="AT704" s="229" t="s">
        <v>167</v>
      </c>
      <c r="AU704" s="229" t="s">
        <v>83</v>
      </c>
      <c r="AV704" s="227" t="s">
        <v>83</v>
      </c>
      <c r="AW704" s="227" t="s">
        <v>31</v>
      </c>
      <c r="AX704" s="227" t="s">
        <v>74</v>
      </c>
      <c r="AY704" s="229" t="s">
        <v>159</v>
      </c>
    </row>
    <row r="705" spans="2:51" s="227" customFormat="1" ht="12">
      <c r="B705" s="228"/>
      <c r="D705" s="220" t="s">
        <v>167</v>
      </c>
      <c r="E705" s="229" t="s">
        <v>1</v>
      </c>
      <c r="F705" s="230" t="s">
        <v>441</v>
      </c>
      <c r="H705" s="231">
        <v>6.299</v>
      </c>
      <c r="K705" s="232"/>
      <c r="L705" s="228"/>
      <c r="M705" s="233"/>
      <c r="N705" s="234"/>
      <c r="O705" s="234"/>
      <c r="P705" s="234"/>
      <c r="Q705" s="234"/>
      <c r="R705" s="234"/>
      <c r="S705" s="234"/>
      <c r="T705" s="235"/>
      <c r="AT705" s="229" t="s">
        <v>167</v>
      </c>
      <c r="AU705" s="229" t="s">
        <v>83</v>
      </c>
      <c r="AV705" s="227" t="s">
        <v>83</v>
      </c>
      <c r="AW705" s="227" t="s">
        <v>31</v>
      </c>
      <c r="AX705" s="227" t="s">
        <v>74</v>
      </c>
      <c r="AY705" s="229" t="s">
        <v>159</v>
      </c>
    </row>
    <row r="706" spans="2:51" s="255" customFormat="1" ht="12">
      <c r="B706" s="254"/>
      <c r="D706" s="220" t="s">
        <v>167</v>
      </c>
      <c r="E706" s="256" t="s">
        <v>1</v>
      </c>
      <c r="F706" s="257" t="s">
        <v>380</v>
      </c>
      <c r="H706" s="258">
        <v>112.44</v>
      </c>
      <c r="K706" s="259"/>
      <c r="L706" s="254"/>
      <c r="M706" s="260"/>
      <c r="N706" s="261"/>
      <c r="O706" s="261"/>
      <c r="P706" s="261"/>
      <c r="Q706" s="261"/>
      <c r="R706" s="261"/>
      <c r="S706" s="261"/>
      <c r="T706" s="262"/>
      <c r="AT706" s="256" t="s">
        <v>167</v>
      </c>
      <c r="AU706" s="256" t="s">
        <v>83</v>
      </c>
      <c r="AV706" s="255" t="s">
        <v>86</v>
      </c>
      <c r="AW706" s="255" t="s">
        <v>31</v>
      </c>
      <c r="AX706" s="255" t="s">
        <v>74</v>
      </c>
      <c r="AY706" s="256" t="s">
        <v>159</v>
      </c>
    </row>
    <row r="707" spans="2:51" s="218" customFormat="1" ht="12">
      <c r="B707" s="219"/>
      <c r="D707" s="220" t="s">
        <v>167</v>
      </c>
      <c r="E707" s="221" t="s">
        <v>1</v>
      </c>
      <c r="F707" s="222" t="s">
        <v>394</v>
      </c>
      <c r="H707" s="221" t="s">
        <v>1</v>
      </c>
      <c r="K707" s="223"/>
      <c r="L707" s="219"/>
      <c r="M707" s="224"/>
      <c r="N707" s="225"/>
      <c r="O707" s="225"/>
      <c r="P707" s="225"/>
      <c r="Q707" s="225"/>
      <c r="R707" s="225"/>
      <c r="S707" s="225"/>
      <c r="T707" s="226"/>
      <c r="AT707" s="221" t="s">
        <v>167</v>
      </c>
      <c r="AU707" s="221" t="s">
        <v>83</v>
      </c>
      <c r="AV707" s="218" t="s">
        <v>79</v>
      </c>
      <c r="AW707" s="218" t="s">
        <v>31</v>
      </c>
      <c r="AX707" s="218" t="s">
        <v>74</v>
      </c>
      <c r="AY707" s="221" t="s">
        <v>159</v>
      </c>
    </row>
    <row r="708" spans="2:51" s="227" customFormat="1" ht="22.5">
      <c r="B708" s="228"/>
      <c r="D708" s="220" t="s">
        <v>167</v>
      </c>
      <c r="E708" s="229" t="s">
        <v>1</v>
      </c>
      <c r="F708" s="230" t="s">
        <v>442</v>
      </c>
      <c r="H708" s="231">
        <v>48.92</v>
      </c>
      <c r="K708" s="232"/>
      <c r="L708" s="228"/>
      <c r="M708" s="233"/>
      <c r="N708" s="234"/>
      <c r="O708" s="234"/>
      <c r="P708" s="234"/>
      <c r="Q708" s="234"/>
      <c r="R708" s="234"/>
      <c r="S708" s="234"/>
      <c r="T708" s="235"/>
      <c r="AT708" s="229" t="s">
        <v>167</v>
      </c>
      <c r="AU708" s="229" t="s">
        <v>83</v>
      </c>
      <c r="AV708" s="227" t="s">
        <v>83</v>
      </c>
      <c r="AW708" s="227" t="s">
        <v>31</v>
      </c>
      <c r="AX708" s="227" t="s">
        <v>74</v>
      </c>
      <c r="AY708" s="229" t="s">
        <v>159</v>
      </c>
    </row>
    <row r="709" spans="2:51" s="227" customFormat="1" ht="12">
      <c r="B709" s="228"/>
      <c r="D709" s="220" t="s">
        <v>167</v>
      </c>
      <c r="E709" s="229" t="s">
        <v>1</v>
      </c>
      <c r="F709" s="230" t="s">
        <v>443</v>
      </c>
      <c r="H709" s="231">
        <v>6.268</v>
      </c>
      <c r="K709" s="232"/>
      <c r="L709" s="228"/>
      <c r="M709" s="233"/>
      <c r="N709" s="234"/>
      <c r="O709" s="234"/>
      <c r="P709" s="234"/>
      <c r="Q709" s="234"/>
      <c r="R709" s="234"/>
      <c r="S709" s="234"/>
      <c r="T709" s="235"/>
      <c r="AT709" s="229" t="s">
        <v>167</v>
      </c>
      <c r="AU709" s="229" t="s">
        <v>83</v>
      </c>
      <c r="AV709" s="227" t="s">
        <v>83</v>
      </c>
      <c r="AW709" s="227" t="s">
        <v>31</v>
      </c>
      <c r="AX709" s="227" t="s">
        <v>74</v>
      </c>
      <c r="AY709" s="229" t="s">
        <v>159</v>
      </c>
    </row>
    <row r="710" spans="2:51" s="227" customFormat="1" ht="12">
      <c r="B710" s="228"/>
      <c r="D710" s="220" t="s">
        <v>167</v>
      </c>
      <c r="E710" s="229" t="s">
        <v>1</v>
      </c>
      <c r="F710" s="230" t="s">
        <v>444</v>
      </c>
      <c r="H710" s="231">
        <v>6.756</v>
      </c>
      <c r="K710" s="232"/>
      <c r="L710" s="228"/>
      <c r="M710" s="233"/>
      <c r="N710" s="234"/>
      <c r="O710" s="234"/>
      <c r="P710" s="234"/>
      <c r="Q710" s="234"/>
      <c r="R710" s="234"/>
      <c r="S710" s="234"/>
      <c r="T710" s="235"/>
      <c r="AT710" s="229" t="s">
        <v>167</v>
      </c>
      <c r="AU710" s="229" t="s">
        <v>83</v>
      </c>
      <c r="AV710" s="227" t="s">
        <v>83</v>
      </c>
      <c r="AW710" s="227" t="s">
        <v>31</v>
      </c>
      <c r="AX710" s="227" t="s">
        <v>74</v>
      </c>
      <c r="AY710" s="229" t="s">
        <v>159</v>
      </c>
    </row>
    <row r="711" spans="2:51" s="227" customFormat="1" ht="12">
      <c r="B711" s="228"/>
      <c r="D711" s="220" t="s">
        <v>167</v>
      </c>
      <c r="E711" s="229" t="s">
        <v>1</v>
      </c>
      <c r="F711" s="230" t="s">
        <v>445</v>
      </c>
      <c r="H711" s="231">
        <v>15.899</v>
      </c>
      <c r="K711" s="232"/>
      <c r="L711" s="228"/>
      <c r="M711" s="233"/>
      <c r="N711" s="234"/>
      <c r="O711" s="234"/>
      <c r="P711" s="234"/>
      <c r="Q711" s="234"/>
      <c r="R711" s="234"/>
      <c r="S711" s="234"/>
      <c r="T711" s="235"/>
      <c r="AT711" s="229" t="s">
        <v>167</v>
      </c>
      <c r="AU711" s="229" t="s">
        <v>83</v>
      </c>
      <c r="AV711" s="227" t="s">
        <v>83</v>
      </c>
      <c r="AW711" s="227" t="s">
        <v>31</v>
      </c>
      <c r="AX711" s="227" t="s">
        <v>74</v>
      </c>
      <c r="AY711" s="229" t="s">
        <v>159</v>
      </c>
    </row>
    <row r="712" spans="2:51" s="227" customFormat="1" ht="12">
      <c r="B712" s="228"/>
      <c r="D712" s="220" t="s">
        <v>167</v>
      </c>
      <c r="E712" s="229" t="s">
        <v>1</v>
      </c>
      <c r="F712" s="230" t="s">
        <v>401</v>
      </c>
      <c r="H712" s="231">
        <v>8.241</v>
      </c>
      <c r="K712" s="232"/>
      <c r="L712" s="228"/>
      <c r="M712" s="233"/>
      <c r="N712" s="234"/>
      <c r="O712" s="234"/>
      <c r="P712" s="234"/>
      <c r="Q712" s="234"/>
      <c r="R712" s="234"/>
      <c r="S712" s="234"/>
      <c r="T712" s="235"/>
      <c r="AT712" s="229" t="s">
        <v>167</v>
      </c>
      <c r="AU712" s="229" t="s">
        <v>83</v>
      </c>
      <c r="AV712" s="227" t="s">
        <v>83</v>
      </c>
      <c r="AW712" s="227" t="s">
        <v>31</v>
      </c>
      <c r="AX712" s="227" t="s">
        <v>74</v>
      </c>
      <c r="AY712" s="229" t="s">
        <v>159</v>
      </c>
    </row>
    <row r="713" spans="2:51" s="227" customFormat="1" ht="12">
      <c r="B713" s="228"/>
      <c r="D713" s="220" t="s">
        <v>167</v>
      </c>
      <c r="E713" s="229" t="s">
        <v>1</v>
      </c>
      <c r="F713" s="230" t="s">
        <v>446</v>
      </c>
      <c r="H713" s="231">
        <v>7.281</v>
      </c>
      <c r="K713" s="232"/>
      <c r="L713" s="228"/>
      <c r="M713" s="233"/>
      <c r="N713" s="234"/>
      <c r="O713" s="234"/>
      <c r="P713" s="234"/>
      <c r="Q713" s="234"/>
      <c r="R713" s="234"/>
      <c r="S713" s="234"/>
      <c r="T713" s="235"/>
      <c r="AT713" s="229" t="s">
        <v>167</v>
      </c>
      <c r="AU713" s="229" t="s">
        <v>83</v>
      </c>
      <c r="AV713" s="227" t="s">
        <v>83</v>
      </c>
      <c r="AW713" s="227" t="s">
        <v>31</v>
      </c>
      <c r="AX713" s="227" t="s">
        <v>74</v>
      </c>
      <c r="AY713" s="229" t="s">
        <v>159</v>
      </c>
    </row>
    <row r="714" spans="2:51" s="227" customFormat="1" ht="22.5">
      <c r="B714" s="228"/>
      <c r="D714" s="220" t="s">
        <v>167</v>
      </c>
      <c r="E714" s="229" t="s">
        <v>1</v>
      </c>
      <c r="F714" s="230" t="s">
        <v>447</v>
      </c>
      <c r="H714" s="231">
        <v>31.671</v>
      </c>
      <c r="K714" s="232"/>
      <c r="L714" s="228"/>
      <c r="M714" s="233"/>
      <c r="N714" s="234"/>
      <c r="O714" s="234"/>
      <c r="P714" s="234"/>
      <c r="Q714" s="234"/>
      <c r="R714" s="234"/>
      <c r="S714" s="234"/>
      <c r="T714" s="235"/>
      <c r="AT714" s="229" t="s">
        <v>167</v>
      </c>
      <c r="AU714" s="229" t="s">
        <v>83</v>
      </c>
      <c r="AV714" s="227" t="s">
        <v>83</v>
      </c>
      <c r="AW714" s="227" t="s">
        <v>31</v>
      </c>
      <c r="AX714" s="227" t="s">
        <v>74</v>
      </c>
      <c r="AY714" s="229" t="s">
        <v>159</v>
      </c>
    </row>
    <row r="715" spans="2:51" s="227" customFormat="1" ht="22.5">
      <c r="B715" s="228"/>
      <c r="D715" s="220" t="s">
        <v>167</v>
      </c>
      <c r="E715" s="229" t="s">
        <v>1</v>
      </c>
      <c r="F715" s="230" t="s">
        <v>404</v>
      </c>
      <c r="H715" s="231">
        <v>52.255</v>
      </c>
      <c r="K715" s="232"/>
      <c r="L715" s="228"/>
      <c r="M715" s="233"/>
      <c r="N715" s="234"/>
      <c r="O715" s="234"/>
      <c r="P715" s="234"/>
      <c r="Q715" s="234"/>
      <c r="R715" s="234"/>
      <c r="S715" s="234"/>
      <c r="T715" s="235"/>
      <c r="AT715" s="229" t="s">
        <v>167</v>
      </c>
      <c r="AU715" s="229" t="s">
        <v>83</v>
      </c>
      <c r="AV715" s="227" t="s">
        <v>83</v>
      </c>
      <c r="AW715" s="227" t="s">
        <v>31</v>
      </c>
      <c r="AX715" s="227" t="s">
        <v>74</v>
      </c>
      <c r="AY715" s="229" t="s">
        <v>159</v>
      </c>
    </row>
    <row r="716" spans="2:51" s="227" customFormat="1" ht="12">
      <c r="B716" s="228"/>
      <c r="D716" s="220" t="s">
        <v>167</v>
      </c>
      <c r="E716" s="229" t="s">
        <v>1</v>
      </c>
      <c r="F716" s="230" t="s">
        <v>448</v>
      </c>
      <c r="H716" s="231">
        <v>49.739</v>
      </c>
      <c r="K716" s="232"/>
      <c r="L716" s="228"/>
      <c r="M716" s="233"/>
      <c r="N716" s="234"/>
      <c r="O716" s="234"/>
      <c r="P716" s="234"/>
      <c r="Q716" s="234"/>
      <c r="R716" s="234"/>
      <c r="S716" s="234"/>
      <c r="T716" s="235"/>
      <c r="AT716" s="229" t="s">
        <v>167</v>
      </c>
      <c r="AU716" s="229" t="s">
        <v>83</v>
      </c>
      <c r="AV716" s="227" t="s">
        <v>83</v>
      </c>
      <c r="AW716" s="227" t="s">
        <v>31</v>
      </c>
      <c r="AX716" s="227" t="s">
        <v>74</v>
      </c>
      <c r="AY716" s="229" t="s">
        <v>159</v>
      </c>
    </row>
    <row r="717" spans="2:51" s="227" customFormat="1" ht="12">
      <c r="B717" s="228"/>
      <c r="D717" s="220" t="s">
        <v>167</v>
      </c>
      <c r="E717" s="229" t="s">
        <v>1</v>
      </c>
      <c r="F717" s="230" t="s">
        <v>449</v>
      </c>
      <c r="H717" s="231">
        <v>7.349</v>
      </c>
      <c r="K717" s="232"/>
      <c r="L717" s="228"/>
      <c r="M717" s="233"/>
      <c r="N717" s="234"/>
      <c r="O717" s="234"/>
      <c r="P717" s="234"/>
      <c r="Q717" s="234"/>
      <c r="R717" s="234"/>
      <c r="S717" s="234"/>
      <c r="T717" s="235"/>
      <c r="AT717" s="229" t="s">
        <v>167</v>
      </c>
      <c r="AU717" s="229" t="s">
        <v>83</v>
      </c>
      <c r="AV717" s="227" t="s">
        <v>83</v>
      </c>
      <c r="AW717" s="227" t="s">
        <v>31</v>
      </c>
      <c r="AX717" s="227" t="s">
        <v>74</v>
      </c>
      <c r="AY717" s="229" t="s">
        <v>159</v>
      </c>
    </row>
    <row r="718" spans="2:51" s="227" customFormat="1" ht="12">
      <c r="B718" s="228"/>
      <c r="D718" s="220" t="s">
        <v>167</v>
      </c>
      <c r="E718" s="229" t="s">
        <v>1</v>
      </c>
      <c r="F718" s="230" t="s">
        <v>450</v>
      </c>
      <c r="H718" s="231">
        <v>2.75</v>
      </c>
      <c r="K718" s="232"/>
      <c r="L718" s="228"/>
      <c r="M718" s="233"/>
      <c r="N718" s="234"/>
      <c r="O718" s="234"/>
      <c r="P718" s="234"/>
      <c r="Q718" s="234"/>
      <c r="R718" s="234"/>
      <c r="S718" s="234"/>
      <c r="T718" s="235"/>
      <c r="AT718" s="229" t="s">
        <v>167</v>
      </c>
      <c r="AU718" s="229" t="s">
        <v>83</v>
      </c>
      <c r="AV718" s="227" t="s">
        <v>83</v>
      </c>
      <c r="AW718" s="227" t="s">
        <v>31</v>
      </c>
      <c r="AX718" s="227" t="s">
        <v>74</v>
      </c>
      <c r="AY718" s="229" t="s">
        <v>159</v>
      </c>
    </row>
    <row r="719" spans="2:51" s="227" customFormat="1" ht="12">
      <c r="B719" s="228"/>
      <c r="D719" s="220" t="s">
        <v>167</v>
      </c>
      <c r="E719" s="229" t="s">
        <v>1</v>
      </c>
      <c r="F719" s="230" t="s">
        <v>451</v>
      </c>
      <c r="H719" s="231">
        <v>1.375</v>
      </c>
      <c r="K719" s="232"/>
      <c r="L719" s="228"/>
      <c r="M719" s="233"/>
      <c r="N719" s="234"/>
      <c r="O719" s="234"/>
      <c r="P719" s="234"/>
      <c r="Q719" s="234"/>
      <c r="R719" s="234"/>
      <c r="S719" s="234"/>
      <c r="T719" s="235"/>
      <c r="AT719" s="229" t="s">
        <v>167</v>
      </c>
      <c r="AU719" s="229" t="s">
        <v>83</v>
      </c>
      <c r="AV719" s="227" t="s">
        <v>83</v>
      </c>
      <c r="AW719" s="227" t="s">
        <v>31</v>
      </c>
      <c r="AX719" s="227" t="s">
        <v>74</v>
      </c>
      <c r="AY719" s="229" t="s">
        <v>159</v>
      </c>
    </row>
    <row r="720" spans="2:51" s="227" customFormat="1" ht="12">
      <c r="B720" s="228"/>
      <c r="D720" s="220" t="s">
        <v>167</v>
      </c>
      <c r="E720" s="229" t="s">
        <v>1</v>
      </c>
      <c r="F720" s="230" t="s">
        <v>452</v>
      </c>
      <c r="H720" s="231">
        <v>3</v>
      </c>
      <c r="K720" s="232"/>
      <c r="L720" s="228"/>
      <c r="M720" s="233"/>
      <c r="N720" s="234"/>
      <c r="O720" s="234"/>
      <c r="P720" s="234"/>
      <c r="Q720" s="234"/>
      <c r="R720" s="234"/>
      <c r="S720" s="234"/>
      <c r="T720" s="235"/>
      <c r="AT720" s="229" t="s">
        <v>167</v>
      </c>
      <c r="AU720" s="229" t="s">
        <v>83</v>
      </c>
      <c r="AV720" s="227" t="s">
        <v>83</v>
      </c>
      <c r="AW720" s="227" t="s">
        <v>31</v>
      </c>
      <c r="AX720" s="227" t="s">
        <v>74</v>
      </c>
      <c r="AY720" s="229" t="s">
        <v>159</v>
      </c>
    </row>
    <row r="721" spans="2:51" s="227" customFormat="1" ht="12">
      <c r="B721" s="228"/>
      <c r="D721" s="220" t="s">
        <v>167</v>
      </c>
      <c r="E721" s="229" t="s">
        <v>1</v>
      </c>
      <c r="F721" s="230" t="s">
        <v>453</v>
      </c>
      <c r="H721" s="231">
        <v>5.787</v>
      </c>
      <c r="K721" s="232"/>
      <c r="L721" s="228"/>
      <c r="M721" s="233"/>
      <c r="N721" s="234"/>
      <c r="O721" s="234"/>
      <c r="P721" s="234"/>
      <c r="Q721" s="234"/>
      <c r="R721" s="234"/>
      <c r="S721" s="234"/>
      <c r="T721" s="235"/>
      <c r="AT721" s="229" t="s">
        <v>167</v>
      </c>
      <c r="AU721" s="229" t="s">
        <v>83</v>
      </c>
      <c r="AV721" s="227" t="s">
        <v>83</v>
      </c>
      <c r="AW721" s="227" t="s">
        <v>31</v>
      </c>
      <c r="AX721" s="227" t="s">
        <v>74</v>
      </c>
      <c r="AY721" s="229" t="s">
        <v>159</v>
      </c>
    </row>
    <row r="722" spans="2:51" s="227" customFormat="1" ht="12">
      <c r="B722" s="228"/>
      <c r="D722" s="220" t="s">
        <v>167</v>
      </c>
      <c r="E722" s="229" t="s">
        <v>1</v>
      </c>
      <c r="F722" s="230" t="s">
        <v>454</v>
      </c>
      <c r="H722" s="231">
        <v>1.568</v>
      </c>
      <c r="K722" s="232"/>
      <c r="L722" s="228"/>
      <c r="M722" s="233"/>
      <c r="N722" s="234"/>
      <c r="O722" s="234"/>
      <c r="P722" s="234"/>
      <c r="Q722" s="234"/>
      <c r="R722" s="234"/>
      <c r="S722" s="234"/>
      <c r="T722" s="235"/>
      <c r="AT722" s="229" t="s">
        <v>167</v>
      </c>
      <c r="AU722" s="229" t="s">
        <v>83</v>
      </c>
      <c r="AV722" s="227" t="s">
        <v>83</v>
      </c>
      <c r="AW722" s="227" t="s">
        <v>31</v>
      </c>
      <c r="AX722" s="227" t="s">
        <v>74</v>
      </c>
      <c r="AY722" s="229" t="s">
        <v>159</v>
      </c>
    </row>
    <row r="723" spans="2:51" s="227" customFormat="1" ht="12">
      <c r="B723" s="228"/>
      <c r="D723" s="220" t="s">
        <v>167</v>
      </c>
      <c r="E723" s="229" t="s">
        <v>1</v>
      </c>
      <c r="F723" s="230" t="s">
        <v>455</v>
      </c>
      <c r="H723" s="231">
        <v>29.648</v>
      </c>
      <c r="K723" s="232"/>
      <c r="L723" s="228"/>
      <c r="M723" s="233"/>
      <c r="N723" s="234"/>
      <c r="O723" s="234"/>
      <c r="P723" s="234"/>
      <c r="Q723" s="234"/>
      <c r="R723" s="234"/>
      <c r="S723" s="234"/>
      <c r="T723" s="235"/>
      <c r="AT723" s="229" t="s">
        <v>167</v>
      </c>
      <c r="AU723" s="229" t="s">
        <v>83</v>
      </c>
      <c r="AV723" s="227" t="s">
        <v>83</v>
      </c>
      <c r="AW723" s="227" t="s">
        <v>31</v>
      </c>
      <c r="AX723" s="227" t="s">
        <v>74</v>
      </c>
      <c r="AY723" s="229" t="s">
        <v>159</v>
      </c>
    </row>
    <row r="724" spans="2:51" s="227" customFormat="1" ht="22.5">
      <c r="B724" s="228"/>
      <c r="D724" s="220" t="s">
        <v>167</v>
      </c>
      <c r="E724" s="229" t="s">
        <v>1</v>
      </c>
      <c r="F724" s="230" t="s">
        <v>456</v>
      </c>
      <c r="H724" s="231">
        <v>30.062</v>
      </c>
      <c r="K724" s="232"/>
      <c r="L724" s="228"/>
      <c r="M724" s="233"/>
      <c r="N724" s="234"/>
      <c r="O724" s="234"/>
      <c r="P724" s="234"/>
      <c r="Q724" s="234"/>
      <c r="R724" s="234"/>
      <c r="S724" s="234"/>
      <c r="T724" s="235"/>
      <c r="AT724" s="229" t="s">
        <v>167</v>
      </c>
      <c r="AU724" s="229" t="s">
        <v>83</v>
      </c>
      <c r="AV724" s="227" t="s">
        <v>83</v>
      </c>
      <c r="AW724" s="227" t="s">
        <v>31</v>
      </c>
      <c r="AX724" s="227" t="s">
        <v>74</v>
      </c>
      <c r="AY724" s="229" t="s">
        <v>159</v>
      </c>
    </row>
    <row r="725" spans="2:51" s="227" customFormat="1" ht="12">
      <c r="B725" s="228"/>
      <c r="D725" s="220" t="s">
        <v>167</v>
      </c>
      <c r="E725" s="229" t="s">
        <v>1</v>
      </c>
      <c r="F725" s="230" t="s">
        <v>457</v>
      </c>
      <c r="H725" s="231">
        <v>32.728</v>
      </c>
      <c r="K725" s="232"/>
      <c r="L725" s="228"/>
      <c r="M725" s="233"/>
      <c r="N725" s="234"/>
      <c r="O725" s="234"/>
      <c r="P725" s="234"/>
      <c r="Q725" s="234"/>
      <c r="R725" s="234"/>
      <c r="S725" s="234"/>
      <c r="T725" s="235"/>
      <c r="AT725" s="229" t="s">
        <v>167</v>
      </c>
      <c r="AU725" s="229" t="s">
        <v>83</v>
      </c>
      <c r="AV725" s="227" t="s">
        <v>83</v>
      </c>
      <c r="AW725" s="227" t="s">
        <v>31</v>
      </c>
      <c r="AX725" s="227" t="s">
        <v>74</v>
      </c>
      <c r="AY725" s="229" t="s">
        <v>159</v>
      </c>
    </row>
    <row r="726" spans="2:51" s="255" customFormat="1" ht="12">
      <c r="B726" s="254"/>
      <c r="D726" s="220" t="s">
        <v>167</v>
      </c>
      <c r="E726" s="256" t="s">
        <v>1</v>
      </c>
      <c r="F726" s="257" t="s">
        <v>380</v>
      </c>
      <c r="H726" s="258">
        <v>341.297</v>
      </c>
      <c r="K726" s="259"/>
      <c r="L726" s="254"/>
      <c r="M726" s="260"/>
      <c r="N726" s="261"/>
      <c r="O726" s="261"/>
      <c r="P726" s="261"/>
      <c r="Q726" s="261"/>
      <c r="R726" s="261"/>
      <c r="S726" s="261"/>
      <c r="T726" s="262"/>
      <c r="AT726" s="256" t="s">
        <v>167</v>
      </c>
      <c r="AU726" s="256" t="s">
        <v>83</v>
      </c>
      <c r="AV726" s="255" t="s">
        <v>86</v>
      </c>
      <c r="AW726" s="255" t="s">
        <v>31</v>
      </c>
      <c r="AX726" s="255" t="s">
        <v>74</v>
      </c>
      <c r="AY726" s="256" t="s">
        <v>159</v>
      </c>
    </row>
    <row r="727" spans="2:51" s="218" customFormat="1" ht="12">
      <c r="B727" s="219"/>
      <c r="D727" s="220" t="s">
        <v>167</v>
      </c>
      <c r="E727" s="221" t="s">
        <v>1</v>
      </c>
      <c r="F727" s="222" t="s">
        <v>458</v>
      </c>
      <c r="H727" s="221" t="s">
        <v>1</v>
      </c>
      <c r="K727" s="223"/>
      <c r="L727" s="219"/>
      <c r="M727" s="224"/>
      <c r="N727" s="225"/>
      <c r="O727" s="225"/>
      <c r="P727" s="225"/>
      <c r="Q727" s="225"/>
      <c r="R727" s="225"/>
      <c r="S727" s="225"/>
      <c r="T727" s="226"/>
      <c r="AT727" s="221" t="s">
        <v>167</v>
      </c>
      <c r="AU727" s="221" t="s">
        <v>83</v>
      </c>
      <c r="AV727" s="218" t="s">
        <v>79</v>
      </c>
      <c r="AW727" s="218" t="s">
        <v>31</v>
      </c>
      <c r="AX727" s="218" t="s">
        <v>74</v>
      </c>
      <c r="AY727" s="221" t="s">
        <v>159</v>
      </c>
    </row>
    <row r="728" spans="2:51" s="227" customFormat="1" ht="12">
      <c r="B728" s="228"/>
      <c r="D728" s="220" t="s">
        <v>167</v>
      </c>
      <c r="E728" s="229" t="s">
        <v>1</v>
      </c>
      <c r="F728" s="230" t="s">
        <v>459</v>
      </c>
      <c r="H728" s="231">
        <v>1023.891</v>
      </c>
      <c r="K728" s="232"/>
      <c r="L728" s="228"/>
      <c r="M728" s="233"/>
      <c r="N728" s="234"/>
      <c r="O728" s="234"/>
      <c r="P728" s="234"/>
      <c r="Q728" s="234"/>
      <c r="R728" s="234"/>
      <c r="S728" s="234"/>
      <c r="T728" s="235"/>
      <c r="AT728" s="229" t="s">
        <v>167</v>
      </c>
      <c r="AU728" s="229" t="s">
        <v>83</v>
      </c>
      <c r="AV728" s="227" t="s">
        <v>83</v>
      </c>
      <c r="AW728" s="227" t="s">
        <v>31</v>
      </c>
      <c r="AX728" s="227" t="s">
        <v>74</v>
      </c>
      <c r="AY728" s="229" t="s">
        <v>159</v>
      </c>
    </row>
    <row r="729" spans="2:51" s="255" customFormat="1" ht="12">
      <c r="B729" s="254"/>
      <c r="D729" s="220" t="s">
        <v>167</v>
      </c>
      <c r="E729" s="256" t="s">
        <v>1</v>
      </c>
      <c r="F729" s="257" t="s">
        <v>380</v>
      </c>
      <c r="H729" s="258">
        <v>1023.891</v>
      </c>
      <c r="K729" s="259"/>
      <c r="L729" s="254"/>
      <c r="M729" s="260"/>
      <c r="N729" s="261"/>
      <c r="O729" s="261"/>
      <c r="P729" s="261"/>
      <c r="Q729" s="261"/>
      <c r="R729" s="261"/>
      <c r="S729" s="261"/>
      <c r="T729" s="262"/>
      <c r="AT729" s="256" t="s">
        <v>167</v>
      </c>
      <c r="AU729" s="256" t="s">
        <v>83</v>
      </c>
      <c r="AV729" s="255" t="s">
        <v>86</v>
      </c>
      <c r="AW729" s="255" t="s">
        <v>31</v>
      </c>
      <c r="AX729" s="255" t="s">
        <v>74</v>
      </c>
      <c r="AY729" s="256" t="s">
        <v>159</v>
      </c>
    </row>
    <row r="730" spans="2:51" s="236" customFormat="1" ht="12">
      <c r="B730" s="237"/>
      <c r="D730" s="220" t="s">
        <v>167</v>
      </c>
      <c r="E730" s="238" t="s">
        <v>1</v>
      </c>
      <c r="F730" s="239" t="s">
        <v>178</v>
      </c>
      <c r="H730" s="240">
        <v>1477.628</v>
      </c>
      <c r="K730" s="241"/>
      <c r="L730" s="237"/>
      <c r="M730" s="242"/>
      <c r="N730" s="243"/>
      <c r="O730" s="243"/>
      <c r="P730" s="243"/>
      <c r="Q730" s="243"/>
      <c r="R730" s="243"/>
      <c r="S730" s="243"/>
      <c r="T730" s="244"/>
      <c r="AT730" s="238" t="s">
        <v>167</v>
      </c>
      <c r="AU730" s="238" t="s">
        <v>83</v>
      </c>
      <c r="AV730" s="236" t="s">
        <v>89</v>
      </c>
      <c r="AW730" s="236" t="s">
        <v>31</v>
      </c>
      <c r="AX730" s="236" t="s">
        <v>79</v>
      </c>
      <c r="AY730" s="238" t="s">
        <v>159</v>
      </c>
    </row>
    <row r="731" spans="1:65" s="34" customFormat="1" ht="24.2" customHeight="1">
      <c r="A731" s="28"/>
      <c r="B731" s="29"/>
      <c r="C731" s="205" t="s">
        <v>846</v>
      </c>
      <c r="D731" s="205" t="s">
        <v>161</v>
      </c>
      <c r="E731" s="206" t="s">
        <v>847</v>
      </c>
      <c r="F731" s="207" t="s">
        <v>848</v>
      </c>
      <c r="G731" s="208" t="s">
        <v>234</v>
      </c>
      <c r="H731" s="209">
        <v>581.011</v>
      </c>
      <c r="I731" s="1"/>
      <c r="J731" s="211">
        <f>ROUND(I731*H731,2)</f>
        <v>0</v>
      </c>
      <c r="K731" s="208" t="s">
        <v>165</v>
      </c>
      <c r="L731" s="29"/>
      <c r="M731" s="212" t="s">
        <v>1</v>
      </c>
      <c r="N731" s="213" t="s">
        <v>39</v>
      </c>
      <c r="O731" s="76"/>
      <c r="P731" s="214">
        <f>O731*H731</f>
        <v>0</v>
      </c>
      <c r="Q731" s="214">
        <v>0</v>
      </c>
      <c r="R731" s="214">
        <f>Q731*H731</f>
        <v>0</v>
      </c>
      <c r="S731" s="214">
        <v>0.068</v>
      </c>
      <c r="T731" s="215">
        <f>S731*H731</f>
        <v>39.508748</v>
      </c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R731" s="216" t="s">
        <v>89</v>
      </c>
      <c r="AT731" s="216" t="s">
        <v>161</v>
      </c>
      <c r="AU731" s="216" t="s">
        <v>83</v>
      </c>
      <c r="AY731" s="11" t="s">
        <v>159</v>
      </c>
      <c r="BE731" s="217">
        <f>IF(N731="základní",J731,0)</f>
        <v>0</v>
      </c>
      <c r="BF731" s="217">
        <f>IF(N731="snížená",J731,0)</f>
        <v>0</v>
      </c>
      <c r="BG731" s="217">
        <f>IF(N731="zákl. přenesená",J731,0)</f>
        <v>0</v>
      </c>
      <c r="BH731" s="217">
        <f>IF(N731="sníž. přenesená",J731,0)</f>
        <v>0</v>
      </c>
      <c r="BI731" s="217">
        <f>IF(N731="nulová",J731,0)</f>
        <v>0</v>
      </c>
      <c r="BJ731" s="11" t="s">
        <v>79</v>
      </c>
      <c r="BK731" s="217">
        <f>ROUND(I731*H731,2)</f>
        <v>0</v>
      </c>
      <c r="BL731" s="11" t="s">
        <v>89</v>
      </c>
      <c r="BM731" s="216" t="s">
        <v>849</v>
      </c>
    </row>
    <row r="732" spans="2:51" s="218" customFormat="1" ht="12">
      <c r="B732" s="219"/>
      <c r="D732" s="220" t="s">
        <v>167</v>
      </c>
      <c r="E732" s="221" t="s">
        <v>1</v>
      </c>
      <c r="F732" s="222" t="s">
        <v>274</v>
      </c>
      <c r="H732" s="221" t="s">
        <v>1</v>
      </c>
      <c r="K732" s="223"/>
      <c r="L732" s="219"/>
      <c r="M732" s="224"/>
      <c r="N732" s="225"/>
      <c r="O732" s="225"/>
      <c r="P732" s="225"/>
      <c r="Q732" s="225"/>
      <c r="R732" s="225"/>
      <c r="S732" s="225"/>
      <c r="T732" s="226"/>
      <c r="AT732" s="221" t="s">
        <v>167</v>
      </c>
      <c r="AU732" s="221" t="s">
        <v>83</v>
      </c>
      <c r="AV732" s="218" t="s">
        <v>79</v>
      </c>
      <c r="AW732" s="218" t="s">
        <v>31</v>
      </c>
      <c r="AX732" s="218" t="s">
        <v>74</v>
      </c>
      <c r="AY732" s="221" t="s">
        <v>159</v>
      </c>
    </row>
    <row r="733" spans="2:51" s="227" customFormat="1" ht="12">
      <c r="B733" s="228"/>
      <c r="D733" s="220" t="s">
        <v>167</v>
      </c>
      <c r="E733" s="229" t="s">
        <v>1</v>
      </c>
      <c r="F733" s="230" t="s">
        <v>850</v>
      </c>
      <c r="H733" s="231">
        <v>3.536</v>
      </c>
      <c r="K733" s="232"/>
      <c r="L733" s="228"/>
      <c r="M733" s="233"/>
      <c r="N733" s="234"/>
      <c r="O733" s="234"/>
      <c r="P733" s="234"/>
      <c r="Q733" s="234"/>
      <c r="R733" s="234"/>
      <c r="S733" s="234"/>
      <c r="T733" s="235"/>
      <c r="AT733" s="229" t="s">
        <v>167</v>
      </c>
      <c r="AU733" s="229" t="s">
        <v>83</v>
      </c>
      <c r="AV733" s="227" t="s">
        <v>83</v>
      </c>
      <c r="AW733" s="227" t="s">
        <v>31</v>
      </c>
      <c r="AX733" s="227" t="s">
        <v>74</v>
      </c>
      <c r="AY733" s="229" t="s">
        <v>159</v>
      </c>
    </row>
    <row r="734" spans="2:51" s="227" customFormat="1" ht="12">
      <c r="B734" s="228"/>
      <c r="D734" s="220" t="s">
        <v>167</v>
      </c>
      <c r="E734" s="229" t="s">
        <v>1</v>
      </c>
      <c r="F734" s="230" t="s">
        <v>851</v>
      </c>
      <c r="H734" s="231">
        <v>0.701</v>
      </c>
      <c r="K734" s="232"/>
      <c r="L734" s="228"/>
      <c r="M734" s="233"/>
      <c r="N734" s="234"/>
      <c r="O734" s="234"/>
      <c r="P734" s="234"/>
      <c r="Q734" s="234"/>
      <c r="R734" s="234"/>
      <c r="S734" s="234"/>
      <c r="T734" s="235"/>
      <c r="AT734" s="229" t="s">
        <v>167</v>
      </c>
      <c r="AU734" s="229" t="s">
        <v>83</v>
      </c>
      <c r="AV734" s="227" t="s">
        <v>83</v>
      </c>
      <c r="AW734" s="227" t="s">
        <v>31</v>
      </c>
      <c r="AX734" s="227" t="s">
        <v>74</v>
      </c>
      <c r="AY734" s="229" t="s">
        <v>159</v>
      </c>
    </row>
    <row r="735" spans="2:51" s="227" customFormat="1" ht="12">
      <c r="B735" s="228"/>
      <c r="D735" s="220" t="s">
        <v>167</v>
      </c>
      <c r="E735" s="229" t="s">
        <v>1</v>
      </c>
      <c r="F735" s="230" t="s">
        <v>276</v>
      </c>
      <c r="H735" s="231">
        <v>17.244</v>
      </c>
      <c r="K735" s="232"/>
      <c r="L735" s="228"/>
      <c r="M735" s="233"/>
      <c r="N735" s="234"/>
      <c r="O735" s="234"/>
      <c r="P735" s="234"/>
      <c r="Q735" s="234"/>
      <c r="R735" s="234"/>
      <c r="S735" s="234"/>
      <c r="T735" s="235"/>
      <c r="AT735" s="229" t="s">
        <v>167</v>
      </c>
      <c r="AU735" s="229" t="s">
        <v>83</v>
      </c>
      <c r="AV735" s="227" t="s">
        <v>83</v>
      </c>
      <c r="AW735" s="227" t="s">
        <v>31</v>
      </c>
      <c r="AX735" s="227" t="s">
        <v>74</v>
      </c>
      <c r="AY735" s="229" t="s">
        <v>159</v>
      </c>
    </row>
    <row r="736" spans="2:51" s="255" customFormat="1" ht="12">
      <c r="B736" s="254"/>
      <c r="D736" s="220" t="s">
        <v>167</v>
      </c>
      <c r="E736" s="256" t="s">
        <v>1</v>
      </c>
      <c r="F736" s="257" t="s">
        <v>380</v>
      </c>
      <c r="H736" s="258">
        <v>21.481</v>
      </c>
      <c r="K736" s="259"/>
      <c r="L736" s="254"/>
      <c r="M736" s="260"/>
      <c r="N736" s="261"/>
      <c r="O736" s="261"/>
      <c r="P736" s="261"/>
      <c r="Q736" s="261"/>
      <c r="R736" s="261"/>
      <c r="S736" s="261"/>
      <c r="T736" s="262"/>
      <c r="AT736" s="256" t="s">
        <v>167</v>
      </c>
      <c r="AU736" s="256" t="s">
        <v>83</v>
      </c>
      <c r="AV736" s="255" t="s">
        <v>86</v>
      </c>
      <c r="AW736" s="255" t="s">
        <v>31</v>
      </c>
      <c r="AX736" s="255" t="s">
        <v>74</v>
      </c>
      <c r="AY736" s="256" t="s">
        <v>159</v>
      </c>
    </row>
    <row r="737" spans="2:51" s="218" customFormat="1" ht="12">
      <c r="B737" s="219"/>
      <c r="D737" s="220" t="s">
        <v>167</v>
      </c>
      <c r="E737" s="221" t="s">
        <v>1</v>
      </c>
      <c r="F737" s="222" t="s">
        <v>691</v>
      </c>
      <c r="H737" s="221" t="s">
        <v>1</v>
      </c>
      <c r="K737" s="223"/>
      <c r="L737" s="219"/>
      <c r="M737" s="224"/>
      <c r="N737" s="225"/>
      <c r="O737" s="225"/>
      <c r="P737" s="225"/>
      <c r="Q737" s="225"/>
      <c r="R737" s="225"/>
      <c r="S737" s="225"/>
      <c r="T737" s="226"/>
      <c r="AT737" s="221" t="s">
        <v>167</v>
      </c>
      <c r="AU737" s="221" t="s">
        <v>83</v>
      </c>
      <c r="AV737" s="218" t="s">
        <v>79</v>
      </c>
      <c r="AW737" s="218" t="s">
        <v>31</v>
      </c>
      <c r="AX737" s="218" t="s">
        <v>74</v>
      </c>
      <c r="AY737" s="221" t="s">
        <v>159</v>
      </c>
    </row>
    <row r="738" spans="2:51" s="227" customFormat="1" ht="12">
      <c r="B738" s="228"/>
      <c r="D738" s="220" t="s">
        <v>167</v>
      </c>
      <c r="E738" s="229" t="s">
        <v>1</v>
      </c>
      <c r="F738" s="230" t="s">
        <v>852</v>
      </c>
      <c r="H738" s="231">
        <v>3.546</v>
      </c>
      <c r="K738" s="232"/>
      <c r="L738" s="228"/>
      <c r="M738" s="233"/>
      <c r="N738" s="234"/>
      <c r="O738" s="234"/>
      <c r="P738" s="234"/>
      <c r="Q738" s="234"/>
      <c r="R738" s="234"/>
      <c r="S738" s="234"/>
      <c r="T738" s="235"/>
      <c r="AT738" s="229" t="s">
        <v>167</v>
      </c>
      <c r="AU738" s="229" t="s">
        <v>83</v>
      </c>
      <c r="AV738" s="227" t="s">
        <v>83</v>
      </c>
      <c r="AW738" s="227" t="s">
        <v>31</v>
      </c>
      <c r="AX738" s="227" t="s">
        <v>74</v>
      </c>
      <c r="AY738" s="229" t="s">
        <v>159</v>
      </c>
    </row>
    <row r="739" spans="2:51" s="255" customFormat="1" ht="12">
      <c r="B739" s="254"/>
      <c r="D739" s="220" t="s">
        <v>167</v>
      </c>
      <c r="E739" s="256" t="s">
        <v>1</v>
      </c>
      <c r="F739" s="257" t="s">
        <v>380</v>
      </c>
      <c r="H739" s="258">
        <v>3.546</v>
      </c>
      <c r="K739" s="259"/>
      <c r="L739" s="254"/>
      <c r="M739" s="260"/>
      <c r="N739" s="261"/>
      <c r="O739" s="261"/>
      <c r="P739" s="261"/>
      <c r="Q739" s="261"/>
      <c r="R739" s="261"/>
      <c r="S739" s="261"/>
      <c r="T739" s="262"/>
      <c r="AT739" s="256" t="s">
        <v>167</v>
      </c>
      <c r="AU739" s="256" t="s">
        <v>83</v>
      </c>
      <c r="AV739" s="255" t="s">
        <v>86</v>
      </c>
      <c r="AW739" s="255" t="s">
        <v>31</v>
      </c>
      <c r="AX739" s="255" t="s">
        <v>74</v>
      </c>
      <c r="AY739" s="256" t="s">
        <v>159</v>
      </c>
    </row>
    <row r="740" spans="2:51" s="218" customFormat="1" ht="12">
      <c r="B740" s="219"/>
      <c r="D740" s="220" t="s">
        <v>167</v>
      </c>
      <c r="E740" s="221" t="s">
        <v>1</v>
      </c>
      <c r="F740" s="222" t="s">
        <v>277</v>
      </c>
      <c r="H740" s="221" t="s">
        <v>1</v>
      </c>
      <c r="K740" s="223"/>
      <c r="L740" s="219"/>
      <c r="M740" s="224"/>
      <c r="N740" s="225"/>
      <c r="O740" s="225"/>
      <c r="P740" s="225"/>
      <c r="Q740" s="225"/>
      <c r="R740" s="225"/>
      <c r="S740" s="225"/>
      <c r="T740" s="226"/>
      <c r="AT740" s="221" t="s">
        <v>167</v>
      </c>
      <c r="AU740" s="221" t="s">
        <v>83</v>
      </c>
      <c r="AV740" s="218" t="s">
        <v>79</v>
      </c>
      <c r="AW740" s="218" t="s">
        <v>31</v>
      </c>
      <c r="AX740" s="218" t="s">
        <v>74</v>
      </c>
      <c r="AY740" s="221" t="s">
        <v>159</v>
      </c>
    </row>
    <row r="741" spans="2:51" s="227" customFormat="1" ht="12">
      <c r="B741" s="228"/>
      <c r="D741" s="220" t="s">
        <v>167</v>
      </c>
      <c r="E741" s="229" t="s">
        <v>1</v>
      </c>
      <c r="F741" s="230" t="s">
        <v>853</v>
      </c>
      <c r="H741" s="231">
        <v>10.62</v>
      </c>
      <c r="K741" s="232"/>
      <c r="L741" s="228"/>
      <c r="M741" s="233"/>
      <c r="N741" s="234"/>
      <c r="O741" s="234"/>
      <c r="P741" s="234"/>
      <c r="Q741" s="234"/>
      <c r="R741" s="234"/>
      <c r="S741" s="234"/>
      <c r="T741" s="235"/>
      <c r="AT741" s="229" t="s">
        <v>167</v>
      </c>
      <c r="AU741" s="229" t="s">
        <v>83</v>
      </c>
      <c r="AV741" s="227" t="s">
        <v>83</v>
      </c>
      <c r="AW741" s="227" t="s">
        <v>31</v>
      </c>
      <c r="AX741" s="227" t="s">
        <v>74</v>
      </c>
      <c r="AY741" s="229" t="s">
        <v>159</v>
      </c>
    </row>
    <row r="742" spans="2:51" s="227" customFormat="1" ht="12">
      <c r="B742" s="228"/>
      <c r="D742" s="220" t="s">
        <v>167</v>
      </c>
      <c r="E742" s="229" t="s">
        <v>1</v>
      </c>
      <c r="F742" s="230" t="s">
        <v>279</v>
      </c>
      <c r="H742" s="231">
        <v>9.936</v>
      </c>
      <c r="K742" s="232"/>
      <c r="L742" s="228"/>
      <c r="M742" s="233"/>
      <c r="N742" s="234"/>
      <c r="O742" s="234"/>
      <c r="P742" s="234"/>
      <c r="Q742" s="234"/>
      <c r="R742" s="234"/>
      <c r="S742" s="234"/>
      <c r="T742" s="235"/>
      <c r="AT742" s="229" t="s">
        <v>167</v>
      </c>
      <c r="AU742" s="229" t="s">
        <v>83</v>
      </c>
      <c r="AV742" s="227" t="s">
        <v>83</v>
      </c>
      <c r="AW742" s="227" t="s">
        <v>31</v>
      </c>
      <c r="AX742" s="227" t="s">
        <v>74</v>
      </c>
      <c r="AY742" s="229" t="s">
        <v>159</v>
      </c>
    </row>
    <row r="743" spans="2:51" s="227" customFormat="1" ht="12">
      <c r="B743" s="228"/>
      <c r="D743" s="220" t="s">
        <v>167</v>
      </c>
      <c r="E743" s="229" t="s">
        <v>1</v>
      </c>
      <c r="F743" s="230" t="s">
        <v>854</v>
      </c>
      <c r="H743" s="231">
        <v>11.376</v>
      </c>
      <c r="K743" s="232"/>
      <c r="L743" s="228"/>
      <c r="M743" s="233"/>
      <c r="N743" s="234"/>
      <c r="O743" s="234"/>
      <c r="P743" s="234"/>
      <c r="Q743" s="234"/>
      <c r="R743" s="234"/>
      <c r="S743" s="234"/>
      <c r="T743" s="235"/>
      <c r="AT743" s="229" t="s">
        <v>167</v>
      </c>
      <c r="AU743" s="229" t="s">
        <v>83</v>
      </c>
      <c r="AV743" s="227" t="s">
        <v>83</v>
      </c>
      <c r="AW743" s="227" t="s">
        <v>31</v>
      </c>
      <c r="AX743" s="227" t="s">
        <v>74</v>
      </c>
      <c r="AY743" s="229" t="s">
        <v>159</v>
      </c>
    </row>
    <row r="744" spans="2:51" s="227" customFormat="1" ht="12">
      <c r="B744" s="228"/>
      <c r="D744" s="220" t="s">
        <v>167</v>
      </c>
      <c r="E744" s="229" t="s">
        <v>1</v>
      </c>
      <c r="F744" s="230" t="s">
        <v>855</v>
      </c>
      <c r="H744" s="231">
        <v>11.124</v>
      </c>
      <c r="K744" s="232"/>
      <c r="L744" s="228"/>
      <c r="M744" s="233"/>
      <c r="N744" s="234"/>
      <c r="O744" s="234"/>
      <c r="P744" s="234"/>
      <c r="Q744" s="234"/>
      <c r="R744" s="234"/>
      <c r="S744" s="234"/>
      <c r="T744" s="235"/>
      <c r="AT744" s="229" t="s">
        <v>167</v>
      </c>
      <c r="AU744" s="229" t="s">
        <v>83</v>
      </c>
      <c r="AV744" s="227" t="s">
        <v>83</v>
      </c>
      <c r="AW744" s="227" t="s">
        <v>31</v>
      </c>
      <c r="AX744" s="227" t="s">
        <v>74</v>
      </c>
      <c r="AY744" s="229" t="s">
        <v>159</v>
      </c>
    </row>
    <row r="745" spans="2:51" s="227" customFormat="1" ht="12">
      <c r="B745" s="228"/>
      <c r="D745" s="220" t="s">
        <v>167</v>
      </c>
      <c r="E745" s="229" t="s">
        <v>1</v>
      </c>
      <c r="F745" s="230" t="s">
        <v>856</v>
      </c>
      <c r="H745" s="231">
        <v>3.276</v>
      </c>
      <c r="K745" s="232"/>
      <c r="L745" s="228"/>
      <c r="M745" s="233"/>
      <c r="N745" s="234"/>
      <c r="O745" s="234"/>
      <c r="P745" s="234"/>
      <c r="Q745" s="234"/>
      <c r="R745" s="234"/>
      <c r="S745" s="234"/>
      <c r="T745" s="235"/>
      <c r="AT745" s="229" t="s">
        <v>167</v>
      </c>
      <c r="AU745" s="229" t="s">
        <v>83</v>
      </c>
      <c r="AV745" s="227" t="s">
        <v>83</v>
      </c>
      <c r="AW745" s="227" t="s">
        <v>31</v>
      </c>
      <c r="AX745" s="227" t="s">
        <v>74</v>
      </c>
      <c r="AY745" s="229" t="s">
        <v>159</v>
      </c>
    </row>
    <row r="746" spans="2:51" s="227" customFormat="1" ht="12">
      <c r="B746" s="228"/>
      <c r="D746" s="220" t="s">
        <v>167</v>
      </c>
      <c r="E746" s="229" t="s">
        <v>1</v>
      </c>
      <c r="F746" s="230" t="s">
        <v>857</v>
      </c>
      <c r="H746" s="231">
        <v>4.14</v>
      </c>
      <c r="K746" s="232"/>
      <c r="L746" s="228"/>
      <c r="M746" s="233"/>
      <c r="N746" s="234"/>
      <c r="O746" s="234"/>
      <c r="P746" s="234"/>
      <c r="Q746" s="234"/>
      <c r="R746" s="234"/>
      <c r="S746" s="234"/>
      <c r="T746" s="235"/>
      <c r="AT746" s="229" t="s">
        <v>167</v>
      </c>
      <c r="AU746" s="229" t="s">
        <v>83</v>
      </c>
      <c r="AV746" s="227" t="s">
        <v>83</v>
      </c>
      <c r="AW746" s="227" t="s">
        <v>31</v>
      </c>
      <c r="AX746" s="227" t="s">
        <v>74</v>
      </c>
      <c r="AY746" s="229" t="s">
        <v>159</v>
      </c>
    </row>
    <row r="747" spans="2:51" s="227" customFormat="1" ht="12">
      <c r="B747" s="228"/>
      <c r="D747" s="220" t="s">
        <v>167</v>
      </c>
      <c r="E747" s="229" t="s">
        <v>1</v>
      </c>
      <c r="F747" s="230" t="s">
        <v>858</v>
      </c>
      <c r="H747" s="231">
        <v>21.78</v>
      </c>
      <c r="K747" s="232"/>
      <c r="L747" s="228"/>
      <c r="M747" s="233"/>
      <c r="N747" s="234"/>
      <c r="O747" s="234"/>
      <c r="P747" s="234"/>
      <c r="Q747" s="234"/>
      <c r="R747" s="234"/>
      <c r="S747" s="234"/>
      <c r="T747" s="235"/>
      <c r="AT747" s="229" t="s">
        <v>167</v>
      </c>
      <c r="AU747" s="229" t="s">
        <v>83</v>
      </c>
      <c r="AV747" s="227" t="s">
        <v>83</v>
      </c>
      <c r="AW747" s="227" t="s">
        <v>31</v>
      </c>
      <c r="AX747" s="227" t="s">
        <v>74</v>
      </c>
      <c r="AY747" s="229" t="s">
        <v>159</v>
      </c>
    </row>
    <row r="748" spans="2:51" s="227" customFormat="1" ht="12">
      <c r="B748" s="228"/>
      <c r="D748" s="220" t="s">
        <v>167</v>
      </c>
      <c r="E748" s="229" t="s">
        <v>1</v>
      </c>
      <c r="F748" s="230" t="s">
        <v>859</v>
      </c>
      <c r="H748" s="231">
        <v>66.744</v>
      </c>
      <c r="K748" s="232"/>
      <c r="L748" s="228"/>
      <c r="M748" s="233"/>
      <c r="N748" s="234"/>
      <c r="O748" s="234"/>
      <c r="P748" s="234"/>
      <c r="Q748" s="234"/>
      <c r="R748" s="234"/>
      <c r="S748" s="234"/>
      <c r="T748" s="235"/>
      <c r="AT748" s="229" t="s">
        <v>167</v>
      </c>
      <c r="AU748" s="229" t="s">
        <v>83</v>
      </c>
      <c r="AV748" s="227" t="s">
        <v>83</v>
      </c>
      <c r="AW748" s="227" t="s">
        <v>31</v>
      </c>
      <c r="AX748" s="227" t="s">
        <v>74</v>
      </c>
      <c r="AY748" s="229" t="s">
        <v>159</v>
      </c>
    </row>
    <row r="749" spans="2:51" s="255" customFormat="1" ht="12">
      <c r="B749" s="254"/>
      <c r="D749" s="220" t="s">
        <v>167</v>
      </c>
      <c r="E749" s="256" t="s">
        <v>1</v>
      </c>
      <c r="F749" s="257" t="s">
        <v>380</v>
      </c>
      <c r="H749" s="258">
        <v>138.996</v>
      </c>
      <c r="K749" s="259"/>
      <c r="L749" s="254"/>
      <c r="M749" s="260"/>
      <c r="N749" s="261"/>
      <c r="O749" s="261"/>
      <c r="P749" s="261"/>
      <c r="Q749" s="261"/>
      <c r="R749" s="261"/>
      <c r="S749" s="261"/>
      <c r="T749" s="262"/>
      <c r="AT749" s="256" t="s">
        <v>167</v>
      </c>
      <c r="AU749" s="256" t="s">
        <v>83</v>
      </c>
      <c r="AV749" s="255" t="s">
        <v>86</v>
      </c>
      <c r="AW749" s="255" t="s">
        <v>31</v>
      </c>
      <c r="AX749" s="255" t="s">
        <v>74</v>
      </c>
      <c r="AY749" s="256" t="s">
        <v>159</v>
      </c>
    </row>
    <row r="750" spans="2:51" s="218" customFormat="1" ht="12">
      <c r="B750" s="219"/>
      <c r="D750" s="220" t="s">
        <v>167</v>
      </c>
      <c r="E750" s="221" t="s">
        <v>1</v>
      </c>
      <c r="F750" s="222" t="s">
        <v>284</v>
      </c>
      <c r="H750" s="221" t="s">
        <v>1</v>
      </c>
      <c r="K750" s="223"/>
      <c r="L750" s="219"/>
      <c r="M750" s="224"/>
      <c r="N750" s="225"/>
      <c r="O750" s="225"/>
      <c r="P750" s="225"/>
      <c r="Q750" s="225"/>
      <c r="R750" s="225"/>
      <c r="S750" s="225"/>
      <c r="T750" s="226"/>
      <c r="AT750" s="221" t="s">
        <v>167</v>
      </c>
      <c r="AU750" s="221" t="s">
        <v>83</v>
      </c>
      <c r="AV750" s="218" t="s">
        <v>79</v>
      </c>
      <c r="AW750" s="218" t="s">
        <v>31</v>
      </c>
      <c r="AX750" s="218" t="s">
        <v>74</v>
      </c>
      <c r="AY750" s="221" t="s">
        <v>159</v>
      </c>
    </row>
    <row r="751" spans="2:51" s="227" customFormat="1" ht="12">
      <c r="B751" s="228"/>
      <c r="D751" s="220" t="s">
        <v>167</v>
      </c>
      <c r="E751" s="229" t="s">
        <v>1</v>
      </c>
      <c r="F751" s="230" t="s">
        <v>860</v>
      </c>
      <c r="H751" s="231">
        <v>416.988</v>
      </c>
      <c r="K751" s="232"/>
      <c r="L751" s="228"/>
      <c r="M751" s="233"/>
      <c r="N751" s="234"/>
      <c r="O751" s="234"/>
      <c r="P751" s="234"/>
      <c r="Q751" s="234"/>
      <c r="R751" s="234"/>
      <c r="S751" s="234"/>
      <c r="T751" s="235"/>
      <c r="AT751" s="229" t="s">
        <v>167</v>
      </c>
      <c r="AU751" s="229" t="s">
        <v>83</v>
      </c>
      <c r="AV751" s="227" t="s">
        <v>83</v>
      </c>
      <c r="AW751" s="227" t="s">
        <v>31</v>
      </c>
      <c r="AX751" s="227" t="s">
        <v>74</v>
      </c>
      <c r="AY751" s="229" t="s">
        <v>159</v>
      </c>
    </row>
    <row r="752" spans="2:51" s="236" customFormat="1" ht="12">
      <c r="B752" s="237"/>
      <c r="D752" s="220" t="s">
        <v>167</v>
      </c>
      <c r="E752" s="238" t="s">
        <v>1</v>
      </c>
      <c r="F752" s="239" t="s">
        <v>178</v>
      </c>
      <c r="H752" s="240">
        <v>581.011</v>
      </c>
      <c r="K752" s="241"/>
      <c r="L752" s="237"/>
      <c r="M752" s="242"/>
      <c r="N752" s="243"/>
      <c r="O752" s="243"/>
      <c r="P752" s="243"/>
      <c r="Q752" s="243"/>
      <c r="R752" s="243"/>
      <c r="S752" s="243"/>
      <c r="T752" s="244"/>
      <c r="AT752" s="238" t="s">
        <v>167</v>
      </c>
      <c r="AU752" s="238" t="s">
        <v>83</v>
      </c>
      <c r="AV752" s="236" t="s">
        <v>89</v>
      </c>
      <c r="AW752" s="236" t="s">
        <v>31</v>
      </c>
      <c r="AX752" s="236" t="s">
        <v>79</v>
      </c>
      <c r="AY752" s="238" t="s">
        <v>159</v>
      </c>
    </row>
    <row r="753" spans="2:63" s="192" customFormat="1" ht="22.7" customHeight="1">
      <c r="B753" s="193"/>
      <c r="D753" s="194" t="s">
        <v>73</v>
      </c>
      <c r="E753" s="203" t="s">
        <v>861</v>
      </c>
      <c r="F753" s="203" t="s">
        <v>862</v>
      </c>
      <c r="J753" s="204">
        <f>BK753</f>
        <v>0</v>
      </c>
      <c r="K753" s="197"/>
      <c r="L753" s="193"/>
      <c r="M753" s="198"/>
      <c r="N753" s="199"/>
      <c r="O753" s="199"/>
      <c r="P753" s="200">
        <f>SUM(P754:P758)</f>
        <v>0</v>
      </c>
      <c r="Q753" s="199"/>
      <c r="R753" s="200">
        <f>SUM(R754:R758)</f>
        <v>0</v>
      </c>
      <c r="S753" s="199"/>
      <c r="T753" s="201">
        <f>SUM(T754:T758)</f>
        <v>0</v>
      </c>
      <c r="AR753" s="194" t="s">
        <v>79</v>
      </c>
      <c r="AT753" s="197" t="s">
        <v>73</v>
      </c>
      <c r="AU753" s="197" t="s">
        <v>79</v>
      </c>
      <c r="AY753" s="194" t="s">
        <v>159</v>
      </c>
      <c r="BK753" s="202">
        <f>SUM(BK754:BK758)</f>
        <v>0</v>
      </c>
    </row>
    <row r="754" spans="1:65" s="34" customFormat="1" ht="24.2" customHeight="1">
      <c r="A754" s="28"/>
      <c r="B754" s="29"/>
      <c r="C754" s="205" t="s">
        <v>863</v>
      </c>
      <c r="D754" s="205" t="s">
        <v>161</v>
      </c>
      <c r="E754" s="206" t="s">
        <v>864</v>
      </c>
      <c r="F754" s="207" t="s">
        <v>865</v>
      </c>
      <c r="G754" s="208" t="s">
        <v>200</v>
      </c>
      <c r="H754" s="209">
        <v>281.998</v>
      </c>
      <c r="I754" s="1"/>
      <c r="J754" s="211">
        <f>ROUND(I754*H754,2)</f>
        <v>0</v>
      </c>
      <c r="K754" s="208" t="s">
        <v>165</v>
      </c>
      <c r="L754" s="29"/>
      <c r="M754" s="212" t="s">
        <v>1</v>
      </c>
      <c r="N754" s="213" t="s">
        <v>39</v>
      </c>
      <c r="O754" s="76"/>
      <c r="P754" s="214">
        <f>O754*H754</f>
        <v>0</v>
      </c>
      <c r="Q754" s="214">
        <v>0</v>
      </c>
      <c r="R754" s="214">
        <f>Q754*H754</f>
        <v>0</v>
      </c>
      <c r="S754" s="214">
        <v>0</v>
      </c>
      <c r="T754" s="215">
        <f>S754*H754</f>
        <v>0</v>
      </c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R754" s="216" t="s">
        <v>89</v>
      </c>
      <c r="AT754" s="216" t="s">
        <v>161</v>
      </c>
      <c r="AU754" s="216" t="s">
        <v>83</v>
      </c>
      <c r="AY754" s="11" t="s">
        <v>159</v>
      </c>
      <c r="BE754" s="217">
        <f>IF(N754="základní",J754,0)</f>
        <v>0</v>
      </c>
      <c r="BF754" s="217">
        <f>IF(N754="snížená",J754,0)</f>
        <v>0</v>
      </c>
      <c r="BG754" s="217">
        <f>IF(N754="zákl. přenesená",J754,0)</f>
        <v>0</v>
      </c>
      <c r="BH754" s="217">
        <f>IF(N754="sníž. přenesená",J754,0)</f>
        <v>0</v>
      </c>
      <c r="BI754" s="217">
        <f>IF(N754="nulová",J754,0)</f>
        <v>0</v>
      </c>
      <c r="BJ754" s="11" t="s">
        <v>79</v>
      </c>
      <c r="BK754" s="217">
        <f>ROUND(I754*H754,2)</f>
        <v>0</v>
      </c>
      <c r="BL754" s="11" t="s">
        <v>89</v>
      </c>
      <c r="BM754" s="216" t="s">
        <v>866</v>
      </c>
    </row>
    <row r="755" spans="1:65" s="34" customFormat="1" ht="24.2" customHeight="1">
      <c r="A755" s="28"/>
      <c r="B755" s="29"/>
      <c r="C755" s="205" t="s">
        <v>867</v>
      </c>
      <c r="D755" s="205" t="s">
        <v>161</v>
      </c>
      <c r="E755" s="206" t="s">
        <v>868</v>
      </c>
      <c r="F755" s="207" t="s">
        <v>869</v>
      </c>
      <c r="G755" s="208" t="s">
        <v>200</v>
      </c>
      <c r="H755" s="209">
        <v>281.998</v>
      </c>
      <c r="I755" s="1"/>
      <c r="J755" s="211">
        <f>ROUND(I755*H755,2)</f>
        <v>0</v>
      </c>
      <c r="K755" s="208" t="s">
        <v>165</v>
      </c>
      <c r="L755" s="29"/>
      <c r="M755" s="212" t="s">
        <v>1</v>
      </c>
      <c r="N755" s="213" t="s">
        <v>39</v>
      </c>
      <c r="O755" s="76"/>
      <c r="P755" s="214">
        <f>O755*H755</f>
        <v>0</v>
      </c>
      <c r="Q755" s="214">
        <v>0</v>
      </c>
      <c r="R755" s="214">
        <f>Q755*H755</f>
        <v>0</v>
      </c>
      <c r="S755" s="214">
        <v>0</v>
      </c>
      <c r="T755" s="215">
        <f>S755*H755</f>
        <v>0</v>
      </c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R755" s="216" t="s">
        <v>89</v>
      </c>
      <c r="AT755" s="216" t="s">
        <v>161</v>
      </c>
      <c r="AU755" s="216" t="s">
        <v>83</v>
      </c>
      <c r="AY755" s="11" t="s">
        <v>159</v>
      </c>
      <c r="BE755" s="217">
        <f>IF(N755="základní",J755,0)</f>
        <v>0</v>
      </c>
      <c r="BF755" s="217">
        <f>IF(N755="snížená",J755,0)</f>
        <v>0</v>
      </c>
      <c r="BG755" s="217">
        <f>IF(N755="zákl. přenesená",J755,0)</f>
        <v>0</v>
      </c>
      <c r="BH755" s="217">
        <f>IF(N755="sníž. přenesená",J755,0)</f>
        <v>0</v>
      </c>
      <c r="BI755" s="217">
        <f>IF(N755="nulová",J755,0)</f>
        <v>0</v>
      </c>
      <c r="BJ755" s="11" t="s">
        <v>79</v>
      </c>
      <c r="BK755" s="217">
        <f>ROUND(I755*H755,2)</f>
        <v>0</v>
      </c>
      <c r="BL755" s="11" t="s">
        <v>89</v>
      </c>
      <c r="BM755" s="216" t="s">
        <v>870</v>
      </c>
    </row>
    <row r="756" spans="1:65" s="34" customFormat="1" ht="24.2" customHeight="1">
      <c r="A756" s="28"/>
      <c r="B756" s="29"/>
      <c r="C756" s="205" t="s">
        <v>871</v>
      </c>
      <c r="D756" s="205" t="s">
        <v>161</v>
      </c>
      <c r="E756" s="206" t="s">
        <v>872</v>
      </c>
      <c r="F756" s="207" t="s">
        <v>873</v>
      </c>
      <c r="G756" s="208" t="s">
        <v>200</v>
      </c>
      <c r="H756" s="209">
        <v>5357.962</v>
      </c>
      <c r="I756" s="1"/>
      <c r="J756" s="211">
        <f>ROUND(I756*H756,2)</f>
        <v>0</v>
      </c>
      <c r="K756" s="208" t="s">
        <v>165</v>
      </c>
      <c r="L756" s="29"/>
      <c r="M756" s="212" t="s">
        <v>1</v>
      </c>
      <c r="N756" s="213" t="s">
        <v>39</v>
      </c>
      <c r="O756" s="76"/>
      <c r="P756" s="214">
        <f>O756*H756</f>
        <v>0</v>
      </c>
      <c r="Q756" s="214">
        <v>0</v>
      </c>
      <c r="R756" s="214">
        <f>Q756*H756</f>
        <v>0</v>
      </c>
      <c r="S756" s="214">
        <v>0</v>
      </c>
      <c r="T756" s="215">
        <f>S756*H756</f>
        <v>0</v>
      </c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R756" s="216" t="s">
        <v>89</v>
      </c>
      <c r="AT756" s="216" t="s">
        <v>161</v>
      </c>
      <c r="AU756" s="216" t="s">
        <v>83</v>
      </c>
      <c r="AY756" s="11" t="s">
        <v>159</v>
      </c>
      <c r="BE756" s="217">
        <f>IF(N756="základní",J756,0)</f>
        <v>0</v>
      </c>
      <c r="BF756" s="217">
        <f>IF(N756="snížená",J756,0)</f>
        <v>0</v>
      </c>
      <c r="BG756" s="217">
        <f>IF(N756="zákl. přenesená",J756,0)</f>
        <v>0</v>
      </c>
      <c r="BH756" s="217">
        <f>IF(N756="sníž. přenesená",J756,0)</f>
        <v>0</v>
      </c>
      <c r="BI756" s="217">
        <f>IF(N756="nulová",J756,0)</f>
        <v>0</v>
      </c>
      <c r="BJ756" s="11" t="s">
        <v>79</v>
      </c>
      <c r="BK756" s="217">
        <f>ROUND(I756*H756,2)</f>
        <v>0</v>
      </c>
      <c r="BL756" s="11" t="s">
        <v>89</v>
      </c>
      <c r="BM756" s="216" t="s">
        <v>874</v>
      </c>
    </row>
    <row r="757" spans="2:51" s="227" customFormat="1" ht="12">
      <c r="B757" s="228"/>
      <c r="D757" s="220" t="s">
        <v>167</v>
      </c>
      <c r="F757" s="230" t="s">
        <v>875</v>
      </c>
      <c r="H757" s="231">
        <v>5357.962</v>
      </c>
      <c r="K757" s="232"/>
      <c r="L757" s="228"/>
      <c r="M757" s="233"/>
      <c r="N757" s="234"/>
      <c r="O757" s="234"/>
      <c r="P757" s="234"/>
      <c r="Q757" s="234"/>
      <c r="R757" s="234"/>
      <c r="S757" s="234"/>
      <c r="T757" s="235"/>
      <c r="AT757" s="229" t="s">
        <v>167</v>
      </c>
      <c r="AU757" s="229" t="s">
        <v>83</v>
      </c>
      <c r="AV757" s="227" t="s">
        <v>83</v>
      </c>
      <c r="AW757" s="227" t="s">
        <v>3</v>
      </c>
      <c r="AX757" s="227" t="s">
        <v>79</v>
      </c>
      <c r="AY757" s="229" t="s">
        <v>159</v>
      </c>
    </row>
    <row r="758" spans="1:65" s="34" customFormat="1" ht="33" customHeight="1">
      <c r="A758" s="28"/>
      <c r="B758" s="29"/>
      <c r="C758" s="205" t="s">
        <v>876</v>
      </c>
      <c r="D758" s="205" t="s">
        <v>161</v>
      </c>
      <c r="E758" s="206" t="s">
        <v>877</v>
      </c>
      <c r="F758" s="207" t="s">
        <v>878</v>
      </c>
      <c r="G758" s="208" t="s">
        <v>200</v>
      </c>
      <c r="H758" s="209">
        <v>281.998</v>
      </c>
      <c r="I758" s="1"/>
      <c r="J758" s="211">
        <f>ROUND(I758*H758,2)</f>
        <v>0</v>
      </c>
      <c r="K758" s="208" t="s">
        <v>165</v>
      </c>
      <c r="L758" s="29"/>
      <c r="M758" s="212" t="s">
        <v>1</v>
      </c>
      <c r="N758" s="213" t="s">
        <v>39</v>
      </c>
      <c r="O758" s="76"/>
      <c r="P758" s="214">
        <f>O758*H758</f>
        <v>0</v>
      </c>
      <c r="Q758" s="214">
        <v>0</v>
      </c>
      <c r="R758" s="214">
        <f>Q758*H758</f>
        <v>0</v>
      </c>
      <c r="S758" s="214">
        <v>0</v>
      </c>
      <c r="T758" s="215">
        <f>S758*H758</f>
        <v>0</v>
      </c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R758" s="216" t="s">
        <v>89</v>
      </c>
      <c r="AT758" s="216" t="s">
        <v>161</v>
      </c>
      <c r="AU758" s="216" t="s">
        <v>83</v>
      </c>
      <c r="AY758" s="11" t="s">
        <v>159</v>
      </c>
      <c r="BE758" s="217">
        <f>IF(N758="základní",J758,0)</f>
        <v>0</v>
      </c>
      <c r="BF758" s="217">
        <f>IF(N758="snížená",J758,0)</f>
        <v>0</v>
      </c>
      <c r="BG758" s="217">
        <f>IF(N758="zákl. přenesená",J758,0)</f>
        <v>0</v>
      </c>
      <c r="BH758" s="217">
        <f>IF(N758="sníž. přenesená",J758,0)</f>
        <v>0</v>
      </c>
      <c r="BI758" s="217">
        <f>IF(N758="nulová",J758,0)</f>
        <v>0</v>
      </c>
      <c r="BJ758" s="11" t="s">
        <v>79</v>
      </c>
      <c r="BK758" s="217">
        <f>ROUND(I758*H758,2)</f>
        <v>0</v>
      </c>
      <c r="BL758" s="11" t="s">
        <v>89</v>
      </c>
      <c r="BM758" s="216" t="s">
        <v>879</v>
      </c>
    </row>
    <row r="759" spans="2:63" s="192" customFormat="1" ht="22.7" customHeight="1">
      <c r="B759" s="193"/>
      <c r="D759" s="194" t="s">
        <v>73</v>
      </c>
      <c r="E759" s="203" t="s">
        <v>880</v>
      </c>
      <c r="F759" s="203" t="s">
        <v>881</v>
      </c>
      <c r="J759" s="204">
        <f>BK759</f>
        <v>0</v>
      </c>
      <c r="K759" s="197"/>
      <c r="L759" s="193"/>
      <c r="M759" s="198"/>
      <c r="N759" s="199"/>
      <c r="O759" s="199"/>
      <c r="P759" s="200">
        <f>P760</f>
        <v>0</v>
      </c>
      <c r="Q759" s="199"/>
      <c r="R759" s="200">
        <f>R760</f>
        <v>0</v>
      </c>
      <c r="S759" s="199"/>
      <c r="T759" s="201">
        <f>T760</f>
        <v>0</v>
      </c>
      <c r="AR759" s="194" t="s">
        <v>79</v>
      </c>
      <c r="AT759" s="197" t="s">
        <v>73</v>
      </c>
      <c r="AU759" s="197" t="s">
        <v>79</v>
      </c>
      <c r="AY759" s="194" t="s">
        <v>159</v>
      </c>
      <c r="BK759" s="202">
        <f>BK760</f>
        <v>0</v>
      </c>
    </row>
    <row r="760" spans="1:65" s="34" customFormat="1" ht="16.5" customHeight="1">
      <c r="A760" s="28"/>
      <c r="B760" s="29"/>
      <c r="C760" s="205" t="s">
        <v>882</v>
      </c>
      <c r="D760" s="205" t="s">
        <v>161</v>
      </c>
      <c r="E760" s="206" t="s">
        <v>883</v>
      </c>
      <c r="F760" s="207" t="s">
        <v>884</v>
      </c>
      <c r="G760" s="208" t="s">
        <v>200</v>
      </c>
      <c r="H760" s="209">
        <v>229.572</v>
      </c>
      <c r="I760" s="1"/>
      <c r="J760" s="211">
        <f>ROUND(I760*H760,2)</f>
        <v>0</v>
      </c>
      <c r="K760" s="208" t="s">
        <v>165</v>
      </c>
      <c r="L760" s="29"/>
      <c r="M760" s="212" t="s">
        <v>1</v>
      </c>
      <c r="N760" s="213" t="s">
        <v>39</v>
      </c>
      <c r="O760" s="76"/>
      <c r="P760" s="214">
        <f>O760*H760</f>
        <v>0</v>
      </c>
      <c r="Q760" s="214">
        <v>0</v>
      </c>
      <c r="R760" s="214">
        <f>Q760*H760</f>
        <v>0</v>
      </c>
      <c r="S760" s="214">
        <v>0</v>
      </c>
      <c r="T760" s="215">
        <f>S760*H760</f>
        <v>0</v>
      </c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R760" s="216" t="s">
        <v>89</v>
      </c>
      <c r="AT760" s="216" t="s">
        <v>161</v>
      </c>
      <c r="AU760" s="216" t="s">
        <v>83</v>
      </c>
      <c r="AY760" s="11" t="s">
        <v>159</v>
      </c>
      <c r="BE760" s="217">
        <f>IF(N760="základní",J760,0)</f>
        <v>0</v>
      </c>
      <c r="BF760" s="217">
        <f>IF(N760="snížená",J760,0)</f>
        <v>0</v>
      </c>
      <c r="BG760" s="217">
        <f>IF(N760="zákl. přenesená",J760,0)</f>
        <v>0</v>
      </c>
      <c r="BH760" s="217">
        <f>IF(N760="sníž. přenesená",J760,0)</f>
        <v>0</v>
      </c>
      <c r="BI760" s="217">
        <f>IF(N760="nulová",J760,0)</f>
        <v>0</v>
      </c>
      <c r="BJ760" s="11" t="s">
        <v>79</v>
      </c>
      <c r="BK760" s="217">
        <f>ROUND(I760*H760,2)</f>
        <v>0</v>
      </c>
      <c r="BL760" s="11" t="s">
        <v>89</v>
      </c>
      <c r="BM760" s="216" t="s">
        <v>885</v>
      </c>
    </row>
    <row r="761" spans="2:63" s="192" customFormat="1" ht="25.9" customHeight="1">
      <c r="B761" s="193"/>
      <c r="D761" s="194" t="s">
        <v>73</v>
      </c>
      <c r="E761" s="195" t="s">
        <v>886</v>
      </c>
      <c r="F761" s="195" t="s">
        <v>887</v>
      </c>
      <c r="J761" s="196">
        <f>BK761</f>
        <v>0</v>
      </c>
      <c r="K761" s="197"/>
      <c r="L761" s="193"/>
      <c r="M761" s="198"/>
      <c r="N761" s="199"/>
      <c r="O761" s="199"/>
      <c r="P761" s="200">
        <f>P762+P836+P840+P844+P894+P957+P967+P1076+P1088+P1194+P1268+P1278</f>
        <v>0</v>
      </c>
      <c r="Q761" s="199"/>
      <c r="R761" s="200">
        <f>R762+R836+R840+R844+R894+R957+R967+R1076+R1088+R1194+R1268+R1278</f>
        <v>87.40584721</v>
      </c>
      <c r="S761" s="199"/>
      <c r="T761" s="201">
        <f>T762+T836+T840+T844+T894+T957+T967+T1076+T1088+T1194+T1268+T1278</f>
        <v>32.42274723</v>
      </c>
      <c r="AR761" s="194" t="s">
        <v>83</v>
      </c>
      <c r="AT761" s="197" t="s">
        <v>73</v>
      </c>
      <c r="AU761" s="197" t="s">
        <v>74</v>
      </c>
      <c r="AY761" s="194" t="s">
        <v>159</v>
      </c>
      <c r="BK761" s="202">
        <f>BK762+BK836+BK840+BK844+BK894+BK957+BK967+BK1076+BK1088+BK1194+BK1268+BK1278</f>
        <v>0</v>
      </c>
    </row>
    <row r="762" spans="2:63" s="192" customFormat="1" ht="22.7" customHeight="1">
      <c r="B762" s="193"/>
      <c r="D762" s="194" t="s">
        <v>73</v>
      </c>
      <c r="E762" s="203" t="s">
        <v>888</v>
      </c>
      <c r="F762" s="203" t="s">
        <v>889</v>
      </c>
      <c r="J762" s="204">
        <f>BK762</f>
        <v>0</v>
      </c>
      <c r="K762" s="197"/>
      <c r="L762" s="193"/>
      <c r="M762" s="198"/>
      <c r="N762" s="199"/>
      <c r="O762" s="199"/>
      <c r="P762" s="200">
        <f>SUM(P763:P835)</f>
        <v>0</v>
      </c>
      <c r="Q762" s="199"/>
      <c r="R762" s="200">
        <f>SUM(R763:R835)</f>
        <v>2.62548784</v>
      </c>
      <c r="S762" s="199"/>
      <c r="T762" s="201">
        <f>SUM(T763:T835)</f>
        <v>0.16419999999999998</v>
      </c>
      <c r="AR762" s="194" t="s">
        <v>83</v>
      </c>
      <c r="AT762" s="197" t="s">
        <v>73</v>
      </c>
      <c r="AU762" s="197" t="s">
        <v>79</v>
      </c>
      <c r="AY762" s="194" t="s">
        <v>159</v>
      </c>
      <c r="BK762" s="202">
        <f>SUM(BK763:BK835)</f>
        <v>0</v>
      </c>
    </row>
    <row r="763" spans="1:65" s="34" customFormat="1" ht="24.2" customHeight="1">
      <c r="A763" s="28"/>
      <c r="B763" s="29"/>
      <c r="C763" s="205" t="s">
        <v>890</v>
      </c>
      <c r="D763" s="205" t="s">
        <v>161</v>
      </c>
      <c r="E763" s="206" t="s">
        <v>891</v>
      </c>
      <c r="F763" s="207" t="s">
        <v>892</v>
      </c>
      <c r="G763" s="208" t="s">
        <v>234</v>
      </c>
      <c r="H763" s="209">
        <v>41.05</v>
      </c>
      <c r="I763" s="1"/>
      <c r="J763" s="211">
        <f>ROUND(I763*H763,2)</f>
        <v>0</v>
      </c>
      <c r="K763" s="208" t="s">
        <v>165</v>
      </c>
      <c r="L763" s="29"/>
      <c r="M763" s="212" t="s">
        <v>1</v>
      </c>
      <c r="N763" s="213" t="s">
        <v>39</v>
      </c>
      <c r="O763" s="76"/>
      <c r="P763" s="214">
        <f>O763*H763</f>
        <v>0</v>
      </c>
      <c r="Q763" s="214">
        <v>0</v>
      </c>
      <c r="R763" s="214">
        <f>Q763*H763</f>
        <v>0</v>
      </c>
      <c r="S763" s="214">
        <v>0</v>
      </c>
      <c r="T763" s="215">
        <f>S763*H763</f>
        <v>0</v>
      </c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R763" s="216" t="s">
        <v>244</v>
      </c>
      <c r="AT763" s="216" t="s">
        <v>161</v>
      </c>
      <c r="AU763" s="216" t="s">
        <v>83</v>
      </c>
      <c r="AY763" s="11" t="s">
        <v>159</v>
      </c>
      <c r="BE763" s="217">
        <f>IF(N763="základní",J763,0)</f>
        <v>0</v>
      </c>
      <c r="BF763" s="217">
        <f>IF(N763="snížená",J763,0)</f>
        <v>0</v>
      </c>
      <c r="BG763" s="217">
        <f>IF(N763="zákl. přenesená",J763,0)</f>
        <v>0</v>
      </c>
      <c r="BH763" s="217">
        <f>IF(N763="sníž. přenesená",J763,0)</f>
        <v>0</v>
      </c>
      <c r="BI763" s="217">
        <f>IF(N763="nulová",J763,0)</f>
        <v>0</v>
      </c>
      <c r="BJ763" s="11" t="s">
        <v>79</v>
      </c>
      <c r="BK763" s="217">
        <f>ROUND(I763*H763,2)</f>
        <v>0</v>
      </c>
      <c r="BL763" s="11" t="s">
        <v>244</v>
      </c>
      <c r="BM763" s="216" t="s">
        <v>893</v>
      </c>
    </row>
    <row r="764" spans="1:65" s="34" customFormat="1" ht="16.5" customHeight="1">
      <c r="A764" s="28"/>
      <c r="B764" s="29"/>
      <c r="C764" s="245" t="s">
        <v>894</v>
      </c>
      <c r="D764" s="245" t="s">
        <v>225</v>
      </c>
      <c r="E764" s="246" t="s">
        <v>895</v>
      </c>
      <c r="F764" s="247" t="s">
        <v>896</v>
      </c>
      <c r="G764" s="248" t="s">
        <v>200</v>
      </c>
      <c r="H764" s="249">
        <v>0.014</v>
      </c>
      <c r="I764" s="2"/>
      <c r="J764" s="250">
        <f>ROUND(I764*H764,2)</f>
        <v>0</v>
      </c>
      <c r="K764" s="248" t="s">
        <v>165</v>
      </c>
      <c r="L764" s="251"/>
      <c r="M764" s="252" t="s">
        <v>1</v>
      </c>
      <c r="N764" s="253" t="s">
        <v>39</v>
      </c>
      <c r="O764" s="76"/>
      <c r="P764" s="214">
        <f>O764*H764</f>
        <v>0</v>
      </c>
      <c r="Q764" s="214">
        <v>1</v>
      </c>
      <c r="R764" s="214">
        <f>Q764*H764</f>
        <v>0.014</v>
      </c>
      <c r="S764" s="214">
        <v>0</v>
      </c>
      <c r="T764" s="215">
        <f>S764*H764</f>
        <v>0</v>
      </c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R764" s="216" t="s">
        <v>429</v>
      </c>
      <c r="AT764" s="216" t="s">
        <v>225</v>
      </c>
      <c r="AU764" s="216" t="s">
        <v>83</v>
      </c>
      <c r="AY764" s="11" t="s">
        <v>159</v>
      </c>
      <c r="BE764" s="217">
        <f>IF(N764="základní",J764,0)</f>
        <v>0</v>
      </c>
      <c r="BF764" s="217">
        <f>IF(N764="snížená",J764,0)</f>
        <v>0</v>
      </c>
      <c r="BG764" s="217">
        <f>IF(N764="zákl. přenesená",J764,0)</f>
        <v>0</v>
      </c>
      <c r="BH764" s="217">
        <f>IF(N764="sníž. přenesená",J764,0)</f>
        <v>0</v>
      </c>
      <c r="BI764" s="217">
        <f>IF(N764="nulová",J764,0)</f>
        <v>0</v>
      </c>
      <c r="BJ764" s="11" t="s">
        <v>79</v>
      </c>
      <c r="BK764" s="217">
        <f>ROUND(I764*H764,2)</f>
        <v>0</v>
      </c>
      <c r="BL764" s="11" t="s">
        <v>244</v>
      </c>
      <c r="BM764" s="216" t="s">
        <v>897</v>
      </c>
    </row>
    <row r="765" spans="2:51" s="227" customFormat="1" ht="12">
      <c r="B765" s="228"/>
      <c r="D765" s="220" t="s">
        <v>167</v>
      </c>
      <c r="F765" s="230" t="s">
        <v>898</v>
      </c>
      <c r="H765" s="231">
        <v>0.014</v>
      </c>
      <c r="K765" s="232"/>
      <c r="L765" s="228"/>
      <c r="M765" s="233"/>
      <c r="N765" s="234"/>
      <c r="O765" s="234"/>
      <c r="P765" s="234"/>
      <c r="Q765" s="234"/>
      <c r="R765" s="234"/>
      <c r="S765" s="234"/>
      <c r="T765" s="235"/>
      <c r="AT765" s="229" t="s">
        <v>167</v>
      </c>
      <c r="AU765" s="229" t="s">
        <v>83</v>
      </c>
      <c r="AV765" s="227" t="s">
        <v>83</v>
      </c>
      <c r="AW765" s="227" t="s">
        <v>3</v>
      </c>
      <c r="AX765" s="227" t="s">
        <v>79</v>
      </c>
      <c r="AY765" s="229" t="s">
        <v>159</v>
      </c>
    </row>
    <row r="766" spans="1:65" s="34" customFormat="1" ht="16.5" customHeight="1">
      <c r="A766" s="28"/>
      <c r="B766" s="29"/>
      <c r="C766" s="205" t="s">
        <v>899</v>
      </c>
      <c r="D766" s="205" t="s">
        <v>161</v>
      </c>
      <c r="E766" s="206" t="s">
        <v>900</v>
      </c>
      <c r="F766" s="207" t="s">
        <v>901</v>
      </c>
      <c r="G766" s="208" t="s">
        <v>234</v>
      </c>
      <c r="H766" s="209">
        <v>41.05</v>
      </c>
      <c r="I766" s="1"/>
      <c r="J766" s="211">
        <f>ROUND(I766*H766,2)</f>
        <v>0</v>
      </c>
      <c r="K766" s="208" t="s">
        <v>902</v>
      </c>
      <c r="L766" s="29"/>
      <c r="M766" s="212" t="s">
        <v>1</v>
      </c>
      <c r="N766" s="213" t="s">
        <v>39</v>
      </c>
      <c r="O766" s="76"/>
      <c r="P766" s="214">
        <f>O766*H766</f>
        <v>0</v>
      </c>
      <c r="Q766" s="214">
        <v>0</v>
      </c>
      <c r="R766" s="214">
        <f>Q766*H766</f>
        <v>0</v>
      </c>
      <c r="S766" s="214">
        <v>0.004</v>
      </c>
      <c r="T766" s="215">
        <f>S766*H766</f>
        <v>0.16419999999999998</v>
      </c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R766" s="216" t="s">
        <v>244</v>
      </c>
      <c r="AT766" s="216" t="s">
        <v>161</v>
      </c>
      <c r="AU766" s="216" t="s">
        <v>83</v>
      </c>
      <c r="AY766" s="11" t="s">
        <v>159</v>
      </c>
      <c r="BE766" s="217">
        <f>IF(N766="základní",J766,0)</f>
        <v>0</v>
      </c>
      <c r="BF766" s="217">
        <f>IF(N766="snížená",J766,0)</f>
        <v>0</v>
      </c>
      <c r="BG766" s="217">
        <f>IF(N766="zákl. přenesená",J766,0)</f>
        <v>0</v>
      </c>
      <c r="BH766" s="217">
        <f>IF(N766="sníž. přenesená",J766,0)</f>
        <v>0</v>
      </c>
      <c r="BI766" s="217">
        <f>IF(N766="nulová",J766,0)</f>
        <v>0</v>
      </c>
      <c r="BJ766" s="11" t="s">
        <v>79</v>
      </c>
      <c r="BK766" s="217">
        <f>ROUND(I766*H766,2)</f>
        <v>0</v>
      </c>
      <c r="BL766" s="11" t="s">
        <v>244</v>
      </c>
      <c r="BM766" s="216" t="s">
        <v>903</v>
      </c>
    </row>
    <row r="767" spans="2:51" s="218" customFormat="1" ht="12">
      <c r="B767" s="219"/>
      <c r="D767" s="220" t="s">
        <v>167</v>
      </c>
      <c r="E767" s="221" t="s">
        <v>1</v>
      </c>
      <c r="F767" s="222" t="s">
        <v>173</v>
      </c>
      <c r="H767" s="221" t="s">
        <v>1</v>
      </c>
      <c r="K767" s="223"/>
      <c r="L767" s="219"/>
      <c r="M767" s="224"/>
      <c r="N767" s="225"/>
      <c r="O767" s="225"/>
      <c r="P767" s="225"/>
      <c r="Q767" s="225"/>
      <c r="R767" s="225"/>
      <c r="S767" s="225"/>
      <c r="T767" s="226"/>
      <c r="AT767" s="221" t="s">
        <v>167</v>
      </c>
      <c r="AU767" s="221" t="s">
        <v>83</v>
      </c>
      <c r="AV767" s="218" t="s">
        <v>79</v>
      </c>
      <c r="AW767" s="218" t="s">
        <v>31</v>
      </c>
      <c r="AX767" s="218" t="s">
        <v>74</v>
      </c>
      <c r="AY767" s="221" t="s">
        <v>159</v>
      </c>
    </row>
    <row r="768" spans="2:51" s="227" customFormat="1" ht="12">
      <c r="B768" s="228"/>
      <c r="D768" s="220" t="s">
        <v>167</v>
      </c>
      <c r="E768" s="229" t="s">
        <v>1</v>
      </c>
      <c r="F768" s="230" t="s">
        <v>904</v>
      </c>
      <c r="H768" s="231">
        <v>20.55</v>
      </c>
      <c r="K768" s="232"/>
      <c r="L768" s="228"/>
      <c r="M768" s="233"/>
      <c r="N768" s="234"/>
      <c r="O768" s="234"/>
      <c r="P768" s="234"/>
      <c r="Q768" s="234"/>
      <c r="R768" s="234"/>
      <c r="S768" s="234"/>
      <c r="T768" s="235"/>
      <c r="AT768" s="229" t="s">
        <v>167</v>
      </c>
      <c r="AU768" s="229" t="s">
        <v>83</v>
      </c>
      <c r="AV768" s="227" t="s">
        <v>83</v>
      </c>
      <c r="AW768" s="227" t="s">
        <v>31</v>
      </c>
      <c r="AX768" s="227" t="s">
        <v>74</v>
      </c>
      <c r="AY768" s="229" t="s">
        <v>159</v>
      </c>
    </row>
    <row r="769" spans="2:51" s="227" customFormat="1" ht="22.5">
      <c r="B769" s="228"/>
      <c r="D769" s="220" t="s">
        <v>167</v>
      </c>
      <c r="E769" s="229" t="s">
        <v>1</v>
      </c>
      <c r="F769" s="230" t="s">
        <v>905</v>
      </c>
      <c r="H769" s="231">
        <v>20.5</v>
      </c>
      <c r="K769" s="232"/>
      <c r="L769" s="228"/>
      <c r="M769" s="233"/>
      <c r="N769" s="234"/>
      <c r="O769" s="234"/>
      <c r="P769" s="234"/>
      <c r="Q769" s="234"/>
      <c r="R769" s="234"/>
      <c r="S769" s="234"/>
      <c r="T769" s="235"/>
      <c r="AT769" s="229" t="s">
        <v>167</v>
      </c>
      <c r="AU769" s="229" t="s">
        <v>83</v>
      </c>
      <c r="AV769" s="227" t="s">
        <v>83</v>
      </c>
      <c r="AW769" s="227" t="s">
        <v>31</v>
      </c>
      <c r="AX769" s="227" t="s">
        <v>74</v>
      </c>
      <c r="AY769" s="229" t="s">
        <v>159</v>
      </c>
    </row>
    <row r="770" spans="2:51" s="236" customFormat="1" ht="12">
      <c r="B770" s="237"/>
      <c r="D770" s="220" t="s">
        <v>167</v>
      </c>
      <c r="E770" s="238" t="s">
        <v>1</v>
      </c>
      <c r="F770" s="239" t="s">
        <v>178</v>
      </c>
      <c r="H770" s="240">
        <v>41.05</v>
      </c>
      <c r="K770" s="241"/>
      <c r="L770" s="237"/>
      <c r="M770" s="242"/>
      <c r="N770" s="243"/>
      <c r="O770" s="243"/>
      <c r="P770" s="243"/>
      <c r="Q770" s="243"/>
      <c r="R770" s="243"/>
      <c r="S770" s="243"/>
      <c r="T770" s="244"/>
      <c r="AT770" s="238" t="s">
        <v>167</v>
      </c>
      <c r="AU770" s="238" t="s">
        <v>83</v>
      </c>
      <c r="AV770" s="236" t="s">
        <v>89</v>
      </c>
      <c r="AW770" s="236" t="s">
        <v>31</v>
      </c>
      <c r="AX770" s="236" t="s">
        <v>79</v>
      </c>
      <c r="AY770" s="238" t="s">
        <v>159</v>
      </c>
    </row>
    <row r="771" spans="1:65" s="34" customFormat="1" ht="24.2" customHeight="1">
      <c r="A771" s="28"/>
      <c r="B771" s="29"/>
      <c r="C771" s="205" t="s">
        <v>906</v>
      </c>
      <c r="D771" s="205" t="s">
        <v>161</v>
      </c>
      <c r="E771" s="206" t="s">
        <v>907</v>
      </c>
      <c r="F771" s="207" t="s">
        <v>908</v>
      </c>
      <c r="G771" s="208" t="s">
        <v>234</v>
      </c>
      <c r="H771" s="209">
        <v>47.208</v>
      </c>
      <c r="I771" s="1"/>
      <c r="J771" s="211">
        <f>ROUND(I771*H771,2)</f>
        <v>0</v>
      </c>
      <c r="K771" s="208" t="s">
        <v>165</v>
      </c>
      <c r="L771" s="29"/>
      <c r="M771" s="212" t="s">
        <v>1</v>
      </c>
      <c r="N771" s="213" t="s">
        <v>39</v>
      </c>
      <c r="O771" s="76"/>
      <c r="P771" s="214">
        <f>O771*H771</f>
        <v>0</v>
      </c>
      <c r="Q771" s="214">
        <v>0.0004</v>
      </c>
      <c r="R771" s="214">
        <f>Q771*H771</f>
        <v>0.0188832</v>
      </c>
      <c r="S771" s="214">
        <v>0</v>
      </c>
      <c r="T771" s="215">
        <f>S771*H771</f>
        <v>0</v>
      </c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R771" s="216" t="s">
        <v>244</v>
      </c>
      <c r="AT771" s="216" t="s">
        <v>161</v>
      </c>
      <c r="AU771" s="216" t="s">
        <v>83</v>
      </c>
      <c r="AY771" s="11" t="s">
        <v>159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11" t="s">
        <v>79</v>
      </c>
      <c r="BK771" s="217">
        <f>ROUND(I771*H771,2)</f>
        <v>0</v>
      </c>
      <c r="BL771" s="11" t="s">
        <v>244</v>
      </c>
      <c r="BM771" s="216" t="s">
        <v>909</v>
      </c>
    </row>
    <row r="772" spans="2:51" s="218" customFormat="1" ht="22.5">
      <c r="B772" s="219"/>
      <c r="D772" s="220" t="s">
        <v>167</v>
      </c>
      <c r="E772" s="221" t="s">
        <v>1</v>
      </c>
      <c r="F772" s="222" t="s">
        <v>910</v>
      </c>
      <c r="H772" s="221" t="s">
        <v>1</v>
      </c>
      <c r="K772" s="223"/>
      <c r="L772" s="219"/>
      <c r="M772" s="224"/>
      <c r="N772" s="225"/>
      <c r="O772" s="225"/>
      <c r="P772" s="225"/>
      <c r="Q772" s="225"/>
      <c r="R772" s="225"/>
      <c r="S772" s="225"/>
      <c r="T772" s="226"/>
      <c r="AT772" s="221" t="s">
        <v>167</v>
      </c>
      <c r="AU772" s="221" t="s">
        <v>83</v>
      </c>
      <c r="AV772" s="218" t="s">
        <v>79</v>
      </c>
      <c r="AW772" s="218" t="s">
        <v>31</v>
      </c>
      <c r="AX772" s="218" t="s">
        <v>74</v>
      </c>
      <c r="AY772" s="221" t="s">
        <v>159</v>
      </c>
    </row>
    <row r="773" spans="2:51" s="227" customFormat="1" ht="12">
      <c r="B773" s="228"/>
      <c r="D773" s="220" t="s">
        <v>167</v>
      </c>
      <c r="E773" s="229" t="s">
        <v>1</v>
      </c>
      <c r="F773" s="230" t="s">
        <v>911</v>
      </c>
      <c r="H773" s="231">
        <v>47.208</v>
      </c>
      <c r="K773" s="232"/>
      <c r="L773" s="228"/>
      <c r="M773" s="233"/>
      <c r="N773" s="234"/>
      <c r="O773" s="234"/>
      <c r="P773" s="234"/>
      <c r="Q773" s="234"/>
      <c r="R773" s="234"/>
      <c r="S773" s="234"/>
      <c r="T773" s="235"/>
      <c r="AT773" s="229" t="s">
        <v>167</v>
      </c>
      <c r="AU773" s="229" t="s">
        <v>83</v>
      </c>
      <c r="AV773" s="227" t="s">
        <v>83</v>
      </c>
      <c r="AW773" s="227" t="s">
        <v>31</v>
      </c>
      <c r="AX773" s="227" t="s">
        <v>79</v>
      </c>
      <c r="AY773" s="229" t="s">
        <v>159</v>
      </c>
    </row>
    <row r="774" spans="1:65" s="34" customFormat="1" ht="44.25" customHeight="1">
      <c r="A774" s="28"/>
      <c r="B774" s="29"/>
      <c r="C774" s="245" t="s">
        <v>912</v>
      </c>
      <c r="D774" s="245" t="s">
        <v>225</v>
      </c>
      <c r="E774" s="246" t="s">
        <v>913</v>
      </c>
      <c r="F774" s="247" t="s">
        <v>914</v>
      </c>
      <c r="G774" s="248" t="s">
        <v>234</v>
      </c>
      <c r="H774" s="249">
        <v>55.021</v>
      </c>
      <c r="I774" s="2"/>
      <c r="J774" s="250">
        <f>ROUND(I774*H774,2)</f>
        <v>0</v>
      </c>
      <c r="K774" s="248" t="s">
        <v>165</v>
      </c>
      <c r="L774" s="251"/>
      <c r="M774" s="252" t="s">
        <v>1</v>
      </c>
      <c r="N774" s="253" t="s">
        <v>39</v>
      </c>
      <c r="O774" s="76"/>
      <c r="P774" s="214">
        <f>O774*H774</f>
        <v>0</v>
      </c>
      <c r="Q774" s="214">
        <v>0.00486</v>
      </c>
      <c r="R774" s="214">
        <f>Q774*H774</f>
        <v>0.26740206</v>
      </c>
      <c r="S774" s="214">
        <v>0</v>
      </c>
      <c r="T774" s="215">
        <f>S774*H774</f>
        <v>0</v>
      </c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R774" s="216" t="s">
        <v>429</v>
      </c>
      <c r="AT774" s="216" t="s">
        <v>225</v>
      </c>
      <c r="AU774" s="216" t="s">
        <v>83</v>
      </c>
      <c r="AY774" s="11" t="s">
        <v>159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11" t="s">
        <v>79</v>
      </c>
      <c r="BK774" s="217">
        <f>ROUND(I774*H774,2)</f>
        <v>0</v>
      </c>
      <c r="BL774" s="11" t="s">
        <v>244</v>
      </c>
      <c r="BM774" s="216" t="s">
        <v>915</v>
      </c>
    </row>
    <row r="775" spans="2:51" s="227" customFormat="1" ht="12">
      <c r="B775" s="228"/>
      <c r="D775" s="220" t="s">
        <v>167</v>
      </c>
      <c r="F775" s="230" t="s">
        <v>916</v>
      </c>
      <c r="H775" s="231">
        <v>55.021</v>
      </c>
      <c r="K775" s="232"/>
      <c r="L775" s="228"/>
      <c r="M775" s="233"/>
      <c r="N775" s="234"/>
      <c r="O775" s="234"/>
      <c r="P775" s="234"/>
      <c r="Q775" s="234"/>
      <c r="R775" s="234"/>
      <c r="S775" s="234"/>
      <c r="T775" s="235"/>
      <c r="AT775" s="229" t="s">
        <v>167</v>
      </c>
      <c r="AU775" s="229" t="s">
        <v>83</v>
      </c>
      <c r="AV775" s="227" t="s">
        <v>83</v>
      </c>
      <c r="AW775" s="227" t="s">
        <v>3</v>
      </c>
      <c r="AX775" s="227" t="s">
        <v>79</v>
      </c>
      <c r="AY775" s="229" t="s">
        <v>159</v>
      </c>
    </row>
    <row r="776" spans="1:65" s="34" customFormat="1" ht="37.7" customHeight="1">
      <c r="A776" s="28"/>
      <c r="B776" s="29"/>
      <c r="C776" s="205" t="s">
        <v>917</v>
      </c>
      <c r="D776" s="205" t="s">
        <v>161</v>
      </c>
      <c r="E776" s="206" t="s">
        <v>918</v>
      </c>
      <c r="F776" s="207" t="s">
        <v>919</v>
      </c>
      <c r="G776" s="208" t="s">
        <v>234</v>
      </c>
      <c r="H776" s="209">
        <v>180.09</v>
      </c>
      <c r="I776" s="1"/>
      <c r="J776" s="211">
        <f>ROUND(I776*H776,2)</f>
        <v>0</v>
      </c>
      <c r="K776" s="208" t="s">
        <v>165</v>
      </c>
      <c r="L776" s="29"/>
      <c r="M776" s="212" t="s">
        <v>1</v>
      </c>
      <c r="N776" s="213" t="s">
        <v>39</v>
      </c>
      <c r="O776" s="76"/>
      <c r="P776" s="214">
        <f>O776*H776</f>
        <v>0</v>
      </c>
      <c r="Q776" s="214">
        <v>0.0035</v>
      </c>
      <c r="R776" s="214">
        <f>Q776*H776</f>
        <v>0.6303150000000001</v>
      </c>
      <c r="S776" s="214">
        <v>0</v>
      </c>
      <c r="T776" s="215">
        <f>S776*H776</f>
        <v>0</v>
      </c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R776" s="216" t="s">
        <v>244</v>
      </c>
      <c r="AT776" s="216" t="s">
        <v>161</v>
      </c>
      <c r="AU776" s="216" t="s">
        <v>83</v>
      </c>
      <c r="AY776" s="11" t="s">
        <v>159</v>
      </c>
      <c r="BE776" s="217">
        <f>IF(N776="základní",J776,0)</f>
        <v>0</v>
      </c>
      <c r="BF776" s="217">
        <f>IF(N776="snížená",J776,0)</f>
        <v>0</v>
      </c>
      <c r="BG776" s="217">
        <f>IF(N776="zákl. přenesená",J776,0)</f>
        <v>0</v>
      </c>
      <c r="BH776" s="217">
        <f>IF(N776="sníž. přenesená",J776,0)</f>
        <v>0</v>
      </c>
      <c r="BI776" s="217">
        <f>IF(N776="nulová",J776,0)</f>
        <v>0</v>
      </c>
      <c r="BJ776" s="11" t="s">
        <v>79</v>
      </c>
      <c r="BK776" s="217">
        <f>ROUND(I776*H776,2)</f>
        <v>0</v>
      </c>
      <c r="BL776" s="11" t="s">
        <v>244</v>
      </c>
      <c r="BM776" s="216" t="s">
        <v>920</v>
      </c>
    </row>
    <row r="777" spans="2:51" s="218" customFormat="1" ht="12">
      <c r="B777" s="219"/>
      <c r="D777" s="220" t="s">
        <v>167</v>
      </c>
      <c r="E777" s="221" t="s">
        <v>1</v>
      </c>
      <c r="F777" s="222" t="s">
        <v>298</v>
      </c>
      <c r="H777" s="221" t="s">
        <v>1</v>
      </c>
      <c r="K777" s="223"/>
      <c r="L777" s="219"/>
      <c r="M777" s="224"/>
      <c r="N777" s="225"/>
      <c r="O777" s="225"/>
      <c r="P777" s="225"/>
      <c r="Q777" s="225"/>
      <c r="R777" s="225"/>
      <c r="S777" s="225"/>
      <c r="T777" s="226"/>
      <c r="AT777" s="221" t="s">
        <v>167</v>
      </c>
      <c r="AU777" s="221" t="s">
        <v>83</v>
      </c>
      <c r="AV777" s="218" t="s">
        <v>79</v>
      </c>
      <c r="AW777" s="218" t="s">
        <v>31</v>
      </c>
      <c r="AX777" s="218" t="s">
        <v>74</v>
      </c>
      <c r="AY777" s="221" t="s">
        <v>159</v>
      </c>
    </row>
    <row r="778" spans="2:51" s="227" customFormat="1" ht="12">
      <c r="B778" s="228"/>
      <c r="D778" s="220" t="s">
        <v>167</v>
      </c>
      <c r="E778" s="229" t="s">
        <v>1</v>
      </c>
      <c r="F778" s="230" t="s">
        <v>921</v>
      </c>
      <c r="H778" s="231">
        <v>4.73</v>
      </c>
      <c r="K778" s="232"/>
      <c r="L778" s="228"/>
      <c r="M778" s="233"/>
      <c r="N778" s="234"/>
      <c r="O778" s="234"/>
      <c r="P778" s="234"/>
      <c r="Q778" s="234"/>
      <c r="R778" s="234"/>
      <c r="S778" s="234"/>
      <c r="T778" s="235"/>
      <c r="AT778" s="229" t="s">
        <v>167</v>
      </c>
      <c r="AU778" s="229" t="s">
        <v>83</v>
      </c>
      <c r="AV778" s="227" t="s">
        <v>83</v>
      </c>
      <c r="AW778" s="227" t="s">
        <v>31</v>
      </c>
      <c r="AX778" s="227" t="s">
        <v>74</v>
      </c>
      <c r="AY778" s="229" t="s">
        <v>159</v>
      </c>
    </row>
    <row r="779" spans="2:51" s="218" customFormat="1" ht="12">
      <c r="B779" s="219"/>
      <c r="D779" s="220" t="s">
        <v>167</v>
      </c>
      <c r="E779" s="221" t="s">
        <v>1</v>
      </c>
      <c r="F779" s="222" t="s">
        <v>353</v>
      </c>
      <c r="H779" s="221" t="s">
        <v>1</v>
      </c>
      <c r="K779" s="223"/>
      <c r="L779" s="219"/>
      <c r="M779" s="224"/>
      <c r="N779" s="225"/>
      <c r="O779" s="225"/>
      <c r="P779" s="225"/>
      <c r="Q779" s="225"/>
      <c r="R779" s="225"/>
      <c r="S779" s="225"/>
      <c r="T779" s="226"/>
      <c r="AT779" s="221" t="s">
        <v>167</v>
      </c>
      <c r="AU779" s="221" t="s">
        <v>83</v>
      </c>
      <c r="AV779" s="218" t="s">
        <v>79</v>
      </c>
      <c r="AW779" s="218" t="s">
        <v>31</v>
      </c>
      <c r="AX779" s="218" t="s">
        <v>74</v>
      </c>
      <c r="AY779" s="221" t="s">
        <v>159</v>
      </c>
    </row>
    <row r="780" spans="2:51" s="227" customFormat="1" ht="12">
      <c r="B780" s="228"/>
      <c r="D780" s="220" t="s">
        <v>167</v>
      </c>
      <c r="E780" s="229" t="s">
        <v>1</v>
      </c>
      <c r="F780" s="230" t="s">
        <v>922</v>
      </c>
      <c r="H780" s="231">
        <v>1.6</v>
      </c>
      <c r="K780" s="232"/>
      <c r="L780" s="228"/>
      <c r="M780" s="233"/>
      <c r="N780" s="234"/>
      <c r="O780" s="234"/>
      <c r="P780" s="234"/>
      <c r="Q780" s="234"/>
      <c r="R780" s="234"/>
      <c r="S780" s="234"/>
      <c r="T780" s="235"/>
      <c r="AT780" s="229" t="s">
        <v>167</v>
      </c>
      <c r="AU780" s="229" t="s">
        <v>83</v>
      </c>
      <c r="AV780" s="227" t="s">
        <v>83</v>
      </c>
      <c r="AW780" s="227" t="s">
        <v>31</v>
      </c>
      <c r="AX780" s="227" t="s">
        <v>74</v>
      </c>
      <c r="AY780" s="229" t="s">
        <v>159</v>
      </c>
    </row>
    <row r="781" spans="2:51" s="218" customFormat="1" ht="12">
      <c r="B781" s="219"/>
      <c r="D781" s="220" t="s">
        <v>167</v>
      </c>
      <c r="E781" s="221" t="s">
        <v>1</v>
      </c>
      <c r="F781" s="222" t="s">
        <v>300</v>
      </c>
      <c r="H781" s="221" t="s">
        <v>1</v>
      </c>
      <c r="K781" s="223"/>
      <c r="L781" s="219"/>
      <c r="M781" s="224"/>
      <c r="N781" s="225"/>
      <c r="O781" s="225"/>
      <c r="P781" s="225"/>
      <c r="Q781" s="225"/>
      <c r="R781" s="225"/>
      <c r="S781" s="225"/>
      <c r="T781" s="226"/>
      <c r="AT781" s="221" t="s">
        <v>167</v>
      </c>
      <c r="AU781" s="221" t="s">
        <v>83</v>
      </c>
      <c r="AV781" s="218" t="s">
        <v>79</v>
      </c>
      <c r="AW781" s="218" t="s">
        <v>31</v>
      </c>
      <c r="AX781" s="218" t="s">
        <v>74</v>
      </c>
      <c r="AY781" s="221" t="s">
        <v>159</v>
      </c>
    </row>
    <row r="782" spans="2:51" s="218" customFormat="1" ht="12">
      <c r="B782" s="219"/>
      <c r="D782" s="220" t="s">
        <v>167</v>
      </c>
      <c r="E782" s="221" t="s">
        <v>1</v>
      </c>
      <c r="F782" s="222" t="s">
        <v>923</v>
      </c>
      <c r="H782" s="221" t="s">
        <v>1</v>
      </c>
      <c r="K782" s="223"/>
      <c r="L782" s="219"/>
      <c r="M782" s="224"/>
      <c r="N782" s="225"/>
      <c r="O782" s="225"/>
      <c r="P782" s="225"/>
      <c r="Q782" s="225"/>
      <c r="R782" s="225"/>
      <c r="S782" s="225"/>
      <c r="T782" s="226"/>
      <c r="AT782" s="221" t="s">
        <v>167</v>
      </c>
      <c r="AU782" s="221" t="s">
        <v>83</v>
      </c>
      <c r="AV782" s="218" t="s">
        <v>79</v>
      </c>
      <c r="AW782" s="218" t="s">
        <v>31</v>
      </c>
      <c r="AX782" s="218" t="s">
        <v>74</v>
      </c>
      <c r="AY782" s="221" t="s">
        <v>159</v>
      </c>
    </row>
    <row r="783" spans="2:51" s="227" customFormat="1" ht="22.5">
      <c r="B783" s="228"/>
      <c r="D783" s="220" t="s">
        <v>167</v>
      </c>
      <c r="E783" s="229" t="s">
        <v>1</v>
      </c>
      <c r="F783" s="230" t="s">
        <v>924</v>
      </c>
      <c r="H783" s="231">
        <v>43.44</v>
      </c>
      <c r="K783" s="232"/>
      <c r="L783" s="228"/>
      <c r="M783" s="233"/>
      <c r="N783" s="234"/>
      <c r="O783" s="234"/>
      <c r="P783" s="234"/>
      <c r="Q783" s="234"/>
      <c r="R783" s="234"/>
      <c r="S783" s="234"/>
      <c r="T783" s="235"/>
      <c r="AT783" s="229" t="s">
        <v>167</v>
      </c>
      <c r="AU783" s="229" t="s">
        <v>83</v>
      </c>
      <c r="AV783" s="227" t="s">
        <v>83</v>
      </c>
      <c r="AW783" s="227" t="s">
        <v>31</v>
      </c>
      <c r="AX783" s="227" t="s">
        <v>74</v>
      </c>
      <c r="AY783" s="229" t="s">
        <v>159</v>
      </c>
    </row>
    <row r="784" spans="2:51" s="218" customFormat="1" ht="12">
      <c r="B784" s="219"/>
      <c r="D784" s="220" t="s">
        <v>167</v>
      </c>
      <c r="E784" s="221" t="s">
        <v>1</v>
      </c>
      <c r="F784" s="222" t="s">
        <v>304</v>
      </c>
      <c r="H784" s="221" t="s">
        <v>1</v>
      </c>
      <c r="K784" s="223"/>
      <c r="L784" s="219"/>
      <c r="M784" s="224"/>
      <c r="N784" s="225"/>
      <c r="O784" s="225"/>
      <c r="P784" s="225"/>
      <c r="Q784" s="225"/>
      <c r="R784" s="225"/>
      <c r="S784" s="225"/>
      <c r="T784" s="226"/>
      <c r="AT784" s="221" t="s">
        <v>167</v>
      </c>
      <c r="AU784" s="221" t="s">
        <v>83</v>
      </c>
      <c r="AV784" s="218" t="s">
        <v>79</v>
      </c>
      <c r="AW784" s="218" t="s">
        <v>31</v>
      </c>
      <c r="AX784" s="218" t="s">
        <v>74</v>
      </c>
      <c r="AY784" s="221" t="s">
        <v>159</v>
      </c>
    </row>
    <row r="785" spans="2:51" s="227" customFormat="1" ht="12">
      <c r="B785" s="228"/>
      <c r="D785" s="220" t="s">
        <v>167</v>
      </c>
      <c r="E785" s="229" t="s">
        <v>1</v>
      </c>
      <c r="F785" s="230" t="s">
        <v>925</v>
      </c>
      <c r="H785" s="231">
        <v>130.32</v>
      </c>
      <c r="K785" s="232"/>
      <c r="L785" s="228"/>
      <c r="M785" s="233"/>
      <c r="N785" s="234"/>
      <c r="O785" s="234"/>
      <c r="P785" s="234"/>
      <c r="Q785" s="234"/>
      <c r="R785" s="234"/>
      <c r="S785" s="234"/>
      <c r="T785" s="235"/>
      <c r="AT785" s="229" t="s">
        <v>167</v>
      </c>
      <c r="AU785" s="229" t="s">
        <v>83</v>
      </c>
      <c r="AV785" s="227" t="s">
        <v>83</v>
      </c>
      <c r="AW785" s="227" t="s">
        <v>31</v>
      </c>
      <c r="AX785" s="227" t="s">
        <v>74</v>
      </c>
      <c r="AY785" s="229" t="s">
        <v>159</v>
      </c>
    </row>
    <row r="786" spans="2:51" s="236" customFormat="1" ht="12">
      <c r="B786" s="237"/>
      <c r="D786" s="220" t="s">
        <v>167</v>
      </c>
      <c r="E786" s="238" t="s">
        <v>1</v>
      </c>
      <c r="F786" s="239" t="s">
        <v>178</v>
      </c>
      <c r="H786" s="240">
        <v>180.09</v>
      </c>
      <c r="K786" s="241"/>
      <c r="L786" s="237"/>
      <c r="M786" s="242"/>
      <c r="N786" s="243"/>
      <c r="O786" s="243"/>
      <c r="P786" s="243"/>
      <c r="Q786" s="243"/>
      <c r="R786" s="243"/>
      <c r="S786" s="243"/>
      <c r="T786" s="244"/>
      <c r="AT786" s="238" t="s">
        <v>167</v>
      </c>
      <c r="AU786" s="238" t="s">
        <v>83</v>
      </c>
      <c r="AV786" s="236" t="s">
        <v>89</v>
      </c>
      <c r="AW786" s="236" t="s">
        <v>31</v>
      </c>
      <c r="AX786" s="236" t="s">
        <v>79</v>
      </c>
      <c r="AY786" s="238" t="s">
        <v>159</v>
      </c>
    </row>
    <row r="787" spans="1:65" s="34" customFormat="1" ht="37.7" customHeight="1">
      <c r="A787" s="28"/>
      <c r="B787" s="29"/>
      <c r="C787" s="205" t="s">
        <v>926</v>
      </c>
      <c r="D787" s="205" t="s">
        <v>161</v>
      </c>
      <c r="E787" s="206" t="s">
        <v>927</v>
      </c>
      <c r="F787" s="207" t="s">
        <v>928</v>
      </c>
      <c r="G787" s="208" t="s">
        <v>234</v>
      </c>
      <c r="H787" s="209">
        <v>438.133</v>
      </c>
      <c r="I787" s="1"/>
      <c r="J787" s="211">
        <f>ROUND(I787*H787,2)</f>
        <v>0</v>
      </c>
      <c r="K787" s="208" t="s">
        <v>165</v>
      </c>
      <c r="L787" s="29"/>
      <c r="M787" s="212" t="s">
        <v>1</v>
      </c>
      <c r="N787" s="213" t="s">
        <v>39</v>
      </c>
      <c r="O787" s="76"/>
      <c r="P787" s="214">
        <f>O787*H787</f>
        <v>0</v>
      </c>
      <c r="Q787" s="214">
        <v>0.0035</v>
      </c>
      <c r="R787" s="214">
        <f>Q787*H787</f>
        <v>1.5334655</v>
      </c>
      <c r="S787" s="214">
        <v>0</v>
      </c>
      <c r="T787" s="215">
        <f>S787*H787</f>
        <v>0</v>
      </c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R787" s="216" t="s">
        <v>244</v>
      </c>
      <c r="AT787" s="216" t="s">
        <v>161</v>
      </c>
      <c r="AU787" s="216" t="s">
        <v>83</v>
      </c>
      <c r="AY787" s="11" t="s">
        <v>159</v>
      </c>
      <c r="BE787" s="217">
        <f>IF(N787="základní",J787,0)</f>
        <v>0</v>
      </c>
      <c r="BF787" s="217">
        <f>IF(N787="snížená",J787,0)</f>
        <v>0</v>
      </c>
      <c r="BG787" s="217">
        <f>IF(N787="zákl. přenesená",J787,0)</f>
        <v>0</v>
      </c>
      <c r="BH787" s="217">
        <f>IF(N787="sníž. přenesená",J787,0)</f>
        <v>0</v>
      </c>
      <c r="BI787" s="217">
        <f>IF(N787="nulová",J787,0)</f>
        <v>0</v>
      </c>
      <c r="BJ787" s="11" t="s">
        <v>79</v>
      </c>
      <c r="BK787" s="217">
        <f>ROUND(I787*H787,2)</f>
        <v>0</v>
      </c>
      <c r="BL787" s="11" t="s">
        <v>244</v>
      </c>
      <c r="BM787" s="216" t="s">
        <v>929</v>
      </c>
    </row>
    <row r="788" spans="2:51" s="218" customFormat="1" ht="12">
      <c r="B788" s="219"/>
      <c r="D788" s="220" t="s">
        <v>167</v>
      </c>
      <c r="E788" s="221" t="s">
        <v>1</v>
      </c>
      <c r="F788" s="222" t="s">
        <v>298</v>
      </c>
      <c r="H788" s="221" t="s">
        <v>1</v>
      </c>
      <c r="K788" s="223"/>
      <c r="L788" s="219"/>
      <c r="M788" s="224"/>
      <c r="N788" s="225"/>
      <c r="O788" s="225"/>
      <c r="P788" s="225"/>
      <c r="Q788" s="225"/>
      <c r="R788" s="225"/>
      <c r="S788" s="225"/>
      <c r="T788" s="226"/>
      <c r="AT788" s="221" t="s">
        <v>167</v>
      </c>
      <c r="AU788" s="221" t="s">
        <v>83</v>
      </c>
      <c r="AV788" s="218" t="s">
        <v>79</v>
      </c>
      <c r="AW788" s="218" t="s">
        <v>31</v>
      </c>
      <c r="AX788" s="218" t="s">
        <v>74</v>
      </c>
      <c r="AY788" s="221" t="s">
        <v>159</v>
      </c>
    </row>
    <row r="789" spans="2:51" s="227" customFormat="1" ht="12">
      <c r="B789" s="228"/>
      <c r="D789" s="220" t="s">
        <v>167</v>
      </c>
      <c r="E789" s="229" t="s">
        <v>1</v>
      </c>
      <c r="F789" s="230" t="s">
        <v>930</v>
      </c>
      <c r="H789" s="231">
        <v>3.536</v>
      </c>
      <c r="K789" s="232"/>
      <c r="L789" s="228"/>
      <c r="M789" s="233"/>
      <c r="N789" s="234"/>
      <c r="O789" s="234"/>
      <c r="P789" s="234"/>
      <c r="Q789" s="234"/>
      <c r="R789" s="234"/>
      <c r="S789" s="234"/>
      <c r="T789" s="235"/>
      <c r="AT789" s="229" t="s">
        <v>167</v>
      </c>
      <c r="AU789" s="229" t="s">
        <v>83</v>
      </c>
      <c r="AV789" s="227" t="s">
        <v>83</v>
      </c>
      <c r="AW789" s="227" t="s">
        <v>31</v>
      </c>
      <c r="AX789" s="227" t="s">
        <v>74</v>
      </c>
      <c r="AY789" s="229" t="s">
        <v>159</v>
      </c>
    </row>
    <row r="790" spans="2:51" s="227" customFormat="1" ht="12">
      <c r="B790" s="228"/>
      <c r="D790" s="220" t="s">
        <v>167</v>
      </c>
      <c r="E790" s="229" t="s">
        <v>1</v>
      </c>
      <c r="F790" s="230" t="s">
        <v>851</v>
      </c>
      <c r="H790" s="231">
        <v>0.701</v>
      </c>
      <c r="K790" s="232"/>
      <c r="L790" s="228"/>
      <c r="M790" s="233"/>
      <c r="N790" s="234"/>
      <c r="O790" s="234"/>
      <c r="P790" s="234"/>
      <c r="Q790" s="234"/>
      <c r="R790" s="234"/>
      <c r="S790" s="234"/>
      <c r="T790" s="235"/>
      <c r="AT790" s="229" t="s">
        <v>167</v>
      </c>
      <c r="AU790" s="229" t="s">
        <v>83</v>
      </c>
      <c r="AV790" s="227" t="s">
        <v>83</v>
      </c>
      <c r="AW790" s="227" t="s">
        <v>31</v>
      </c>
      <c r="AX790" s="227" t="s">
        <v>74</v>
      </c>
      <c r="AY790" s="229" t="s">
        <v>159</v>
      </c>
    </row>
    <row r="791" spans="2:51" s="227" customFormat="1" ht="12">
      <c r="B791" s="228"/>
      <c r="D791" s="220" t="s">
        <v>167</v>
      </c>
      <c r="E791" s="229" t="s">
        <v>1</v>
      </c>
      <c r="F791" s="230" t="s">
        <v>931</v>
      </c>
      <c r="H791" s="231">
        <v>22.992</v>
      </c>
      <c r="K791" s="232"/>
      <c r="L791" s="228"/>
      <c r="M791" s="233"/>
      <c r="N791" s="234"/>
      <c r="O791" s="234"/>
      <c r="P791" s="234"/>
      <c r="Q791" s="234"/>
      <c r="R791" s="234"/>
      <c r="S791" s="234"/>
      <c r="T791" s="235"/>
      <c r="AT791" s="229" t="s">
        <v>167</v>
      </c>
      <c r="AU791" s="229" t="s">
        <v>83</v>
      </c>
      <c r="AV791" s="227" t="s">
        <v>83</v>
      </c>
      <c r="AW791" s="227" t="s">
        <v>31</v>
      </c>
      <c r="AX791" s="227" t="s">
        <v>74</v>
      </c>
      <c r="AY791" s="229" t="s">
        <v>159</v>
      </c>
    </row>
    <row r="792" spans="2:51" s="218" customFormat="1" ht="12">
      <c r="B792" s="219"/>
      <c r="D792" s="220" t="s">
        <v>167</v>
      </c>
      <c r="E792" s="221" t="s">
        <v>1</v>
      </c>
      <c r="F792" s="222" t="s">
        <v>353</v>
      </c>
      <c r="H792" s="221" t="s">
        <v>1</v>
      </c>
      <c r="K792" s="223"/>
      <c r="L792" s="219"/>
      <c r="M792" s="224"/>
      <c r="N792" s="225"/>
      <c r="O792" s="225"/>
      <c r="P792" s="225"/>
      <c r="Q792" s="225"/>
      <c r="R792" s="225"/>
      <c r="S792" s="225"/>
      <c r="T792" s="226"/>
      <c r="AT792" s="221" t="s">
        <v>167</v>
      </c>
      <c r="AU792" s="221" t="s">
        <v>83</v>
      </c>
      <c r="AV792" s="218" t="s">
        <v>79</v>
      </c>
      <c r="AW792" s="218" t="s">
        <v>31</v>
      </c>
      <c r="AX792" s="218" t="s">
        <v>74</v>
      </c>
      <c r="AY792" s="221" t="s">
        <v>159</v>
      </c>
    </row>
    <row r="793" spans="2:51" s="227" customFormat="1" ht="12">
      <c r="B793" s="228"/>
      <c r="D793" s="220" t="s">
        <v>167</v>
      </c>
      <c r="E793" s="229" t="s">
        <v>1</v>
      </c>
      <c r="F793" s="230" t="s">
        <v>932</v>
      </c>
      <c r="H793" s="231">
        <v>2.52</v>
      </c>
      <c r="K793" s="232"/>
      <c r="L793" s="228"/>
      <c r="M793" s="233"/>
      <c r="N793" s="234"/>
      <c r="O793" s="234"/>
      <c r="P793" s="234"/>
      <c r="Q793" s="234"/>
      <c r="R793" s="234"/>
      <c r="S793" s="234"/>
      <c r="T793" s="235"/>
      <c r="AT793" s="229" t="s">
        <v>167</v>
      </c>
      <c r="AU793" s="229" t="s">
        <v>83</v>
      </c>
      <c r="AV793" s="227" t="s">
        <v>83</v>
      </c>
      <c r="AW793" s="227" t="s">
        <v>31</v>
      </c>
      <c r="AX793" s="227" t="s">
        <v>74</v>
      </c>
      <c r="AY793" s="229" t="s">
        <v>159</v>
      </c>
    </row>
    <row r="794" spans="2:51" s="255" customFormat="1" ht="12">
      <c r="B794" s="254"/>
      <c r="D794" s="220" t="s">
        <v>167</v>
      </c>
      <c r="E794" s="256" t="s">
        <v>1</v>
      </c>
      <c r="F794" s="257" t="s">
        <v>380</v>
      </c>
      <c r="H794" s="258">
        <v>29.749</v>
      </c>
      <c r="K794" s="259"/>
      <c r="L794" s="254"/>
      <c r="M794" s="260"/>
      <c r="N794" s="261"/>
      <c r="O794" s="261"/>
      <c r="P794" s="261"/>
      <c r="Q794" s="261"/>
      <c r="R794" s="261"/>
      <c r="S794" s="261"/>
      <c r="T794" s="262"/>
      <c r="AT794" s="256" t="s">
        <v>167</v>
      </c>
      <c r="AU794" s="256" t="s">
        <v>83</v>
      </c>
      <c r="AV794" s="255" t="s">
        <v>86</v>
      </c>
      <c r="AW794" s="255" t="s">
        <v>31</v>
      </c>
      <c r="AX794" s="255" t="s">
        <v>74</v>
      </c>
      <c r="AY794" s="256" t="s">
        <v>159</v>
      </c>
    </row>
    <row r="795" spans="2:51" s="218" customFormat="1" ht="12">
      <c r="B795" s="219"/>
      <c r="D795" s="220" t="s">
        <v>167</v>
      </c>
      <c r="E795" s="221" t="s">
        <v>1</v>
      </c>
      <c r="F795" s="222" t="s">
        <v>300</v>
      </c>
      <c r="H795" s="221" t="s">
        <v>1</v>
      </c>
      <c r="K795" s="223"/>
      <c r="L795" s="219"/>
      <c r="M795" s="224"/>
      <c r="N795" s="225"/>
      <c r="O795" s="225"/>
      <c r="P795" s="225"/>
      <c r="Q795" s="225"/>
      <c r="R795" s="225"/>
      <c r="S795" s="225"/>
      <c r="T795" s="226"/>
      <c r="AT795" s="221" t="s">
        <v>167</v>
      </c>
      <c r="AU795" s="221" t="s">
        <v>83</v>
      </c>
      <c r="AV795" s="218" t="s">
        <v>79</v>
      </c>
      <c r="AW795" s="218" t="s">
        <v>31</v>
      </c>
      <c r="AX795" s="218" t="s">
        <v>74</v>
      </c>
      <c r="AY795" s="221" t="s">
        <v>159</v>
      </c>
    </row>
    <row r="796" spans="2:51" s="227" customFormat="1" ht="12">
      <c r="B796" s="228"/>
      <c r="D796" s="220" t="s">
        <v>167</v>
      </c>
      <c r="E796" s="229" t="s">
        <v>1</v>
      </c>
      <c r="F796" s="230" t="s">
        <v>933</v>
      </c>
      <c r="H796" s="231">
        <v>1.146</v>
      </c>
      <c r="K796" s="232"/>
      <c r="L796" s="228"/>
      <c r="M796" s="233"/>
      <c r="N796" s="234"/>
      <c r="O796" s="234"/>
      <c r="P796" s="234"/>
      <c r="Q796" s="234"/>
      <c r="R796" s="234"/>
      <c r="S796" s="234"/>
      <c r="T796" s="235"/>
      <c r="AT796" s="229" t="s">
        <v>167</v>
      </c>
      <c r="AU796" s="229" t="s">
        <v>83</v>
      </c>
      <c r="AV796" s="227" t="s">
        <v>83</v>
      </c>
      <c r="AW796" s="227" t="s">
        <v>31</v>
      </c>
      <c r="AX796" s="227" t="s">
        <v>74</v>
      </c>
      <c r="AY796" s="229" t="s">
        <v>159</v>
      </c>
    </row>
    <row r="797" spans="2:51" s="227" customFormat="1" ht="12">
      <c r="B797" s="228"/>
      <c r="D797" s="220" t="s">
        <v>167</v>
      </c>
      <c r="E797" s="229" t="s">
        <v>1</v>
      </c>
      <c r="F797" s="230" t="s">
        <v>934</v>
      </c>
      <c r="H797" s="231">
        <v>8.675</v>
      </c>
      <c r="K797" s="232"/>
      <c r="L797" s="228"/>
      <c r="M797" s="233"/>
      <c r="N797" s="234"/>
      <c r="O797" s="234"/>
      <c r="P797" s="234"/>
      <c r="Q797" s="234"/>
      <c r="R797" s="234"/>
      <c r="S797" s="234"/>
      <c r="T797" s="235"/>
      <c r="AT797" s="229" t="s">
        <v>167</v>
      </c>
      <c r="AU797" s="229" t="s">
        <v>83</v>
      </c>
      <c r="AV797" s="227" t="s">
        <v>83</v>
      </c>
      <c r="AW797" s="227" t="s">
        <v>31</v>
      </c>
      <c r="AX797" s="227" t="s">
        <v>74</v>
      </c>
      <c r="AY797" s="229" t="s">
        <v>159</v>
      </c>
    </row>
    <row r="798" spans="2:51" s="227" customFormat="1" ht="12">
      <c r="B798" s="228"/>
      <c r="D798" s="220" t="s">
        <v>167</v>
      </c>
      <c r="E798" s="229" t="s">
        <v>1</v>
      </c>
      <c r="F798" s="230" t="s">
        <v>935</v>
      </c>
      <c r="H798" s="231">
        <v>8.801</v>
      </c>
      <c r="K798" s="232"/>
      <c r="L798" s="228"/>
      <c r="M798" s="233"/>
      <c r="N798" s="234"/>
      <c r="O798" s="234"/>
      <c r="P798" s="234"/>
      <c r="Q798" s="234"/>
      <c r="R798" s="234"/>
      <c r="S798" s="234"/>
      <c r="T798" s="235"/>
      <c r="AT798" s="229" t="s">
        <v>167</v>
      </c>
      <c r="AU798" s="229" t="s">
        <v>83</v>
      </c>
      <c r="AV798" s="227" t="s">
        <v>83</v>
      </c>
      <c r="AW798" s="227" t="s">
        <v>31</v>
      </c>
      <c r="AX798" s="227" t="s">
        <v>74</v>
      </c>
      <c r="AY798" s="229" t="s">
        <v>159</v>
      </c>
    </row>
    <row r="799" spans="2:51" s="227" customFormat="1" ht="22.5">
      <c r="B799" s="228"/>
      <c r="D799" s="220" t="s">
        <v>167</v>
      </c>
      <c r="E799" s="229" t="s">
        <v>1</v>
      </c>
      <c r="F799" s="230" t="s">
        <v>936</v>
      </c>
      <c r="H799" s="231">
        <v>62.405</v>
      </c>
      <c r="K799" s="232"/>
      <c r="L799" s="228"/>
      <c r="M799" s="233"/>
      <c r="N799" s="234"/>
      <c r="O799" s="234"/>
      <c r="P799" s="234"/>
      <c r="Q799" s="234"/>
      <c r="R799" s="234"/>
      <c r="S799" s="234"/>
      <c r="T799" s="235"/>
      <c r="AT799" s="229" t="s">
        <v>167</v>
      </c>
      <c r="AU799" s="229" t="s">
        <v>83</v>
      </c>
      <c r="AV799" s="227" t="s">
        <v>83</v>
      </c>
      <c r="AW799" s="227" t="s">
        <v>31</v>
      </c>
      <c r="AX799" s="227" t="s">
        <v>74</v>
      </c>
      <c r="AY799" s="229" t="s">
        <v>159</v>
      </c>
    </row>
    <row r="800" spans="2:51" s="227" customFormat="1" ht="12">
      <c r="B800" s="228"/>
      <c r="D800" s="220" t="s">
        <v>167</v>
      </c>
      <c r="E800" s="229" t="s">
        <v>1</v>
      </c>
      <c r="F800" s="230" t="s">
        <v>937</v>
      </c>
      <c r="H800" s="231">
        <v>3.737</v>
      </c>
      <c r="K800" s="232"/>
      <c r="L800" s="228"/>
      <c r="M800" s="233"/>
      <c r="N800" s="234"/>
      <c r="O800" s="234"/>
      <c r="P800" s="234"/>
      <c r="Q800" s="234"/>
      <c r="R800" s="234"/>
      <c r="S800" s="234"/>
      <c r="T800" s="235"/>
      <c r="AT800" s="229" t="s">
        <v>167</v>
      </c>
      <c r="AU800" s="229" t="s">
        <v>83</v>
      </c>
      <c r="AV800" s="227" t="s">
        <v>83</v>
      </c>
      <c r="AW800" s="227" t="s">
        <v>31</v>
      </c>
      <c r="AX800" s="227" t="s">
        <v>74</v>
      </c>
      <c r="AY800" s="229" t="s">
        <v>159</v>
      </c>
    </row>
    <row r="801" spans="2:51" s="227" customFormat="1" ht="12">
      <c r="B801" s="228"/>
      <c r="D801" s="220" t="s">
        <v>167</v>
      </c>
      <c r="E801" s="229" t="s">
        <v>1</v>
      </c>
      <c r="F801" s="230" t="s">
        <v>938</v>
      </c>
      <c r="H801" s="231">
        <v>4.08</v>
      </c>
      <c r="K801" s="232"/>
      <c r="L801" s="228"/>
      <c r="M801" s="233"/>
      <c r="N801" s="234"/>
      <c r="O801" s="234"/>
      <c r="P801" s="234"/>
      <c r="Q801" s="234"/>
      <c r="R801" s="234"/>
      <c r="S801" s="234"/>
      <c r="T801" s="235"/>
      <c r="AT801" s="229" t="s">
        <v>167</v>
      </c>
      <c r="AU801" s="229" t="s">
        <v>83</v>
      </c>
      <c r="AV801" s="227" t="s">
        <v>83</v>
      </c>
      <c r="AW801" s="227" t="s">
        <v>31</v>
      </c>
      <c r="AX801" s="227" t="s">
        <v>74</v>
      </c>
      <c r="AY801" s="229" t="s">
        <v>159</v>
      </c>
    </row>
    <row r="802" spans="2:51" s="227" customFormat="1" ht="12">
      <c r="B802" s="228"/>
      <c r="D802" s="220" t="s">
        <v>167</v>
      </c>
      <c r="E802" s="229" t="s">
        <v>1</v>
      </c>
      <c r="F802" s="230" t="s">
        <v>939</v>
      </c>
      <c r="H802" s="231">
        <v>1.23</v>
      </c>
      <c r="K802" s="232"/>
      <c r="L802" s="228"/>
      <c r="M802" s="233"/>
      <c r="N802" s="234"/>
      <c r="O802" s="234"/>
      <c r="P802" s="234"/>
      <c r="Q802" s="234"/>
      <c r="R802" s="234"/>
      <c r="S802" s="234"/>
      <c r="T802" s="235"/>
      <c r="AT802" s="229" t="s">
        <v>167</v>
      </c>
      <c r="AU802" s="229" t="s">
        <v>83</v>
      </c>
      <c r="AV802" s="227" t="s">
        <v>83</v>
      </c>
      <c r="AW802" s="227" t="s">
        <v>31</v>
      </c>
      <c r="AX802" s="227" t="s">
        <v>74</v>
      </c>
      <c r="AY802" s="229" t="s">
        <v>159</v>
      </c>
    </row>
    <row r="803" spans="2:51" s="227" customFormat="1" ht="12">
      <c r="B803" s="228"/>
      <c r="D803" s="220" t="s">
        <v>167</v>
      </c>
      <c r="E803" s="229" t="s">
        <v>1</v>
      </c>
      <c r="F803" s="230" t="s">
        <v>940</v>
      </c>
      <c r="H803" s="231">
        <v>2.52</v>
      </c>
      <c r="K803" s="232"/>
      <c r="L803" s="228"/>
      <c r="M803" s="233"/>
      <c r="N803" s="234"/>
      <c r="O803" s="234"/>
      <c r="P803" s="234"/>
      <c r="Q803" s="234"/>
      <c r="R803" s="234"/>
      <c r="S803" s="234"/>
      <c r="T803" s="235"/>
      <c r="AT803" s="229" t="s">
        <v>167</v>
      </c>
      <c r="AU803" s="229" t="s">
        <v>83</v>
      </c>
      <c r="AV803" s="227" t="s">
        <v>83</v>
      </c>
      <c r="AW803" s="227" t="s">
        <v>31</v>
      </c>
      <c r="AX803" s="227" t="s">
        <v>74</v>
      </c>
      <c r="AY803" s="229" t="s">
        <v>159</v>
      </c>
    </row>
    <row r="804" spans="2:51" s="227" customFormat="1" ht="12">
      <c r="B804" s="228"/>
      <c r="D804" s="220" t="s">
        <v>167</v>
      </c>
      <c r="E804" s="229" t="s">
        <v>1</v>
      </c>
      <c r="F804" s="230" t="s">
        <v>941</v>
      </c>
      <c r="H804" s="231">
        <v>3.202</v>
      </c>
      <c r="K804" s="232"/>
      <c r="L804" s="228"/>
      <c r="M804" s="233"/>
      <c r="N804" s="234"/>
      <c r="O804" s="234"/>
      <c r="P804" s="234"/>
      <c r="Q804" s="234"/>
      <c r="R804" s="234"/>
      <c r="S804" s="234"/>
      <c r="T804" s="235"/>
      <c r="AT804" s="229" t="s">
        <v>167</v>
      </c>
      <c r="AU804" s="229" t="s">
        <v>83</v>
      </c>
      <c r="AV804" s="227" t="s">
        <v>83</v>
      </c>
      <c r="AW804" s="227" t="s">
        <v>31</v>
      </c>
      <c r="AX804" s="227" t="s">
        <v>74</v>
      </c>
      <c r="AY804" s="229" t="s">
        <v>159</v>
      </c>
    </row>
    <row r="805" spans="2:51" s="227" customFormat="1" ht="12">
      <c r="B805" s="228"/>
      <c r="D805" s="220" t="s">
        <v>167</v>
      </c>
      <c r="E805" s="229" t="s">
        <v>1</v>
      </c>
      <c r="F805" s="230" t="s">
        <v>942</v>
      </c>
      <c r="H805" s="231">
        <v>4.605</v>
      </c>
      <c r="K805" s="232"/>
      <c r="L805" s="228"/>
      <c r="M805" s="233"/>
      <c r="N805" s="234"/>
      <c r="O805" s="234"/>
      <c r="P805" s="234"/>
      <c r="Q805" s="234"/>
      <c r="R805" s="234"/>
      <c r="S805" s="234"/>
      <c r="T805" s="235"/>
      <c r="AT805" s="229" t="s">
        <v>167</v>
      </c>
      <c r="AU805" s="229" t="s">
        <v>83</v>
      </c>
      <c r="AV805" s="227" t="s">
        <v>83</v>
      </c>
      <c r="AW805" s="227" t="s">
        <v>31</v>
      </c>
      <c r="AX805" s="227" t="s">
        <v>74</v>
      </c>
      <c r="AY805" s="229" t="s">
        <v>159</v>
      </c>
    </row>
    <row r="806" spans="2:51" s="227" customFormat="1" ht="12">
      <c r="B806" s="228"/>
      <c r="D806" s="220" t="s">
        <v>167</v>
      </c>
      <c r="E806" s="229" t="s">
        <v>1</v>
      </c>
      <c r="F806" s="230" t="s">
        <v>943</v>
      </c>
      <c r="H806" s="231">
        <v>1.695</v>
      </c>
      <c r="K806" s="232"/>
      <c r="L806" s="228"/>
      <c r="M806" s="233"/>
      <c r="N806" s="234"/>
      <c r="O806" s="234"/>
      <c r="P806" s="234"/>
      <c r="Q806" s="234"/>
      <c r="R806" s="234"/>
      <c r="S806" s="234"/>
      <c r="T806" s="235"/>
      <c r="AT806" s="229" t="s">
        <v>167</v>
      </c>
      <c r="AU806" s="229" t="s">
        <v>83</v>
      </c>
      <c r="AV806" s="227" t="s">
        <v>83</v>
      </c>
      <c r="AW806" s="227" t="s">
        <v>31</v>
      </c>
      <c r="AX806" s="227" t="s">
        <v>74</v>
      </c>
      <c r="AY806" s="229" t="s">
        <v>159</v>
      </c>
    </row>
    <row r="807" spans="2:51" s="255" customFormat="1" ht="12">
      <c r="B807" s="254"/>
      <c r="D807" s="220" t="s">
        <v>167</v>
      </c>
      <c r="E807" s="256" t="s">
        <v>1</v>
      </c>
      <c r="F807" s="257" t="s">
        <v>380</v>
      </c>
      <c r="H807" s="258">
        <v>102.096</v>
      </c>
      <c r="K807" s="259"/>
      <c r="L807" s="254"/>
      <c r="M807" s="260"/>
      <c r="N807" s="261"/>
      <c r="O807" s="261"/>
      <c r="P807" s="261"/>
      <c r="Q807" s="261"/>
      <c r="R807" s="261"/>
      <c r="S807" s="261"/>
      <c r="T807" s="262"/>
      <c r="AT807" s="256" t="s">
        <v>167</v>
      </c>
      <c r="AU807" s="256" t="s">
        <v>83</v>
      </c>
      <c r="AV807" s="255" t="s">
        <v>86</v>
      </c>
      <c r="AW807" s="255" t="s">
        <v>31</v>
      </c>
      <c r="AX807" s="255" t="s">
        <v>74</v>
      </c>
      <c r="AY807" s="256" t="s">
        <v>159</v>
      </c>
    </row>
    <row r="808" spans="2:51" s="218" customFormat="1" ht="12">
      <c r="B808" s="219"/>
      <c r="D808" s="220" t="s">
        <v>167</v>
      </c>
      <c r="E808" s="221" t="s">
        <v>1</v>
      </c>
      <c r="F808" s="222" t="s">
        <v>304</v>
      </c>
      <c r="H808" s="221" t="s">
        <v>1</v>
      </c>
      <c r="K808" s="223"/>
      <c r="L808" s="219"/>
      <c r="M808" s="224"/>
      <c r="N808" s="225"/>
      <c r="O808" s="225"/>
      <c r="P808" s="225"/>
      <c r="Q808" s="225"/>
      <c r="R808" s="225"/>
      <c r="S808" s="225"/>
      <c r="T808" s="226"/>
      <c r="AT808" s="221" t="s">
        <v>167</v>
      </c>
      <c r="AU808" s="221" t="s">
        <v>83</v>
      </c>
      <c r="AV808" s="218" t="s">
        <v>79</v>
      </c>
      <c r="AW808" s="218" t="s">
        <v>31</v>
      </c>
      <c r="AX808" s="218" t="s">
        <v>74</v>
      </c>
      <c r="AY808" s="221" t="s">
        <v>159</v>
      </c>
    </row>
    <row r="809" spans="2:51" s="227" customFormat="1" ht="12">
      <c r="B809" s="228"/>
      <c r="D809" s="220" t="s">
        <v>167</v>
      </c>
      <c r="E809" s="229" t="s">
        <v>1</v>
      </c>
      <c r="F809" s="230" t="s">
        <v>944</v>
      </c>
      <c r="H809" s="231">
        <v>306.288</v>
      </c>
      <c r="K809" s="232"/>
      <c r="L809" s="228"/>
      <c r="M809" s="233"/>
      <c r="N809" s="234"/>
      <c r="O809" s="234"/>
      <c r="P809" s="234"/>
      <c r="Q809" s="234"/>
      <c r="R809" s="234"/>
      <c r="S809" s="234"/>
      <c r="T809" s="235"/>
      <c r="AT809" s="229" t="s">
        <v>167</v>
      </c>
      <c r="AU809" s="229" t="s">
        <v>83</v>
      </c>
      <c r="AV809" s="227" t="s">
        <v>83</v>
      </c>
      <c r="AW809" s="227" t="s">
        <v>31</v>
      </c>
      <c r="AX809" s="227" t="s">
        <v>74</v>
      </c>
      <c r="AY809" s="229" t="s">
        <v>159</v>
      </c>
    </row>
    <row r="810" spans="2:51" s="236" customFormat="1" ht="12">
      <c r="B810" s="237"/>
      <c r="D810" s="220" t="s">
        <v>167</v>
      </c>
      <c r="E810" s="238" t="s">
        <v>1</v>
      </c>
      <c r="F810" s="239" t="s">
        <v>178</v>
      </c>
      <c r="H810" s="240">
        <v>438.133</v>
      </c>
      <c r="K810" s="241"/>
      <c r="L810" s="237"/>
      <c r="M810" s="242"/>
      <c r="N810" s="243"/>
      <c r="O810" s="243"/>
      <c r="P810" s="243"/>
      <c r="Q810" s="243"/>
      <c r="R810" s="243"/>
      <c r="S810" s="243"/>
      <c r="T810" s="244"/>
      <c r="AT810" s="238" t="s">
        <v>167</v>
      </c>
      <c r="AU810" s="238" t="s">
        <v>83</v>
      </c>
      <c r="AV810" s="236" t="s">
        <v>89</v>
      </c>
      <c r="AW810" s="236" t="s">
        <v>31</v>
      </c>
      <c r="AX810" s="236" t="s">
        <v>79</v>
      </c>
      <c r="AY810" s="238" t="s">
        <v>159</v>
      </c>
    </row>
    <row r="811" spans="1:65" s="34" customFormat="1" ht="24.2" customHeight="1">
      <c r="A811" s="28"/>
      <c r="B811" s="29"/>
      <c r="C811" s="205" t="s">
        <v>945</v>
      </c>
      <c r="D811" s="205" t="s">
        <v>161</v>
      </c>
      <c r="E811" s="206" t="s">
        <v>946</v>
      </c>
      <c r="F811" s="207" t="s">
        <v>947</v>
      </c>
      <c r="G811" s="208" t="s">
        <v>322</v>
      </c>
      <c r="H811" s="209">
        <v>504.444</v>
      </c>
      <c r="I811" s="1"/>
      <c r="J811" s="211">
        <f>ROUND(I811*H811,2)</f>
        <v>0</v>
      </c>
      <c r="K811" s="208" t="s">
        <v>165</v>
      </c>
      <c r="L811" s="29"/>
      <c r="M811" s="212" t="s">
        <v>1</v>
      </c>
      <c r="N811" s="213" t="s">
        <v>39</v>
      </c>
      <c r="O811" s="76"/>
      <c r="P811" s="214">
        <f>O811*H811</f>
        <v>0</v>
      </c>
      <c r="Q811" s="214">
        <v>0.00032</v>
      </c>
      <c r="R811" s="214">
        <f>Q811*H811</f>
        <v>0.16142208000000002</v>
      </c>
      <c r="S811" s="214">
        <v>0</v>
      </c>
      <c r="T811" s="215">
        <f>S811*H811</f>
        <v>0</v>
      </c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R811" s="216" t="s">
        <v>244</v>
      </c>
      <c r="AT811" s="216" t="s">
        <v>161</v>
      </c>
      <c r="AU811" s="216" t="s">
        <v>83</v>
      </c>
      <c r="AY811" s="11" t="s">
        <v>159</v>
      </c>
      <c r="BE811" s="217">
        <f>IF(N811="základní",J811,0)</f>
        <v>0</v>
      </c>
      <c r="BF811" s="217">
        <f>IF(N811="snížená",J811,0)</f>
        <v>0</v>
      </c>
      <c r="BG811" s="217">
        <f>IF(N811="zákl. přenesená",J811,0)</f>
        <v>0</v>
      </c>
      <c r="BH811" s="217">
        <f>IF(N811="sníž. přenesená",J811,0)</f>
        <v>0</v>
      </c>
      <c r="BI811" s="217">
        <f>IF(N811="nulová",J811,0)</f>
        <v>0</v>
      </c>
      <c r="BJ811" s="11" t="s">
        <v>79</v>
      </c>
      <c r="BK811" s="217">
        <f>ROUND(I811*H811,2)</f>
        <v>0</v>
      </c>
      <c r="BL811" s="11" t="s">
        <v>244</v>
      </c>
      <c r="BM811" s="216" t="s">
        <v>948</v>
      </c>
    </row>
    <row r="812" spans="2:51" s="218" customFormat="1" ht="12">
      <c r="B812" s="219"/>
      <c r="D812" s="220" t="s">
        <v>167</v>
      </c>
      <c r="E812" s="221" t="s">
        <v>1</v>
      </c>
      <c r="F812" s="222" t="s">
        <v>298</v>
      </c>
      <c r="H812" s="221" t="s">
        <v>1</v>
      </c>
      <c r="K812" s="223"/>
      <c r="L812" s="219"/>
      <c r="M812" s="224"/>
      <c r="N812" s="225"/>
      <c r="O812" s="225"/>
      <c r="P812" s="225"/>
      <c r="Q812" s="225"/>
      <c r="R812" s="225"/>
      <c r="S812" s="225"/>
      <c r="T812" s="226"/>
      <c r="AT812" s="221" t="s">
        <v>167</v>
      </c>
      <c r="AU812" s="221" t="s">
        <v>83</v>
      </c>
      <c r="AV812" s="218" t="s">
        <v>79</v>
      </c>
      <c r="AW812" s="218" t="s">
        <v>31</v>
      </c>
      <c r="AX812" s="218" t="s">
        <v>74</v>
      </c>
      <c r="AY812" s="221" t="s">
        <v>159</v>
      </c>
    </row>
    <row r="813" spans="2:51" s="227" customFormat="1" ht="12">
      <c r="B813" s="228"/>
      <c r="D813" s="220" t="s">
        <v>167</v>
      </c>
      <c r="E813" s="229" t="s">
        <v>1</v>
      </c>
      <c r="F813" s="230" t="s">
        <v>949</v>
      </c>
      <c r="H813" s="231">
        <v>17.68</v>
      </c>
      <c r="K813" s="232"/>
      <c r="L813" s="228"/>
      <c r="M813" s="233"/>
      <c r="N813" s="234"/>
      <c r="O813" s="234"/>
      <c r="P813" s="234"/>
      <c r="Q813" s="234"/>
      <c r="R813" s="234"/>
      <c r="S813" s="234"/>
      <c r="T813" s="235"/>
      <c r="AT813" s="229" t="s">
        <v>167</v>
      </c>
      <c r="AU813" s="229" t="s">
        <v>83</v>
      </c>
      <c r="AV813" s="227" t="s">
        <v>83</v>
      </c>
      <c r="AW813" s="227" t="s">
        <v>31</v>
      </c>
      <c r="AX813" s="227" t="s">
        <v>74</v>
      </c>
      <c r="AY813" s="229" t="s">
        <v>159</v>
      </c>
    </row>
    <row r="814" spans="2:51" s="227" customFormat="1" ht="12">
      <c r="B814" s="228"/>
      <c r="D814" s="220" t="s">
        <v>167</v>
      </c>
      <c r="E814" s="229" t="s">
        <v>1</v>
      </c>
      <c r="F814" s="230" t="s">
        <v>950</v>
      </c>
      <c r="H814" s="231">
        <v>8.76</v>
      </c>
      <c r="K814" s="232"/>
      <c r="L814" s="228"/>
      <c r="M814" s="233"/>
      <c r="N814" s="234"/>
      <c r="O814" s="234"/>
      <c r="P814" s="234"/>
      <c r="Q814" s="234"/>
      <c r="R814" s="234"/>
      <c r="S814" s="234"/>
      <c r="T814" s="235"/>
      <c r="AT814" s="229" t="s">
        <v>167</v>
      </c>
      <c r="AU814" s="229" t="s">
        <v>83</v>
      </c>
      <c r="AV814" s="227" t="s">
        <v>83</v>
      </c>
      <c r="AW814" s="227" t="s">
        <v>31</v>
      </c>
      <c r="AX814" s="227" t="s">
        <v>74</v>
      </c>
      <c r="AY814" s="229" t="s">
        <v>159</v>
      </c>
    </row>
    <row r="815" spans="2:51" s="227" customFormat="1" ht="12">
      <c r="B815" s="228"/>
      <c r="D815" s="220" t="s">
        <v>167</v>
      </c>
      <c r="E815" s="229" t="s">
        <v>1</v>
      </c>
      <c r="F815" s="230" t="s">
        <v>951</v>
      </c>
      <c r="H815" s="231">
        <v>9.58</v>
      </c>
      <c r="K815" s="232"/>
      <c r="L815" s="228"/>
      <c r="M815" s="233"/>
      <c r="N815" s="234"/>
      <c r="O815" s="234"/>
      <c r="P815" s="234"/>
      <c r="Q815" s="234"/>
      <c r="R815" s="234"/>
      <c r="S815" s="234"/>
      <c r="T815" s="235"/>
      <c r="AT815" s="229" t="s">
        <v>167</v>
      </c>
      <c r="AU815" s="229" t="s">
        <v>83</v>
      </c>
      <c r="AV815" s="227" t="s">
        <v>83</v>
      </c>
      <c r="AW815" s="227" t="s">
        <v>31</v>
      </c>
      <c r="AX815" s="227" t="s">
        <v>74</v>
      </c>
      <c r="AY815" s="229" t="s">
        <v>159</v>
      </c>
    </row>
    <row r="816" spans="2:51" s="218" customFormat="1" ht="12">
      <c r="B816" s="219"/>
      <c r="D816" s="220" t="s">
        <v>167</v>
      </c>
      <c r="E816" s="221" t="s">
        <v>1</v>
      </c>
      <c r="F816" s="222" t="s">
        <v>353</v>
      </c>
      <c r="H816" s="221" t="s">
        <v>1</v>
      </c>
      <c r="K816" s="223"/>
      <c r="L816" s="219"/>
      <c r="M816" s="224"/>
      <c r="N816" s="225"/>
      <c r="O816" s="225"/>
      <c r="P816" s="225"/>
      <c r="Q816" s="225"/>
      <c r="R816" s="225"/>
      <c r="S816" s="225"/>
      <c r="T816" s="226"/>
      <c r="AT816" s="221" t="s">
        <v>167</v>
      </c>
      <c r="AU816" s="221" t="s">
        <v>83</v>
      </c>
      <c r="AV816" s="218" t="s">
        <v>79</v>
      </c>
      <c r="AW816" s="218" t="s">
        <v>31</v>
      </c>
      <c r="AX816" s="218" t="s">
        <v>74</v>
      </c>
      <c r="AY816" s="221" t="s">
        <v>159</v>
      </c>
    </row>
    <row r="817" spans="2:51" s="227" customFormat="1" ht="12">
      <c r="B817" s="228"/>
      <c r="D817" s="220" t="s">
        <v>167</v>
      </c>
      <c r="E817" s="229" t="s">
        <v>1</v>
      </c>
      <c r="F817" s="230" t="s">
        <v>952</v>
      </c>
      <c r="H817" s="231">
        <v>5.1</v>
      </c>
      <c r="K817" s="232"/>
      <c r="L817" s="228"/>
      <c r="M817" s="233"/>
      <c r="N817" s="234"/>
      <c r="O817" s="234"/>
      <c r="P817" s="234"/>
      <c r="Q817" s="234"/>
      <c r="R817" s="234"/>
      <c r="S817" s="234"/>
      <c r="T817" s="235"/>
      <c r="AT817" s="229" t="s">
        <v>167</v>
      </c>
      <c r="AU817" s="229" t="s">
        <v>83</v>
      </c>
      <c r="AV817" s="227" t="s">
        <v>83</v>
      </c>
      <c r="AW817" s="227" t="s">
        <v>31</v>
      </c>
      <c r="AX817" s="227" t="s">
        <v>74</v>
      </c>
      <c r="AY817" s="229" t="s">
        <v>159</v>
      </c>
    </row>
    <row r="818" spans="2:51" s="255" customFormat="1" ht="12">
      <c r="B818" s="254"/>
      <c r="D818" s="220" t="s">
        <v>167</v>
      </c>
      <c r="E818" s="256" t="s">
        <v>1</v>
      </c>
      <c r="F818" s="257" t="s">
        <v>380</v>
      </c>
      <c r="H818" s="258">
        <v>41.12</v>
      </c>
      <c r="K818" s="259"/>
      <c r="L818" s="254"/>
      <c r="M818" s="260"/>
      <c r="N818" s="261"/>
      <c r="O818" s="261"/>
      <c r="P818" s="261"/>
      <c r="Q818" s="261"/>
      <c r="R818" s="261"/>
      <c r="S818" s="261"/>
      <c r="T818" s="262"/>
      <c r="AT818" s="256" t="s">
        <v>167</v>
      </c>
      <c r="AU818" s="256" t="s">
        <v>83</v>
      </c>
      <c r="AV818" s="255" t="s">
        <v>86</v>
      </c>
      <c r="AW818" s="255" t="s">
        <v>31</v>
      </c>
      <c r="AX818" s="255" t="s">
        <v>74</v>
      </c>
      <c r="AY818" s="256" t="s">
        <v>159</v>
      </c>
    </row>
    <row r="819" spans="2:51" s="218" customFormat="1" ht="12">
      <c r="B819" s="219"/>
      <c r="D819" s="220" t="s">
        <v>167</v>
      </c>
      <c r="E819" s="221" t="s">
        <v>1</v>
      </c>
      <c r="F819" s="222" t="s">
        <v>300</v>
      </c>
      <c r="H819" s="221" t="s">
        <v>1</v>
      </c>
      <c r="K819" s="223"/>
      <c r="L819" s="219"/>
      <c r="M819" s="224"/>
      <c r="N819" s="225"/>
      <c r="O819" s="225"/>
      <c r="P819" s="225"/>
      <c r="Q819" s="225"/>
      <c r="R819" s="225"/>
      <c r="S819" s="225"/>
      <c r="T819" s="226"/>
      <c r="AT819" s="221" t="s">
        <v>167</v>
      </c>
      <c r="AU819" s="221" t="s">
        <v>83</v>
      </c>
      <c r="AV819" s="218" t="s">
        <v>79</v>
      </c>
      <c r="AW819" s="218" t="s">
        <v>31</v>
      </c>
      <c r="AX819" s="218" t="s">
        <v>74</v>
      </c>
      <c r="AY819" s="221" t="s">
        <v>159</v>
      </c>
    </row>
    <row r="820" spans="2:51" s="227" customFormat="1" ht="12">
      <c r="B820" s="228"/>
      <c r="D820" s="220" t="s">
        <v>167</v>
      </c>
      <c r="E820" s="229" t="s">
        <v>1</v>
      </c>
      <c r="F820" s="230" t="s">
        <v>953</v>
      </c>
      <c r="H820" s="231">
        <v>3.82</v>
      </c>
      <c r="K820" s="232"/>
      <c r="L820" s="228"/>
      <c r="M820" s="233"/>
      <c r="N820" s="234"/>
      <c r="O820" s="234"/>
      <c r="P820" s="234"/>
      <c r="Q820" s="234"/>
      <c r="R820" s="234"/>
      <c r="S820" s="234"/>
      <c r="T820" s="235"/>
      <c r="AT820" s="229" t="s">
        <v>167</v>
      </c>
      <c r="AU820" s="229" t="s">
        <v>83</v>
      </c>
      <c r="AV820" s="227" t="s">
        <v>83</v>
      </c>
      <c r="AW820" s="227" t="s">
        <v>31</v>
      </c>
      <c r="AX820" s="227" t="s">
        <v>74</v>
      </c>
      <c r="AY820" s="229" t="s">
        <v>159</v>
      </c>
    </row>
    <row r="821" spans="2:51" s="227" customFormat="1" ht="12">
      <c r="B821" s="228"/>
      <c r="D821" s="220" t="s">
        <v>167</v>
      </c>
      <c r="E821" s="229" t="s">
        <v>1</v>
      </c>
      <c r="F821" s="230" t="s">
        <v>954</v>
      </c>
      <c r="H821" s="231">
        <v>6.35</v>
      </c>
      <c r="K821" s="232"/>
      <c r="L821" s="228"/>
      <c r="M821" s="233"/>
      <c r="N821" s="234"/>
      <c r="O821" s="234"/>
      <c r="P821" s="234"/>
      <c r="Q821" s="234"/>
      <c r="R821" s="234"/>
      <c r="S821" s="234"/>
      <c r="T821" s="235"/>
      <c r="AT821" s="229" t="s">
        <v>167</v>
      </c>
      <c r="AU821" s="229" t="s">
        <v>83</v>
      </c>
      <c r="AV821" s="227" t="s">
        <v>83</v>
      </c>
      <c r="AW821" s="227" t="s">
        <v>31</v>
      </c>
      <c r="AX821" s="227" t="s">
        <v>74</v>
      </c>
      <c r="AY821" s="229" t="s">
        <v>159</v>
      </c>
    </row>
    <row r="822" spans="2:51" s="227" customFormat="1" ht="12">
      <c r="B822" s="228"/>
      <c r="D822" s="220" t="s">
        <v>167</v>
      </c>
      <c r="E822" s="229" t="s">
        <v>1</v>
      </c>
      <c r="F822" s="230" t="s">
        <v>955</v>
      </c>
      <c r="H822" s="231">
        <v>2.031</v>
      </c>
      <c r="K822" s="232"/>
      <c r="L822" s="228"/>
      <c r="M822" s="233"/>
      <c r="N822" s="234"/>
      <c r="O822" s="234"/>
      <c r="P822" s="234"/>
      <c r="Q822" s="234"/>
      <c r="R822" s="234"/>
      <c r="S822" s="234"/>
      <c r="T822" s="235"/>
      <c r="AT822" s="229" t="s">
        <v>167</v>
      </c>
      <c r="AU822" s="229" t="s">
        <v>83</v>
      </c>
      <c r="AV822" s="227" t="s">
        <v>83</v>
      </c>
      <c r="AW822" s="227" t="s">
        <v>31</v>
      </c>
      <c r="AX822" s="227" t="s">
        <v>74</v>
      </c>
      <c r="AY822" s="229" t="s">
        <v>159</v>
      </c>
    </row>
    <row r="823" spans="2:51" s="227" customFormat="1" ht="12">
      <c r="B823" s="228"/>
      <c r="D823" s="220" t="s">
        <v>167</v>
      </c>
      <c r="E823" s="229" t="s">
        <v>1</v>
      </c>
      <c r="F823" s="230" t="s">
        <v>956</v>
      </c>
      <c r="H823" s="231">
        <v>50.05</v>
      </c>
      <c r="K823" s="232"/>
      <c r="L823" s="228"/>
      <c r="M823" s="233"/>
      <c r="N823" s="234"/>
      <c r="O823" s="234"/>
      <c r="P823" s="234"/>
      <c r="Q823" s="234"/>
      <c r="R823" s="234"/>
      <c r="S823" s="234"/>
      <c r="T823" s="235"/>
      <c r="AT823" s="229" t="s">
        <v>167</v>
      </c>
      <c r="AU823" s="229" t="s">
        <v>83</v>
      </c>
      <c r="AV823" s="227" t="s">
        <v>83</v>
      </c>
      <c r="AW823" s="227" t="s">
        <v>31</v>
      </c>
      <c r="AX823" s="227" t="s">
        <v>74</v>
      </c>
      <c r="AY823" s="229" t="s">
        <v>159</v>
      </c>
    </row>
    <row r="824" spans="2:51" s="227" customFormat="1" ht="12">
      <c r="B824" s="228"/>
      <c r="D824" s="220" t="s">
        <v>167</v>
      </c>
      <c r="E824" s="229" t="s">
        <v>1</v>
      </c>
      <c r="F824" s="230" t="s">
        <v>957</v>
      </c>
      <c r="H824" s="231">
        <v>7.14</v>
      </c>
      <c r="K824" s="232"/>
      <c r="L824" s="228"/>
      <c r="M824" s="233"/>
      <c r="N824" s="234"/>
      <c r="O824" s="234"/>
      <c r="P824" s="234"/>
      <c r="Q824" s="234"/>
      <c r="R824" s="234"/>
      <c r="S824" s="234"/>
      <c r="T824" s="235"/>
      <c r="AT824" s="229" t="s">
        <v>167</v>
      </c>
      <c r="AU824" s="229" t="s">
        <v>83</v>
      </c>
      <c r="AV824" s="227" t="s">
        <v>83</v>
      </c>
      <c r="AW824" s="227" t="s">
        <v>31</v>
      </c>
      <c r="AX824" s="227" t="s">
        <v>74</v>
      </c>
      <c r="AY824" s="229" t="s">
        <v>159</v>
      </c>
    </row>
    <row r="825" spans="2:51" s="227" customFormat="1" ht="12">
      <c r="B825" s="228"/>
      <c r="D825" s="220" t="s">
        <v>167</v>
      </c>
      <c r="E825" s="229" t="s">
        <v>1</v>
      </c>
      <c r="F825" s="230" t="s">
        <v>958</v>
      </c>
      <c r="H825" s="231">
        <v>10.6</v>
      </c>
      <c r="K825" s="232"/>
      <c r="L825" s="228"/>
      <c r="M825" s="233"/>
      <c r="N825" s="234"/>
      <c r="O825" s="234"/>
      <c r="P825" s="234"/>
      <c r="Q825" s="234"/>
      <c r="R825" s="234"/>
      <c r="S825" s="234"/>
      <c r="T825" s="235"/>
      <c r="AT825" s="229" t="s">
        <v>167</v>
      </c>
      <c r="AU825" s="229" t="s">
        <v>83</v>
      </c>
      <c r="AV825" s="227" t="s">
        <v>83</v>
      </c>
      <c r="AW825" s="227" t="s">
        <v>31</v>
      </c>
      <c r="AX825" s="227" t="s">
        <v>74</v>
      </c>
      <c r="AY825" s="229" t="s">
        <v>159</v>
      </c>
    </row>
    <row r="826" spans="2:51" s="227" customFormat="1" ht="12">
      <c r="B826" s="228"/>
      <c r="D826" s="220" t="s">
        <v>167</v>
      </c>
      <c r="E826" s="229" t="s">
        <v>1</v>
      </c>
      <c r="F826" s="230" t="s">
        <v>959</v>
      </c>
      <c r="H826" s="231">
        <v>4.1</v>
      </c>
      <c r="K826" s="232"/>
      <c r="L826" s="228"/>
      <c r="M826" s="233"/>
      <c r="N826" s="234"/>
      <c r="O826" s="234"/>
      <c r="P826" s="234"/>
      <c r="Q826" s="234"/>
      <c r="R826" s="234"/>
      <c r="S826" s="234"/>
      <c r="T826" s="235"/>
      <c r="AT826" s="229" t="s">
        <v>167</v>
      </c>
      <c r="AU826" s="229" t="s">
        <v>83</v>
      </c>
      <c r="AV826" s="227" t="s">
        <v>83</v>
      </c>
      <c r="AW826" s="227" t="s">
        <v>31</v>
      </c>
      <c r="AX826" s="227" t="s">
        <v>74</v>
      </c>
      <c r="AY826" s="229" t="s">
        <v>159</v>
      </c>
    </row>
    <row r="827" spans="2:51" s="227" customFormat="1" ht="12">
      <c r="B827" s="228"/>
      <c r="D827" s="220" t="s">
        <v>167</v>
      </c>
      <c r="E827" s="229" t="s">
        <v>1</v>
      </c>
      <c r="F827" s="230" t="s">
        <v>960</v>
      </c>
      <c r="H827" s="231">
        <v>8.4</v>
      </c>
      <c r="K827" s="232"/>
      <c r="L827" s="228"/>
      <c r="M827" s="233"/>
      <c r="N827" s="234"/>
      <c r="O827" s="234"/>
      <c r="P827" s="234"/>
      <c r="Q827" s="234"/>
      <c r="R827" s="234"/>
      <c r="S827" s="234"/>
      <c r="T827" s="235"/>
      <c r="AT827" s="229" t="s">
        <v>167</v>
      </c>
      <c r="AU827" s="229" t="s">
        <v>83</v>
      </c>
      <c r="AV827" s="227" t="s">
        <v>83</v>
      </c>
      <c r="AW827" s="227" t="s">
        <v>31</v>
      </c>
      <c r="AX827" s="227" t="s">
        <v>74</v>
      </c>
      <c r="AY827" s="229" t="s">
        <v>159</v>
      </c>
    </row>
    <row r="828" spans="2:51" s="227" customFormat="1" ht="12">
      <c r="B828" s="228"/>
      <c r="D828" s="220" t="s">
        <v>167</v>
      </c>
      <c r="E828" s="229" t="s">
        <v>1</v>
      </c>
      <c r="F828" s="230" t="s">
        <v>961</v>
      </c>
      <c r="H828" s="231">
        <v>7.34</v>
      </c>
      <c r="K828" s="232"/>
      <c r="L828" s="228"/>
      <c r="M828" s="233"/>
      <c r="N828" s="234"/>
      <c r="O828" s="234"/>
      <c r="P828" s="234"/>
      <c r="Q828" s="234"/>
      <c r="R828" s="234"/>
      <c r="S828" s="234"/>
      <c r="T828" s="235"/>
      <c r="AT828" s="229" t="s">
        <v>167</v>
      </c>
      <c r="AU828" s="229" t="s">
        <v>83</v>
      </c>
      <c r="AV828" s="227" t="s">
        <v>83</v>
      </c>
      <c r="AW828" s="227" t="s">
        <v>31</v>
      </c>
      <c r="AX828" s="227" t="s">
        <v>74</v>
      </c>
      <c r="AY828" s="229" t="s">
        <v>159</v>
      </c>
    </row>
    <row r="829" spans="2:51" s="227" customFormat="1" ht="12">
      <c r="B829" s="228"/>
      <c r="D829" s="220" t="s">
        <v>167</v>
      </c>
      <c r="E829" s="229" t="s">
        <v>1</v>
      </c>
      <c r="F829" s="230" t="s">
        <v>962</v>
      </c>
      <c r="H829" s="231">
        <v>10.35</v>
      </c>
      <c r="K829" s="232"/>
      <c r="L829" s="228"/>
      <c r="M829" s="233"/>
      <c r="N829" s="234"/>
      <c r="O829" s="234"/>
      <c r="P829" s="234"/>
      <c r="Q829" s="234"/>
      <c r="R829" s="234"/>
      <c r="S829" s="234"/>
      <c r="T829" s="235"/>
      <c r="AT829" s="229" t="s">
        <v>167</v>
      </c>
      <c r="AU829" s="229" t="s">
        <v>83</v>
      </c>
      <c r="AV829" s="227" t="s">
        <v>83</v>
      </c>
      <c r="AW829" s="227" t="s">
        <v>31</v>
      </c>
      <c r="AX829" s="227" t="s">
        <v>74</v>
      </c>
      <c r="AY829" s="229" t="s">
        <v>159</v>
      </c>
    </row>
    <row r="830" spans="2:51" s="227" customFormat="1" ht="12">
      <c r="B830" s="228"/>
      <c r="D830" s="220" t="s">
        <v>167</v>
      </c>
      <c r="E830" s="229" t="s">
        <v>1</v>
      </c>
      <c r="F830" s="230" t="s">
        <v>963</v>
      </c>
      <c r="H830" s="231">
        <v>5.65</v>
      </c>
      <c r="K830" s="232"/>
      <c r="L830" s="228"/>
      <c r="M830" s="233"/>
      <c r="N830" s="234"/>
      <c r="O830" s="234"/>
      <c r="P830" s="234"/>
      <c r="Q830" s="234"/>
      <c r="R830" s="234"/>
      <c r="S830" s="234"/>
      <c r="T830" s="235"/>
      <c r="AT830" s="229" t="s">
        <v>167</v>
      </c>
      <c r="AU830" s="229" t="s">
        <v>83</v>
      </c>
      <c r="AV830" s="227" t="s">
        <v>83</v>
      </c>
      <c r="AW830" s="227" t="s">
        <v>31</v>
      </c>
      <c r="AX830" s="227" t="s">
        <v>74</v>
      </c>
      <c r="AY830" s="229" t="s">
        <v>159</v>
      </c>
    </row>
    <row r="831" spans="2:51" s="255" customFormat="1" ht="12">
      <c r="B831" s="254"/>
      <c r="D831" s="220" t="s">
        <v>167</v>
      </c>
      <c r="E831" s="256" t="s">
        <v>1</v>
      </c>
      <c r="F831" s="257" t="s">
        <v>380</v>
      </c>
      <c r="H831" s="258">
        <v>115.831</v>
      </c>
      <c r="K831" s="259"/>
      <c r="L831" s="254"/>
      <c r="M831" s="260"/>
      <c r="N831" s="261"/>
      <c r="O831" s="261"/>
      <c r="P831" s="261"/>
      <c r="Q831" s="261"/>
      <c r="R831" s="261"/>
      <c r="S831" s="261"/>
      <c r="T831" s="262"/>
      <c r="AT831" s="256" t="s">
        <v>167</v>
      </c>
      <c r="AU831" s="256" t="s">
        <v>83</v>
      </c>
      <c r="AV831" s="255" t="s">
        <v>86</v>
      </c>
      <c r="AW831" s="255" t="s">
        <v>31</v>
      </c>
      <c r="AX831" s="255" t="s">
        <v>74</v>
      </c>
      <c r="AY831" s="256" t="s">
        <v>159</v>
      </c>
    </row>
    <row r="832" spans="2:51" s="218" customFormat="1" ht="12">
      <c r="B832" s="219"/>
      <c r="D832" s="220" t="s">
        <v>167</v>
      </c>
      <c r="E832" s="221" t="s">
        <v>1</v>
      </c>
      <c r="F832" s="222" t="s">
        <v>304</v>
      </c>
      <c r="H832" s="221" t="s">
        <v>1</v>
      </c>
      <c r="K832" s="223"/>
      <c r="L832" s="219"/>
      <c r="M832" s="224"/>
      <c r="N832" s="225"/>
      <c r="O832" s="225"/>
      <c r="P832" s="225"/>
      <c r="Q832" s="225"/>
      <c r="R832" s="225"/>
      <c r="S832" s="225"/>
      <c r="T832" s="226"/>
      <c r="AT832" s="221" t="s">
        <v>167</v>
      </c>
      <c r="AU832" s="221" t="s">
        <v>83</v>
      </c>
      <c r="AV832" s="218" t="s">
        <v>79</v>
      </c>
      <c r="AW832" s="218" t="s">
        <v>31</v>
      </c>
      <c r="AX832" s="218" t="s">
        <v>74</v>
      </c>
      <c r="AY832" s="221" t="s">
        <v>159</v>
      </c>
    </row>
    <row r="833" spans="2:51" s="227" customFormat="1" ht="12">
      <c r="B833" s="228"/>
      <c r="D833" s="220" t="s">
        <v>167</v>
      </c>
      <c r="E833" s="229" t="s">
        <v>1</v>
      </c>
      <c r="F833" s="230" t="s">
        <v>964</v>
      </c>
      <c r="H833" s="231">
        <v>347.493</v>
      </c>
      <c r="K833" s="232"/>
      <c r="L833" s="228"/>
      <c r="M833" s="233"/>
      <c r="N833" s="234"/>
      <c r="O833" s="234"/>
      <c r="P833" s="234"/>
      <c r="Q833" s="234"/>
      <c r="R833" s="234"/>
      <c r="S833" s="234"/>
      <c r="T833" s="235"/>
      <c r="AT833" s="229" t="s">
        <v>167</v>
      </c>
      <c r="AU833" s="229" t="s">
        <v>83</v>
      </c>
      <c r="AV833" s="227" t="s">
        <v>83</v>
      </c>
      <c r="AW833" s="227" t="s">
        <v>31</v>
      </c>
      <c r="AX833" s="227" t="s">
        <v>74</v>
      </c>
      <c r="AY833" s="229" t="s">
        <v>159</v>
      </c>
    </row>
    <row r="834" spans="2:51" s="236" customFormat="1" ht="12">
      <c r="B834" s="237"/>
      <c r="D834" s="220" t="s">
        <v>167</v>
      </c>
      <c r="E834" s="238" t="s">
        <v>1</v>
      </c>
      <c r="F834" s="239" t="s">
        <v>178</v>
      </c>
      <c r="H834" s="240">
        <v>504.444</v>
      </c>
      <c r="K834" s="241"/>
      <c r="L834" s="237"/>
      <c r="M834" s="242"/>
      <c r="N834" s="243"/>
      <c r="O834" s="243"/>
      <c r="P834" s="243"/>
      <c r="Q834" s="243"/>
      <c r="R834" s="243"/>
      <c r="S834" s="243"/>
      <c r="T834" s="244"/>
      <c r="AT834" s="238" t="s">
        <v>167</v>
      </c>
      <c r="AU834" s="238" t="s">
        <v>83</v>
      </c>
      <c r="AV834" s="236" t="s">
        <v>89</v>
      </c>
      <c r="AW834" s="236" t="s">
        <v>31</v>
      </c>
      <c r="AX834" s="236" t="s">
        <v>79</v>
      </c>
      <c r="AY834" s="238" t="s">
        <v>159</v>
      </c>
    </row>
    <row r="835" spans="1:65" s="34" customFormat="1" ht="24.2" customHeight="1">
      <c r="A835" s="28"/>
      <c r="B835" s="29"/>
      <c r="C835" s="205" t="s">
        <v>965</v>
      </c>
      <c r="D835" s="205" t="s">
        <v>161</v>
      </c>
      <c r="E835" s="206" t="s">
        <v>966</v>
      </c>
      <c r="F835" s="207" t="s">
        <v>967</v>
      </c>
      <c r="G835" s="208" t="s">
        <v>200</v>
      </c>
      <c r="H835" s="209">
        <v>2.625</v>
      </c>
      <c r="I835" s="1"/>
      <c r="J835" s="211">
        <f>ROUND(I835*H835,2)</f>
        <v>0</v>
      </c>
      <c r="K835" s="208" t="s">
        <v>165</v>
      </c>
      <c r="L835" s="29"/>
      <c r="M835" s="212" t="s">
        <v>1</v>
      </c>
      <c r="N835" s="213" t="s">
        <v>39</v>
      </c>
      <c r="O835" s="76"/>
      <c r="P835" s="214">
        <f>O835*H835</f>
        <v>0</v>
      </c>
      <c r="Q835" s="214">
        <v>0</v>
      </c>
      <c r="R835" s="214">
        <f>Q835*H835</f>
        <v>0</v>
      </c>
      <c r="S835" s="214">
        <v>0</v>
      </c>
      <c r="T835" s="215">
        <f>S835*H835</f>
        <v>0</v>
      </c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R835" s="216" t="s">
        <v>244</v>
      </c>
      <c r="AT835" s="216" t="s">
        <v>161</v>
      </c>
      <c r="AU835" s="216" t="s">
        <v>83</v>
      </c>
      <c r="AY835" s="11" t="s">
        <v>159</v>
      </c>
      <c r="BE835" s="217">
        <f>IF(N835="základní",J835,0)</f>
        <v>0</v>
      </c>
      <c r="BF835" s="217">
        <f>IF(N835="snížená",J835,0)</f>
        <v>0</v>
      </c>
      <c r="BG835" s="217">
        <f>IF(N835="zákl. přenesená",J835,0)</f>
        <v>0</v>
      </c>
      <c r="BH835" s="217">
        <f>IF(N835="sníž. přenesená",J835,0)</f>
        <v>0</v>
      </c>
      <c r="BI835" s="217">
        <f>IF(N835="nulová",J835,0)</f>
        <v>0</v>
      </c>
      <c r="BJ835" s="11" t="s">
        <v>79</v>
      </c>
      <c r="BK835" s="217">
        <f>ROUND(I835*H835,2)</f>
        <v>0</v>
      </c>
      <c r="BL835" s="11" t="s">
        <v>244</v>
      </c>
      <c r="BM835" s="216" t="s">
        <v>968</v>
      </c>
    </row>
    <row r="836" spans="2:63" s="192" customFormat="1" ht="22.7" customHeight="1">
      <c r="B836" s="193"/>
      <c r="D836" s="194" t="s">
        <v>73</v>
      </c>
      <c r="E836" s="203" t="s">
        <v>969</v>
      </c>
      <c r="F836" s="203" t="s">
        <v>970</v>
      </c>
      <c r="J836" s="204">
        <f>BK836</f>
        <v>0</v>
      </c>
      <c r="K836" s="197"/>
      <c r="L836" s="193"/>
      <c r="M836" s="198"/>
      <c r="N836" s="199"/>
      <c r="O836" s="199"/>
      <c r="P836" s="200">
        <f>SUM(P837:P839)</f>
        <v>0</v>
      </c>
      <c r="Q836" s="199"/>
      <c r="R836" s="200">
        <f>SUM(R837:R839)</f>
        <v>0</v>
      </c>
      <c r="S836" s="199"/>
      <c r="T836" s="201">
        <f>SUM(T837:T839)</f>
        <v>0.56504</v>
      </c>
      <c r="AR836" s="194" t="s">
        <v>83</v>
      </c>
      <c r="AT836" s="197" t="s">
        <v>73</v>
      </c>
      <c r="AU836" s="197" t="s">
        <v>79</v>
      </c>
      <c r="AY836" s="194" t="s">
        <v>159</v>
      </c>
      <c r="BK836" s="202">
        <f>SUM(BK837:BK839)</f>
        <v>0</v>
      </c>
    </row>
    <row r="837" spans="1:65" s="34" customFormat="1" ht="24.2" customHeight="1">
      <c r="A837" s="28"/>
      <c r="B837" s="29"/>
      <c r="C837" s="205" t="s">
        <v>971</v>
      </c>
      <c r="D837" s="205" t="s">
        <v>161</v>
      </c>
      <c r="E837" s="206" t="s">
        <v>972</v>
      </c>
      <c r="F837" s="207" t="s">
        <v>973</v>
      </c>
      <c r="G837" s="208" t="s">
        <v>234</v>
      </c>
      <c r="H837" s="209">
        <v>403.6</v>
      </c>
      <c r="I837" s="1"/>
      <c r="J837" s="211">
        <f>ROUND(I837*H837,2)</f>
        <v>0</v>
      </c>
      <c r="K837" s="208" t="s">
        <v>165</v>
      </c>
      <c r="L837" s="29"/>
      <c r="M837" s="212" t="s">
        <v>1</v>
      </c>
      <c r="N837" s="213" t="s">
        <v>39</v>
      </c>
      <c r="O837" s="76"/>
      <c r="P837" s="214">
        <f>O837*H837</f>
        <v>0</v>
      </c>
      <c r="Q837" s="214">
        <v>0</v>
      </c>
      <c r="R837" s="214">
        <f>Q837*H837</f>
        <v>0</v>
      </c>
      <c r="S837" s="214">
        <v>0.0014</v>
      </c>
      <c r="T837" s="215">
        <f>S837*H837</f>
        <v>0.56504</v>
      </c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R837" s="216" t="s">
        <v>244</v>
      </c>
      <c r="AT837" s="216" t="s">
        <v>161</v>
      </c>
      <c r="AU837" s="216" t="s">
        <v>83</v>
      </c>
      <c r="AY837" s="11" t="s">
        <v>159</v>
      </c>
      <c r="BE837" s="217">
        <f>IF(N837="základní",J837,0)</f>
        <v>0</v>
      </c>
      <c r="BF837" s="217">
        <f>IF(N837="snížená",J837,0)</f>
        <v>0</v>
      </c>
      <c r="BG837" s="217">
        <f>IF(N837="zákl. přenesená",J837,0)</f>
        <v>0</v>
      </c>
      <c r="BH837" s="217">
        <f>IF(N837="sníž. přenesená",J837,0)</f>
        <v>0</v>
      </c>
      <c r="BI837" s="217">
        <f>IF(N837="nulová",J837,0)</f>
        <v>0</v>
      </c>
      <c r="BJ837" s="11" t="s">
        <v>79</v>
      </c>
      <c r="BK837" s="217">
        <f>ROUND(I837*H837,2)</f>
        <v>0</v>
      </c>
      <c r="BL837" s="11" t="s">
        <v>244</v>
      </c>
      <c r="BM837" s="216" t="s">
        <v>974</v>
      </c>
    </row>
    <row r="838" spans="2:51" s="218" customFormat="1" ht="12">
      <c r="B838" s="219"/>
      <c r="D838" s="220" t="s">
        <v>167</v>
      </c>
      <c r="E838" s="221" t="s">
        <v>1</v>
      </c>
      <c r="F838" s="222" t="s">
        <v>975</v>
      </c>
      <c r="H838" s="221" t="s">
        <v>1</v>
      </c>
      <c r="K838" s="223"/>
      <c r="L838" s="219"/>
      <c r="M838" s="224"/>
      <c r="N838" s="225"/>
      <c r="O838" s="225"/>
      <c r="P838" s="225"/>
      <c r="Q838" s="225"/>
      <c r="R838" s="225"/>
      <c r="S838" s="225"/>
      <c r="T838" s="226"/>
      <c r="AT838" s="221" t="s">
        <v>167</v>
      </c>
      <c r="AU838" s="221" t="s">
        <v>83</v>
      </c>
      <c r="AV838" s="218" t="s">
        <v>79</v>
      </c>
      <c r="AW838" s="218" t="s">
        <v>31</v>
      </c>
      <c r="AX838" s="218" t="s">
        <v>74</v>
      </c>
      <c r="AY838" s="221" t="s">
        <v>159</v>
      </c>
    </row>
    <row r="839" spans="2:51" s="227" customFormat="1" ht="12">
      <c r="B839" s="228"/>
      <c r="D839" s="220" t="s">
        <v>167</v>
      </c>
      <c r="E839" s="229" t="s">
        <v>1</v>
      </c>
      <c r="F839" s="230" t="s">
        <v>976</v>
      </c>
      <c r="H839" s="231">
        <v>403.6</v>
      </c>
      <c r="K839" s="232"/>
      <c r="L839" s="228"/>
      <c r="M839" s="233"/>
      <c r="N839" s="234"/>
      <c r="O839" s="234"/>
      <c r="P839" s="234"/>
      <c r="Q839" s="234"/>
      <c r="R839" s="234"/>
      <c r="S839" s="234"/>
      <c r="T839" s="235"/>
      <c r="AT839" s="229" t="s">
        <v>167</v>
      </c>
      <c r="AU839" s="229" t="s">
        <v>83</v>
      </c>
      <c r="AV839" s="227" t="s">
        <v>83</v>
      </c>
      <c r="AW839" s="227" t="s">
        <v>31</v>
      </c>
      <c r="AX839" s="227" t="s">
        <v>79</v>
      </c>
      <c r="AY839" s="229" t="s">
        <v>159</v>
      </c>
    </row>
    <row r="840" spans="2:63" s="192" customFormat="1" ht="22.7" customHeight="1">
      <c r="B840" s="193"/>
      <c r="D840" s="194" t="s">
        <v>73</v>
      </c>
      <c r="E840" s="203" t="s">
        <v>977</v>
      </c>
      <c r="F840" s="203" t="s">
        <v>978</v>
      </c>
      <c r="J840" s="204">
        <f>BK840</f>
        <v>0</v>
      </c>
      <c r="K840" s="197"/>
      <c r="L840" s="193"/>
      <c r="M840" s="198"/>
      <c r="N840" s="199"/>
      <c r="O840" s="199"/>
      <c r="P840" s="200">
        <f>SUM(P841:P843)</f>
        <v>0</v>
      </c>
      <c r="Q840" s="199"/>
      <c r="R840" s="200">
        <f>SUM(R841:R843)</f>
        <v>0.022000000000000002</v>
      </c>
      <c r="S840" s="199"/>
      <c r="T840" s="201">
        <f>SUM(T841:T843)</f>
        <v>0</v>
      </c>
      <c r="AR840" s="194" t="s">
        <v>83</v>
      </c>
      <c r="AT840" s="197" t="s">
        <v>73</v>
      </c>
      <c r="AU840" s="197" t="s">
        <v>79</v>
      </c>
      <c r="AY840" s="194" t="s">
        <v>159</v>
      </c>
      <c r="BK840" s="202">
        <f>SUM(BK841:BK843)</f>
        <v>0</v>
      </c>
    </row>
    <row r="841" spans="1:65" s="34" customFormat="1" ht="33" customHeight="1">
      <c r="A841" s="28"/>
      <c r="B841" s="29"/>
      <c r="C841" s="205" t="s">
        <v>979</v>
      </c>
      <c r="D841" s="205" t="s">
        <v>161</v>
      </c>
      <c r="E841" s="206" t="s">
        <v>980</v>
      </c>
      <c r="F841" s="207" t="s">
        <v>981</v>
      </c>
      <c r="G841" s="208" t="s">
        <v>241</v>
      </c>
      <c r="H841" s="209">
        <v>20</v>
      </c>
      <c r="I841" s="1"/>
      <c r="J841" s="211">
        <f>ROUND(I841*H841,2)</f>
        <v>0</v>
      </c>
      <c r="K841" s="208" t="s">
        <v>165</v>
      </c>
      <c r="L841" s="29"/>
      <c r="M841" s="212" t="s">
        <v>1</v>
      </c>
      <c r="N841" s="213" t="s">
        <v>39</v>
      </c>
      <c r="O841" s="76"/>
      <c r="P841" s="214">
        <f>O841*H841</f>
        <v>0</v>
      </c>
      <c r="Q841" s="214">
        <v>0.0011</v>
      </c>
      <c r="R841" s="214">
        <f>Q841*H841</f>
        <v>0.022000000000000002</v>
      </c>
      <c r="S841" s="214">
        <v>0</v>
      </c>
      <c r="T841" s="215">
        <f>S841*H841</f>
        <v>0</v>
      </c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R841" s="216" t="s">
        <v>244</v>
      </c>
      <c r="AT841" s="216" t="s">
        <v>161</v>
      </c>
      <c r="AU841" s="216" t="s">
        <v>83</v>
      </c>
      <c r="AY841" s="11" t="s">
        <v>159</v>
      </c>
      <c r="BE841" s="217">
        <f>IF(N841="základní",J841,0)</f>
        <v>0</v>
      </c>
      <c r="BF841" s="217">
        <f>IF(N841="snížená",J841,0)</f>
        <v>0</v>
      </c>
      <c r="BG841" s="217">
        <f>IF(N841="zákl. přenesená",J841,0)</f>
        <v>0</v>
      </c>
      <c r="BH841" s="217">
        <f>IF(N841="sníž. přenesená",J841,0)</f>
        <v>0</v>
      </c>
      <c r="BI841" s="217">
        <f>IF(N841="nulová",J841,0)</f>
        <v>0</v>
      </c>
      <c r="BJ841" s="11" t="s">
        <v>79</v>
      </c>
      <c r="BK841" s="217">
        <f>ROUND(I841*H841,2)</f>
        <v>0</v>
      </c>
      <c r="BL841" s="11" t="s">
        <v>244</v>
      </c>
      <c r="BM841" s="216" t="s">
        <v>982</v>
      </c>
    </row>
    <row r="842" spans="2:51" s="218" customFormat="1" ht="12">
      <c r="B842" s="219"/>
      <c r="D842" s="220" t="s">
        <v>167</v>
      </c>
      <c r="E842" s="221" t="s">
        <v>1</v>
      </c>
      <c r="F842" s="222" t="s">
        <v>983</v>
      </c>
      <c r="H842" s="221" t="s">
        <v>1</v>
      </c>
      <c r="K842" s="223"/>
      <c r="L842" s="219"/>
      <c r="M842" s="224"/>
      <c r="N842" s="225"/>
      <c r="O842" s="225"/>
      <c r="P842" s="225"/>
      <c r="Q842" s="225"/>
      <c r="R842" s="225"/>
      <c r="S842" s="225"/>
      <c r="T842" s="226"/>
      <c r="AT842" s="221" t="s">
        <v>167</v>
      </c>
      <c r="AU842" s="221" t="s">
        <v>83</v>
      </c>
      <c r="AV842" s="218" t="s">
        <v>79</v>
      </c>
      <c r="AW842" s="218" t="s">
        <v>31</v>
      </c>
      <c r="AX842" s="218" t="s">
        <v>74</v>
      </c>
      <c r="AY842" s="221" t="s">
        <v>159</v>
      </c>
    </row>
    <row r="843" spans="2:51" s="227" customFormat="1" ht="12">
      <c r="B843" s="228"/>
      <c r="D843" s="220" t="s">
        <v>167</v>
      </c>
      <c r="E843" s="229" t="s">
        <v>1</v>
      </c>
      <c r="F843" s="230" t="s">
        <v>263</v>
      </c>
      <c r="H843" s="231">
        <v>20</v>
      </c>
      <c r="K843" s="232"/>
      <c r="L843" s="228"/>
      <c r="M843" s="233"/>
      <c r="N843" s="234"/>
      <c r="O843" s="234"/>
      <c r="P843" s="234"/>
      <c r="Q843" s="234"/>
      <c r="R843" s="234"/>
      <c r="S843" s="234"/>
      <c r="T843" s="235"/>
      <c r="AT843" s="229" t="s">
        <v>167</v>
      </c>
      <c r="AU843" s="229" t="s">
        <v>83</v>
      </c>
      <c r="AV843" s="227" t="s">
        <v>83</v>
      </c>
      <c r="AW843" s="227" t="s">
        <v>31</v>
      </c>
      <c r="AX843" s="227" t="s">
        <v>79</v>
      </c>
      <c r="AY843" s="229" t="s">
        <v>159</v>
      </c>
    </row>
    <row r="844" spans="2:63" s="192" customFormat="1" ht="22.7" customHeight="1">
      <c r="B844" s="193"/>
      <c r="D844" s="194" t="s">
        <v>73</v>
      </c>
      <c r="E844" s="203" t="s">
        <v>984</v>
      </c>
      <c r="F844" s="203" t="s">
        <v>985</v>
      </c>
      <c r="J844" s="204">
        <f>BK844</f>
        <v>0</v>
      </c>
      <c r="K844" s="197"/>
      <c r="L844" s="193"/>
      <c r="M844" s="198"/>
      <c r="N844" s="199"/>
      <c r="O844" s="199"/>
      <c r="P844" s="200">
        <f>SUM(P845:P893)</f>
        <v>0</v>
      </c>
      <c r="Q844" s="199"/>
      <c r="R844" s="200">
        <f>SUM(R845:R893)</f>
        <v>7.88200698</v>
      </c>
      <c r="S844" s="199"/>
      <c r="T844" s="201">
        <f>SUM(T845:T893)</f>
        <v>9.071556000000001</v>
      </c>
      <c r="AR844" s="194" t="s">
        <v>83</v>
      </c>
      <c r="AT844" s="197" t="s">
        <v>73</v>
      </c>
      <c r="AU844" s="197" t="s">
        <v>79</v>
      </c>
      <c r="AY844" s="194" t="s">
        <v>159</v>
      </c>
      <c r="BK844" s="202">
        <f>SUM(BK845:BK893)</f>
        <v>0</v>
      </c>
    </row>
    <row r="845" spans="1:65" s="34" customFormat="1" ht="24.2" customHeight="1">
      <c r="A845" s="28"/>
      <c r="B845" s="29"/>
      <c r="C845" s="205" t="s">
        <v>986</v>
      </c>
      <c r="D845" s="205" t="s">
        <v>161</v>
      </c>
      <c r="E845" s="206" t="s">
        <v>987</v>
      </c>
      <c r="F845" s="207" t="s">
        <v>988</v>
      </c>
      <c r="G845" s="208" t="s">
        <v>234</v>
      </c>
      <c r="H845" s="209">
        <v>60</v>
      </c>
      <c r="I845" s="1"/>
      <c r="J845" s="211">
        <f>ROUND(I845*H845,2)</f>
        <v>0</v>
      </c>
      <c r="K845" s="263" t="s">
        <v>2249</v>
      </c>
      <c r="L845" s="29"/>
      <c r="M845" s="212" t="s">
        <v>1</v>
      </c>
      <c r="N845" s="213" t="s">
        <v>39</v>
      </c>
      <c r="O845" s="76"/>
      <c r="P845" s="214">
        <f>O845*H845</f>
        <v>0</v>
      </c>
      <c r="Q845" s="214">
        <v>0</v>
      </c>
      <c r="R845" s="214">
        <f>Q845*H845</f>
        <v>0</v>
      </c>
      <c r="S845" s="214">
        <v>0</v>
      </c>
      <c r="T845" s="215">
        <f>S845*H845</f>
        <v>0</v>
      </c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R845" s="216" t="s">
        <v>244</v>
      </c>
      <c r="AT845" s="216" t="s">
        <v>161</v>
      </c>
      <c r="AU845" s="216" t="s">
        <v>83</v>
      </c>
      <c r="AY845" s="11" t="s">
        <v>159</v>
      </c>
      <c r="BE845" s="217">
        <f>IF(N845="základní",J845,0)</f>
        <v>0</v>
      </c>
      <c r="BF845" s="217">
        <f>IF(N845="snížená",J845,0)</f>
        <v>0</v>
      </c>
      <c r="BG845" s="217">
        <f>IF(N845="zákl. přenesená",J845,0)</f>
        <v>0</v>
      </c>
      <c r="BH845" s="217">
        <f>IF(N845="sníž. přenesená",J845,0)</f>
        <v>0</v>
      </c>
      <c r="BI845" s="217">
        <f>IF(N845="nulová",J845,0)</f>
        <v>0</v>
      </c>
      <c r="BJ845" s="11" t="s">
        <v>79</v>
      </c>
      <c r="BK845" s="217">
        <f>ROUND(I845*H845,2)</f>
        <v>0</v>
      </c>
      <c r="BL845" s="11" t="s">
        <v>244</v>
      </c>
      <c r="BM845" s="216" t="s">
        <v>989</v>
      </c>
    </row>
    <row r="846" spans="2:51" s="218" customFormat="1" ht="22.5">
      <c r="B846" s="219"/>
      <c r="D846" s="220" t="s">
        <v>167</v>
      </c>
      <c r="E846" s="221" t="s">
        <v>1</v>
      </c>
      <c r="F846" s="222" t="s">
        <v>990</v>
      </c>
      <c r="H846" s="221" t="s">
        <v>1</v>
      </c>
      <c r="K846" s="223"/>
      <c r="L846" s="219"/>
      <c r="M846" s="224"/>
      <c r="N846" s="225"/>
      <c r="O846" s="225"/>
      <c r="P846" s="225"/>
      <c r="Q846" s="225"/>
      <c r="R846" s="225"/>
      <c r="S846" s="225"/>
      <c r="T846" s="226"/>
      <c r="AT846" s="221" t="s">
        <v>167</v>
      </c>
      <c r="AU846" s="221" t="s">
        <v>83</v>
      </c>
      <c r="AV846" s="218" t="s">
        <v>79</v>
      </c>
      <c r="AW846" s="218" t="s">
        <v>31</v>
      </c>
      <c r="AX846" s="218" t="s">
        <v>74</v>
      </c>
      <c r="AY846" s="221" t="s">
        <v>159</v>
      </c>
    </row>
    <row r="847" spans="2:51" s="227" customFormat="1" ht="12">
      <c r="B847" s="228"/>
      <c r="D847" s="220" t="s">
        <v>167</v>
      </c>
      <c r="E847" s="229" t="s">
        <v>1</v>
      </c>
      <c r="F847" s="230" t="s">
        <v>991</v>
      </c>
      <c r="H847" s="231">
        <v>60</v>
      </c>
      <c r="K847" s="232"/>
      <c r="L847" s="228"/>
      <c r="M847" s="233"/>
      <c r="N847" s="234"/>
      <c r="O847" s="234"/>
      <c r="P847" s="234"/>
      <c r="Q847" s="234"/>
      <c r="R847" s="234"/>
      <c r="S847" s="234"/>
      <c r="T847" s="235"/>
      <c r="AT847" s="229" t="s">
        <v>167</v>
      </c>
      <c r="AU847" s="229" t="s">
        <v>83</v>
      </c>
      <c r="AV847" s="227" t="s">
        <v>83</v>
      </c>
      <c r="AW847" s="227" t="s">
        <v>31</v>
      </c>
      <c r="AX847" s="227" t="s">
        <v>79</v>
      </c>
      <c r="AY847" s="229" t="s">
        <v>159</v>
      </c>
    </row>
    <row r="848" spans="1:65" s="34" customFormat="1" ht="24.2" customHeight="1">
      <c r="A848" s="28"/>
      <c r="B848" s="29"/>
      <c r="C848" s="205" t="s">
        <v>992</v>
      </c>
      <c r="D848" s="205" t="s">
        <v>161</v>
      </c>
      <c r="E848" s="206" t="s">
        <v>993</v>
      </c>
      <c r="F848" s="207" t="s">
        <v>994</v>
      </c>
      <c r="G848" s="208" t="s">
        <v>234</v>
      </c>
      <c r="H848" s="209">
        <v>11.08</v>
      </c>
      <c r="I848" s="1"/>
      <c r="J848" s="211">
        <f>ROUND(I848*H848,2)</f>
        <v>0</v>
      </c>
      <c r="K848" s="208" t="s">
        <v>165</v>
      </c>
      <c r="L848" s="29"/>
      <c r="M848" s="212" t="s">
        <v>1</v>
      </c>
      <c r="N848" s="213" t="s">
        <v>39</v>
      </c>
      <c r="O848" s="76"/>
      <c r="P848" s="214">
        <f>O848*H848</f>
        <v>0</v>
      </c>
      <c r="Q848" s="214">
        <v>0.01182</v>
      </c>
      <c r="R848" s="214">
        <f>Q848*H848</f>
        <v>0.13096560000000002</v>
      </c>
      <c r="S848" s="214">
        <v>0</v>
      </c>
      <c r="T848" s="215">
        <f>S848*H848</f>
        <v>0</v>
      </c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R848" s="216" t="s">
        <v>244</v>
      </c>
      <c r="AT848" s="216" t="s">
        <v>161</v>
      </c>
      <c r="AU848" s="216" t="s">
        <v>83</v>
      </c>
      <c r="AY848" s="11" t="s">
        <v>159</v>
      </c>
      <c r="BE848" s="217">
        <f>IF(N848="základní",J848,0)</f>
        <v>0</v>
      </c>
      <c r="BF848" s="217">
        <f>IF(N848="snížená",J848,0)</f>
        <v>0</v>
      </c>
      <c r="BG848" s="217">
        <f>IF(N848="zákl. přenesená",J848,0)</f>
        <v>0</v>
      </c>
      <c r="BH848" s="217">
        <f>IF(N848="sníž. přenesená",J848,0)</f>
        <v>0</v>
      </c>
      <c r="BI848" s="217">
        <f>IF(N848="nulová",J848,0)</f>
        <v>0</v>
      </c>
      <c r="BJ848" s="11" t="s">
        <v>79</v>
      </c>
      <c r="BK848" s="217">
        <f>ROUND(I848*H848,2)</f>
        <v>0</v>
      </c>
      <c r="BL848" s="11" t="s">
        <v>244</v>
      </c>
      <c r="BM848" s="216" t="s">
        <v>995</v>
      </c>
    </row>
    <row r="849" spans="2:51" s="218" customFormat="1" ht="12">
      <c r="B849" s="219"/>
      <c r="D849" s="220" t="s">
        <v>167</v>
      </c>
      <c r="E849" s="221" t="s">
        <v>1</v>
      </c>
      <c r="F849" s="222" t="s">
        <v>996</v>
      </c>
      <c r="H849" s="221" t="s">
        <v>1</v>
      </c>
      <c r="K849" s="223"/>
      <c r="L849" s="219"/>
      <c r="M849" s="224"/>
      <c r="N849" s="225"/>
      <c r="O849" s="225"/>
      <c r="P849" s="225"/>
      <c r="Q849" s="225"/>
      <c r="R849" s="225"/>
      <c r="S849" s="225"/>
      <c r="T849" s="226"/>
      <c r="AT849" s="221" t="s">
        <v>167</v>
      </c>
      <c r="AU849" s="221" t="s">
        <v>83</v>
      </c>
      <c r="AV849" s="218" t="s">
        <v>79</v>
      </c>
      <c r="AW849" s="218" t="s">
        <v>31</v>
      </c>
      <c r="AX849" s="218" t="s">
        <v>74</v>
      </c>
      <c r="AY849" s="221" t="s">
        <v>159</v>
      </c>
    </row>
    <row r="850" spans="2:51" s="227" customFormat="1" ht="12">
      <c r="B850" s="228"/>
      <c r="D850" s="220" t="s">
        <v>167</v>
      </c>
      <c r="E850" s="229" t="s">
        <v>1</v>
      </c>
      <c r="F850" s="230" t="s">
        <v>997</v>
      </c>
      <c r="H850" s="231">
        <v>2.95</v>
      </c>
      <c r="K850" s="232"/>
      <c r="L850" s="228"/>
      <c r="M850" s="233"/>
      <c r="N850" s="234"/>
      <c r="O850" s="234"/>
      <c r="P850" s="234"/>
      <c r="Q850" s="234"/>
      <c r="R850" s="234"/>
      <c r="S850" s="234"/>
      <c r="T850" s="235"/>
      <c r="AT850" s="229" t="s">
        <v>167</v>
      </c>
      <c r="AU850" s="229" t="s">
        <v>83</v>
      </c>
      <c r="AV850" s="227" t="s">
        <v>83</v>
      </c>
      <c r="AW850" s="227" t="s">
        <v>31</v>
      </c>
      <c r="AX850" s="227" t="s">
        <v>74</v>
      </c>
      <c r="AY850" s="229" t="s">
        <v>159</v>
      </c>
    </row>
    <row r="851" spans="2:51" s="218" customFormat="1" ht="12">
      <c r="B851" s="219"/>
      <c r="D851" s="220" t="s">
        <v>167</v>
      </c>
      <c r="E851" s="221" t="s">
        <v>1</v>
      </c>
      <c r="F851" s="222" t="s">
        <v>998</v>
      </c>
      <c r="H851" s="221" t="s">
        <v>1</v>
      </c>
      <c r="K851" s="223"/>
      <c r="L851" s="219"/>
      <c r="M851" s="224"/>
      <c r="N851" s="225"/>
      <c r="O851" s="225"/>
      <c r="P851" s="225"/>
      <c r="Q851" s="225"/>
      <c r="R851" s="225"/>
      <c r="S851" s="225"/>
      <c r="T851" s="226"/>
      <c r="AT851" s="221" t="s">
        <v>167</v>
      </c>
      <c r="AU851" s="221" t="s">
        <v>83</v>
      </c>
      <c r="AV851" s="218" t="s">
        <v>79</v>
      </c>
      <c r="AW851" s="218" t="s">
        <v>31</v>
      </c>
      <c r="AX851" s="218" t="s">
        <v>74</v>
      </c>
      <c r="AY851" s="221" t="s">
        <v>159</v>
      </c>
    </row>
    <row r="852" spans="2:51" s="227" customFormat="1" ht="12">
      <c r="B852" s="228"/>
      <c r="D852" s="220" t="s">
        <v>167</v>
      </c>
      <c r="E852" s="229" t="s">
        <v>1</v>
      </c>
      <c r="F852" s="230" t="s">
        <v>999</v>
      </c>
      <c r="H852" s="231">
        <v>8.13</v>
      </c>
      <c r="K852" s="232"/>
      <c r="L852" s="228"/>
      <c r="M852" s="233"/>
      <c r="N852" s="234"/>
      <c r="O852" s="234"/>
      <c r="P852" s="234"/>
      <c r="Q852" s="234"/>
      <c r="R852" s="234"/>
      <c r="S852" s="234"/>
      <c r="T852" s="235"/>
      <c r="AT852" s="229" t="s">
        <v>167</v>
      </c>
      <c r="AU852" s="229" t="s">
        <v>83</v>
      </c>
      <c r="AV852" s="227" t="s">
        <v>83</v>
      </c>
      <c r="AW852" s="227" t="s">
        <v>31</v>
      </c>
      <c r="AX852" s="227" t="s">
        <v>74</v>
      </c>
      <c r="AY852" s="229" t="s">
        <v>159</v>
      </c>
    </row>
    <row r="853" spans="2:51" s="236" customFormat="1" ht="12">
      <c r="B853" s="237"/>
      <c r="D853" s="220" t="s">
        <v>167</v>
      </c>
      <c r="E853" s="238" t="s">
        <v>1</v>
      </c>
      <c r="F853" s="239" t="s">
        <v>178</v>
      </c>
      <c r="H853" s="240">
        <v>11.08</v>
      </c>
      <c r="K853" s="241"/>
      <c r="L853" s="237"/>
      <c r="M853" s="242"/>
      <c r="N853" s="243"/>
      <c r="O853" s="243"/>
      <c r="P853" s="243"/>
      <c r="Q853" s="243"/>
      <c r="R853" s="243"/>
      <c r="S853" s="243"/>
      <c r="T853" s="244"/>
      <c r="AT853" s="238" t="s">
        <v>167</v>
      </c>
      <c r="AU853" s="238" t="s">
        <v>83</v>
      </c>
      <c r="AV853" s="236" t="s">
        <v>89</v>
      </c>
      <c r="AW853" s="236" t="s">
        <v>31</v>
      </c>
      <c r="AX853" s="236" t="s">
        <v>79</v>
      </c>
      <c r="AY853" s="238" t="s">
        <v>159</v>
      </c>
    </row>
    <row r="854" spans="1:65" s="34" customFormat="1" ht="24.2" customHeight="1">
      <c r="A854" s="28"/>
      <c r="B854" s="29"/>
      <c r="C854" s="205" t="s">
        <v>1000</v>
      </c>
      <c r="D854" s="205" t="s">
        <v>161</v>
      </c>
      <c r="E854" s="206" t="s">
        <v>1001</v>
      </c>
      <c r="F854" s="207" t="s">
        <v>1002</v>
      </c>
      <c r="G854" s="208" t="s">
        <v>234</v>
      </c>
      <c r="H854" s="209">
        <v>332.44</v>
      </c>
      <c r="I854" s="1"/>
      <c r="J854" s="211">
        <f>ROUND(I854*H854,2)</f>
        <v>0</v>
      </c>
      <c r="K854" s="208" t="s">
        <v>165</v>
      </c>
      <c r="L854" s="29"/>
      <c r="M854" s="212" t="s">
        <v>1</v>
      </c>
      <c r="N854" s="213" t="s">
        <v>39</v>
      </c>
      <c r="O854" s="76"/>
      <c r="P854" s="214">
        <f>O854*H854</f>
        <v>0</v>
      </c>
      <c r="Q854" s="214">
        <v>0.0145</v>
      </c>
      <c r="R854" s="214">
        <f>Q854*H854</f>
        <v>4.82038</v>
      </c>
      <c r="S854" s="214">
        <v>0</v>
      </c>
      <c r="T854" s="215">
        <f>S854*H854</f>
        <v>0</v>
      </c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R854" s="216" t="s">
        <v>244</v>
      </c>
      <c r="AT854" s="216" t="s">
        <v>161</v>
      </c>
      <c r="AU854" s="216" t="s">
        <v>83</v>
      </c>
      <c r="AY854" s="11" t="s">
        <v>159</v>
      </c>
      <c r="BE854" s="217">
        <f>IF(N854="základní",J854,0)</f>
        <v>0</v>
      </c>
      <c r="BF854" s="217">
        <f>IF(N854="snížená",J854,0)</f>
        <v>0</v>
      </c>
      <c r="BG854" s="217">
        <f>IF(N854="zákl. přenesená",J854,0)</f>
        <v>0</v>
      </c>
      <c r="BH854" s="217">
        <f>IF(N854="sníž. přenesená",J854,0)</f>
        <v>0</v>
      </c>
      <c r="BI854" s="217">
        <f>IF(N854="nulová",J854,0)</f>
        <v>0</v>
      </c>
      <c r="BJ854" s="11" t="s">
        <v>79</v>
      </c>
      <c r="BK854" s="217">
        <f>ROUND(I854*H854,2)</f>
        <v>0</v>
      </c>
      <c r="BL854" s="11" t="s">
        <v>244</v>
      </c>
      <c r="BM854" s="216" t="s">
        <v>1003</v>
      </c>
    </row>
    <row r="855" spans="2:51" s="218" customFormat="1" ht="12">
      <c r="B855" s="219"/>
      <c r="D855" s="220" t="s">
        <v>167</v>
      </c>
      <c r="E855" s="221" t="s">
        <v>1</v>
      </c>
      <c r="F855" s="222" t="s">
        <v>1004</v>
      </c>
      <c r="H855" s="221" t="s">
        <v>1</v>
      </c>
      <c r="K855" s="223"/>
      <c r="L855" s="219"/>
      <c r="M855" s="224"/>
      <c r="N855" s="225"/>
      <c r="O855" s="225"/>
      <c r="P855" s="225"/>
      <c r="Q855" s="225"/>
      <c r="R855" s="225"/>
      <c r="S855" s="225"/>
      <c r="T855" s="226"/>
      <c r="AT855" s="221" t="s">
        <v>167</v>
      </c>
      <c r="AU855" s="221" t="s">
        <v>83</v>
      </c>
      <c r="AV855" s="218" t="s">
        <v>79</v>
      </c>
      <c r="AW855" s="218" t="s">
        <v>31</v>
      </c>
      <c r="AX855" s="218" t="s">
        <v>74</v>
      </c>
      <c r="AY855" s="221" t="s">
        <v>159</v>
      </c>
    </row>
    <row r="856" spans="2:51" s="218" customFormat="1" ht="12">
      <c r="B856" s="219"/>
      <c r="D856" s="220" t="s">
        <v>167</v>
      </c>
      <c r="E856" s="221" t="s">
        <v>1</v>
      </c>
      <c r="F856" s="222" t="s">
        <v>1005</v>
      </c>
      <c r="H856" s="221" t="s">
        <v>1</v>
      </c>
      <c r="K856" s="223"/>
      <c r="L856" s="219"/>
      <c r="M856" s="224"/>
      <c r="N856" s="225"/>
      <c r="O856" s="225"/>
      <c r="P856" s="225"/>
      <c r="Q856" s="225"/>
      <c r="R856" s="225"/>
      <c r="S856" s="225"/>
      <c r="T856" s="226"/>
      <c r="AT856" s="221" t="s">
        <v>167</v>
      </c>
      <c r="AU856" s="221" t="s">
        <v>83</v>
      </c>
      <c r="AV856" s="218" t="s">
        <v>79</v>
      </c>
      <c r="AW856" s="218" t="s">
        <v>31</v>
      </c>
      <c r="AX856" s="218" t="s">
        <v>74</v>
      </c>
      <c r="AY856" s="221" t="s">
        <v>159</v>
      </c>
    </row>
    <row r="857" spans="2:51" s="227" customFormat="1" ht="12">
      <c r="B857" s="228"/>
      <c r="D857" s="220" t="s">
        <v>167</v>
      </c>
      <c r="E857" s="229" t="s">
        <v>1</v>
      </c>
      <c r="F857" s="230" t="s">
        <v>1006</v>
      </c>
      <c r="H857" s="231">
        <v>142.01</v>
      </c>
      <c r="K857" s="232"/>
      <c r="L857" s="228"/>
      <c r="M857" s="233"/>
      <c r="N857" s="234"/>
      <c r="O857" s="234"/>
      <c r="P857" s="234"/>
      <c r="Q857" s="234"/>
      <c r="R857" s="234"/>
      <c r="S857" s="234"/>
      <c r="T857" s="235"/>
      <c r="AT857" s="229" t="s">
        <v>167</v>
      </c>
      <c r="AU857" s="229" t="s">
        <v>83</v>
      </c>
      <c r="AV857" s="227" t="s">
        <v>83</v>
      </c>
      <c r="AW857" s="227" t="s">
        <v>31</v>
      </c>
      <c r="AX857" s="227" t="s">
        <v>74</v>
      </c>
      <c r="AY857" s="229" t="s">
        <v>159</v>
      </c>
    </row>
    <row r="858" spans="2:51" s="218" customFormat="1" ht="12">
      <c r="B858" s="219"/>
      <c r="D858" s="220" t="s">
        <v>167</v>
      </c>
      <c r="E858" s="221" t="s">
        <v>1</v>
      </c>
      <c r="F858" s="222" t="s">
        <v>300</v>
      </c>
      <c r="H858" s="221" t="s">
        <v>1</v>
      </c>
      <c r="K858" s="223"/>
      <c r="L858" s="219"/>
      <c r="M858" s="224"/>
      <c r="N858" s="225"/>
      <c r="O858" s="225"/>
      <c r="P858" s="225"/>
      <c r="Q858" s="225"/>
      <c r="R858" s="225"/>
      <c r="S858" s="225"/>
      <c r="T858" s="226"/>
      <c r="AT858" s="221" t="s">
        <v>167</v>
      </c>
      <c r="AU858" s="221" t="s">
        <v>83</v>
      </c>
      <c r="AV858" s="218" t="s">
        <v>79</v>
      </c>
      <c r="AW858" s="218" t="s">
        <v>31</v>
      </c>
      <c r="AX858" s="218" t="s">
        <v>74</v>
      </c>
      <c r="AY858" s="221" t="s">
        <v>159</v>
      </c>
    </row>
    <row r="859" spans="2:51" s="227" customFormat="1" ht="22.5">
      <c r="B859" s="228"/>
      <c r="D859" s="220" t="s">
        <v>167</v>
      </c>
      <c r="E859" s="229" t="s">
        <v>1</v>
      </c>
      <c r="F859" s="230" t="s">
        <v>1007</v>
      </c>
      <c r="H859" s="231">
        <v>62.27</v>
      </c>
      <c r="K859" s="232"/>
      <c r="L859" s="228"/>
      <c r="M859" s="233"/>
      <c r="N859" s="234"/>
      <c r="O859" s="234"/>
      <c r="P859" s="234"/>
      <c r="Q859" s="234"/>
      <c r="R859" s="234"/>
      <c r="S859" s="234"/>
      <c r="T859" s="235"/>
      <c r="AT859" s="229" t="s">
        <v>167</v>
      </c>
      <c r="AU859" s="229" t="s">
        <v>83</v>
      </c>
      <c r="AV859" s="227" t="s">
        <v>83</v>
      </c>
      <c r="AW859" s="227" t="s">
        <v>31</v>
      </c>
      <c r="AX859" s="227" t="s">
        <v>74</v>
      </c>
      <c r="AY859" s="229" t="s">
        <v>159</v>
      </c>
    </row>
    <row r="860" spans="2:51" s="218" customFormat="1" ht="12">
      <c r="B860" s="219"/>
      <c r="D860" s="220" t="s">
        <v>167</v>
      </c>
      <c r="E860" s="221" t="s">
        <v>1</v>
      </c>
      <c r="F860" s="222" t="s">
        <v>1008</v>
      </c>
      <c r="H860" s="221" t="s">
        <v>1</v>
      </c>
      <c r="K860" s="223"/>
      <c r="L860" s="219"/>
      <c r="M860" s="224"/>
      <c r="N860" s="225"/>
      <c r="O860" s="225"/>
      <c r="P860" s="225"/>
      <c r="Q860" s="225"/>
      <c r="R860" s="225"/>
      <c r="S860" s="225"/>
      <c r="T860" s="226"/>
      <c r="AT860" s="221" t="s">
        <v>167</v>
      </c>
      <c r="AU860" s="221" t="s">
        <v>83</v>
      </c>
      <c r="AV860" s="218" t="s">
        <v>79</v>
      </c>
      <c r="AW860" s="218" t="s">
        <v>31</v>
      </c>
      <c r="AX860" s="218" t="s">
        <v>74</v>
      </c>
      <c r="AY860" s="221" t="s">
        <v>159</v>
      </c>
    </row>
    <row r="861" spans="2:51" s="227" customFormat="1" ht="12">
      <c r="B861" s="228"/>
      <c r="D861" s="220" t="s">
        <v>167</v>
      </c>
      <c r="E861" s="229" t="s">
        <v>1</v>
      </c>
      <c r="F861" s="230" t="s">
        <v>1009</v>
      </c>
      <c r="H861" s="231">
        <v>124.54</v>
      </c>
      <c r="K861" s="232"/>
      <c r="L861" s="228"/>
      <c r="M861" s="233"/>
      <c r="N861" s="234"/>
      <c r="O861" s="234"/>
      <c r="P861" s="234"/>
      <c r="Q861" s="234"/>
      <c r="R861" s="234"/>
      <c r="S861" s="234"/>
      <c r="T861" s="235"/>
      <c r="AT861" s="229" t="s">
        <v>167</v>
      </c>
      <c r="AU861" s="229" t="s">
        <v>83</v>
      </c>
      <c r="AV861" s="227" t="s">
        <v>83</v>
      </c>
      <c r="AW861" s="227" t="s">
        <v>31</v>
      </c>
      <c r="AX861" s="227" t="s">
        <v>74</v>
      </c>
      <c r="AY861" s="229" t="s">
        <v>159</v>
      </c>
    </row>
    <row r="862" spans="2:51" s="218" customFormat="1" ht="12">
      <c r="B862" s="219"/>
      <c r="D862" s="220" t="s">
        <v>167</v>
      </c>
      <c r="E862" s="221" t="s">
        <v>1</v>
      </c>
      <c r="F862" s="222" t="s">
        <v>1010</v>
      </c>
      <c r="H862" s="221" t="s">
        <v>1</v>
      </c>
      <c r="K862" s="223"/>
      <c r="L862" s="219"/>
      <c r="M862" s="224"/>
      <c r="N862" s="225"/>
      <c r="O862" s="225"/>
      <c r="P862" s="225"/>
      <c r="Q862" s="225"/>
      <c r="R862" s="225"/>
      <c r="S862" s="225"/>
      <c r="T862" s="226"/>
      <c r="AT862" s="221" t="s">
        <v>167</v>
      </c>
      <c r="AU862" s="221" t="s">
        <v>83</v>
      </c>
      <c r="AV862" s="218" t="s">
        <v>79</v>
      </c>
      <c r="AW862" s="218" t="s">
        <v>31</v>
      </c>
      <c r="AX862" s="218" t="s">
        <v>74</v>
      </c>
      <c r="AY862" s="221" t="s">
        <v>159</v>
      </c>
    </row>
    <row r="863" spans="2:51" s="227" customFormat="1" ht="12">
      <c r="B863" s="228"/>
      <c r="D863" s="220" t="s">
        <v>167</v>
      </c>
      <c r="E863" s="229" t="s">
        <v>1</v>
      </c>
      <c r="F863" s="230" t="s">
        <v>1011</v>
      </c>
      <c r="H863" s="231">
        <v>3.62</v>
      </c>
      <c r="K863" s="232"/>
      <c r="L863" s="228"/>
      <c r="M863" s="233"/>
      <c r="N863" s="234"/>
      <c r="O863" s="234"/>
      <c r="P863" s="234"/>
      <c r="Q863" s="234"/>
      <c r="R863" s="234"/>
      <c r="S863" s="234"/>
      <c r="T863" s="235"/>
      <c r="AT863" s="229" t="s">
        <v>167</v>
      </c>
      <c r="AU863" s="229" t="s">
        <v>83</v>
      </c>
      <c r="AV863" s="227" t="s">
        <v>83</v>
      </c>
      <c r="AW863" s="227" t="s">
        <v>31</v>
      </c>
      <c r="AX863" s="227" t="s">
        <v>74</v>
      </c>
      <c r="AY863" s="229" t="s">
        <v>159</v>
      </c>
    </row>
    <row r="864" spans="2:51" s="236" customFormat="1" ht="12">
      <c r="B864" s="237"/>
      <c r="D864" s="220" t="s">
        <v>167</v>
      </c>
      <c r="E864" s="238" t="s">
        <v>1</v>
      </c>
      <c r="F864" s="239" t="s">
        <v>178</v>
      </c>
      <c r="H864" s="240">
        <v>332.44</v>
      </c>
      <c r="K864" s="241"/>
      <c r="L864" s="237"/>
      <c r="M864" s="242"/>
      <c r="N864" s="243"/>
      <c r="O864" s="243"/>
      <c r="P864" s="243"/>
      <c r="Q864" s="243"/>
      <c r="R864" s="243"/>
      <c r="S864" s="243"/>
      <c r="T864" s="244"/>
      <c r="AT864" s="238" t="s">
        <v>167</v>
      </c>
      <c r="AU864" s="238" t="s">
        <v>83</v>
      </c>
      <c r="AV864" s="236" t="s">
        <v>89</v>
      </c>
      <c r="AW864" s="236" t="s">
        <v>31</v>
      </c>
      <c r="AX864" s="236" t="s">
        <v>79</v>
      </c>
      <c r="AY864" s="238" t="s">
        <v>159</v>
      </c>
    </row>
    <row r="865" spans="1:65" s="34" customFormat="1" ht="24.2" customHeight="1">
      <c r="A865" s="28"/>
      <c r="B865" s="29"/>
      <c r="C865" s="205" t="s">
        <v>1012</v>
      </c>
      <c r="D865" s="205" t="s">
        <v>161</v>
      </c>
      <c r="E865" s="206" t="s">
        <v>1013</v>
      </c>
      <c r="F865" s="207" t="s">
        <v>1014</v>
      </c>
      <c r="G865" s="208" t="s">
        <v>234</v>
      </c>
      <c r="H865" s="209">
        <v>62.27</v>
      </c>
      <c r="I865" s="1"/>
      <c r="J865" s="211">
        <f>ROUND(I865*H865,2)</f>
        <v>0</v>
      </c>
      <c r="K865" s="208" t="s">
        <v>165</v>
      </c>
      <c r="L865" s="29"/>
      <c r="M865" s="212" t="s">
        <v>1</v>
      </c>
      <c r="N865" s="213" t="s">
        <v>39</v>
      </c>
      <c r="O865" s="76"/>
      <c r="P865" s="214">
        <f>O865*H865</f>
        <v>0</v>
      </c>
      <c r="Q865" s="214">
        <v>0.01807</v>
      </c>
      <c r="R865" s="214">
        <f>Q865*H865</f>
        <v>1.1252189</v>
      </c>
      <c r="S865" s="214">
        <v>0</v>
      </c>
      <c r="T865" s="215">
        <f>S865*H865</f>
        <v>0</v>
      </c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R865" s="216" t="s">
        <v>244</v>
      </c>
      <c r="AT865" s="216" t="s">
        <v>161</v>
      </c>
      <c r="AU865" s="216" t="s">
        <v>83</v>
      </c>
      <c r="AY865" s="11" t="s">
        <v>159</v>
      </c>
      <c r="BE865" s="217">
        <f>IF(N865="základní",J865,0)</f>
        <v>0</v>
      </c>
      <c r="BF865" s="217">
        <f>IF(N865="snížená",J865,0)</f>
        <v>0</v>
      </c>
      <c r="BG865" s="217">
        <f>IF(N865="zákl. přenesená",J865,0)</f>
        <v>0</v>
      </c>
      <c r="BH865" s="217">
        <f>IF(N865="sníž. přenesená",J865,0)</f>
        <v>0</v>
      </c>
      <c r="BI865" s="217">
        <f>IF(N865="nulová",J865,0)</f>
        <v>0</v>
      </c>
      <c r="BJ865" s="11" t="s">
        <v>79</v>
      </c>
      <c r="BK865" s="217">
        <f>ROUND(I865*H865,2)</f>
        <v>0</v>
      </c>
      <c r="BL865" s="11" t="s">
        <v>244</v>
      </c>
      <c r="BM865" s="216" t="s">
        <v>1015</v>
      </c>
    </row>
    <row r="866" spans="2:51" s="218" customFormat="1" ht="12">
      <c r="B866" s="219"/>
      <c r="D866" s="220" t="s">
        <v>167</v>
      </c>
      <c r="E866" s="221" t="s">
        <v>1</v>
      </c>
      <c r="F866" s="222" t="s">
        <v>1016</v>
      </c>
      <c r="H866" s="221" t="s">
        <v>1</v>
      </c>
      <c r="K866" s="223"/>
      <c r="L866" s="219"/>
      <c r="M866" s="224"/>
      <c r="N866" s="225"/>
      <c r="O866" s="225"/>
      <c r="P866" s="225"/>
      <c r="Q866" s="225"/>
      <c r="R866" s="225"/>
      <c r="S866" s="225"/>
      <c r="T866" s="226"/>
      <c r="AT866" s="221" t="s">
        <v>167</v>
      </c>
      <c r="AU866" s="221" t="s">
        <v>83</v>
      </c>
      <c r="AV866" s="218" t="s">
        <v>79</v>
      </c>
      <c r="AW866" s="218" t="s">
        <v>31</v>
      </c>
      <c r="AX866" s="218" t="s">
        <v>74</v>
      </c>
      <c r="AY866" s="221" t="s">
        <v>159</v>
      </c>
    </row>
    <row r="867" spans="2:51" s="218" customFormat="1" ht="12">
      <c r="B867" s="219"/>
      <c r="D867" s="220" t="s">
        <v>167</v>
      </c>
      <c r="E867" s="221" t="s">
        <v>1</v>
      </c>
      <c r="F867" s="222" t="s">
        <v>1017</v>
      </c>
      <c r="H867" s="221" t="s">
        <v>1</v>
      </c>
      <c r="K867" s="223"/>
      <c r="L867" s="219"/>
      <c r="M867" s="224"/>
      <c r="N867" s="225"/>
      <c r="O867" s="225"/>
      <c r="P867" s="225"/>
      <c r="Q867" s="225"/>
      <c r="R867" s="225"/>
      <c r="S867" s="225"/>
      <c r="T867" s="226"/>
      <c r="AT867" s="221" t="s">
        <v>167</v>
      </c>
      <c r="AU867" s="221" t="s">
        <v>83</v>
      </c>
      <c r="AV867" s="218" t="s">
        <v>79</v>
      </c>
      <c r="AW867" s="218" t="s">
        <v>31</v>
      </c>
      <c r="AX867" s="218" t="s">
        <v>74</v>
      </c>
      <c r="AY867" s="221" t="s">
        <v>159</v>
      </c>
    </row>
    <row r="868" spans="2:51" s="227" customFormat="1" ht="22.5">
      <c r="B868" s="228"/>
      <c r="D868" s="220" t="s">
        <v>167</v>
      </c>
      <c r="E868" s="229" t="s">
        <v>1</v>
      </c>
      <c r="F868" s="230" t="s">
        <v>1018</v>
      </c>
      <c r="H868" s="231">
        <v>62.27</v>
      </c>
      <c r="K868" s="232"/>
      <c r="L868" s="228"/>
      <c r="M868" s="233"/>
      <c r="N868" s="234"/>
      <c r="O868" s="234"/>
      <c r="P868" s="234"/>
      <c r="Q868" s="234"/>
      <c r="R868" s="234"/>
      <c r="S868" s="234"/>
      <c r="T868" s="235"/>
      <c r="AT868" s="229" t="s">
        <v>167</v>
      </c>
      <c r="AU868" s="229" t="s">
        <v>83</v>
      </c>
      <c r="AV868" s="227" t="s">
        <v>83</v>
      </c>
      <c r="AW868" s="227" t="s">
        <v>31</v>
      </c>
      <c r="AX868" s="227" t="s">
        <v>79</v>
      </c>
      <c r="AY868" s="229" t="s">
        <v>159</v>
      </c>
    </row>
    <row r="869" spans="1:65" s="34" customFormat="1" ht="24.2" customHeight="1">
      <c r="A869" s="28"/>
      <c r="B869" s="29"/>
      <c r="C869" s="205" t="s">
        <v>1019</v>
      </c>
      <c r="D869" s="205" t="s">
        <v>161</v>
      </c>
      <c r="E869" s="206" t="s">
        <v>1020</v>
      </c>
      <c r="F869" s="207" t="s">
        <v>1021</v>
      </c>
      <c r="G869" s="208" t="s">
        <v>234</v>
      </c>
      <c r="H869" s="209">
        <v>61.02</v>
      </c>
      <c r="I869" s="1"/>
      <c r="J869" s="211">
        <f>ROUND(I869*H869,2)</f>
        <v>0</v>
      </c>
      <c r="K869" s="263" t="s">
        <v>2249</v>
      </c>
      <c r="L869" s="29"/>
      <c r="M869" s="212" t="s">
        <v>1</v>
      </c>
      <c r="N869" s="213" t="s">
        <v>39</v>
      </c>
      <c r="O869" s="76"/>
      <c r="P869" s="214">
        <f>O869*H869</f>
        <v>0</v>
      </c>
      <c r="Q869" s="214">
        <v>0.01259</v>
      </c>
      <c r="R869" s="214">
        <f>Q869*H869</f>
        <v>0.7682418000000001</v>
      </c>
      <c r="S869" s="214">
        <v>0</v>
      </c>
      <c r="T869" s="215">
        <f>S869*H869</f>
        <v>0</v>
      </c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R869" s="216" t="s">
        <v>244</v>
      </c>
      <c r="AT869" s="216" t="s">
        <v>161</v>
      </c>
      <c r="AU869" s="216" t="s">
        <v>83</v>
      </c>
      <c r="AY869" s="11" t="s">
        <v>159</v>
      </c>
      <c r="BE869" s="217">
        <f>IF(N869="základní",J869,0)</f>
        <v>0</v>
      </c>
      <c r="BF869" s="217">
        <f>IF(N869="snížená",J869,0)</f>
        <v>0</v>
      </c>
      <c r="BG869" s="217">
        <f>IF(N869="zákl. přenesená",J869,0)</f>
        <v>0</v>
      </c>
      <c r="BH869" s="217">
        <f>IF(N869="sníž. přenesená",J869,0)</f>
        <v>0</v>
      </c>
      <c r="BI869" s="217">
        <f>IF(N869="nulová",J869,0)</f>
        <v>0</v>
      </c>
      <c r="BJ869" s="11" t="s">
        <v>79</v>
      </c>
      <c r="BK869" s="217">
        <f>ROUND(I869*H869,2)</f>
        <v>0</v>
      </c>
      <c r="BL869" s="11" t="s">
        <v>244</v>
      </c>
      <c r="BM869" s="216" t="s">
        <v>1022</v>
      </c>
    </row>
    <row r="870" spans="2:51" s="218" customFormat="1" ht="12">
      <c r="B870" s="219"/>
      <c r="D870" s="220" t="s">
        <v>167</v>
      </c>
      <c r="E870" s="221" t="s">
        <v>1</v>
      </c>
      <c r="F870" s="222" t="s">
        <v>1023</v>
      </c>
      <c r="H870" s="221" t="s">
        <v>1</v>
      </c>
      <c r="K870" s="223"/>
      <c r="L870" s="219"/>
      <c r="M870" s="224"/>
      <c r="N870" s="225"/>
      <c r="O870" s="225"/>
      <c r="P870" s="225"/>
      <c r="Q870" s="225"/>
      <c r="R870" s="225"/>
      <c r="S870" s="225"/>
      <c r="T870" s="226"/>
      <c r="AT870" s="221" t="s">
        <v>167</v>
      </c>
      <c r="AU870" s="221" t="s">
        <v>83</v>
      </c>
      <c r="AV870" s="218" t="s">
        <v>79</v>
      </c>
      <c r="AW870" s="218" t="s">
        <v>31</v>
      </c>
      <c r="AX870" s="218" t="s">
        <v>74</v>
      </c>
      <c r="AY870" s="221" t="s">
        <v>159</v>
      </c>
    </row>
    <row r="871" spans="2:51" s="218" customFormat="1" ht="12">
      <c r="B871" s="219"/>
      <c r="D871" s="220" t="s">
        <v>167</v>
      </c>
      <c r="E871" s="221" t="s">
        <v>1</v>
      </c>
      <c r="F871" s="222" t="s">
        <v>300</v>
      </c>
      <c r="H871" s="221" t="s">
        <v>1</v>
      </c>
      <c r="K871" s="223"/>
      <c r="L871" s="219"/>
      <c r="M871" s="224"/>
      <c r="N871" s="225"/>
      <c r="O871" s="225"/>
      <c r="P871" s="225"/>
      <c r="Q871" s="225"/>
      <c r="R871" s="225"/>
      <c r="S871" s="225"/>
      <c r="T871" s="226"/>
      <c r="AT871" s="221" t="s">
        <v>167</v>
      </c>
      <c r="AU871" s="221" t="s">
        <v>83</v>
      </c>
      <c r="AV871" s="218" t="s">
        <v>79</v>
      </c>
      <c r="AW871" s="218" t="s">
        <v>31</v>
      </c>
      <c r="AX871" s="218" t="s">
        <v>74</v>
      </c>
      <c r="AY871" s="221" t="s">
        <v>159</v>
      </c>
    </row>
    <row r="872" spans="2:51" s="227" customFormat="1" ht="12">
      <c r="B872" s="228"/>
      <c r="D872" s="220" t="s">
        <v>167</v>
      </c>
      <c r="E872" s="229" t="s">
        <v>1</v>
      </c>
      <c r="F872" s="230" t="s">
        <v>1024</v>
      </c>
      <c r="H872" s="231">
        <v>20.34</v>
      </c>
      <c r="K872" s="232"/>
      <c r="L872" s="228"/>
      <c r="M872" s="233"/>
      <c r="N872" s="234"/>
      <c r="O872" s="234"/>
      <c r="P872" s="234"/>
      <c r="Q872" s="234"/>
      <c r="R872" s="234"/>
      <c r="S872" s="234"/>
      <c r="T872" s="235"/>
      <c r="AT872" s="229" t="s">
        <v>167</v>
      </c>
      <c r="AU872" s="229" t="s">
        <v>83</v>
      </c>
      <c r="AV872" s="227" t="s">
        <v>83</v>
      </c>
      <c r="AW872" s="227" t="s">
        <v>31</v>
      </c>
      <c r="AX872" s="227" t="s">
        <v>74</v>
      </c>
      <c r="AY872" s="229" t="s">
        <v>159</v>
      </c>
    </row>
    <row r="873" spans="2:51" s="218" customFormat="1" ht="12">
      <c r="B873" s="219"/>
      <c r="D873" s="220" t="s">
        <v>167</v>
      </c>
      <c r="E873" s="221" t="s">
        <v>1</v>
      </c>
      <c r="F873" s="222" t="s">
        <v>1025</v>
      </c>
      <c r="H873" s="221" t="s">
        <v>1</v>
      </c>
      <c r="K873" s="223"/>
      <c r="L873" s="219"/>
      <c r="M873" s="224"/>
      <c r="N873" s="225"/>
      <c r="O873" s="225"/>
      <c r="P873" s="225"/>
      <c r="Q873" s="225"/>
      <c r="R873" s="225"/>
      <c r="S873" s="225"/>
      <c r="T873" s="226"/>
      <c r="AT873" s="221" t="s">
        <v>167</v>
      </c>
      <c r="AU873" s="221" t="s">
        <v>83</v>
      </c>
      <c r="AV873" s="218" t="s">
        <v>79</v>
      </c>
      <c r="AW873" s="218" t="s">
        <v>31</v>
      </c>
      <c r="AX873" s="218" t="s">
        <v>74</v>
      </c>
      <c r="AY873" s="221" t="s">
        <v>159</v>
      </c>
    </row>
    <row r="874" spans="2:51" s="227" customFormat="1" ht="12">
      <c r="B874" s="228"/>
      <c r="D874" s="220" t="s">
        <v>167</v>
      </c>
      <c r="E874" s="229" t="s">
        <v>1</v>
      </c>
      <c r="F874" s="230" t="s">
        <v>1026</v>
      </c>
      <c r="H874" s="231">
        <v>40.68</v>
      </c>
      <c r="K874" s="232"/>
      <c r="L874" s="228"/>
      <c r="M874" s="233"/>
      <c r="N874" s="234"/>
      <c r="O874" s="234"/>
      <c r="P874" s="234"/>
      <c r="Q874" s="234"/>
      <c r="R874" s="234"/>
      <c r="S874" s="234"/>
      <c r="T874" s="235"/>
      <c r="AT874" s="229" t="s">
        <v>167</v>
      </c>
      <c r="AU874" s="229" t="s">
        <v>83</v>
      </c>
      <c r="AV874" s="227" t="s">
        <v>83</v>
      </c>
      <c r="AW874" s="227" t="s">
        <v>31</v>
      </c>
      <c r="AX874" s="227" t="s">
        <v>74</v>
      </c>
      <c r="AY874" s="229" t="s">
        <v>159</v>
      </c>
    </row>
    <row r="875" spans="2:51" s="236" customFormat="1" ht="12">
      <c r="B875" s="237"/>
      <c r="D875" s="220" t="s">
        <v>167</v>
      </c>
      <c r="E875" s="238" t="s">
        <v>1</v>
      </c>
      <c r="F875" s="239" t="s">
        <v>178</v>
      </c>
      <c r="H875" s="240">
        <v>61.02</v>
      </c>
      <c r="K875" s="241"/>
      <c r="L875" s="237"/>
      <c r="M875" s="242"/>
      <c r="N875" s="243"/>
      <c r="O875" s="243"/>
      <c r="P875" s="243"/>
      <c r="Q875" s="243"/>
      <c r="R875" s="243"/>
      <c r="S875" s="243"/>
      <c r="T875" s="244"/>
      <c r="AT875" s="238" t="s">
        <v>167</v>
      </c>
      <c r="AU875" s="238" t="s">
        <v>83</v>
      </c>
      <c r="AV875" s="236" t="s">
        <v>89</v>
      </c>
      <c r="AW875" s="236" t="s">
        <v>31</v>
      </c>
      <c r="AX875" s="236" t="s">
        <v>79</v>
      </c>
      <c r="AY875" s="238" t="s">
        <v>159</v>
      </c>
    </row>
    <row r="876" spans="1:65" s="34" customFormat="1" ht="24.2" customHeight="1">
      <c r="A876" s="28"/>
      <c r="B876" s="29"/>
      <c r="C876" s="205" t="s">
        <v>1027</v>
      </c>
      <c r="D876" s="205" t="s">
        <v>161</v>
      </c>
      <c r="E876" s="206" t="s">
        <v>1028</v>
      </c>
      <c r="F876" s="207" t="s">
        <v>1029</v>
      </c>
      <c r="G876" s="208" t="s">
        <v>234</v>
      </c>
      <c r="H876" s="209">
        <v>20.34</v>
      </c>
      <c r="I876" s="1"/>
      <c r="J876" s="211">
        <f>ROUND(I876*H876,2)</f>
        <v>0</v>
      </c>
      <c r="K876" s="263" t="s">
        <v>2249</v>
      </c>
      <c r="L876" s="29"/>
      <c r="M876" s="212" t="s">
        <v>1</v>
      </c>
      <c r="N876" s="213" t="s">
        <v>39</v>
      </c>
      <c r="O876" s="76"/>
      <c r="P876" s="214">
        <f>O876*H876</f>
        <v>0</v>
      </c>
      <c r="Q876" s="214">
        <v>0.01608</v>
      </c>
      <c r="R876" s="214">
        <f>Q876*H876</f>
        <v>0.3270672</v>
      </c>
      <c r="S876" s="214">
        <v>0</v>
      </c>
      <c r="T876" s="215">
        <f>S876*H876</f>
        <v>0</v>
      </c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R876" s="216" t="s">
        <v>244</v>
      </c>
      <c r="AT876" s="216" t="s">
        <v>161</v>
      </c>
      <c r="AU876" s="216" t="s">
        <v>83</v>
      </c>
      <c r="AY876" s="11" t="s">
        <v>159</v>
      </c>
      <c r="BE876" s="217">
        <f>IF(N876="základní",J876,0)</f>
        <v>0</v>
      </c>
      <c r="BF876" s="217">
        <f>IF(N876="snížená",J876,0)</f>
        <v>0</v>
      </c>
      <c r="BG876" s="217">
        <f>IF(N876="zákl. přenesená",J876,0)</f>
        <v>0</v>
      </c>
      <c r="BH876" s="217">
        <f>IF(N876="sníž. přenesená",J876,0)</f>
        <v>0</v>
      </c>
      <c r="BI876" s="217">
        <f>IF(N876="nulová",J876,0)</f>
        <v>0</v>
      </c>
      <c r="BJ876" s="11" t="s">
        <v>79</v>
      </c>
      <c r="BK876" s="217">
        <f>ROUND(I876*H876,2)</f>
        <v>0</v>
      </c>
      <c r="BL876" s="11" t="s">
        <v>244</v>
      </c>
      <c r="BM876" s="216" t="s">
        <v>1030</v>
      </c>
    </row>
    <row r="877" spans="2:51" s="218" customFormat="1" ht="12">
      <c r="B877" s="219"/>
      <c r="D877" s="220" t="s">
        <v>167</v>
      </c>
      <c r="E877" s="221" t="s">
        <v>1</v>
      </c>
      <c r="F877" s="222" t="s">
        <v>1023</v>
      </c>
      <c r="H877" s="221" t="s">
        <v>1</v>
      </c>
      <c r="K877" s="223"/>
      <c r="L877" s="219"/>
      <c r="M877" s="224"/>
      <c r="N877" s="225"/>
      <c r="O877" s="225"/>
      <c r="P877" s="225"/>
      <c r="Q877" s="225"/>
      <c r="R877" s="225"/>
      <c r="S877" s="225"/>
      <c r="T877" s="226"/>
      <c r="AT877" s="221" t="s">
        <v>167</v>
      </c>
      <c r="AU877" s="221" t="s">
        <v>83</v>
      </c>
      <c r="AV877" s="218" t="s">
        <v>79</v>
      </c>
      <c r="AW877" s="218" t="s">
        <v>31</v>
      </c>
      <c r="AX877" s="218" t="s">
        <v>74</v>
      </c>
      <c r="AY877" s="221" t="s">
        <v>159</v>
      </c>
    </row>
    <row r="878" spans="2:51" s="218" customFormat="1" ht="12">
      <c r="B878" s="219"/>
      <c r="D878" s="220" t="s">
        <v>167</v>
      </c>
      <c r="E878" s="221" t="s">
        <v>1</v>
      </c>
      <c r="F878" s="222" t="s">
        <v>1031</v>
      </c>
      <c r="H878" s="221" t="s">
        <v>1</v>
      </c>
      <c r="K878" s="223"/>
      <c r="L878" s="219"/>
      <c r="M878" s="224"/>
      <c r="N878" s="225"/>
      <c r="O878" s="225"/>
      <c r="P878" s="225"/>
      <c r="Q878" s="225"/>
      <c r="R878" s="225"/>
      <c r="S878" s="225"/>
      <c r="T878" s="226"/>
      <c r="AT878" s="221" t="s">
        <v>167</v>
      </c>
      <c r="AU878" s="221" t="s">
        <v>83</v>
      </c>
      <c r="AV878" s="218" t="s">
        <v>79</v>
      </c>
      <c r="AW878" s="218" t="s">
        <v>31</v>
      </c>
      <c r="AX878" s="218" t="s">
        <v>74</v>
      </c>
      <c r="AY878" s="221" t="s">
        <v>159</v>
      </c>
    </row>
    <row r="879" spans="2:51" s="227" customFormat="1" ht="12">
      <c r="B879" s="228"/>
      <c r="D879" s="220" t="s">
        <v>167</v>
      </c>
      <c r="E879" s="229" t="s">
        <v>1</v>
      </c>
      <c r="F879" s="230" t="s">
        <v>1032</v>
      </c>
      <c r="H879" s="231">
        <v>20.34</v>
      </c>
      <c r="K879" s="232"/>
      <c r="L879" s="228"/>
      <c r="M879" s="233"/>
      <c r="N879" s="234"/>
      <c r="O879" s="234"/>
      <c r="P879" s="234"/>
      <c r="Q879" s="234"/>
      <c r="R879" s="234"/>
      <c r="S879" s="234"/>
      <c r="T879" s="235"/>
      <c r="AT879" s="229" t="s">
        <v>167</v>
      </c>
      <c r="AU879" s="229" t="s">
        <v>83</v>
      </c>
      <c r="AV879" s="227" t="s">
        <v>83</v>
      </c>
      <c r="AW879" s="227" t="s">
        <v>31</v>
      </c>
      <c r="AX879" s="227" t="s">
        <v>79</v>
      </c>
      <c r="AY879" s="229" t="s">
        <v>159</v>
      </c>
    </row>
    <row r="880" spans="1:65" s="34" customFormat="1" ht="24.2" customHeight="1">
      <c r="A880" s="28"/>
      <c r="B880" s="29"/>
      <c r="C880" s="205" t="s">
        <v>1033</v>
      </c>
      <c r="D880" s="205" t="s">
        <v>161</v>
      </c>
      <c r="E880" s="206" t="s">
        <v>1034</v>
      </c>
      <c r="F880" s="207" t="s">
        <v>1035</v>
      </c>
      <c r="G880" s="208" t="s">
        <v>234</v>
      </c>
      <c r="H880" s="209">
        <v>403.6</v>
      </c>
      <c r="I880" s="1"/>
      <c r="J880" s="211">
        <f>ROUND(I880*H880,2)</f>
        <v>0</v>
      </c>
      <c r="K880" s="208" t="s">
        <v>165</v>
      </c>
      <c r="L880" s="29"/>
      <c r="M880" s="212" t="s">
        <v>1</v>
      </c>
      <c r="N880" s="213" t="s">
        <v>39</v>
      </c>
      <c r="O880" s="76"/>
      <c r="P880" s="214">
        <f>O880*H880</f>
        <v>0</v>
      </c>
      <c r="Q880" s="214">
        <v>0</v>
      </c>
      <c r="R880" s="214">
        <f>Q880*H880</f>
        <v>0</v>
      </c>
      <c r="S880" s="214">
        <v>0.01721</v>
      </c>
      <c r="T880" s="215">
        <f>S880*H880</f>
        <v>6.945956</v>
      </c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R880" s="216" t="s">
        <v>244</v>
      </c>
      <c r="AT880" s="216" t="s">
        <v>161</v>
      </c>
      <c r="AU880" s="216" t="s">
        <v>83</v>
      </c>
      <c r="AY880" s="11" t="s">
        <v>159</v>
      </c>
      <c r="BE880" s="217">
        <f>IF(N880="základní",J880,0)</f>
        <v>0</v>
      </c>
      <c r="BF880" s="217">
        <f>IF(N880="snížená",J880,0)</f>
        <v>0</v>
      </c>
      <c r="BG880" s="217">
        <f>IF(N880="zákl. přenesená",J880,0)</f>
        <v>0</v>
      </c>
      <c r="BH880" s="217">
        <f>IF(N880="sníž. přenesená",J880,0)</f>
        <v>0</v>
      </c>
      <c r="BI880" s="217">
        <f>IF(N880="nulová",J880,0)</f>
        <v>0</v>
      </c>
      <c r="BJ880" s="11" t="s">
        <v>79</v>
      </c>
      <c r="BK880" s="217">
        <f>ROUND(I880*H880,2)</f>
        <v>0</v>
      </c>
      <c r="BL880" s="11" t="s">
        <v>244</v>
      </c>
      <c r="BM880" s="216" t="s">
        <v>1036</v>
      </c>
    </row>
    <row r="881" spans="2:51" s="218" customFormat="1" ht="12">
      <c r="B881" s="219"/>
      <c r="D881" s="220" t="s">
        <v>167</v>
      </c>
      <c r="E881" s="221" t="s">
        <v>1</v>
      </c>
      <c r="F881" s="222" t="s">
        <v>975</v>
      </c>
      <c r="H881" s="221" t="s">
        <v>1</v>
      </c>
      <c r="K881" s="223"/>
      <c r="L881" s="219"/>
      <c r="M881" s="224"/>
      <c r="N881" s="225"/>
      <c r="O881" s="225"/>
      <c r="P881" s="225"/>
      <c r="Q881" s="225"/>
      <c r="R881" s="225"/>
      <c r="S881" s="225"/>
      <c r="T881" s="226"/>
      <c r="AT881" s="221" t="s">
        <v>167</v>
      </c>
      <c r="AU881" s="221" t="s">
        <v>83</v>
      </c>
      <c r="AV881" s="218" t="s">
        <v>79</v>
      </c>
      <c r="AW881" s="218" t="s">
        <v>31</v>
      </c>
      <c r="AX881" s="218" t="s">
        <v>74</v>
      </c>
      <c r="AY881" s="221" t="s">
        <v>159</v>
      </c>
    </row>
    <row r="882" spans="2:51" s="227" customFormat="1" ht="12">
      <c r="B882" s="228"/>
      <c r="D882" s="220" t="s">
        <v>167</v>
      </c>
      <c r="E882" s="229" t="s">
        <v>1</v>
      </c>
      <c r="F882" s="230" t="s">
        <v>1037</v>
      </c>
      <c r="H882" s="231">
        <v>403.6</v>
      </c>
      <c r="K882" s="232"/>
      <c r="L882" s="228"/>
      <c r="M882" s="233"/>
      <c r="N882" s="234"/>
      <c r="O882" s="234"/>
      <c r="P882" s="234"/>
      <c r="Q882" s="234"/>
      <c r="R882" s="234"/>
      <c r="S882" s="234"/>
      <c r="T882" s="235"/>
      <c r="AT882" s="229" t="s">
        <v>167</v>
      </c>
      <c r="AU882" s="229" t="s">
        <v>83</v>
      </c>
      <c r="AV882" s="227" t="s">
        <v>83</v>
      </c>
      <c r="AW882" s="227" t="s">
        <v>31</v>
      </c>
      <c r="AX882" s="227" t="s">
        <v>79</v>
      </c>
      <c r="AY882" s="229" t="s">
        <v>159</v>
      </c>
    </row>
    <row r="883" spans="1:65" s="34" customFormat="1" ht="21.75" customHeight="1">
      <c r="A883" s="28"/>
      <c r="B883" s="29"/>
      <c r="C883" s="205" t="s">
        <v>1038</v>
      </c>
      <c r="D883" s="205" t="s">
        <v>161</v>
      </c>
      <c r="E883" s="206" t="s">
        <v>1039</v>
      </c>
      <c r="F883" s="207" t="s">
        <v>1040</v>
      </c>
      <c r="G883" s="208" t="s">
        <v>234</v>
      </c>
      <c r="H883" s="209">
        <v>23.004</v>
      </c>
      <c r="I883" s="1"/>
      <c r="J883" s="211">
        <f>ROUND(I883*H883,2)</f>
        <v>0</v>
      </c>
      <c r="K883" s="263" t="s">
        <v>2249</v>
      </c>
      <c r="L883" s="29"/>
      <c r="M883" s="212" t="s">
        <v>1</v>
      </c>
      <c r="N883" s="213" t="s">
        <v>39</v>
      </c>
      <c r="O883" s="76"/>
      <c r="P883" s="214">
        <f>O883*H883</f>
        <v>0</v>
      </c>
      <c r="Q883" s="214">
        <v>0.03087</v>
      </c>
      <c r="R883" s="214">
        <f>Q883*H883</f>
        <v>0.7101334800000001</v>
      </c>
      <c r="S883" s="214">
        <v>0</v>
      </c>
      <c r="T883" s="215">
        <f>S883*H883</f>
        <v>0</v>
      </c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R883" s="216" t="s">
        <v>244</v>
      </c>
      <c r="AT883" s="216" t="s">
        <v>161</v>
      </c>
      <c r="AU883" s="216" t="s">
        <v>83</v>
      </c>
      <c r="AY883" s="11" t="s">
        <v>159</v>
      </c>
      <c r="BE883" s="217">
        <f>IF(N883="základní",J883,0)</f>
        <v>0</v>
      </c>
      <c r="BF883" s="217">
        <f>IF(N883="snížená",J883,0)</f>
        <v>0</v>
      </c>
      <c r="BG883" s="217">
        <f>IF(N883="zákl. přenesená",J883,0)</f>
        <v>0</v>
      </c>
      <c r="BH883" s="217">
        <f>IF(N883="sníž. přenesená",J883,0)</f>
        <v>0</v>
      </c>
      <c r="BI883" s="217">
        <f>IF(N883="nulová",J883,0)</f>
        <v>0</v>
      </c>
      <c r="BJ883" s="11" t="s">
        <v>79</v>
      </c>
      <c r="BK883" s="217">
        <f>ROUND(I883*H883,2)</f>
        <v>0</v>
      </c>
      <c r="BL883" s="11" t="s">
        <v>244</v>
      </c>
      <c r="BM883" s="216" t="s">
        <v>1041</v>
      </c>
    </row>
    <row r="884" spans="2:51" s="218" customFormat="1" ht="12">
      <c r="B884" s="219"/>
      <c r="D884" s="220" t="s">
        <v>167</v>
      </c>
      <c r="E884" s="221" t="s">
        <v>1</v>
      </c>
      <c r="F884" s="222" t="s">
        <v>353</v>
      </c>
      <c r="H884" s="221" t="s">
        <v>1</v>
      </c>
      <c r="K884" s="223"/>
      <c r="L884" s="219"/>
      <c r="M884" s="224"/>
      <c r="N884" s="225"/>
      <c r="O884" s="225"/>
      <c r="P884" s="225"/>
      <c r="Q884" s="225"/>
      <c r="R884" s="225"/>
      <c r="S884" s="225"/>
      <c r="T884" s="226"/>
      <c r="AT884" s="221" t="s">
        <v>167</v>
      </c>
      <c r="AU884" s="221" t="s">
        <v>83</v>
      </c>
      <c r="AV884" s="218" t="s">
        <v>79</v>
      </c>
      <c r="AW884" s="218" t="s">
        <v>31</v>
      </c>
      <c r="AX884" s="218" t="s">
        <v>74</v>
      </c>
      <c r="AY884" s="221" t="s">
        <v>159</v>
      </c>
    </row>
    <row r="885" spans="2:51" s="218" customFormat="1" ht="12">
      <c r="B885" s="219"/>
      <c r="D885" s="220" t="s">
        <v>167</v>
      </c>
      <c r="E885" s="221" t="s">
        <v>1</v>
      </c>
      <c r="F885" s="222" t="s">
        <v>1042</v>
      </c>
      <c r="H885" s="221" t="s">
        <v>1</v>
      </c>
      <c r="K885" s="223"/>
      <c r="L885" s="219"/>
      <c r="M885" s="224"/>
      <c r="N885" s="225"/>
      <c r="O885" s="225"/>
      <c r="P885" s="225"/>
      <c r="Q885" s="225"/>
      <c r="R885" s="225"/>
      <c r="S885" s="225"/>
      <c r="T885" s="226"/>
      <c r="AT885" s="221" t="s">
        <v>167</v>
      </c>
      <c r="AU885" s="221" t="s">
        <v>83</v>
      </c>
      <c r="AV885" s="218" t="s">
        <v>79</v>
      </c>
      <c r="AW885" s="218" t="s">
        <v>31</v>
      </c>
      <c r="AX885" s="218" t="s">
        <v>74</v>
      </c>
      <c r="AY885" s="221" t="s">
        <v>159</v>
      </c>
    </row>
    <row r="886" spans="2:51" s="227" customFormat="1" ht="12">
      <c r="B886" s="228"/>
      <c r="D886" s="220" t="s">
        <v>167</v>
      </c>
      <c r="E886" s="229" t="s">
        <v>1</v>
      </c>
      <c r="F886" s="230" t="s">
        <v>1043</v>
      </c>
      <c r="H886" s="231">
        <v>23.004</v>
      </c>
      <c r="K886" s="232"/>
      <c r="L886" s="228"/>
      <c r="M886" s="233"/>
      <c r="N886" s="234"/>
      <c r="O886" s="234"/>
      <c r="P886" s="234"/>
      <c r="Q886" s="234"/>
      <c r="R886" s="234"/>
      <c r="S886" s="234"/>
      <c r="T886" s="235"/>
      <c r="AT886" s="229" t="s">
        <v>167</v>
      </c>
      <c r="AU886" s="229" t="s">
        <v>83</v>
      </c>
      <c r="AV886" s="227" t="s">
        <v>83</v>
      </c>
      <c r="AW886" s="227" t="s">
        <v>31</v>
      </c>
      <c r="AX886" s="227" t="s">
        <v>79</v>
      </c>
      <c r="AY886" s="229" t="s">
        <v>159</v>
      </c>
    </row>
    <row r="887" spans="1:65" s="34" customFormat="1" ht="16.5" customHeight="1">
      <c r="A887" s="28"/>
      <c r="B887" s="29"/>
      <c r="C887" s="205" t="s">
        <v>1044</v>
      </c>
      <c r="D887" s="205" t="s">
        <v>161</v>
      </c>
      <c r="E887" s="206" t="s">
        <v>1045</v>
      </c>
      <c r="F887" s="207" t="s">
        <v>1046</v>
      </c>
      <c r="G887" s="208" t="s">
        <v>234</v>
      </c>
      <c r="H887" s="209">
        <v>52.8</v>
      </c>
      <c r="I887" s="1"/>
      <c r="J887" s="211">
        <f>ROUND(I887*H887,2)</f>
        <v>0</v>
      </c>
      <c r="K887" s="208" t="s">
        <v>165</v>
      </c>
      <c r="L887" s="29"/>
      <c r="M887" s="212" t="s">
        <v>1</v>
      </c>
      <c r="N887" s="213" t="s">
        <v>39</v>
      </c>
      <c r="O887" s="76"/>
      <c r="P887" s="214">
        <f>O887*H887</f>
        <v>0</v>
      </c>
      <c r="Q887" s="214">
        <v>0</v>
      </c>
      <c r="R887" s="214">
        <f>Q887*H887</f>
        <v>0</v>
      </c>
      <c r="S887" s="214">
        <v>0.0275</v>
      </c>
      <c r="T887" s="215">
        <f>S887*H887</f>
        <v>1.452</v>
      </c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R887" s="216" t="s">
        <v>244</v>
      </c>
      <c r="AT887" s="216" t="s">
        <v>161</v>
      </c>
      <c r="AU887" s="216" t="s">
        <v>83</v>
      </c>
      <c r="AY887" s="11" t="s">
        <v>159</v>
      </c>
      <c r="BE887" s="217">
        <f>IF(N887="základní",J887,0)</f>
        <v>0</v>
      </c>
      <c r="BF887" s="217">
        <f>IF(N887="snížená",J887,0)</f>
        <v>0</v>
      </c>
      <c r="BG887" s="217">
        <f>IF(N887="zákl. přenesená",J887,0)</f>
        <v>0</v>
      </c>
      <c r="BH887" s="217">
        <f>IF(N887="sníž. přenesená",J887,0)</f>
        <v>0</v>
      </c>
      <c r="BI887" s="217">
        <f>IF(N887="nulová",J887,0)</f>
        <v>0</v>
      </c>
      <c r="BJ887" s="11" t="s">
        <v>79</v>
      </c>
      <c r="BK887" s="217">
        <f>ROUND(I887*H887,2)</f>
        <v>0</v>
      </c>
      <c r="BL887" s="11" t="s">
        <v>244</v>
      </c>
      <c r="BM887" s="216" t="s">
        <v>1047</v>
      </c>
    </row>
    <row r="888" spans="2:51" s="218" customFormat="1" ht="12">
      <c r="B888" s="219"/>
      <c r="D888" s="220" t="s">
        <v>167</v>
      </c>
      <c r="E888" s="221" t="s">
        <v>1</v>
      </c>
      <c r="F888" s="222" t="s">
        <v>693</v>
      </c>
      <c r="H888" s="221" t="s">
        <v>1</v>
      </c>
      <c r="K888" s="223"/>
      <c r="L888" s="219"/>
      <c r="M888" s="224"/>
      <c r="N888" s="225"/>
      <c r="O888" s="225"/>
      <c r="P888" s="225"/>
      <c r="Q888" s="225"/>
      <c r="R888" s="225"/>
      <c r="S888" s="225"/>
      <c r="T888" s="226"/>
      <c r="AT888" s="221" t="s">
        <v>167</v>
      </c>
      <c r="AU888" s="221" t="s">
        <v>83</v>
      </c>
      <c r="AV888" s="218" t="s">
        <v>79</v>
      </c>
      <c r="AW888" s="218" t="s">
        <v>31</v>
      </c>
      <c r="AX888" s="218" t="s">
        <v>74</v>
      </c>
      <c r="AY888" s="221" t="s">
        <v>159</v>
      </c>
    </row>
    <row r="889" spans="2:51" s="227" customFormat="1" ht="12">
      <c r="B889" s="228"/>
      <c r="D889" s="220" t="s">
        <v>167</v>
      </c>
      <c r="E889" s="229" t="s">
        <v>1</v>
      </c>
      <c r="F889" s="230" t="s">
        <v>1048</v>
      </c>
      <c r="H889" s="231">
        <v>52.8</v>
      </c>
      <c r="K889" s="232"/>
      <c r="L889" s="228"/>
      <c r="M889" s="233"/>
      <c r="N889" s="234"/>
      <c r="O889" s="234"/>
      <c r="P889" s="234"/>
      <c r="Q889" s="234"/>
      <c r="R889" s="234"/>
      <c r="S889" s="234"/>
      <c r="T889" s="235"/>
      <c r="AT889" s="229" t="s">
        <v>167</v>
      </c>
      <c r="AU889" s="229" t="s">
        <v>83</v>
      </c>
      <c r="AV889" s="227" t="s">
        <v>83</v>
      </c>
      <c r="AW889" s="227" t="s">
        <v>31</v>
      </c>
      <c r="AX889" s="227" t="s">
        <v>79</v>
      </c>
      <c r="AY889" s="229" t="s">
        <v>159</v>
      </c>
    </row>
    <row r="890" spans="1:65" s="34" customFormat="1" ht="16.5" customHeight="1">
      <c r="A890" s="28"/>
      <c r="B890" s="29"/>
      <c r="C890" s="205" t="s">
        <v>1049</v>
      </c>
      <c r="D890" s="205" t="s">
        <v>161</v>
      </c>
      <c r="E890" s="206" t="s">
        <v>1050</v>
      </c>
      <c r="F890" s="207" t="s">
        <v>1051</v>
      </c>
      <c r="G890" s="208" t="s">
        <v>241</v>
      </c>
      <c r="H890" s="209">
        <v>16</v>
      </c>
      <c r="I890" s="1"/>
      <c r="J890" s="211">
        <f>ROUND(I890*H890,2)</f>
        <v>0</v>
      </c>
      <c r="K890" s="208" t="s">
        <v>165</v>
      </c>
      <c r="L890" s="29"/>
      <c r="M890" s="212" t="s">
        <v>1</v>
      </c>
      <c r="N890" s="213" t="s">
        <v>39</v>
      </c>
      <c r="O890" s="76"/>
      <c r="P890" s="214">
        <f>O890*H890</f>
        <v>0</v>
      </c>
      <c r="Q890" s="214">
        <v>0</v>
      </c>
      <c r="R890" s="214">
        <f>Q890*H890</f>
        <v>0</v>
      </c>
      <c r="S890" s="214">
        <v>0.0421</v>
      </c>
      <c r="T890" s="215">
        <f>S890*H890</f>
        <v>0.6736</v>
      </c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R890" s="216" t="s">
        <v>244</v>
      </c>
      <c r="AT890" s="216" t="s">
        <v>161</v>
      </c>
      <c r="AU890" s="216" t="s">
        <v>83</v>
      </c>
      <c r="AY890" s="11" t="s">
        <v>159</v>
      </c>
      <c r="BE890" s="217">
        <f>IF(N890="základní",J890,0)</f>
        <v>0</v>
      </c>
      <c r="BF890" s="217">
        <f>IF(N890="snížená",J890,0)</f>
        <v>0</v>
      </c>
      <c r="BG890" s="217">
        <f>IF(N890="zákl. přenesená",J890,0)</f>
        <v>0</v>
      </c>
      <c r="BH890" s="217">
        <f>IF(N890="sníž. přenesená",J890,0)</f>
        <v>0</v>
      </c>
      <c r="BI890" s="217">
        <f>IF(N890="nulová",J890,0)</f>
        <v>0</v>
      </c>
      <c r="BJ890" s="11" t="s">
        <v>79</v>
      </c>
      <c r="BK890" s="217">
        <f>ROUND(I890*H890,2)</f>
        <v>0</v>
      </c>
      <c r="BL890" s="11" t="s">
        <v>244</v>
      </c>
      <c r="BM890" s="216" t="s">
        <v>1052</v>
      </c>
    </row>
    <row r="891" spans="2:51" s="218" customFormat="1" ht="12">
      <c r="B891" s="219"/>
      <c r="D891" s="220" t="s">
        <v>167</v>
      </c>
      <c r="E891" s="221" t="s">
        <v>1</v>
      </c>
      <c r="F891" s="222" t="s">
        <v>693</v>
      </c>
      <c r="H891" s="221" t="s">
        <v>1</v>
      </c>
      <c r="K891" s="223"/>
      <c r="L891" s="219"/>
      <c r="M891" s="224"/>
      <c r="N891" s="225"/>
      <c r="O891" s="225"/>
      <c r="P891" s="225"/>
      <c r="Q891" s="225"/>
      <c r="R891" s="225"/>
      <c r="S891" s="225"/>
      <c r="T891" s="226"/>
      <c r="AT891" s="221" t="s">
        <v>167</v>
      </c>
      <c r="AU891" s="221" t="s">
        <v>83</v>
      </c>
      <c r="AV891" s="218" t="s">
        <v>79</v>
      </c>
      <c r="AW891" s="218" t="s">
        <v>31</v>
      </c>
      <c r="AX891" s="218" t="s">
        <v>74</v>
      </c>
      <c r="AY891" s="221" t="s">
        <v>159</v>
      </c>
    </row>
    <row r="892" spans="2:51" s="227" customFormat="1" ht="12">
      <c r="B892" s="228"/>
      <c r="D892" s="220" t="s">
        <v>167</v>
      </c>
      <c r="E892" s="229" t="s">
        <v>1</v>
      </c>
      <c r="F892" s="230" t="s">
        <v>1053</v>
      </c>
      <c r="H892" s="231">
        <v>16</v>
      </c>
      <c r="K892" s="232"/>
      <c r="L892" s="228"/>
      <c r="M892" s="233"/>
      <c r="N892" s="234"/>
      <c r="O892" s="234"/>
      <c r="P892" s="234"/>
      <c r="Q892" s="234"/>
      <c r="R892" s="234"/>
      <c r="S892" s="234"/>
      <c r="T892" s="235"/>
      <c r="AT892" s="229" t="s">
        <v>167</v>
      </c>
      <c r="AU892" s="229" t="s">
        <v>83</v>
      </c>
      <c r="AV892" s="227" t="s">
        <v>83</v>
      </c>
      <c r="AW892" s="227" t="s">
        <v>31</v>
      </c>
      <c r="AX892" s="227" t="s">
        <v>79</v>
      </c>
      <c r="AY892" s="229" t="s">
        <v>159</v>
      </c>
    </row>
    <row r="893" spans="1:65" s="34" customFormat="1" ht="24.2" customHeight="1">
      <c r="A893" s="28"/>
      <c r="B893" s="29"/>
      <c r="C893" s="205" t="s">
        <v>1054</v>
      </c>
      <c r="D893" s="205" t="s">
        <v>161</v>
      </c>
      <c r="E893" s="206" t="s">
        <v>1055</v>
      </c>
      <c r="F893" s="207" t="s">
        <v>1056</v>
      </c>
      <c r="G893" s="208" t="s">
        <v>200</v>
      </c>
      <c r="H893" s="209">
        <v>7.882</v>
      </c>
      <c r="I893" s="1"/>
      <c r="J893" s="211">
        <f>ROUND(I893*H893,2)</f>
        <v>0</v>
      </c>
      <c r="K893" s="208" t="s">
        <v>165</v>
      </c>
      <c r="L893" s="29"/>
      <c r="M893" s="212" t="s">
        <v>1</v>
      </c>
      <c r="N893" s="213" t="s">
        <v>39</v>
      </c>
      <c r="O893" s="76"/>
      <c r="P893" s="214">
        <f>O893*H893</f>
        <v>0</v>
      </c>
      <c r="Q893" s="214">
        <v>0</v>
      </c>
      <c r="R893" s="214">
        <f>Q893*H893</f>
        <v>0</v>
      </c>
      <c r="S893" s="214">
        <v>0</v>
      </c>
      <c r="T893" s="215">
        <f>S893*H893</f>
        <v>0</v>
      </c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R893" s="216" t="s">
        <v>244</v>
      </c>
      <c r="AT893" s="216" t="s">
        <v>161</v>
      </c>
      <c r="AU893" s="216" t="s">
        <v>83</v>
      </c>
      <c r="AY893" s="11" t="s">
        <v>159</v>
      </c>
      <c r="BE893" s="217">
        <f>IF(N893="základní",J893,0)</f>
        <v>0</v>
      </c>
      <c r="BF893" s="217">
        <f>IF(N893="snížená",J893,0)</f>
        <v>0</v>
      </c>
      <c r="BG893" s="217">
        <f>IF(N893="zákl. přenesená",J893,0)</f>
        <v>0</v>
      </c>
      <c r="BH893" s="217">
        <f>IF(N893="sníž. přenesená",J893,0)</f>
        <v>0</v>
      </c>
      <c r="BI893" s="217">
        <f>IF(N893="nulová",J893,0)</f>
        <v>0</v>
      </c>
      <c r="BJ893" s="11" t="s">
        <v>79</v>
      </c>
      <c r="BK893" s="217">
        <f>ROUND(I893*H893,2)</f>
        <v>0</v>
      </c>
      <c r="BL893" s="11" t="s">
        <v>244</v>
      </c>
      <c r="BM893" s="216" t="s">
        <v>1057</v>
      </c>
    </row>
    <row r="894" spans="2:63" s="192" customFormat="1" ht="22.7" customHeight="1">
      <c r="B894" s="193"/>
      <c r="D894" s="194" t="s">
        <v>73</v>
      </c>
      <c r="E894" s="203" t="s">
        <v>1058</v>
      </c>
      <c r="F894" s="203" t="s">
        <v>1059</v>
      </c>
      <c r="J894" s="204">
        <f>BK894</f>
        <v>0</v>
      </c>
      <c r="K894" s="197"/>
      <c r="L894" s="193"/>
      <c r="M894" s="198"/>
      <c r="N894" s="199"/>
      <c r="O894" s="199"/>
      <c r="P894" s="200">
        <f>SUM(P895:P956)</f>
        <v>0</v>
      </c>
      <c r="Q894" s="199"/>
      <c r="R894" s="200">
        <f>SUM(R895:R956)</f>
        <v>5.8085</v>
      </c>
      <c r="S894" s="199"/>
      <c r="T894" s="201">
        <f>SUM(T895:T956)</f>
        <v>15.1370427</v>
      </c>
      <c r="AR894" s="194" t="s">
        <v>83</v>
      </c>
      <c r="AT894" s="197" t="s">
        <v>73</v>
      </c>
      <c r="AU894" s="197" t="s">
        <v>79</v>
      </c>
      <c r="AY894" s="194" t="s">
        <v>159</v>
      </c>
      <c r="BK894" s="202">
        <f>SUM(BK895:BK956)</f>
        <v>0</v>
      </c>
    </row>
    <row r="895" spans="1:65" s="34" customFormat="1" ht="37.7" customHeight="1">
      <c r="A895" s="28"/>
      <c r="B895" s="29"/>
      <c r="C895" s="205" t="s">
        <v>1060</v>
      </c>
      <c r="D895" s="205" t="s">
        <v>161</v>
      </c>
      <c r="E895" s="206" t="s">
        <v>1061</v>
      </c>
      <c r="F895" s="207" t="s">
        <v>1062</v>
      </c>
      <c r="G895" s="208" t="s">
        <v>647</v>
      </c>
      <c r="H895" s="209">
        <v>1</v>
      </c>
      <c r="I895" s="1"/>
      <c r="J895" s="211">
        <f aca="true" t="shared" si="20" ref="J895:J900">ROUND(I895*H895,2)</f>
        <v>0</v>
      </c>
      <c r="K895" s="263" t="s">
        <v>2249</v>
      </c>
      <c r="L895" s="29"/>
      <c r="M895" s="212" t="s">
        <v>1</v>
      </c>
      <c r="N895" s="213" t="s">
        <v>39</v>
      </c>
      <c r="O895" s="76"/>
      <c r="P895" s="214">
        <f aca="true" t="shared" si="21" ref="P895:P900">O895*H895</f>
        <v>0</v>
      </c>
      <c r="Q895" s="214">
        <v>0</v>
      </c>
      <c r="R895" s="214">
        <f aca="true" t="shared" si="22" ref="R895:R900">Q895*H895</f>
        <v>0</v>
      </c>
      <c r="S895" s="214">
        <v>0</v>
      </c>
      <c r="T895" s="215">
        <f aca="true" t="shared" si="23" ref="T895:T900">S895*H895</f>
        <v>0</v>
      </c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R895" s="216" t="s">
        <v>244</v>
      </c>
      <c r="AT895" s="216" t="s">
        <v>161</v>
      </c>
      <c r="AU895" s="216" t="s">
        <v>83</v>
      </c>
      <c r="AY895" s="11" t="s">
        <v>159</v>
      </c>
      <c r="BE895" s="217">
        <f aca="true" t="shared" si="24" ref="BE895:BE900">IF(N895="základní",J895,0)</f>
        <v>0</v>
      </c>
      <c r="BF895" s="217">
        <f aca="true" t="shared" si="25" ref="BF895:BF900">IF(N895="snížená",J895,0)</f>
        <v>0</v>
      </c>
      <c r="BG895" s="217">
        <f aca="true" t="shared" si="26" ref="BG895:BG900">IF(N895="zákl. přenesená",J895,0)</f>
        <v>0</v>
      </c>
      <c r="BH895" s="217">
        <f aca="true" t="shared" si="27" ref="BH895:BH900">IF(N895="sníž. přenesená",J895,0)</f>
        <v>0</v>
      </c>
      <c r="BI895" s="217">
        <f aca="true" t="shared" si="28" ref="BI895:BI900">IF(N895="nulová",J895,0)</f>
        <v>0</v>
      </c>
      <c r="BJ895" s="11" t="s">
        <v>79</v>
      </c>
      <c r="BK895" s="217">
        <f aca="true" t="shared" si="29" ref="BK895:BK900">ROUND(I895*H895,2)</f>
        <v>0</v>
      </c>
      <c r="BL895" s="11" t="s">
        <v>244</v>
      </c>
      <c r="BM895" s="216" t="s">
        <v>1063</v>
      </c>
    </row>
    <row r="896" spans="1:65" s="34" customFormat="1" ht="44.25" customHeight="1">
      <c r="A896" s="28"/>
      <c r="B896" s="29"/>
      <c r="C896" s="205" t="s">
        <v>1064</v>
      </c>
      <c r="D896" s="205" t="s">
        <v>161</v>
      </c>
      <c r="E896" s="206" t="s">
        <v>1065</v>
      </c>
      <c r="F896" s="207" t="s">
        <v>1066</v>
      </c>
      <c r="G896" s="208" t="s">
        <v>647</v>
      </c>
      <c r="H896" s="209">
        <v>2</v>
      </c>
      <c r="I896" s="1"/>
      <c r="J896" s="211">
        <f t="shared" si="20"/>
        <v>0</v>
      </c>
      <c r="K896" s="263" t="s">
        <v>2249</v>
      </c>
      <c r="L896" s="29"/>
      <c r="M896" s="212" t="s">
        <v>1</v>
      </c>
      <c r="N896" s="213" t="s">
        <v>39</v>
      </c>
      <c r="O896" s="76"/>
      <c r="P896" s="214">
        <f t="shared" si="21"/>
        <v>0</v>
      </c>
      <c r="Q896" s="214">
        <v>0</v>
      </c>
      <c r="R896" s="214">
        <f t="shared" si="22"/>
        <v>0</v>
      </c>
      <c r="S896" s="214">
        <v>0</v>
      </c>
      <c r="T896" s="215">
        <f t="shared" si="23"/>
        <v>0</v>
      </c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R896" s="216" t="s">
        <v>244</v>
      </c>
      <c r="AT896" s="216" t="s">
        <v>161</v>
      </c>
      <c r="AU896" s="216" t="s">
        <v>83</v>
      </c>
      <c r="AY896" s="11" t="s">
        <v>159</v>
      </c>
      <c r="BE896" s="217">
        <f t="shared" si="24"/>
        <v>0</v>
      </c>
      <c r="BF896" s="217">
        <f t="shared" si="25"/>
        <v>0</v>
      </c>
      <c r="BG896" s="217">
        <f t="shared" si="26"/>
        <v>0</v>
      </c>
      <c r="BH896" s="217">
        <f t="shared" si="27"/>
        <v>0</v>
      </c>
      <c r="BI896" s="217">
        <f t="shared" si="28"/>
        <v>0</v>
      </c>
      <c r="BJ896" s="11" t="s">
        <v>79</v>
      </c>
      <c r="BK896" s="217">
        <f t="shared" si="29"/>
        <v>0</v>
      </c>
      <c r="BL896" s="11" t="s">
        <v>244</v>
      </c>
      <c r="BM896" s="216" t="s">
        <v>1067</v>
      </c>
    </row>
    <row r="897" spans="1:65" s="34" customFormat="1" ht="37.7" customHeight="1">
      <c r="A897" s="28"/>
      <c r="B897" s="29"/>
      <c r="C897" s="205" t="s">
        <v>1068</v>
      </c>
      <c r="D897" s="205" t="s">
        <v>161</v>
      </c>
      <c r="E897" s="206" t="s">
        <v>1069</v>
      </c>
      <c r="F897" s="207" t="s">
        <v>1070</v>
      </c>
      <c r="G897" s="208" t="s">
        <v>241</v>
      </c>
      <c r="H897" s="209">
        <v>48</v>
      </c>
      <c r="I897" s="1"/>
      <c r="J897" s="211">
        <f t="shared" si="20"/>
        <v>0</v>
      </c>
      <c r="K897" s="263" t="s">
        <v>2249</v>
      </c>
      <c r="L897" s="29"/>
      <c r="M897" s="212" t="s">
        <v>1</v>
      </c>
      <c r="N897" s="213" t="s">
        <v>39</v>
      </c>
      <c r="O897" s="76"/>
      <c r="P897" s="214">
        <f t="shared" si="21"/>
        <v>0</v>
      </c>
      <c r="Q897" s="214">
        <v>0</v>
      </c>
      <c r="R897" s="214">
        <f t="shared" si="22"/>
        <v>0</v>
      </c>
      <c r="S897" s="214">
        <v>0</v>
      </c>
      <c r="T897" s="215">
        <f t="shared" si="23"/>
        <v>0</v>
      </c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R897" s="216" t="s">
        <v>244</v>
      </c>
      <c r="AT897" s="216" t="s">
        <v>161</v>
      </c>
      <c r="AU897" s="216" t="s">
        <v>83</v>
      </c>
      <c r="AY897" s="11" t="s">
        <v>159</v>
      </c>
      <c r="BE897" s="217">
        <f t="shared" si="24"/>
        <v>0</v>
      </c>
      <c r="BF897" s="217">
        <f t="shared" si="25"/>
        <v>0</v>
      </c>
      <c r="BG897" s="217">
        <f t="shared" si="26"/>
        <v>0</v>
      </c>
      <c r="BH897" s="217">
        <f t="shared" si="27"/>
        <v>0</v>
      </c>
      <c r="BI897" s="217">
        <f t="shared" si="28"/>
        <v>0</v>
      </c>
      <c r="BJ897" s="11" t="s">
        <v>79</v>
      </c>
      <c r="BK897" s="217">
        <f t="shared" si="29"/>
        <v>0</v>
      </c>
      <c r="BL897" s="11" t="s">
        <v>244</v>
      </c>
      <c r="BM897" s="216" t="s">
        <v>1071</v>
      </c>
    </row>
    <row r="898" spans="1:65" s="34" customFormat="1" ht="37.7" customHeight="1">
      <c r="A898" s="28"/>
      <c r="B898" s="29"/>
      <c r="C898" s="205" t="s">
        <v>1072</v>
      </c>
      <c r="D898" s="205" t="s">
        <v>161</v>
      </c>
      <c r="E898" s="206" t="s">
        <v>1073</v>
      </c>
      <c r="F898" s="207" t="s">
        <v>1074</v>
      </c>
      <c r="G898" s="208" t="s">
        <v>241</v>
      </c>
      <c r="H898" s="209">
        <v>16</v>
      </c>
      <c r="I898" s="1"/>
      <c r="J898" s="211">
        <f t="shared" si="20"/>
        <v>0</v>
      </c>
      <c r="K898" s="263" t="s">
        <v>2249</v>
      </c>
      <c r="L898" s="29"/>
      <c r="M898" s="212" t="s">
        <v>1</v>
      </c>
      <c r="N898" s="213" t="s">
        <v>39</v>
      </c>
      <c r="O898" s="76"/>
      <c r="P898" s="214">
        <f t="shared" si="21"/>
        <v>0</v>
      </c>
      <c r="Q898" s="214">
        <v>0</v>
      </c>
      <c r="R898" s="214">
        <f t="shared" si="22"/>
        <v>0</v>
      </c>
      <c r="S898" s="214">
        <v>0</v>
      </c>
      <c r="T898" s="215">
        <f t="shared" si="23"/>
        <v>0</v>
      </c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R898" s="216" t="s">
        <v>244</v>
      </c>
      <c r="AT898" s="216" t="s">
        <v>161</v>
      </c>
      <c r="AU898" s="216" t="s">
        <v>83</v>
      </c>
      <c r="AY898" s="11" t="s">
        <v>159</v>
      </c>
      <c r="BE898" s="217">
        <f t="shared" si="24"/>
        <v>0</v>
      </c>
      <c r="BF898" s="217">
        <f t="shared" si="25"/>
        <v>0</v>
      </c>
      <c r="BG898" s="217">
        <f t="shared" si="26"/>
        <v>0</v>
      </c>
      <c r="BH898" s="217">
        <f t="shared" si="27"/>
        <v>0</v>
      </c>
      <c r="BI898" s="217">
        <f t="shared" si="28"/>
        <v>0</v>
      </c>
      <c r="BJ898" s="11" t="s">
        <v>79</v>
      </c>
      <c r="BK898" s="217">
        <f t="shared" si="29"/>
        <v>0</v>
      </c>
      <c r="BL898" s="11" t="s">
        <v>244</v>
      </c>
      <c r="BM898" s="216" t="s">
        <v>1075</v>
      </c>
    </row>
    <row r="899" spans="1:65" s="34" customFormat="1" ht="37.7" customHeight="1">
      <c r="A899" s="28"/>
      <c r="B899" s="29"/>
      <c r="C899" s="205" t="s">
        <v>1076</v>
      </c>
      <c r="D899" s="205" t="s">
        <v>161</v>
      </c>
      <c r="E899" s="206" t="s">
        <v>1077</v>
      </c>
      <c r="F899" s="207" t="s">
        <v>1078</v>
      </c>
      <c r="G899" s="208" t="s">
        <v>241</v>
      </c>
      <c r="H899" s="209">
        <v>3</v>
      </c>
      <c r="I899" s="1"/>
      <c r="J899" s="211">
        <f t="shared" si="20"/>
        <v>0</v>
      </c>
      <c r="K899" s="263" t="s">
        <v>2249</v>
      </c>
      <c r="L899" s="29"/>
      <c r="M899" s="212" t="s">
        <v>1</v>
      </c>
      <c r="N899" s="213" t="s">
        <v>39</v>
      </c>
      <c r="O899" s="76"/>
      <c r="P899" s="214">
        <f t="shared" si="21"/>
        <v>0</v>
      </c>
      <c r="Q899" s="214">
        <v>0</v>
      </c>
      <c r="R899" s="214">
        <f t="shared" si="22"/>
        <v>0</v>
      </c>
      <c r="S899" s="214">
        <v>0</v>
      </c>
      <c r="T899" s="215">
        <f t="shared" si="23"/>
        <v>0</v>
      </c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R899" s="216" t="s">
        <v>244</v>
      </c>
      <c r="AT899" s="216" t="s">
        <v>161</v>
      </c>
      <c r="AU899" s="216" t="s">
        <v>83</v>
      </c>
      <c r="AY899" s="11" t="s">
        <v>159</v>
      </c>
      <c r="BE899" s="217">
        <f t="shared" si="24"/>
        <v>0</v>
      </c>
      <c r="BF899" s="217">
        <f t="shared" si="25"/>
        <v>0</v>
      </c>
      <c r="BG899" s="217">
        <f t="shared" si="26"/>
        <v>0</v>
      </c>
      <c r="BH899" s="217">
        <f t="shared" si="27"/>
        <v>0</v>
      </c>
      <c r="BI899" s="217">
        <f t="shared" si="28"/>
        <v>0</v>
      </c>
      <c r="BJ899" s="11" t="s">
        <v>79</v>
      </c>
      <c r="BK899" s="217">
        <f t="shared" si="29"/>
        <v>0</v>
      </c>
      <c r="BL899" s="11" t="s">
        <v>244</v>
      </c>
      <c r="BM899" s="216" t="s">
        <v>1079</v>
      </c>
    </row>
    <row r="900" spans="1:65" s="34" customFormat="1" ht="16.5" customHeight="1">
      <c r="A900" s="28"/>
      <c r="B900" s="29"/>
      <c r="C900" s="205" t="s">
        <v>1080</v>
      </c>
      <c r="D900" s="205" t="s">
        <v>161</v>
      </c>
      <c r="E900" s="206" t="s">
        <v>1081</v>
      </c>
      <c r="F900" s="207" t="s">
        <v>1082</v>
      </c>
      <c r="G900" s="208" t="s">
        <v>234</v>
      </c>
      <c r="H900" s="209">
        <v>10.75</v>
      </c>
      <c r="I900" s="1"/>
      <c r="J900" s="211">
        <f t="shared" si="20"/>
        <v>0</v>
      </c>
      <c r="K900" s="208" t="s">
        <v>165</v>
      </c>
      <c r="L900" s="29"/>
      <c r="M900" s="212" t="s">
        <v>1</v>
      </c>
      <c r="N900" s="213" t="s">
        <v>39</v>
      </c>
      <c r="O900" s="76"/>
      <c r="P900" s="214">
        <f t="shared" si="21"/>
        <v>0</v>
      </c>
      <c r="Q900" s="214">
        <v>0</v>
      </c>
      <c r="R900" s="214">
        <f t="shared" si="22"/>
        <v>0</v>
      </c>
      <c r="S900" s="214">
        <v>0.01695</v>
      </c>
      <c r="T900" s="215">
        <f t="shared" si="23"/>
        <v>0.1822125</v>
      </c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R900" s="216" t="s">
        <v>244</v>
      </c>
      <c r="AT900" s="216" t="s">
        <v>161</v>
      </c>
      <c r="AU900" s="216" t="s">
        <v>83</v>
      </c>
      <c r="AY900" s="11" t="s">
        <v>159</v>
      </c>
      <c r="BE900" s="217">
        <f t="shared" si="24"/>
        <v>0</v>
      </c>
      <c r="BF900" s="217">
        <f t="shared" si="25"/>
        <v>0</v>
      </c>
      <c r="BG900" s="217">
        <f t="shared" si="26"/>
        <v>0</v>
      </c>
      <c r="BH900" s="217">
        <f t="shared" si="27"/>
        <v>0</v>
      </c>
      <c r="BI900" s="217">
        <f t="shared" si="28"/>
        <v>0</v>
      </c>
      <c r="BJ900" s="11" t="s">
        <v>79</v>
      </c>
      <c r="BK900" s="217">
        <f t="shared" si="29"/>
        <v>0</v>
      </c>
      <c r="BL900" s="11" t="s">
        <v>244</v>
      </c>
      <c r="BM900" s="216" t="s">
        <v>1083</v>
      </c>
    </row>
    <row r="901" spans="2:51" s="218" customFormat="1" ht="12">
      <c r="B901" s="219"/>
      <c r="D901" s="220" t="s">
        <v>167</v>
      </c>
      <c r="E901" s="221" t="s">
        <v>1</v>
      </c>
      <c r="F901" s="222" t="s">
        <v>691</v>
      </c>
      <c r="H901" s="221" t="s">
        <v>1</v>
      </c>
      <c r="K901" s="223"/>
      <c r="L901" s="219"/>
      <c r="M901" s="224"/>
      <c r="N901" s="225"/>
      <c r="O901" s="225"/>
      <c r="P901" s="225"/>
      <c r="Q901" s="225"/>
      <c r="R901" s="225"/>
      <c r="S901" s="225"/>
      <c r="T901" s="226"/>
      <c r="AT901" s="221" t="s">
        <v>167</v>
      </c>
      <c r="AU901" s="221" t="s">
        <v>83</v>
      </c>
      <c r="AV901" s="218" t="s">
        <v>79</v>
      </c>
      <c r="AW901" s="218" t="s">
        <v>31</v>
      </c>
      <c r="AX901" s="218" t="s">
        <v>74</v>
      </c>
      <c r="AY901" s="221" t="s">
        <v>159</v>
      </c>
    </row>
    <row r="902" spans="2:51" s="227" customFormat="1" ht="12">
      <c r="B902" s="228"/>
      <c r="D902" s="220" t="s">
        <v>167</v>
      </c>
      <c r="E902" s="229" t="s">
        <v>1</v>
      </c>
      <c r="F902" s="230" t="s">
        <v>1084</v>
      </c>
      <c r="H902" s="231">
        <v>10.75</v>
      </c>
      <c r="K902" s="232"/>
      <c r="L902" s="228"/>
      <c r="M902" s="233"/>
      <c r="N902" s="234"/>
      <c r="O902" s="234"/>
      <c r="P902" s="234"/>
      <c r="Q902" s="234"/>
      <c r="R902" s="234"/>
      <c r="S902" s="234"/>
      <c r="T902" s="235"/>
      <c r="AT902" s="229" t="s">
        <v>167</v>
      </c>
      <c r="AU902" s="229" t="s">
        <v>83</v>
      </c>
      <c r="AV902" s="227" t="s">
        <v>83</v>
      </c>
      <c r="AW902" s="227" t="s">
        <v>31</v>
      </c>
      <c r="AX902" s="227" t="s">
        <v>79</v>
      </c>
      <c r="AY902" s="229" t="s">
        <v>159</v>
      </c>
    </row>
    <row r="903" spans="1:65" s="34" customFormat="1" ht="16.5" customHeight="1">
      <c r="A903" s="28"/>
      <c r="B903" s="29"/>
      <c r="C903" s="205" t="s">
        <v>1085</v>
      </c>
      <c r="D903" s="205" t="s">
        <v>161</v>
      </c>
      <c r="E903" s="206" t="s">
        <v>1086</v>
      </c>
      <c r="F903" s="207" t="s">
        <v>1087</v>
      </c>
      <c r="G903" s="208" t="s">
        <v>234</v>
      </c>
      <c r="H903" s="209">
        <v>378.99</v>
      </c>
      <c r="I903" s="1"/>
      <c r="J903" s="211">
        <f>ROUND(I903*H903,2)</f>
        <v>0</v>
      </c>
      <c r="K903" s="208" t="s">
        <v>165</v>
      </c>
      <c r="L903" s="29"/>
      <c r="M903" s="212" t="s">
        <v>1</v>
      </c>
      <c r="N903" s="213" t="s">
        <v>39</v>
      </c>
      <c r="O903" s="76"/>
      <c r="P903" s="214">
        <f>O903*H903</f>
        <v>0</v>
      </c>
      <c r="Q903" s="214">
        <v>0</v>
      </c>
      <c r="R903" s="214">
        <f>Q903*H903</f>
        <v>0</v>
      </c>
      <c r="S903" s="214">
        <v>0.01098</v>
      </c>
      <c r="T903" s="215">
        <f>S903*H903</f>
        <v>4.1613102</v>
      </c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R903" s="216" t="s">
        <v>244</v>
      </c>
      <c r="AT903" s="216" t="s">
        <v>161</v>
      </c>
      <c r="AU903" s="216" t="s">
        <v>83</v>
      </c>
      <c r="AY903" s="11" t="s">
        <v>159</v>
      </c>
      <c r="BE903" s="217">
        <f>IF(N903="základní",J903,0)</f>
        <v>0</v>
      </c>
      <c r="BF903" s="217">
        <f>IF(N903="snížená",J903,0)</f>
        <v>0</v>
      </c>
      <c r="BG903" s="217">
        <f>IF(N903="zákl. přenesená",J903,0)</f>
        <v>0</v>
      </c>
      <c r="BH903" s="217">
        <f>IF(N903="sníž. přenesená",J903,0)</f>
        <v>0</v>
      </c>
      <c r="BI903" s="217">
        <f>IF(N903="nulová",J903,0)</f>
        <v>0</v>
      </c>
      <c r="BJ903" s="11" t="s">
        <v>79</v>
      </c>
      <c r="BK903" s="217">
        <f>ROUND(I903*H903,2)</f>
        <v>0</v>
      </c>
      <c r="BL903" s="11" t="s">
        <v>244</v>
      </c>
      <c r="BM903" s="216" t="s">
        <v>1088</v>
      </c>
    </row>
    <row r="904" spans="2:51" s="218" customFormat="1" ht="12">
      <c r="B904" s="219"/>
      <c r="D904" s="220" t="s">
        <v>167</v>
      </c>
      <c r="E904" s="221" t="s">
        <v>1</v>
      </c>
      <c r="F904" s="222" t="s">
        <v>691</v>
      </c>
      <c r="H904" s="221" t="s">
        <v>1</v>
      </c>
      <c r="K904" s="223"/>
      <c r="L904" s="219"/>
      <c r="M904" s="224"/>
      <c r="N904" s="225"/>
      <c r="O904" s="225"/>
      <c r="P904" s="225"/>
      <c r="Q904" s="225"/>
      <c r="R904" s="225"/>
      <c r="S904" s="225"/>
      <c r="T904" s="226"/>
      <c r="AT904" s="221" t="s">
        <v>167</v>
      </c>
      <c r="AU904" s="221" t="s">
        <v>83</v>
      </c>
      <c r="AV904" s="218" t="s">
        <v>79</v>
      </c>
      <c r="AW904" s="218" t="s">
        <v>31</v>
      </c>
      <c r="AX904" s="218" t="s">
        <v>74</v>
      </c>
      <c r="AY904" s="221" t="s">
        <v>159</v>
      </c>
    </row>
    <row r="905" spans="2:51" s="227" customFormat="1" ht="12">
      <c r="B905" s="228"/>
      <c r="D905" s="220" t="s">
        <v>167</v>
      </c>
      <c r="E905" s="229" t="s">
        <v>1</v>
      </c>
      <c r="F905" s="230" t="s">
        <v>1089</v>
      </c>
      <c r="H905" s="231">
        <v>36.18</v>
      </c>
      <c r="K905" s="232"/>
      <c r="L905" s="228"/>
      <c r="M905" s="233"/>
      <c r="N905" s="234"/>
      <c r="O905" s="234"/>
      <c r="P905" s="234"/>
      <c r="Q905" s="234"/>
      <c r="R905" s="234"/>
      <c r="S905" s="234"/>
      <c r="T905" s="235"/>
      <c r="AT905" s="229" t="s">
        <v>167</v>
      </c>
      <c r="AU905" s="229" t="s">
        <v>83</v>
      </c>
      <c r="AV905" s="227" t="s">
        <v>83</v>
      </c>
      <c r="AW905" s="227" t="s">
        <v>31</v>
      </c>
      <c r="AX905" s="227" t="s">
        <v>74</v>
      </c>
      <c r="AY905" s="229" t="s">
        <v>159</v>
      </c>
    </row>
    <row r="906" spans="2:51" s="227" customFormat="1" ht="12">
      <c r="B906" s="228"/>
      <c r="D906" s="220" t="s">
        <v>167</v>
      </c>
      <c r="E906" s="229" t="s">
        <v>1</v>
      </c>
      <c r="F906" s="230" t="s">
        <v>1090</v>
      </c>
      <c r="H906" s="231">
        <v>37.71</v>
      </c>
      <c r="K906" s="232"/>
      <c r="L906" s="228"/>
      <c r="M906" s="233"/>
      <c r="N906" s="234"/>
      <c r="O906" s="234"/>
      <c r="P906" s="234"/>
      <c r="Q906" s="234"/>
      <c r="R906" s="234"/>
      <c r="S906" s="234"/>
      <c r="T906" s="235"/>
      <c r="AT906" s="229" t="s">
        <v>167</v>
      </c>
      <c r="AU906" s="229" t="s">
        <v>83</v>
      </c>
      <c r="AV906" s="227" t="s">
        <v>83</v>
      </c>
      <c r="AW906" s="227" t="s">
        <v>31</v>
      </c>
      <c r="AX906" s="227" t="s">
        <v>74</v>
      </c>
      <c r="AY906" s="229" t="s">
        <v>159</v>
      </c>
    </row>
    <row r="907" spans="2:51" s="218" customFormat="1" ht="12">
      <c r="B907" s="219"/>
      <c r="D907" s="220" t="s">
        <v>167</v>
      </c>
      <c r="E907" s="221" t="s">
        <v>1</v>
      </c>
      <c r="F907" s="222" t="s">
        <v>277</v>
      </c>
      <c r="H907" s="221" t="s">
        <v>1</v>
      </c>
      <c r="K907" s="223"/>
      <c r="L907" s="219"/>
      <c r="M907" s="224"/>
      <c r="N907" s="225"/>
      <c r="O907" s="225"/>
      <c r="P907" s="225"/>
      <c r="Q907" s="225"/>
      <c r="R907" s="225"/>
      <c r="S907" s="225"/>
      <c r="T907" s="226"/>
      <c r="AT907" s="221" t="s">
        <v>167</v>
      </c>
      <c r="AU907" s="221" t="s">
        <v>83</v>
      </c>
      <c r="AV907" s="218" t="s">
        <v>79</v>
      </c>
      <c r="AW907" s="218" t="s">
        <v>31</v>
      </c>
      <c r="AX907" s="218" t="s">
        <v>74</v>
      </c>
      <c r="AY907" s="221" t="s">
        <v>159</v>
      </c>
    </row>
    <row r="908" spans="2:51" s="227" customFormat="1" ht="12">
      <c r="B908" s="228"/>
      <c r="D908" s="220" t="s">
        <v>167</v>
      </c>
      <c r="E908" s="229" t="s">
        <v>1</v>
      </c>
      <c r="F908" s="230" t="s">
        <v>1091</v>
      </c>
      <c r="H908" s="231">
        <v>5.4</v>
      </c>
      <c r="K908" s="232"/>
      <c r="L908" s="228"/>
      <c r="M908" s="233"/>
      <c r="N908" s="234"/>
      <c r="O908" s="234"/>
      <c r="P908" s="234"/>
      <c r="Q908" s="234"/>
      <c r="R908" s="234"/>
      <c r="S908" s="234"/>
      <c r="T908" s="235"/>
      <c r="AT908" s="229" t="s">
        <v>167</v>
      </c>
      <c r="AU908" s="229" t="s">
        <v>83</v>
      </c>
      <c r="AV908" s="227" t="s">
        <v>83</v>
      </c>
      <c r="AW908" s="227" t="s">
        <v>31</v>
      </c>
      <c r="AX908" s="227" t="s">
        <v>74</v>
      </c>
      <c r="AY908" s="229" t="s">
        <v>159</v>
      </c>
    </row>
    <row r="909" spans="2:51" s="227" customFormat="1" ht="12">
      <c r="B909" s="228"/>
      <c r="D909" s="220" t="s">
        <v>167</v>
      </c>
      <c r="E909" s="229" t="s">
        <v>1</v>
      </c>
      <c r="F909" s="230" t="s">
        <v>1092</v>
      </c>
      <c r="H909" s="231">
        <v>13.728</v>
      </c>
      <c r="K909" s="232"/>
      <c r="L909" s="228"/>
      <c r="M909" s="233"/>
      <c r="N909" s="234"/>
      <c r="O909" s="234"/>
      <c r="P909" s="234"/>
      <c r="Q909" s="234"/>
      <c r="R909" s="234"/>
      <c r="S909" s="234"/>
      <c r="T909" s="235"/>
      <c r="AT909" s="229" t="s">
        <v>167</v>
      </c>
      <c r="AU909" s="229" t="s">
        <v>83</v>
      </c>
      <c r="AV909" s="227" t="s">
        <v>83</v>
      </c>
      <c r="AW909" s="227" t="s">
        <v>31</v>
      </c>
      <c r="AX909" s="227" t="s">
        <v>74</v>
      </c>
      <c r="AY909" s="229" t="s">
        <v>159</v>
      </c>
    </row>
    <row r="910" spans="2:51" s="227" customFormat="1" ht="12">
      <c r="B910" s="228"/>
      <c r="D910" s="220" t="s">
        <v>167</v>
      </c>
      <c r="E910" s="229" t="s">
        <v>1</v>
      </c>
      <c r="F910" s="230" t="s">
        <v>1093</v>
      </c>
      <c r="H910" s="231">
        <v>19.152</v>
      </c>
      <c r="K910" s="232"/>
      <c r="L910" s="228"/>
      <c r="M910" s="233"/>
      <c r="N910" s="234"/>
      <c r="O910" s="234"/>
      <c r="P910" s="234"/>
      <c r="Q910" s="234"/>
      <c r="R910" s="234"/>
      <c r="S910" s="234"/>
      <c r="T910" s="235"/>
      <c r="AT910" s="229" t="s">
        <v>167</v>
      </c>
      <c r="AU910" s="229" t="s">
        <v>83</v>
      </c>
      <c r="AV910" s="227" t="s">
        <v>83</v>
      </c>
      <c r="AW910" s="227" t="s">
        <v>31</v>
      </c>
      <c r="AX910" s="227" t="s">
        <v>74</v>
      </c>
      <c r="AY910" s="229" t="s">
        <v>159</v>
      </c>
    </row>
    <row r="911" spans="2:51" s="227" customFormat="1" ht="12">
      <c r="B911" s="228"/>
      <c r="D911" s="220" t="s">
        <v>167</v>
      </c>
      <c r="E911" s="229" t="s">
        <v>1</v>
      </c>
      <c r="F911" s="230" t="s">
        <v>1094</v>
      </c>
      <c r="H911" s="231">
        <v>19.602</v>
      </c>
      <c r="K911" s="232"/>
      <c r="L911" s="228"/>
      <c r="M911" s="233"/>
      <c r="N911" s="234"/>
      <c r="O911" s="234"/>
      <c r="P911" s="234"/>
      <c r="Q911" s="234"/>
      <c r="R911" s="234"/>
      <c r="S911" s="234"/>
      <c r="T911" s="235"/>
      <c r="AT911" s="229" t="s">
        <v>167</v>
      </c>
      <c r="AU911" s="229" t="s">
        <v>83</v>
      </c>
      <c r="AV911" s="227" t="s">
        <v>83</v>
      </c>
      <c r="AW911" s="227" t="s">
        <v>31</v>
      </c>
      <c r="AX911" s="227" t="s">
        <v>74</v>
      </c>
      <c r="AY911" s="229" t="s">
        <v>159</v>
      </c>
    </row>
    <row r="912" spans="2:51" s="227" customFormat="1" ht="12">
      <c r="B912" s="228"/>
      <c r="D912" s="220" t="s">
        <v>167</v>
      </c>
      <c r="E912" s="229" t="s">
        <v>1</v>
      </c>
      <c r="F912" s="230" t="s">
        <v>1095</v>
      </c>
      <c r="H912" s="231">
        <v>20.16</v>
      </c>
      <c r="K912" s="232"/>
      <c r="L912" s="228"/>
      <c r="M912" s="233"/>
      <c r="N912" s="234"/>
      <c r="O912" s="234"/>
      <c r="P912" s="234"/>
      <c r="Q912" s="234"/>
      <c r="R912" s="234"/>
      <c r="S912" s="234"/>
      <c r="T912" s="235"/>
      <c r="AT912" s="229" t="s">
        <v>167</v>
      </c>
      <c r="AU912" s="229" t="s">
        <v>83</v>
      </c>
      <c r="AV912" s="227" t="s">
        <v>83</v>
      </c>
      <c r="AW912" s="227" t="s">
        <v>31</v>
      </c>
      <c r="AX912" s="227" t="s">
        <v>74</v>
      </c>
      <c r="AY912" s="229" t="s">
        <v>159</v>
      </c>
    </row>
    <row r="913" spans="2:51" s="227" customFormat="1" ht="12">
      <c r="B913" s="228"/>
      <c r="D913" s="220" t="s">
        <v>167</v>
      </c>
      <c r="E913" s="229" t="s">
        <v>1</v>
      </c>
      <c r="F913" s="230" t="s">
        <v>1096</v>
      </c>
      <c r="H913" s="231">
        <v>19.872</v>
      </c>
      <c r="K913" s="232"/>
      <c r="L913" s="228"/>
      <c r="M913" s="233"/>
      <c r="N913" s="234"/>
      <c r="O913" s="234"/>
      <c r="P913" s="234"/>
      <c r="Q913" s="234"/>
      <c r="R913" s="234"/>
      <c r="S913" s="234"/>
      <c r="T913" s="235"/>
      <c r="AT913" s="229" t="s">
        <v>167</v>
      </c>
      <c r="AU913" s="229" t="s">
        <v>83</v>
      </c>
      <c r="AV913" s="227" t="s">
        <v>83</v>
      </c>
      <c r="AW913" s="227" t="s">
        <v>31</v>
      </c>
      <c r="AX913" s="227" t="s">
        <v>74</v>
      </c>
      <c r="AY913" s="229" t="s">
        <v>159</v>
      </c>
    </row>
    <row r="914" spans="2:51" s="218" customFormat="1" ht="12">
      <c r="B914" s="219"/>
      <c r="D914" s="220" t="s">
        <v>167</v>
      </c>
      <c r="E914" s="221" t="s">
        <v>1</v>
      </c>
      <c r="F914" s="222" t="s">
        <v>284</v>
      </c>
      <c r="H914" s="221" t="s">
        <v>1</v>
      </c>
      <c r="K914" s="223"/>
      <c r="L914" s="219"/>
      <c r="M914" s="224"/>
      <c r="N914" s="225"/>
      <c r="O914" s="225"/>
      <c r="P914" s="225"/>
      <c r="Q914" s="225"/>
      <c r="R914" s="225"/>
      <c r="S914" s="225"/>
      <c r="T914" s="226"/>
      <c r="AT914" s="221" t="s">
        <v>167</v>
      </c>
      <c r="AU914" s="221" t="s">
        <v>83</v>
      </c>
      <c r="AV914" s="218" t="s">
        <v>79</v>
      </c>
      <c r="AW914" s="218" t="s">
        <v>31</v>
      </c>
      <c r="AX914" s="218" t="s">
        <v>74</v>
      </c>
      <c r="AY914" s="221" t="s">
        <v>159</v>
      </c>
    </row>
    <row r="915" spans="2:51" s="227" customFormat="1" ht="12">
      <c r="B915" s="228"/>
      <c r="D915" s="220" t="s">
        <v>167</v>
      </c>
      <c r="E915" s="229" t="s">
        <v>1</v>
      </c>
      <c r="F915" s="230" t="s">
        <v>1097</v>
      </c>
      <c r="H915" s="231">
        <v>33.858</v>
      </c>
      <c r="K915" s="232"/>
      <c r="L915" s="228"/>
      <c r="M915" s="233"/>
      <c r="N915" s="234"/>
      <c r="O915" s="234"/>
      <c r="P915" s="234"/>
      <c r="Q915" s="234"/>
      <c r="R915" s="234"/>
      <c r="S915" s="234"/>
      <c r="T915" s="235"/>
      <c r="AT915" s="229" t="s">
        <v>167</v>
      </c>
      <c r="AU915" s="229" t="s">
        <v>83</v>
      </c>
      <c r="AV915" s="227" t="s">
        <v>83</v>
      </c>
      <c r="AW915" s="227" t="s">
        <v>31</v>
      </c>
      <c r="AX915" s="227" t="s">
        <v>74</v>
      </c>
      <c r="AY915" s="229" t="s">
        <v>159</v>
      </c>
    </row>
    <row r="916" spans="2:51" s="227" customFormat="1" ht="12">
      <c r="B916" s="228"/>
      <c r="D916" s="220" t="s">
        <v>167</v>
      </c>
      <c r="E916" s="229" t="s">
        <v>1</v>
      </c>
      <c r="F916" s="230" t="s">
        <v>1098</v>
      </c>
      <c r="H916" s="231">
        <v>42.134</v>
      </c>
      <c r="K916" s="232"/>
      <c r="L916" s="228"/>
      <c r="M916" s="233"/>
      <c r="N916" s="234"/>
      <c r="O916" s="234"/>
      <c r="P916" s="234"/>
      <c r="Q916" s="234"/>
      <c r="R916" s="234"/>
      <c r="S916" s="234"/>
      <c r="T916" s="235"/>
      <c r="AT916" s="229" t="s">
        <v>167</v>
      </c>
      <c r="AU916" s="229" t="s">
        <v>83</v>
      </c>
      <c r="AV916" s="227" t="s">
        <v>83</v>
      </c>
      <c r="AW916" s="227" t="s">
        <v>31</v>
      </c>
      <c r="AX916" s="227" t="s">
        <v>74</v>
      </c>
      <c r="AY916" s="229" t="s">
        <v>159</v>
      </c>
    </row>
    <row r="917" spans="2:51" s="227" customFormat="1" ht="12">
      <c r="B917" s="228"/>
      <c r="D917" s="220" t="s">
        <v>167</v>
      </c>
      <c r="E917" s="229" t="s">
        <v>1</v>
      </c>
      <c r="F917" s="230" t="s">
        <v>1099</v>
      </c>
      <c r="H917" s="231">
        <v>43.124</v>
      </c>
      <c r="K917" s="232"/>
      <c r="L917" s="228"/>
      <c r="M917" s="233"/>
      <c r="N917" s="234"/>
      <c r="O917" s="234"/>
      <c r="P917" s="234"/>
      <c r="Q917" s="234"/>
      <c r="R917" s="234"/>
      <c r="S917" s="234"/>
      <c r="T917" s="235"/>
      <c r="AT917" s="229" t="s">
        <v>167</v>
      </c>
      <c r="AU917" s="229" t="s">
        <v>83</v>
      </c>
      <c r="AV917" s="227" t="s">
        <v>83</v>
      </c>
      <c r="AW917" s="227" t="s">
        <v>31</v>
      </c>
      <c r="AX917" s="227" t="s">
        <v>74</v>
      </c>
      <c r="AY917" s="229" t="s">
        <v>159</v>
      </c>
    </row>
    <row r="918" spans="2:51" s="227" customFormat="1" ht="12">
      <c r="B918" s="228"/>
      <c r="D918" s="220" t="s">
        <v>167</v>
      </c>
      <c r="E918" s="229" t="s">
        <v>1</v>
      </c>
      <c r="F918" s="230" t="s">
        <v>1100</v>
      </c>
      <c r="H918" s="231">
        <v>44.352</v>
      </c>
      <c r="K918" s="232"/>
      <c r="L918" s="228"/>
      <c r="M918" s="233"/>
      <c r="N918" s="234"/>
      <c r="O918" s="234"/>
      <c r="P918" s="234"/>
      <c r="Q918" s="234"/>
      <c r="R918" s="234"/>
      <c r="S918" s="234"/>
      <c r="T918" s="235"/>
      <c r="AT918" s="229" t="s">
        <v>167</v>
      </c>
      <c r="AU918" s="229" t="s">
        <v>83</v>
      </c>
      <c r="AV918" s="227" t="s">
        <v>83</v>
      </c>
      <c r="AW918" s="227" t="s">
        <v>31</v>
      </c>
      <c r="AX918" s="227" t="s">
        <v>74</v>
      </c>
      <c r="AY918" s="229" t="s">
        <v>159</v>
      </c>
    </row>
    <row r="919" spans="2:51" s="227" customFormat="1" ht="12">
      <c r="B919" s="228"/>
      <c r="D919" s="220" t="s">
        <v>167</v>
      </c>
      <c r="E919" s="229" t="s">
        <v>1</v>
      </c>
      <c r="F919" s="230" t="s">
        <v>1101</v>
      </c>
      <c r="H919" s="231">
        <v>43.718</v>
      </c>
      <c r="K919" s="232"/>
      <c r="L919" s="228"/>
      <c r="M919" s="233"/>
      <c r="N919" s="234"/>
      <c r="O919" s="234"/>
      <c r="P919" s="234"/>
      <c r="Q919" s="234"/>
      <c r="R919" s="234"/>
      <c r="S919" s="234"/>
      <c r="T919" s="235"/>
      <c r="AT919" s="229" t="s">
        <v>167</v>
      </c>
      <c r="AU919" s="229" t="s">
        <v>83</v>
      </c>
      <c r="AV919" s="227" t="s">
        <v>83</v>
      </c>
      <c r="AW919" s="227" t="s">
        <v>31</v>
      </c>
      <c r="AX919" s="227" t="s">
        <v>74</v>
      </c>
      <c r="AY919" s="229" t="s">
        <v>159</v>
      </c>
    </row>
    <row r="920" spans="2:51" s="236" customFormat="1" ht="12">
      <c r="B920" s="237"/>
      <c r="D920" s="220" t="s">
        <v>167</v>
      </c>
      <c r="E920" s="238" t="s">
        <v>1</v>
      </c>
      <c r="F920" s="239" t="s">
        <v>178</v>
      </c>
      <c r="H920" s="240">
        <v>378.99</v>
      </c>
      <c r="K920" s="241"/>
      <c r="L920" s="237"/>
      <c r="M920" s="242"/>
      <c r="N920" s="243"/>
      <c r="O920" s="243"/>
      <c r="P920" s="243"/>
      <c r="Q920" s="243"/>
      <c r="R920" s="243"/>
      <c r="S920" s="243"/>
      <c r="T920" s="244"/>
      <c r="AT920" s="238" t="s">
        <v>167</v>
      </c>
      <c r="AU920" s="238" t="s">
        <v>83</v>
      </c>
      <c r="AV920" s="236" t="s">
        <v>89</v>
      </c>
      <c r="AW920" s="236" t="s">
        <v>31</v>
      </c>
      <c r="AX920" s="236" t="s">
        <v>79</v>
      </c>
      <c r="AY920" s="238" t="s">
        <v>159</v>
      </c>
    </row>
    <row r="921" spans="1:65" s="34" customFormat="1" ht="24.2" customHeight="1">
      <c r="A921" s="28"/>
      <c r="B921" s="29"/>
      <c r="C921" s="205" t="s">
        <v>1102</v>
      </c>
      <c r="D921" s="205" t="s">
        <v>161</v>
      </c>
      <c r="E921" s="206" t="s">
        <v>1103</v>
      </c>
      <c r="F921" s="207" t="s">
        <v>1104</v>
      </c>
      <c r="G921" s="208" t="s">
        <v>234</v>
      </c>
      <c r="H921" s="209">
        <v>378.99</v>
      </c>
      <c r="I921" s="1"/>
      <c r="J921" s="211">
        <f>ROUND(I921*H921,2)</f>
        <v>0</v>
      </c>
      <c r="K921" s="208" t="s">
        <v>165</v>
      </c>
      <c r="L921" s="29"/>
      <c r="M921" s="212" t="s">
        <v>1</v>
      </c>
      <c r="N921" s="213" t="s">
        <v>39</v>
      </c>
      <c r="O921" s="76"/>
      <c r="P921" s="214">
        <f>O921*H921</f>
        <v>0</v>
      </c>
      <c r="Q921" s="214">
        <v>0</v>
      </c>
      <c r="R921" s="214">
        <f>Q921*H921</f>
        <v>0</v>
      </c>
      <c r="S921" s="214">
        <v>0.008</v>
      </c>
      <c r="T921" s="215">
        <f>S921*H921</f>
        <v>3.03192</v>
      </c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R921" s="216" t="s">
        <v>244</v>
      </c>
      <c r="AT921" s="216" t="s">
        <v>161</v>
      </c>
      <c r="AU921" s="216" t="s">
        <v>83</v>
      </c>
      <c r="AY921" s="11" t="s">
        <v>159</v>
      </c>
      <c r="BE921" s="217">
        <f>IF(N921="základní",J921,0)</f>
        <v>0</v>
      </c>
      <c r="BF921" s="217">
        <f>IF(N921="snížená",J921,0)</f>
        <v>0</v>
      </c>
      <c r="BG921" s="217">
        <f>IF(N921="zákl. přenesená",J921,0)</f>
        <v>0</v>
      </c>
      <c r="BH921" s="217">
        <f>IF(N921="sníž. přenesená",J921,0)</f>
        <v>0</v>
      </c>
      <c r="BI921" s="217">
        <f>IF(N921="nulová",J921,0)</f>
        <v>0</v>
      </c>
      <c r="BJ921" s="11" t="s">
        <v>79</v>
      </c>
      <c r="BK921" s="217">
        <f>ROUND(I921*H921,2)</f>
        <v>0</v>
      </c>
      <c r="BL921" s="11" t="s">
        <v>244</v>
      </c>
      <c r="BM921" s="216" t="s">
        <v>1105</v>
      </c>
    </row>
    <row r="922" spans="1:65" s="34" customFormat="1" ht="24.2" customHeight="1">
      <c r="A922" s="28"/>
      <c r="B922" s="29"/>
      <c r="C922" s="205" t="s">
        <v>1106</v>
      </c>
      <c r="D922" s="205" t="s">
        <v>161</v>
      </c>
      <c r="E922" s="206" t="s">
        <v>1107</v>
      </c>
      <c r="F922" s="207" t="s">
        <v>1108</v>
      </c>
      <c r="G922" s="208" t="s">
        <v>241</v>
      </c>
      <c r="H922" s="209">
        <v>17</v>
      </c>
      <c r="I922" s="1"/>
      <c r="J922" s="211">
        <f>ROUND(I922*H922,2)</f>
        <v>0</v>
      </c>
      <c r="K922" s="263" t="s">
        <v>2249</v>
      </c>
      <c r="L922" s="29"/>
      <c r="M922" s="212" t="s">
        <v>1</v>
      </c>
      <c r="N922" s="213" t="s">
        <v>39</v>
      </c>
      <c r="O922" s="76"/>
      <c r="P922" s="214">
        <f>O922*H922</f>
        <v>0</v>
      </c>
      <c r="Q922" s="214">
        <v>0</v>
      </c>
      <c r="R922" s="214">
        <f>Q922*H922</f>
        <v>0</v>
      </c>
      <c r="S922" s="214">
        <v>0</v>
      </c>
      <c r="T922" s="215">
        <f>S922*H922</f>
        <v>0</v>
      </c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R922" s="216" t="s">
        <v>244</v>
      </c>
      <c r="AT922" s="216" t="s">
        <v>161</v>
      </c>
      <c r="AU922" s="216" t="s">
        <v>83</v>
      </c>
      <c r="AY922" s="11" t="s">
        <v>159</v>
      </c>
      <c r="BE922" s="217">
        <f>IF(N922="základní",J922,0)</f>
        <v>0</v>
      </c>
      <c r="BF922" s="217">
        <f>IF(N922="snížená",J922,0)</f>
        <v>0</v>
      </c>
      <c r="BG922" s="217">
        <f>IF(N922="zákl. přenesená",J922,0)</f>
        <v>0</v>
      </c>
      <c r="BH922" s="217">
        <f>IF(N922="sníž. přenesená",J922,0)</f>
        <v>0</v>
      </c>
      <c r="BI922" s="217">
        <f>IF(N922="nulová",J922,0)</f>
        <v>0</v>
      </c>
      <c r="BJ922" s="11" t="s">
        <v>79</v>
      </c>
      <c r="BK922" s="217">
        <f>ROUND(I922*H922,2)</f>
        <v>0</v>
      </c>
      <c r="BL922" s="11" t="s">
        <v>244</v>
      </c>
      <c r="BM922" s="216" t="s">
        <v>1109</v>
      </c>
    </row>
    <row r="923" spans="1:65" s="34" customFormat="1" ht="16.5" customHeight="1">
      <c r="A923" s="28"/>
      <c r="B923" s="29"/>
      <c r="C923" s="245" t="s">
        <v>1110</v>
      </c>
      <c r="D923" s="245" t="s">
        <v>225</v>
      </c>
      <c r="E923" s="246" t="s">
        <v>1111</v>
      </c>
      <c r="F923" s="247" t="s">
        <v>1112</v>
      </c>
      <c r="G923" s="248" t="s">
        <v>241</v>
      </c>
      <c r="H923" s="249">
        <v>17</v>
      </c>
      <c r="I923" s="2"/>
      <c r="J923" s="250">
        <f>ROUND(I923*H923,2)</f>
        <v>0</v>
      </c>
      <c r="K923" s="264" t="s">
        <v>2249</v>
      </c>
      <c r="L923" s="251"/>
      <c r="M923" s="252" t="s">
        <v>1</v>
      </c>
      <c r="N923" s="253" t="s">
        <v>39</v>
      </c>
      <c r="O923" s="76"/>
      <c r="P923" s="214">
        <f>O923*H923</f>
        <v>0</v>
      </c>
      <c r="Q923" s="214">
        <v>0.001</v>
      </c>
      <c r="R923" s="214">
        <f>Q923*H923</f>
        <v>0.017</v>
      </c>
      <c r="S923" s="214">
        <v>0</v>
      </c>
      <c r="T923" s="215">
        <f>S923*H923</f>
        <v>0</v>
      </c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R923" s="216" t="s">
        <v>429</v>
      </c>
      <c r="AT923" s="216" t="s">
        <v>225</v>
      </c>
      <c r="AU923" s="216" t="s">
        <v>83</v>
      </c>
      <c r="AY923" s="11" t="s">
        <v>159</v>
      </c>
      <c r="BE923" s="217">
        <f>IF(N923="základní",J923,0)</f>
        <v>0</v>
      </c>
      <c r="BF923" s="217">
        <f>IF(N923="snížená",J923,0)</f>
        <v>0</v>
      </c>
      <c r="BG923" s="217">
        <f>IF(N923="zákl. přenesená",J923,0)</f>
        <v>0</v>
      </c>
      <c r="BH923" s="217">
        <f>IF(N923="sníž. přenesená",J923,0)</f>
        <v>0</v>
      </c>
      <c r="BI923" s="217">
        <f>IF(N923="nulová",J923,0)</f>
        <v>0</v>
      </c>
      <c r="BJ923" s="11" t="s">
        <v>79</v>
      </c>
      <c r="BK923" s="217">
        <f>ROUND(I923*H923,2)</f>
        <v>0</v>
      </c>
      <c r="BL923" s="11" t="s">
        <v>244</v>
      </c>
      <c r="BM923" s="216" t="s">
        <v>1113</v>
      </c>
    </row>
    <row r="924" spans="1:65" s="34" customFormat="1" ht="24.2" customHeight="1">
      <c r="A924" s="28"/>
      <c r="B924" s="29"/>
      <c r="C924" s="205" t="s">
        <v>1114</v>
      </c>
      <c r="D924" s="205" t="s">
        <v>161</v>
      </c>
      <c r="E924" s="206" t="s">
        <v>1115</v>
      </c>
      <c r="F924" s="207" t="s">
        <v>1116</v>
      </c>
      <c r="G924" s="208" t="s">
        <v>241</v>
      </c>
      <c r="H924" s="209">
        <v>145</v>
      </c>
      <c r="I924" s="1"/>
      <c r="J924" s="211">
        <f>ROUND(I924*H924,2)</f>
        <v>0</v>
      </c>
      <c r="K924" s="208" t="s">
        <v>165</v>
      </c>
      <c r="L924" s="29"/>
      <c r="M924" s="212" t="s">
        <v>1</v>
      </c>
      <c r="N924" s="213" t="s">
        <v>39</v>
      </c>
      <c r="O924" s="76"/>
      <c r="P924" s="214">
        <f>O924*H924</f>
        <v>0</v>
      </c>
      <c r="Q924" s="214">
        <v>0</v>
      </c>
      <c r="R924" s="214">
        <f>Q924*H924</f>
        <v>0</v>
      </c>
      <c r="S924" s="214">
        <v>0</v>
      </c>
      <c r="T924" s="215">
        <f>S924*H924</f>
        <v>0</v>
      </c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R924" s="216" t="s">
        <v>244</v>
      </c>
      <c r="AT924" s="216" t="s">
        <v>161</v>
      </c>
      <c r="AU924" s="216" t="s">
        <v>83</v>
      </c>
      <c r="AY924" s="11" t="s">
        <v>159</v>
      </c>
      <c r="BE924" s="217">
        <f>IF(N924="základní",J924,0)</f>
        <v>0</v>
      </c>
      <c r="BF924" s="217">
        <f>IF(N924="snížená",J924,0)</f>
        <v>0</v>
      </c>
      <c r="BG924" s="217">
        <f>IF(N924="zákl. přenesená",J924,0)</f>
        <v>0</v>
      </c>
      <c r="BH924" s="217">
        <f>IF(N924="sníž. přenesená",J924,0)</f>
        <v>0</v>
      </c>
      <c r="BI924" s="217">
        <f>IF(N924="nulová",J924,0)</f>
        <v>0</v>
      </c>
      <c r="BJ924" s="11" t="s">
        <v>79</v>
      </c>
      <c r="BK924" s="217">
        <f>ROUND(I924*H924,2)</f>
        <v>0</v>
      </c>
      <c r="BL924" s="11" t="s">
        <v>244</v>
      </c>
      <c r="BM924" s="216" t="s">
        <v>1117</v>
      </c>
    </row>
    <row r="925" spans="2:51" s="218" customFormat="1" ht="12">
      <c r="B925" s="219"/>
      <c r="D925" s="220" t="s">
        <v>167</v>
      </c>
      <c r="E925" s="221" t="s">
        <v>1</v>
      </c>
      <c r="F925" s="222" t="s">
        <v>1118</v>
      </c>
      <c r="H925" s="221" t="s">
        <v>1</v>
      </c>
      <c r="K925" s="223"/>
      <c r="L925" s="219"/>
      <c r="M925" s="224"/>
      <c r="N925" s="225"/>
      <c r="O925" s="225"/>
      <c r="P925" s="225"/>
      <c r="Q925" s="225"/>
      <c r="R925" s="225"/>
      <c r="S925" s="225"/>
      <c r="T925" s="226"/>
      <c r="AT925" s="221" t="s">
        <v>167</v>
      </c>
      <c r="AU925" s="221" t="s">
        <v>83</v>
      </c>
      <c r="AV925" s="218" t="s">
        <v>79</v>
      </c>
      <c r="AW925" s="218" t="s">
        <v>31</v>
      </c>
      <c r="AX925" s="218" t="s">
        <v>74</v>
      </c>
      <c r="AY925" s="221" t="s">
        <v>159</v>
      </c>
    </row>
    <row r="926" spans="2:51" s="227" customFormat="1" ht="12">
      <c r="B926" s="228"/>
      <c r="D926" s="220" t="s">
        <v>167</v>
      </c>
      <c r="E926" s="229" t="s">
        <v>1</v>
      </c>
      <c r="F926" s="230" t="s">
        <v>1119</v>
      </c>
      <c r="H926" s="231">
        <v>64</v>
      </c>
      <c r="K926" s="232"/>
      <c r="L926" s="228"/>
      <c r="M926" s="233"/>
      <c r="N926" s="234"/>
      <c r="O926" s="234"/>
      <c r="P926" s="234"/>
      <c r="Q926" s="234"/>
      <c r="R926" s="234"/>
      <c r="S926" s="234"/>
      <c r="T926" s="235"/>
      <c r="AT926" s="229" t="s">
        <v>167</v>
      </c>
      <c r="AU926" s="229" t="s">
        <v>83</v>
      </c>
      <c r="AV926" s="227" t="s">
        <v>83</v>
      </c>
      <c r="AW926" s="227" t="s">
        <v>31</v>
      </c>
      <c r="AX926" s="227" t="s">
        <v>74</v>
      </c>
      <c r="AY926" s="229" t="s">
        <v>159</v>
      </c>
    </row>
    <row r="927" spans="2:51" s="227" customFormat="1" ht="12">
      <c r="B927" s="228"/>
      <c r="D927" s="220" t="s">
        <v>167</v>
      </c>
      <c r="E927" s="229" t="s">
        <v>1</v>
      </c>
      <c r="F927" s="230" t="s">
        <v>1120</v>
      </c>
      <c r="H927" s="231">
        <v>4</v>
      </c>
      <c r="K927" s="232"/>
      <c r="L927" s="228"/>
      <c r="M927" s="233"/>
      <c r="N927" s="234"/>
      <c r="O927" s="234"/>
      <c r="P927" s="234"/>
      <c r="Q927" s="234"/>
      <c r="R927" s="234"/>
      <c r="S927" s="234"/>
      <c r="T927" s="235"/>
      <c r="AT927" s="229" t="s">
        <v>167</v>
      </c>
      <c r="AU927" s="229" t="s">
        <v>83</v>
      </c>
      <c r="AV927" s="227" t="s">
        <v>83</v>
      </c>
      <c r="AW927" s="227" t="s">
        <v>31</v>
      </c>
      <c r="AX927" s="227" t="s">
        <v>74</v>
      </c>
      <c r="AY927" s="229" t="s">
        <v>159</v>
      </c>
    </row>
    <row r="928" spans="2:51" s="227" customFormat="1" ht="12">
      <c r="B928" s="228"/>
      <c r="D928" s="220" t="s">
        <v>167</v>
      </c>
      <c r="E928" s="229" t="s">
        <v>1</v>
      </c>
      <c r="F928" s="230" t="s">
        <v>1121</v>
      </c>
      <c r="H928" s="231">
        <v>25</v>
      </c>
      <c r="K928" s="232"/>
      <c r="L928" s="228"/>
      <c r="M928" s="233"/>
      <c r="N928" s="234"/>
      <c r="O928" s="234"/>
      <c r="P928" s="234"/>
      <c r="Q928" s="234"/>
      <c r="R928" s="234"/>
      <c r="S928" s="234"/>
      <c r="T928" s="235"/>
      <c r="AT928" s="229" t="s">
        <v>167</v>
      </c>
      <c r="AU928" s="229" t="s">
        <v>83</v>
      </c>
      <c r="AV928" s="227" t="s">
        <v>83</v>
      </c>
      <c r="AW928" s="227" t="s">
        <v>31</v>
      </c>
      <c r="AX928" s="227" t="s">
        <v>74</v>
      </c>
      <c r="AY928" s="229" t="s">
        <v>159</v>
      </c>
    </row>
    <row r="929" spans="2:51" s="227" customFormat="1" ht="12">
      <c r="B929" s="228"/>
      <c r="D929" s="220" t="s">
        <v>167</v>
      </c>
      <c r="E929" s="229" t="s">
        <v>1</v>
      </c>
      <c r="F929" s="230" t="s">
        <v>1122</v>
      </c>
      <c r="H929" s="231">
        <v>52</v>
      </c>
      <c r="K929" s="232"/>
      <c r="L929" s="228"/>
      <c r="M929" s="233"/>
      <c r="N929" s="234"/>
      <c r="O929" s="234"/>
      <c r="P929" s="234"/>
      <c r="Q929" s="234"/>
      <c r="R929" s="234"/>
      <c r="S929" s="234"/>
      <c r="T929" s="235"/>
      <c r="AT929" s="229" t="s">
        <v>167</v>
      </c>
      <c r="AU929" s="229" t="s">
        <v>83</v>
      </c>
      <c r="AV929" s="227" t="s">
        <v>83</v>
      </c>
      <c r="AW929" s="227" t="s">
        <v>31</v>
      </c>
      <c r="AX929" s="227" t="s">
        <v>74</v>
      </c>
      <c r="AY929" s="229" t="s">
        <v>159</v>
      </c>
    </row>
    <row r="930" spans="2:51" s="236" customFormat="1" ht="12">
      <c r="B930" s="237"/>
      <c r="D930" s="220" t="s">
        <v>167</v>
      </c>
      <c r="E930" s="238" t="s">
        <v>1</v>
      </c>
      <c r="F930" s="239" t="s">
        <v>178</v>
      </c>
      <c r="H930" s="240">
        <v>145</v>
      </c>
      <c r="K930" s="241"/>
      <c r="L930" s="237"/>
      <c r="M930" s="242"/>
      <c r="N930" s="243"/>
      <c r="O930" s="243"/>
      <c r="P930" s="243"/>
      <c r="Q930" s="243"/>
      <c r="R930" s="243"/>
      <c r="S930" s="243"/>
      <c r="T930" s="244"/>
      <c r="AT930" s="238" t="s">
        <v>167</v>
      </c>
      <c r="AU930" s="238" t="s">
        <v>83</v>
      </c>
      <c r="AV930" s="236" t="s">
        <v>89</v>
      </c>
      <c r="AW930" s="236" t="s">
        <v>31</v>
      </c>
      <c r="AX930" s="236" t="s">
        <v>79</v>
      </c>
      <c r="AY930" s="238" t="s">
        <v>159</v>
      </c>
    </row>
    <row r="931" spans="1:65" s="34" customFormat="1" ht="33" customHeight="1">
      <c r="A931" s="28"/>
      <c r="B931" s="29"/>
      <c r="C931" s="245" t="s">
        <v>1123</v>
      </c>
      <c r="D931" s="245" t="s">
        <v>225</v>
      </c>
      <c r="E931" s="246" t="s">
        <v>1124</v>
      </c>
      <c r="F931" s="247" t="s">
        <v>1125</v>
      </c>
      <c r="G931" s="248" t="s">
        <v>241</v>
      </c>
      <c r="H931" s="249">
        <v>52</v>
      </c>
      <c r="I931" s="2"/>
      <c r="J931" s="250">
        <f>ROUND(I931*H931,2)</f>
        <v>0</v>
      </c>
      <c r="K931" s="248" t="s">
        <v>165</v>
      </c>
      <c r="L931" s="251"/>
      <c r="M931" s="252" t="s">
        <v>1</v>
      </c>
      <c r="N931" s="253" t="s">
        <v>39</v>
      </c>
      <c r="O931" s="76"/>
      <c r="P931" s="214">
        <f>O931*H931</f>
        <v>0</v>
      </c>
      <c r="Q931" s="214">
        <v>0.016</v>
      </c>
      <c r="R931" s="214">
        <f>Q931*H931</f>
        <v>0.8320000000000001</v>
      </c>
      <c r="S931" s="214">
        <v>0</v>
      </c>
      <c r="T931" s="215">
        <f>S931*H931</f>
        <v>0</v>
      </c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R931" s="216" t="s">
        <v>429</v>
      </c>
      <c r="AT931" s="216" t="s">
        <v>225</v>
      </c>
      <c r="AU931" s="216" t="s">
        <v>83</v>
      </c>
      <c r="AY931" s="11" t="s">
        <v>159</v>
      </c>
      <c r="BE931" s="217">
        <f>IF(N931="základní",J931,0)</f>
        <v>0</v>
      </c>
      <c r="BF931" s="217">
        <f>IF(N931="snížená",J931,0)</f>
        <v>0</v>
      </c>
      <c r="BG931" s="217">
        <f>IF(N931="zákl. přenesená",J931,0)</f>
        <v>0</v>
      </c>
      <c r="BH931" s="217">
        <f>IF(N931="sníž. přenesená",J931,0)</f>
        <v>0</v>
      </c>
      <c r="BI931" s="217">
        <f>IF(N931="nulová",J931,0)</f>
        <v>0</v>
      </c>
      <c r="BJ931" s="11" t="s">
        <v>79</v>
      </c>
      <c r="BK931" s="217">
        <f>ROUND(I931*H931,2)</f>
        <v>0</v>
      </c>
      <c r="BL931" s="11" t="s">
        <v>244</v>
      </c>
      <c r="BM931" s="216" t="s">
        <v>1126</v>
      </c>
    </row>
    <row r="932" spans="1:65" s="34" customFormat="1" ht="33" customHeight="1">
      <c r="A932" s="28"/>
      <c r="B932" s="29"/>
      <c r="C932" s="245" t="s">
        <v>1127</v>
      </c>
      <c r="D932" s="245" t="s">
        <v>225</v>
      </c>
      <c r="E932" s="246" t="s">
        <v>1128</v>
      </c>
      <c r="F932" s="247" t="s">
        <v>1129</v>
      </c>
      <c r="G932" s="248" t="s">
        <v>241</v>
      </c>
      <c r="H932" s="249">
        <v>25</v>
      </c>
      <c r="I932" s="2"/>
      <c r="J932" s="250">
        <f>ROUND(I932*H932,2)</f>
        <v>0</v>
      </c>
      <c r="K932" s="248" t="s">
        <v>165</v>
      </c>
      <c r="L932" s="251"/>
      <c r="M932" s="252" t="s">
        <v>1</v>
      </c>
      <c r="N932" s="253" t="s">
        <v>39</v>
      </c>
      <c r="O932" s="76"/>
      <c r="P932" s="214">
        <f>O932*H932</f>
        <v>0</v>
      </c>
      <c r="Q932" s="214">
        <v>0.0175</v>
      </c>
      <c r="R932" s="214">
        <f>Q932*H932</f>
        <v>0.43750000000000006</v>
      </c>
      <c r="S932" s="214">
        <v>0</v>
      </c>
      <c r="T932" s="215">
        <f>S932*H932</f>
        <v>0</v>
      </c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R932" s="216" t="s">
        <v>429</v>
      </c>
      <c r="AT932" s="216" t="s">
        <v>225</v>
      </c>
      <c r="AU932" s="216" t="s">
        <v>83</v>
      </c>
      <c r="AY932" s="11" t="s">
        <v>159</v>
      </c>
      <c r="BE932" s="217">
        <f>IF(N932="základní",J932,0)</f>
        <v>0</v>
      </c>
      <c r="BF932" s="217">
        <f>IF(N932="snížená",J932,0)</f>
        <v>0</v>
      </c>
      <c r="BG932" s="217">
        <f>IF(N932="zákl. přenesená",J932,0)</f>
        <v>0</v>
      </c>
      <c r="BH932" s="217">
        <f>IF(N932="sníž. přenesená",J932,0)</f>
        <v>0</v>
      </c>
      <c r="BI932" s="217">
        <f>IF(N932="nulová",J932,0)</f>
        <v>0</v>
      </c>
      <c r="BJ932" s="11" t="s">
        <v>79</v>
      </c>
      <c r="BK932" s="217">
        <f>ROUND(I932*H932,2)</f>
        <v>0</v>
      </c>
      <c r="BL932" s="11" t="s">
        <v>244</v>
      </c>
      <c r="BM932" s="216" t="s">
        <v>1130</v>
      </c>
    </row>
    <row r="933" spans="1:65" s="34" customFormat="1" ht="37.7" customHeight="1">
      <c r="A933" s="28"/>
      <c r="B933" s="29"/>
      <c r="C933" s="245" t="s">
        <v>1131</v>
      </c>
      <c r="D933" s="245" t="s">
        <v>225</v>
      </c>
      <c r="E933" s="246" t="s">
        <v>1132</v>
      </c>
      <c r="F933" s="247" t="s">
        <v>1133</v>
      </c>
      <c r="G933" s="248" t="s">
        <v>241</v>
      </c>
      <c r="H933" s="249">
        <v>4</v>
      </c>
      <c r="I933" s="2"/>
      <c r="J933" s="250">
        <f>ROUND(I933*H933,2)</f>
        <v>0</v>
      </c>
      <c r="K933" s="248" t="s">
        <v>165</v>
      </c>
      <c r="L933" s="251"/>
      <c r="M933" s="252" t="s">
        <v>1</v>
      </c>
      <c r="N933" s="253" t="s">
        <v>39</v>
      </c>
      <c r="O933" s="76"/>
      <c r="P933" s="214">
        <f>O933*H933</f>
        <v>0</v>
      </c>
      <c r="Q933" s="214">
        <v>0.021</v>
      </c>
      <c r="R933" s="214">
        <f>Q933*H933</f>
        <v>0.084</v>
      </c>
      <c r="S933" s="214">
        <v>0</v>
      </c>
      <c r="T933" s="215">
        <f>S933*H933</f>
        <v>0</v>
      </c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R933" s="216" t="s">
        <v>429</v>
      </c>
      <c r="AT933" s="216" t="s">
        <v>225</v>
      </c>
      <c r="AU933" s="216" t="s">
        <v>83</v>
      </c>
      <c r="AY933" s="11" t="s">
        <v>159</v>
      </c>
      <c r="BE933" s="217">
        <f>IF(N933="základní",J933,0)</f>
        <v>0</v>
      </c>
      <c r="BF933" s="217">
        <f>IF(N933="snížená",J933,0)</f>
        <v>0</v>
      </c>
      <c r="BG933" s="217">
        <f>IF(N933="zákl. přenesená",J933,0)</f>
        <v>0</v>
      </c>
      <c r="BH933" s="217">
        <f>IF(N933="sníž. přenesená",J933,0)</f>
        <v>0</v>
      </c>
      <c r="BI933" s="217">
        <f>IF(N933="nulová",J933,0)</f>
        <v>0</v>
      </c>
      <c r="BJ933" s="11" t="s">
        <v>79</v>
      </c>
      <c r="BK933" s="217">
        <f>ROUND(I933*H933,2)</f>
        <v>0</v>
      </c>
      <c r="BL933" s="11" t="s">
        <v>244</v>
      </c>
      <c r="BM933" s="216" t="s">
        <v>1134</v>
      </c>
    </row>
    <row r="934" spans="1:65" s="34" customFormat="1" ht="37.7" customHeight="1">
      <c r="A934" s="28"/>
      <c r="B934" s="29"/>
      <c r="C934" s="245" t="s">
        <v>1135</v>
      </c>
      <c r="D934" s="245" t="s">
        <v>225</v>
      </c>
      <c r="E934" s="246" t="s">
        <v>1136</v>
      </c>
      <c r="F934" s="247" t="s">
        <v>1137</v>
      </c>
      <c r="G934" s="248" t="s">
        <v>241</v>
      </c>
      <c r="H934" s="249">
        <v>64</v>
      </c>
      <c r="I934" s="2"/>
      <c r="J934" s="250">
        <f>ROUND(I934*H934,2)</f>
        <v>0</v>
      </c>
      <c r="K934" s="264" t="s">
        <v>2249</v>
      </c>
      <c r="L934" s="251"/>
      <c r="M934" s="252" t="s">
        <v>1</v>
      </c>
      <c r="N934" s="253" t="s">
        <v>39</v>
      </c>
      <c r="O934" s="76"/>
      <c r="P934" s="214">
        <f>O934*H934</f>
        <v>0</v>
      </c>
      <c r="Q934" s="214">
        <v>0.021</v>
      </c>
      <c r="R934" s="214">
        <f>Q934*H934</f>
        <v>1.344</v>
      </c>
      <c r="S934" s="214">
        <v>0</v>
      </c>
      <c r="T934" s="215">
        <f>S934*H934</f>
        <v>0</v>
      </c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R934" s="216" t="s">
        <v>429</v>
      </c>
      <c r="AT934" s="216" t="s">
        <v>225</v>
      </c>
      <c r="AU934" s="216" t="s">
        <v>83</v>
      </c>
      <c r="AY934" s="11" t="s">
        <v>159</v>
      </c>
      <c r="BE934" s="217">
        <f>IF(N934="základní",J934,0)</f>
        <v>0</v>
      </c>
      <c r="BF934" s="217">
        <f>IF(N934="snížená",J934,0)</f>
        <v>0</v>
      </c>
      <c r="BG934" s="217">
        <f>IF(N934="zákl. přenesená",J934,0)</f>
        <v>0</v>
      </c>
      <c r="BH934" s="217">
        <f>IF(N934="sníž. přenesená",J934,0)</f>
        <v>0</v>
      </c>
      <c r="BI934" s="217">
        <f>IF(N934="nulová",J934,0)</f>
        <v>0</v>
      </c>
      <c r="BJ934" s="11" t="s">
        <v>79</v>
      </c>
      <c r="BK934" s="217">
        <f>ROUND(I934*H934,2)</f>
        <v>0</v>
      </c>
      <c r="BL934" s="11" t="s">
        <v>244</v>
      </c>
      <c r="BM934" s="216" t="s">
        <v>1138</v>
      </c>
    </row>
    <row r="935" spans="1:65" s="34" customFormat="1" ht="24.2" customHeight="1">
      <c r="A935" s="28"/>
      <c r="B935" s="29"/>
      <c r="C935" s="205" t="s">
        <v>1139</v>
      </c>
      <c r="D935" s="205" t="s">
        <v>161</v>
      </c>
      <c r="E935" s="206" t="s">
        <v>1140</v>
      </c>
      <c r="F935" s="207" t="s">
        <v>1141</v>
      </c>
      <c r="G935" s="208" t="s">
        <v>241</v>
      </c>
      <c r="H935" s="209">
        <v>71</v>
      </c>
      <c r="I935" s="1"/>
      <c r="J935" s="211">
        <f>ROUND(I935*H935,2)</f>
        <v>0</v>
      </c>
      <c r="K935" s="208" t="s">
        <v>165</v>
      </c>
      <c r="L935" s="29"/>
      <c r="M935" s="212" t="s">
        <v>1</v>
      </c>
      <c r="N935" s="213" t="s">
        <v>39</v>
      </c>
      <c r="O935" s="76"/>
      <c r="P935" s="214">
        <f>O935*H935</f>
        <v>0</v>
      </c>
      <c r="Q935" s="214">
        <v>0</v>
      </c>
      <c r="R935" s="214">
        <f>Q935*H935</f>
        <v>0</v>
      </c>
      <c r="S935" s="214">
        <v>0</v>
      </c>
      <c r="T935" s="215">
        <f>S935*H935</f>
        <v>0</v>
      </c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R935" s="216" t="s">
        <v>244</v>
      </c>
      <c r="AT935" s="216" t="s">
        <v>161</v>
      </c>
      <c r="AU935" s="216" t="s">
        <v>83</v>
      </c>
      <c r="AY935" s="11" t="s">
        <v>159</v>
      </c>
      <c r="BE935" s="217">
        <f>IF(N935="základní",J935,0)</f>
        <v>0</v>
      </c>
      <c r="BF935" s="217">
        <f>IF(N935="snížená",J935,0)</f>
        <v>0</v>
      </c>
      <c r="BG935" s="217">
        <f>IF(N935="zákl. přenesená",J935,0)</f>
        <v>0</v>
      </c>
      <c r="BH935" s="217">
        <f>IF(N935="sníž. přenesená",J935,0)</f>
        <v>0</v>
      </c>
      <c r="BI935" s="217">
        <f>IF(N935="nulová",J935,0)</f>
        <v>0</v>
      </c>
      <c r="BJ935" s="11" t="s">
        <v>79</v>
      </c>
      <c r="BK935" s="217">
        <f>ROUND(I935*H935,2)</f>
        <v>0</v>
      </c>
      <c r="BL935" s="11" t="s">
        <v>244</v>
      </c>
      <c r="BM935" s="216" t="s">
        <v>1142</v>
      </c>
    </row>
    <row r="936" spans="2:51" s="218" customFormat="1" ht="12">
      <c r="B936" s="219"/>
      <c r="D936" s="220" t="s">
        <v>167</v>
      </c>
      <c r="E936" s="221" t="s">
        <v>1</v>
      </c>
      <c r="F936" s="222" t="s">
        <v>570</v>
      </c>
      <c r="H936" s="221" t="s">
        <v>1</v>
      </c>
      <c r="K936" s="223"/>
      <c r="L936" s="219"/>
      <c r="M936" s="224"/>
      <c r="N936" s="225"/>
      <c r="O936" s="225"/>
      <c r="P936" s="225"/>
      <c r="Q936" s="225"/>
      <c r="R936" s="225"/>
      <c r="S936" s="225"/>
      <c r="T936" s="226"/>
      <c r="AT936" s="221" t="s">
        <v>167</v>
      </c>
      <c r="AU936" s="221" t="s">
        <v>83</v>
      </c>
      <c r="AV936" s="218" t="s">
        <v>79</v>
      </c>
      <c r="AW936" s="218" t="s">
        <v>31</v>
      </c>
      <c r="AX936" s="218" t="s">
        <v>74</v>
      </c>
      <c r="AY936" s="221" t="s">
        <v>159</v>
      </c>
    </row>
    <row r="937" spans="2:51" s="227" customFormat="1" ht="12">
      <c r="B937" s="228"/>
      <c r="D937" s="220" t="s">
        <v>167</v>
      </c>
      <c r="E937" s="229" t="s">
        <v>1</v>
      </c>
      <c r="F937" s="230" t="s">
        <v>1143</v>
      </c>
      <c r="H937" s="231">
        <v>39</v>
      </c>
      <c r="K937" s="232"/>
      <c r="L937" s="228"/>
      <c r="M937" s="233"/>
      <c r="N937" s="234"/>
      <c r="O937" s="234"/>
      <c r="P937" s="234"/>
      <c r="Q937" s="234"/>
      <c r="R937" s="234"/>
      <c r="S937" s="234"/>
      <c r="T937" s="235"/>
      <c r="AT937" s="229" t="s">
        <v>167</v>
      </c>
      <c r="AU937" s="229" t="s">
        <v>83</v>
      </c>
      <c r="AV937" s="227" t="s">
        <v>83</v>
      </c>
      <c r="AW937" s="227" t="s">
        <v>31</v>
      </c>
      <c r="AX937" s="227" t="s">
        <v>74</v>
      </c>
      <c r="AY937" s="229" t="s">
        <v>159</v>
      </c>
    </row>
    <row r="938" spans="2:51" s="227" customFormat="1" ht="12">
      <c r="B938" s="228"/>
      <c r="D938" s="220" t="s">
        <v>167</v>
      </c>
      <c r="E938" s="229" t="s">
        <v>1</v>
      </c>
      <c r="F938" s="230" t="s">
        <v>1144</v>
      </c>
      <c r="H938" s="231">
        <v>32</v>
      </c>
      <c r="K938" s="232"/>
      <c r="L938" s="228"/>
      <c r="M938" s="233"/>
      <c r="N938" s="234"/>
      <c r="O938" s="234"/>
      <c r="P938" s="234"/>
      <c r="Q938" s="234"/>
      <c r="R938" s="234"/>
      <c r="S938" s="234"/>
      <c r="T938" s="235"/>
      <c r="AT938" s="229" t="s">
        <v>167</v>
      </c>
      <c r="AU938" s="229" t="s">
        <v>83</v>
      </c>
      <c r="AV938" s="227" t="s">
        <v>83</v>
      </c>
      <c r="AW938" s="227" t="s">
        <v>31</v>
      </c>
      <c r="AX938" s="227" t="s">
        <v>74</v>
      </c>
      <c r="AY938" s="229" t="s">
        <v>159</v>
      </c>
    </row>
    <row r="939" spans="2:51" s="236" customFormat="1" ht="12">
      <c r="B939" s="237"/>
      <c r="D939" s="220" t="s">
        <v>167</v>
      </c>
      <c r="E939" s="238" t="s">
        <v>1</v>
      </c>
      <c r="F939" s="239" t="s">
        <v>178</v>
      </c>
      <c r="H939" s="240">
        <v>71</v>
      </c>
      <c r="K939" s="241"/>
      <c r="L939" s="237"/>
      <c r="M939" s="242"/>
      <c r="N939" s="243"/>
      <c r="O939" s="243"/>
      <c r="P939" s="243"/>
      <c r="Q939" s="243"/>
      <c r="R939" s="243"/>
      <c r="S939" s="243"/>
      <c r="T939" s="244"/>
      <c r="AT939" s="238" t="s">
        <v>167</v>
      </c>
      <c r="AU939" s="238" t="s">
        <v>83</v>
      </c>
      <c r="AV939" s="236" t="s">
        <v>89</v>
      </c>
      <c r="AW939" s="236" t="s">
        <v>31</v>
      </c>
      <c r="AX939" s="236" t="s">
        <v>79</v>
      </c>
      <c r="AY939" s="238" t="s">
        <v>159</v>
      </c>
    </row>
    <row r="940" spans="1:65" s="34" customFormat="1" ht="44.25" customHeight="1">
      <c r="A940" s="28"/>
      <c r="B940" s="29"/>
      <c r="C940" s="245" t="s">
        <v>1145</v>
      </c>
      <c r="D940" s="245" t="s">
        <v>225</v>
      </c>
      <c r="E940" s="246" t="s">
        <v>1146</v>
      </c>
      <c r="F940" s="247" t="s">
        <v>1147</v>
      </c>
      <c r="G940" s="248" t="s">
        <v>241</v>
      </c>
      <c r="H940" s="249">
        <v>39</v>
      </c>
      <c r="I940" s="2"/>
      <c r="J940" s="250">
        <f>ROUND(I940*H940,2)</f>
        <v>0</v>
      </c>
      <c r="K940" s="248" t="s">
        <v>165</v>
      </c>
      <c r="L940" s="251"/>
      <c r="M940" s="252" t="s">
        <v>1</v>
      </c>
      <c r="N940" s="253" t="s">
        <v>39</v>
      </c>
      <c r="O940" s="76"/>
      <c r="P940" s="214">
        <f>O940*H940</f>
        <v>0</v>
      </c>
      <c r="Q940" s="214">
        <v>0.038</v>
      </c>
      <c r="R940" s="214">
        <f>Q940*H940</f>
        <v>1.482</v>
      </c>
      <c r="S940" s="214">
        <v>0</v>
      </c>
      <c r="T940" s="215">
        <f>S940*H940</f>
        <v>0</v>
      </c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R940" s="216" t="s">
        <v>429</v>
      </c>
      <c r="AT940" s="216" t="s">
        <v>225</v>
      </c>
      <c r="AU940" s="216" t="s">
        <v>83</v>
      </c>
      <c r="AY940" s="11" t="s">
        <v>159</v>
      </c>
      <c r="BE940" s="217">
        <f>IF(N940="základní",J940,0)</f>
        <v>0</v>
      </c>
      <c r="BF940" s="217">
        <f>IF(N940="snížená",J940,0)</f>
        <v>0</v>
      </c>
      <c r="BG940" s="217">
        <f>IF(N940="zákl. přenesená",J940,0)</f>
        <v>0</v>
      </c>
      <c r="BH940" s="217">
        <f>IF(N940="sníž. přenesená",J940,0)</f>
        <v>0</v>
      </c>
      <c r="BI940" s="217">
        <f>IF(N940="nulová",J940,0)</f>
        <v>0</v>
      </c>
      <c r="BJ940" s="11" t="s">
        <v>79</v>
      </c>
      <c r="BK940" s="217">
        <f>ROUND(I940*H940,2)</f>
        <v>0</v>
      </c>
      <c r="BL940" s="11" t="s">
        <v>244</v>
      </c>
      <c r="BM940" s="216" t="s">
        <v>1148</v>
      </c>
    </row>
    <row r="941" spans="1:65" s="34" customFormat="1" ht="48.95" customHeight="1">
      <c r="A941" s="28"/>
      <c r="B941" s="29"/>
      <c r="C941" s="245" t="s">
        <v>1149</v>
      </c>
      <c r="D941" s="245" t="s">
        <v>225</v>
      </c>
      <c r="E941" s="246" t="s">
        <v>1150</v>
      </c>
      <c r="F941" s="247" t="s">
        <v>1151</v>
      </c>
      <c r="G941" s="248" t="s">
        <v>241</v>
      </c>
      <c r="H941" s="249">
        <v>32</v>
      </c>
      <c r="I941" s="2"/>
      <c r="J941" s="250">
        <f>ROUND(I941*H941,2)</f>
        <v>0</v>
      </c>
      <c r="K941" s="264" t="s">
        <v>2249</v>
      </c>
      <c r="L941" s="251"/>
      <c r="M941" s="252" t="s">
        <v>1</v>
      </c>
      <c r="N941" s="253" t="s">
        <v>39</v>
      </c>
      <c r="O941" s="76"/>
      <c r="P941" s="214">
        <f>O941*H941</f>
        <v>0</v>
      </c>
      <c r="Q941" s="214">
        <v>0.038</v>
      </c>
      <c r="R941" s="214">
        <f>Q941*H941</f>
        <v>1.216</v>
      </c>
      <c r="S941" s="214">
        <v>0</v>
      </c>
      <c r="T941" s="215">
        <f>S941*H941</f>
        <v>0</v>
      </c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R941" s="216" t="s">
        <v>429</v>
      </c>
      <c r="AT941" s="216" t="s">
        <v>225</v>
      </c>
      <c r="AU941" s="216" t="s">
        <v>83</v>
      </c>
      <c r="AY941" s="11" t="s">
        <v>159</v>
      </c>
      <c r="BE941" s="217">
        <f>IF(N941="základní",J941,0)</f>
        <v>0</v>
      </c>
      <c r="BF941" s="217">
        <f>IF(N941="snížená",J941,0)</f>
        <v>0</v>
      </c>
      <c r="BG941" s="217">
        <f>IF(N941="zákl. přenesená",J941,0)</f>
        <v>0</v>
      </c>
      <c r="BH941" s="217">
        <f>IF(N941="sníž. přenesená",J941,0)</f>
        <v>0</v>
      </c>
      <c r="BI941" s="217">
        <f>IF(N941="nulová",J941,0)</f>
        <v>0</v>
      </c>
      <c r="BJ941" s="11" t="s">
        <v>79</v>
      </c>
      <c r="BK941" s="217">
        <f>ROUND(I941*H941,2)</f>
        <v>0</v>
      </c>
      <c r="BL941" s="11" t="s">
        <v>244</v>
      </c>
      <c r="BM941" s="216" t="s">
        <v>1152</v>
      </c>
    </row>
    <row r="942" spans="1:65" s="34" customFormat="1" ht="24.2" customHeight="1">
      <c r="A942" s="28"/>
      <c r="B942" s="29"/>
      <c r="C942" s="205" t="s">
        <v>1153</v>
      </c>
      <c r="D942" s="205" t="s">
        <v>161</v>
      </c>
      <c r="E942" s="206" t="s">
        <v>1154</v>
      </c>
      <c r="F942" s="207" t="s">
        <v>1155</v>
      </c>
      <c r="G942" s="208" t="s">
        <v>241</v>
      </c>
      <c r="H942" s="209">
        <v>11</v>
      </c>
      <c r="I942" s="1"/>
      <c r="J942" s="211">
        <f>ROUND(I942*H942,2)</f>
        <v>0</v>
      </c>
      <c r="K942" s="208" t="s">
        <v>165</v>
      </c>
      <c r="L942" s="29"/>
      <c r="M942" s="212" t="s">
        <v>1</v>
      </c>
      <c r="N942" s="213" t="s">
        <v>39</v>
      </c>
      <c r="O942" s="76"/>
      <c r="P942" s="214">
        <f>O942*H942</f>
        <v>0</v>
      </c>
      <c r="Q942" s="214">
        <v>0</v>
      </c>
      <c r="R942" s="214">
        <f>Q942*H942</f>
        <v>0</v>
      </c>
      <c r="S942" s="214">
        <v>0</v>
      </c>
      <c r="T942" s="215">
        <f>S942*H942</f>
        <v>0</v>
      </c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R942" s="216" t="s">
        <v>244</v>
      </c>
      <c r="AT942" s="216" t="s">
        <v>161</v>
      </c>
      <c r="AU942" s="216" t="s">
        <v>83</v>
      </c>
      <c r="AY942" s="11" t="s">
        <v>159</v>
      </c>
      <c r="BE942" s="217">
        <f>IF(N942="základní",J942,0)</f>
        <v>0</v>
      </c>
      <c r="BF942" s="217">
        <f>IF(N942="snížená",J942,0)</f>
        <v>0</v>
      </c>
      <c r="BG942" s="217">
        <f>IF(N942="zákl. přenesená",J942,0)</f>
        <v>0</v>
      </c>
      <c r="BH942" s="217">
        <f>IF(N942="sníž. přenesená",J942,0)</f>
        <v>0</v>
      </c>
      <c r="BI942" s="217">
        <f>IF(N942="nulová",J942,0)</f>
        <v>0</v>
      </c>
      <c r="BJ942" s="11" t="s">
        <v>79</v>
      </c>
      <c r="BK942" s="217">
        <f>ROUND(I942*H942,2)</f>
        <v>0</v>
      </c>
      <c r="BL942" s="11" t="s">
        <v>244</v>
      </c>
      <c r="BM942" s="216" t="s">
        <v>1156</v>
      </c>
    </row>
    <row r="943" spans="2:51" s="218" customFormat="1" ht="12">
      <c r="B943" s="219"/>
      <c r="D943" s="220" t="s">
        <v>167</v>
      </c>
      <c r="E943" s="221" t="s">
        <v>1</v>
      </c>
      <c r="F943" s="222" t="s">
        <v>570</v>
      </c>
      <c r="H943" s="221" t="s">
        <v>1</v>
      </c>
      <c r="K943" s="223"/>
      <c r="L943" s="219"/>
      <c r="M943" s="224"/>
      <c r="N943" s="225"/>
      <c r="O943" s="225"/>
      <c r="P943" s="225"/>
      <c r="Q943" s="225"/>
      <c r="R943" s="225"/>
      <c r="S943" s="225"/>
      <c r="T943" s="226"/>
      <c r="AT943" s="221" t="s">
        <v>167</v>
      </c>
      <c r="AU943" s="221" t="s">
        <v>83</v>
      </c>
      <c r="AV943" s="218" t="s">
        <v>79</v>
      </c>
      <c r="AW943" s="218" t="s">
        <v>31</v>
      </c>
      <c r="AX943" s="218" t="s">
        <v>74</v>
      </c>
      <c r="AY943" s="221" t="s">
        <v>159</v>
      </c>
    </row>
    <row r="944" spans="2:51" s="227" customFormat="1" ht="12">
      <c r="B944" s="228"/>
      <c r="D944" s="220" t="s">
        <v>167</v>
      </c>
      <c r="E944" s="229" t="s">
        <v>1</v>
      </c>
      <c r="F944" s="230" t="s">
        <v>1157</v>
      </c>
      <c r="H944" s="231">
        <v>10</v>
      </c>
      <c r="K944" s="232"/>
      <c r="L944" s="228"/>
      <c r="M944" s="233"/>
      <c r="N944" s="234"/>
      <c r="O944" s="234"/>
      <c r="P944" s="234"/>
      <c r="Q944" s="234"/>
      <c r="R944" s="234"/>
      <c r="S944" s="234"/>
      <c r="T944" s="235"/>
      <c r="AT944" s="229" t="s">
        <v>167</v>
      </c>
      <c r="AU944" s="229" t="s">
        <v>83</v>
      </c>
      <c r="AV944" s="227" t="s">
        <v>83</v>
      </c>
      <c r="AW944" s="227" t="s">
        <v>31</v>
      </c>
      <c r="AX944" s="227" t="s">
        <v>74</v>
      </c>
      <c r="AY944" s="229" t="s">
        <v>159</v>
      </c>
    </row>
    <row r="945" spans="2:51" s="227" customFormat="1" ht="12">
      <c r="B945" s="228"/>
      <c r="D945" s="220" t="s">
        <v>167</v>
      </c>
      <c r="E945" s="229" t="s">
        <v>1</v>
      </c>
      <c r="F945" s="230" t="s">
        <v>1158</v>
      </c>
      <c r="H945" s="231">
        <v>1</v>
      </c>
      <c r="K945" s="232"/>
      <c r="L945" s="228"/>
      <c r="M945" s="233"/>
      <c r="N945" s="234"/>
      <c r="O945" s="234"/>
      <c r="P945" s="234"/>
      <c r="Q945" s="234"/>
      <c r="R945" s="234"/>
      <c r="S945" s="234"/>
      <c r="T945" s="235"/>
      <c r="AT945" s="229" t="s">
        <v>167</v>
      </c>
      <c r="AU945" s="229" t="s">
        <v>83</v>
      </c>
      <c r="AV945" s="227" t="s">
        <v>83</v>
      </c>
      <c r="AW945" s="227" t="s">
        <v>31</v>
      </c>
      <c r="AX945" s="227" t="s">
        <v>74</v>
      </c>
      <c r="AY945" s="229" t="s">
        <v>159</v>
      </c>
    </row>
    <row r="946" spans="2:51" s="236" customFormat="1" ht="12">
      <c r="B946" s="237"/>
      <c r="D946" s="220" t="s">
        <v>167</v>
      </c>
      <c r="E946" s="238" t="s">
        <v>1</v>
      </c>
      <c r="F946" s="239" t="s">
        <v>178</v>
      </c>
      <c r="H946" s="240">
        <v>11</v>
      </c>
      <c r="K946" s="241"/>
      <c r="L946" s="237"/>
      <c r="M946" s="242"/>
      <c r="N946" s="243"/>
      <c r="O946" s="243"/>
      <c r="P946" s="243"/>
      <c r="Q946" s="243"/>
      <c r="R946" s="243"/>
      <c r="S946" s="243"/>
      <c r="T946" s="244"/>
      <c r="AT946" s="238" t="s">
        <v>167</v>
      </c>
      <c r="AU946" s="238" t="s">
        <v>83</v>
      </c>
      <c r="AV946" s="236" t="s">
        <v>89</v>
      </c>
      <c r="AW946" s="236" t="s">
        <v>31</v>
      </c>
      <c r="AX946" s="236" t="s">
        <v>79</v>
      </c>
      <c r="AY946" s="238" t="s">
        <v>159</v>
      </c>
    </row>
    <row r="947" spans="1:65" s="34" customFormat="1" ht="44.25" customHeight="1">
      <c r="A947" s="28"/>
      <c r="B947" s="29"/>
      <c r="C947" s="245" t="s">
        <v>1159</v>
      </c>
      <c r="D947" s="245" t="s">
        <v>225</v>
      </c>
      <c r="E947" s="246" t="s">
        <v>1160</v>
      </c>
      <c r="F947" s="247" t="s">
        <v>1161</v>
      </c>
      <c r="G947" s="248" t="s">
        <v>241</v>
      </c>
      <c r="H947" s="249">
        <v>10</v>
      </c>
      <c r="I947" s="2"/>
      <c r="J947" s="250">
        <f>ROUND(I947*H947,2)</f>
        <v>0</v>
      </c>
      <c r="K947" s="248" t="s">
        <v>165</v>
      </c>
      <c r="L947" s="251"/>
      <c r="M947" s="252" t="s">
        <v>1</v>
      </c>
      <c r="N947" s="253" t="s">
        <v>39</v>
      </c>
      <c r="O947" s="76"/>
      <c r="P947" s="214">
        <f>O947*H947</f>
        <v>0</v>
      </c>
      <c r="Q947" s="214">
        <v>0.036</v>
      </c>
      <c r="R947" s="214">
        <f>Q947*H947</f>
        <v>0.36</v>
      </c>
      <c r="S947" s="214">
        <v>0</v>
      </c>
      <c r="T947" s="215">
        <f>S947*H947</f>
        <v>0</v>
      </c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R947" s="216" t="s">
        <v>429</v>
      </c>
      <c r="AT947" s="216" t="s">
        <v>225</v>
      </c>
      <c r="AU947" s="216" t="s">
        <v>83</v>
      </c>
      <c r="AY947" s="11" t="s">
        <v>159</v>
      </c>
      <c r="BE947" s="217">
        <f>IF(N947="základní",J947,0)</f>
        <v>0</v>
      </c>
      <c r="BF947" s="217">
        <f>IF(N947="snížená",J947,0)</f>
        <v>0</v>
      </c>
      <c r="BG947" s="217">
        <f>IF(N947="zákl. přenesená",J947,0)</f>
        <v>0</v>
      </c>
      <c r="BH947" s="217">
        <f>IF(N947="sníž. přenesená",J947,0)</f>
        <v>0</v>
      </c>
      <c r="BI947" s="217">
        <f>IF(N947="nulová",J947,0)</f>
        <v>0</v>
      </c>
      <c r="BJ947" s="11" t="s">
        <v>79</v>
      </c>
      <c r="BK947" s="217">
        <f>ROUND(I947*H947,2)</f>
        <v>0</v>
      </c>
      <c r="BL947" s="11" t="s">
        <v>244</v>
      </c>
      <c r="BM947" s="216" t="s">
        <v>1162</v>
      </c>
    </row>
    <row r="948" spans="1:65" s="34" customFormat="1" ht="44.25" customHeight="1">
      <c r="A948" s="28"/>
      <c r="B948" s="29"/>
      <c r="C948" s="245" t="s">
        <v>1163</v>
      </c>
      <c r="D948" s="245" t="s">
        <v>225</v>
      </c>
      <c r="E948" s="246" t="s">
        <v>1164</v>
      </c>
      <c r="F948" s="247" t="s">
        <v>1165</v>
      </c>
      <c r="G948" s="248" t="s">
        <v>241</v>
      </c>
      <c r="H948" s="249">
        <v>1</v>
      </c>
      <c r="I948" s="2"/>
      <c r="J948" s="250">
        <f>ROUND(I948*H948,2)</f>
        <v>0</v>
      </c>
      <c r="K948" s="264" t="s">
        <v>2249</v>
      </c>
      <c r="L948" s="251"/>
      <c r="M948" s="252" t="s">
        <v>1</v>
      </c>
      <c r="N948" s="253" t="s">
        <v>39</v>
      </c>
      <c r="O948" s="76"/>
      <c r="P948" s="214">
        <f>O948*H948</f>
        <v>0</v>
      </c>
      <c r="Q948" s="214">
        <v>0.036</v>
      </c>
      <c r="R948" s="214">
        <f>Q948*H948</f>
        <v>0.036</v>
      </c>
      <c r="S948" s="214">
        <v>0</v>
      </c>
      <c r="T948" s="215">
        <f>S948*H948</f>
        <v>0</v>
      </c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R948" s="216" t="s">
        <v>429</v>
      </c>
      <c r="AT948" s="216" t="s">
        <v>225</v>
      </c>
      <c r="AU948" s="216" t="s">
        <v>83</v>
      </c>
      <c r="AY948" s="11" t="s">
        <v>159</v>
      </c>
      <c r="BE948" s="217">
        <f>IF(N948="základní",J948,0)</f>
        <v>0</v>
      </c>
      <c r="BF948" s="217">
        <f>IF(N948="snížená",J948,0)</f>
        <v>0</v>
      </c>
      <c r="BG948" s="217">
        <f>IF(N948="zákl. přenesená",J948,0)</f>
        <v>0</v>
      </c>
      <c r="BH948" s="217">
        <f>IF(N948="sníž. přenesená",J948,0)</f>
        <v>0</v>
      </c>
      <c r="BI948" s="217">
        <f>IF(N948="nulová",J948,0)</f>
        <v>0</v>
      </c>
      <c r="BJ948" s="11" t="s">
        <v>79</v>
      </c>
      <c r="BK948" s="217">
        <f>ROUND(I948*H948,2)</f>
        <v>0</v>
      </c>
      <c r="BL948" s="11" t="s">
        <v>244</v>
      </c>
      <c r="BM948" s="216" t="s">
        <v>1166</v>
      </c>
    </row>
    <row r="949" spans="1:65" s="34" customFormat="1" ht="24.2" customHeight="1">
      <c r="A949" s="28"/>
      <c r="B949" s="29"/>
      <c r="C949" s="205" t="s">
        <v>1167</v>
      </c>
      <c r="D949" s="205" t="s">
        <v>161</v>
      </c>
      <c r="E949" s="206" t="s">
        <v>1168</v>
      </c>
      <c r="F949" s="207" t="s">
        <v>1169</v>
      </c>
      <c r="G949" s="208" t="s">
        <v>241</v>
      </c>
      <c r="H949" s="209">
        <v>4</v>
      </c>
      <c r="I949" s="1"/>
      <c r="J949" s="211">
        <f>ROUND(I949*H949,2)</f>
        <v>0</v>
      </c>
      <c r="K949" s="208" t="s">
        <v>165</v>
      </c>
      <c r="L949" s="29"/>
      <c r="M949" s="212" t="s">
        <v>1</v>
      </c>
      <c r="N949" s="213" t="s">
        <v>39</v>
      </c>
      <c r="O949" s="76"/>
      <c r="P949" s="214">
        <f>O949*H949</f>
        <v>0</v>
      </c>
      <c r="Q949" s="214">
        <v>0</v>
      </c>
      <c r="R949" s="214">
        <f>Q949*H949</f>
        <v>0</v>
      </c>
      <c r="S949" s="214">
        <v>0.174</v>
      </c>
      <c r="T949" s="215">
        <f>S949*H949</f>
        <v>0.696</v>
      </c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R949" s="216" t="s">
        <v>244</v>
      </c>
      <c r="AT949" s="216" t="s">
        <v>161</v>
      </c>
      <c r="AU949" s="216" t="s">
        <v>83</v>
      </c>
      <c r="AY949" s="11" t="s">
        <v>159</v>
      </c>
      <c r="BE949" s="217">
        <f>IF(N949="základní",J949,0)</f>
        <v>0</v>
      </c>
      <c r="BF949" s="217">
        <f>IF(N949="snížená",J949,0)</f>
        <v>0</v>
      </c>
      <c r="BG949" s="217">
        <f>IF(N949="zákl. přenesená",J949,0)</f>
        <v>0</v>
      </c>
      <c r="BH949" s="217">
        <f>IF(N949="sníž. přenesená",J949,0)</f>
        <v>0</v>
      </c>
      <c r="BI949" s="217">
        <f>IF(N949="nulová",J949,0)</f>
        <v>0</v>
      </c>
      <c r="BJ949" s="11" t="s">
        <v>79</v>
      </c>
      <c r="BK949" s="217">
        <f>ROUND(I949*H949,2)</f>
        <v>0</v>
      </c>
      <c r="BL949" s="11" t="s">
        <v>244</v>
      </c>
      <c r="BM949" s="216" t="s">
        <v>1170</v>
      </c>
    </row>
    <row r="950" spans="2:51" s="218" customFormat="1" ht="12">
      <c r="B950" s="219"/>
      <c r="D950" s="220" t="s">
        <v>167</v>
      </c>
      <c r="E950" s="221" t="s">
        <v>1</v>
      </c>
      <c r="F950" s="222" t="s">
        <v>693</v>
      </c>
      <c r="H950" s="221" t="s">
        <v>1</v>
      </c>
      <c r="K950" s="223"/>
      <c r="L950" s="219"/>
      <c r="M950" s="224"/>
      <c r="N950" s="225"/>
      <c r="O950" s="225"/>
      <c r="P950" s="225"/>
      <c r="Q950" s="225"/>
      <c r="R950" s="225"/>
      <c r="S950" s="225"/>
      <c r="T950" s="226"/>
      <c r="AT950" s="221" t="s">
        <v>167</v>
      </c>
      <c r="AU950" s="221" t="s">
        <v>83</v>
      </c>
      <c r="AV950" s="218" t="s">
        <v>79</v>
      </c>
      <c r="AW950" s="218" t="s">
        <v>31</v>
      </c>
      <c r="AX950" s="218" t="s">
        <v>74</v>
      </c>
      <c r="AY950" s="221" t="s">
        <v>159</v>
      </c>
    </row>
    <row r="951" spans="2:51" s="227" customFormat="1" ht="12">
      <c r="B951" s="228"/>
      <c r="D951" s="220" t="s">
        <v>167</v>
      </c>
      <c r="E951" s="229" t="s">
        <v>1</v>
      </c>
      <c r="F951" s="230" t="s">
        <v>89</v>
      </c>
      <c r="H951" s="231">
        <v>4</v>
      </c>
      <c r="K951" s="232"/>
      <c r="L951" s="228"/>
      <c r="M951" s="233"/>
      <c r="N951" s="234"/>
      <c r="O951" s="234"/>
      <c r="P951" s="234"/>
      <c r="Q951" s="234"/>
      <c r="R951" s="234"/>
      <c r="S951" s="234"/>
      <c r="T951" s="235"/>
      <c r="AT951" s="229" t="s">
        <v>167</v>
      </c>
      <c r="AU951" s="229" t="s">
        <v>83</v>
      </c>
      <c r="AV951" s="227" t="s">
        <v>83</v>
      </c>
      <c r="AW951" s="227" t="s">
        <v>31</v>
      </c>
      <c r="AX951" s="227" t="s">
        <v>79</v>
      </c>
      <c r="AY951" s="229" t="s">
        <v>159</v>
      </c>
    </row>
    <row r="952" spans="1:65" s="34" customFormat="1" ht="24.2" customHeight="1">
      <c r="A952" s="28"/>
      <c r="B952" s="29"/>
      <c r="C952" s="205" t="s">
        <v>1171</v>
      </c>
      <c r="D952" s="205" t="s">
        <v>161</v>
      </c>
      <c r="E952" s="206" t="s">
        <v>1172</v>
      </c>
      <c r="F952" s="207" t="s">
        <v>1173</v>
      </c>
      <c r="G952" s="208" t="s">
        <v>241</v>
      </c>
      <c r="H952" s="209">
        <v>64</v>
      </c>
      <c r="I952" s="1"/>
      <c r="J952" s="211">
        <f>ROUND(I952*H952,2)</f>
        <v>0</v>
      </c>
      <c r="K952" s="208" t="s">
        <v>165</v>
      </c>
      <c r="L952" s="29"/>
      <c r="M952" s="212" t="s">
        <v>1</v>
      </c>
      <c r="N952" s="213" t="s">
        <v>39</v>
      </c>
      <c r="O952" s="76"/>
      <c r="P952" s="214">
        <f>O952*H952</f>
        <v>0</v>
      </c>
      <c r="Q952" s="214">
        <v>0</v>
      </c>
      <c r="R952" s="214">
        <f>Q952*H952</f>
        <v>0</v>
      </c>
      <c r="S952" s="214">
        <v>0.1104</v>
      </c>
      <c r="T952" s="215">
        <f>S952*H952</f>
        <v>7.0656</v>
      </c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R952" s="216" t="s">
        <v>244</v>
      </c>
      <c r="AT952" s="216" t="s">
        <v>161</v>
      </c>
      <c r="AU952" s="216" t="s">
        <v>83</v>
      </c>
      <c r="AY952" s="11" t="s">
        <v>159</v>
      </c>
      <c r="BE952" s="217">
        <f>IF(N952="základní",J952,0)</f>
        <v>0</v>
      </c>
      <c r="BF952" s="217">
        <f>IF(N952="snížená",J952,0)</f>
        <v>0</v>
      </c>
      <c r="BG952" s="217">
        <f>IF(N952="zákl. přenesená",J952,0)</f>
        <v>0</v>
      </c>
      <c r="BH952" s="217">
        <f>IF(N952="sníž. přenesená",J952,0)</f>
        <v>0</v>
      </c>
      <c r="BI952" s="217">
        <f>IF(N952="nulová",J952,0)</f>
        <v>0</v>
      </c>
      <c r="BJ952" s="11" t="s">
        <v>79</v>
      </c>
      <c r="BK952" s="217">
        <f>ROUND(I952*H952,2)</f>
        <v>0</v>
      </c>
      <c r="BL952" s="11" t="s">
        <v>244</v>
      </c>
      <c r="BM952" s="216" t="s">
        <v>1174</v>
      </c>
    </row>
    <row r="953" spans="2:51" s="218" customFormat="1" ht="12">
      <c r="B953" s="219"/>
      <c r="D953" s="220" t="s">
        <v>167</v>
      </c>
      <c r="E953" s="221" t="s">
        <v>1</v>
      </c>
      <c r="F953" s="222" t="s">
        <v>693</v>
      </c>
      <c r="H953" s="221" t="s">
        <v>1</v>
      </c>
      <c r="K953" s="223"/>
      <c r="L953" s="219"/>
      <c r="M953" s="224"/>
      <c r="N953" s="225"/>
      <c r="O953" s="225"/>
      <c r="P953" s="225"/>
      <c r="Q953" s="225"/>
      <c r="R953" s="225"/>
      <c r="S953" s="225"/>
      <c r="T953" s="226"/>
      <c r="AT953" s="221" t="s">
        <v>167</v>
      </c>
      <c r="AU953" s="221" t="s">
        <v>83</v>
      </c>
      <c r="AV953" s="218" t="s">
        <v>79</v>
      </c>
      <c r="AW953" s="218" t="s">
        <v>31</v>
      </c>
      <c r="AX953" s="218" t="s">
        <v>74</v>
      </c>
      <c r="AY953" s="221" t="s">
        <v>159</v>
      </c>
    </row>
    <row r="954" spans="2:51" s="227" customFormat="1" ht="12">
      <c r="B954" s="228"/>
      <c r="D954" s="220" t="s">
        <v>167</v>
      </c>
      <c r="E954" s="229" t="s">
        <v>1</v>
      </c>
      <c r="F954" s="230" t="s">
        <v>1175</v>
      </c>
      <c r="H954" s="231">
        <v>64</v>
      </c>
      <c r="K954" s="232"/>
      <c r="L954" s="228"/>
      <c r="M954" s="233"/>
      <c r="N954" s="234"/>
      <c r="O954" s="234"/>
      <c r="P954" s="234"/>
      <c r="Q954" s="234"/>
      <c r="R954" s="234"/>
      <c r="S954" s="234"/>
      <c r="T954" s="235"/>
      <c r="AT954" s="229" t="s">
        <v>167</v>
      </c>
      <c r="AU954" s="229" t="s">
        <v>83</v>
      </c>
      <c r="AV954" s="227" t="s">
        <v>83</v>
      </c>
      <c r="AW954" s="227" t="s">
        <v>31</v>
      </c>
      <c r="AX954" s="227" t="s">
        <v>79</v>
      </c>
      <c r="AY954" s="229" t="s">
        <v>159</v>
      </c>
    </row>
    <row r="955" spans="1:65" s="34" customFormat="1" ht="16.5" customHeight="1">
      <c r="A955" s="28"/>
      <c r="B955" s="29"/>
      <c r="C955" s="205" t="s">
        <v>1176</v>
      </c>
      <c r="D955" s="205" t="s">
        <v>161</v>
      </c>
      <c r="E955" s="206" t="s">
        <v>1177</v>
      </c>
      <c r="F955" s="207" t="s">
        <v>1178</v>
      </c>
      <c r="G955" s="208" t="s">
        <v>241</v>
      </c>
      <c r="H955" s="209">
        <v>95</v>
      </c>
      <c r="I955" s="1"/>
      <c r="J955" s="211">
        <f>ROUND(I955*H955,2)</f>
        <v>0</v>
      </c>
      <c r="K955" s="263" t="s">
        <v>2249</v>
      </c>
      <c r="L955" s="29"/>
      <c r="M955" s="212" t="s">
        <v>1</v>
      </c>
      <c r="N955" s="213" t="s">
        <v>39</v>
      </c>
      <c r="O955" s="76"/>
      <c r="P955" s="214">
        <f>O955*H955</f>
        <v>0</v>
      </c>
      <c r="Q955" s="214">
        <v>0</v>
      </c>
      <c r="R955" s="214">
        <f>Q955*H955</f>
        <v>0</v>
      </c>
      <c r="S955" s="214">
        <v>0</v>
      </c>
      <c r="T955" s="215">
        <f>S955*H955</f>
        <v>0</v>
      </c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R955" s="216" t="s">
        <v>244</v>
      </c>
      <c r="AT955" s="216" t="s">
        <v>161</v>
      </c>
      <c r="AU955" s="216" t="s">
        <v>83</v>
      </c>
      <c r="AY955" s="11" t="s">
        <v>159</v>
      </c>
      <c r="BE955" s="217">
        <f>IF(N955="základní",J955,0)</f>
        <v>0</v>
      </c>
      <c r="BF955" s="217">
        <f>IF(N955="snížená",J955,0)</f>
        <v>0</v>
      </c>
      <c r="BG955" s="217">
        <f>IF(N955="zákl. přenesená",J955,0)</f>
        <v>0</v>
      </c>
      <c r="BH955" s="217">
        <f>IF(N955="sníž. přenesená",J955,0)</f>
        <v>0</v>
      </c>
      <c r="BI955" s="217">
        <f>IF(N955="nulová",J955,0)</f>
        <v>0</v>
      </c>
      <c r="BJ955" s="11" t="s">
        <v>79</v>
      </c>
      <c r="BK955" s="217">
        <f>ROUND(I955*H955,2)</f>
        <v>0</v>
      </c>
      <c r="BL955" s="11" t="s">
        <v>244</v>
      </c>
      <c r="BM955" s="216" t="s">
        <v>1179</v>
      </c>
    </row>
    <row r="956" spans="1:65" s="34" customFormat="1" ht="24.2" customHeight="1">
      <c r="A956" s="28"/>
      <c r="B956" s="29"/>
      <c r="C956" s="205" t="s">
        <v>1180</v>
      </c>
      <c r="D956" s="205" t="s">
        <v>161</v>
      </c>
      <c r="E956" s="206" t="s">
        <v>1181</v>
      </c>
      <c r="F956" s="207" t="s">
        <v>1182</v>
      </c>
      <c r="G956" s="208" t="s">
        <v>200</v>
      </c>
      <c r="H956" s="209">
        <v>5.809</v>
      </c>
      <c r="I956" s="1"/>
      <c r="J956" s="211">
        <f>ROUND(I956*H956,2)</f>
        <v>0</v>
      </c>
      <c r="K956" s="208" t="s">
        <v>165</v>
      </c>
      <c r="L956" s="29"/>
      <c r="M956" s="212" t="s">
        <v>1</v>
      </c>
      <c r="N956" s="213" t="s">
        <v>39</v>
      </c>
      <c r="O956" s="76"/>
      <c r="P956" s="214">
        <f>O956*H956</f>
        <v>0</v>
      </c>
      <c r="Q956" s="214">
        <v>0</v>
      </c>
      <c r="R956" s="214">
        <f>Q956*H956</f>
        <v>0</v>
      </c>
      <c r="S956" s="214">
        <v>0</v>
      </c>
      <c r="T956" s="215">
        <f>S956*H956</f>
        <v>0</v>
      </c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R956" s="216" t="s">
        <v>244</v>
      </c>
      <c r="AT956" s="216" t="s">
        <v>161</v>
      </c>
      <c r="AU956" s="216" t="s">
        <v>83</v>
      </c>
      <c r="AY956" s="11" t="s">
        <v>159</v>
      </c>
      <c r="BE956" s="217">
        <f>IF(N956="základní",J956,0)</f>
        <v>0</v>
      </c>
      <c r="BF956" s="217">
        <f>IF(N956="snížená",J956,0)</f>
        <v>0</v>
      </c>
      <c r="BG956" s="217">
        <f>IF(N956="zákl. přenesená",J956,0)</f>
        <v>0</v>
      </c>
      <c r="BH956" s="217">
        <f>IF(N956="sníž. přenesená",J956,0)</f>
        <v>0</v>
      </c>
      <c r="BI956" s="217">
        <f>IF(N956="nulová",J956,0)</f>
        <v>0</v>
      </c>
      <c r="BJ956" s="11" t="s">
        <v>79</v>
      </c>
      <c r="BK956" s="217">
        <f>ROUND(I956*H956,2)</f>
        <v>0</v>
      </c>
      <c r="BL956" s="11" t="s">
        <v>244</v>
      </c>
      <c r="BM956" s="216" t="s">
        <v>1183</v>
      </c>
    </row>
    <row r="957" spans="2:63" s="192" customFormat="1" ht="22.7" customHeight="1">
      <c r="B957" s="193"/>
      <c r="D957" s="194" t="s">
        <v>73</v>
      </c>
      <c r="E957" s="203" t="s">
        <v>1184</v>
      </c>
      <c r="F957" s="203" t="s">
        <v>1185</v>
      </c>
      <c r="J957" s="204">
        <f>BK957</f>
        <v>0</v>
      </c>
      <c r="K957" s="197"/>
      <c r="L957" s="193"/>
      <c r="M957" s="198"/>
      <c r="N957" s="199"/>
      <c r="O957" s="199"/>
      <c r="P957" s="200">
        <f>SUM(P958:P966)</f>
        <v>0</v>
      </c>
      <c r="Q957" s="199"/>
      <c r="R957" s="200">
        <f>SUM(R958:R966)</f>
        <v>0.03368</v>
      </c>
      <c r="S957" s="199"/>
      <c r="T957" s="201">
        <f>SUM(T958:T966)</f>
        <v>0</v>
      </c>
      <c r="AR957" s="194" t="s">
        <v>83</v>
      </c>
      <c r="AT957" s="197" t="s">
        <v>73</v>
      </c>
      <c r="AU957" s="197" t="s">
        <v>79</v>
      </c>
      <c r="AY957" s="194" t="s">
        <v>159</v>
      </c>
      <c r="BK957" s="202">
        <f>SUM(BK958:BK966)</f>
        <v>0</v>
      </c>
    </row>
    <row r="958" spans="1:65" s="34" customFormat="1" ht="24.2" customHeight="1">
      <c r="A958" s="28"/>
      <c r="B958" s="29"/>
      <c r="C958" s="205" t="s">
        <v>1186</v>
      </c>
      <c r="D958" s="205" t="s">
        <v>161</v>
      </c>
      <c r="E958" s="206" t="s">
        <v>1187</v>
      </c>
      <c r="F958" s="207" t="s">
        <v>1188</v>
      </c>
      <c r="G958" s="208" t="s">
        <v>234</v>
      </c>
      <c r="H958" s="209">
        <v>10.2</v>
      </c>
      <c r="I958" s="1"/>
      <c r="J958" s="211">
        <f>ROUND(I958*H958,2)</f>
        <v>0</v>
      </c>
      <c r="K958" s="208" t="s">
        <v>165</v>
      </c>
      <c r="L958" s="29"/>
      <c r="M958" s="212" t="s">
        <v>1</v>
      </c>
      <c r="N958" s="213" t="s">
        <v>39</v>
      </c>
      <c r="O958" s="76"/>
      <c r="P958" s="214">
        <f>O958*H958</f>
        <v>0</v>
      </c>
      <c r="Q958" s="214">
        <v>0</v>
      </c>
      <c r="R958" s="214">
        <f>Q958*H958</f>
        <v>0</v>
      </c>
      <c r="S958" s="214">
        <v>0</v>
      </c>
      <c r="T958" s="215">
        <f>S958*H958</f>
        <v>0</v>
      </c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R958" s="216" t="s">
        <v>244</v>
      </c>
      <c r="AT958" s="216" t="s">
        <v>161</v>
      </c>
      <c r="AU958" s="216" t="s">
        <v>83</v>
      </c>
      <c r="AY958" s="11" t="s">
        <v>159</v>
      </c>
      <c r="BE958" s="217">
        <f>IF(N958="základní",J958,0)</f>
        <v>0</v>
      </c>
      <c r="BF958" s="217">
        <f>IF(N958="snížená",J958,0)</f>
        <v>0</v>
      </c>
      <c r="BG958" s="217">
        <f>IF(N958="zákl. přenesená",J958,0)</f>
        <v>0</v>
      </c>
      <c r="BH958" s="217">
        <f>IF(N958="sníž. přenesená",J958,0)</f>
        <v>0</v>
      </c>
      <c r="BI958" s="217">
        <f>IF(N958="nulová",J958,0)</f>
        <v>0</v>
      </c>
      <c r="BJ958" s="11" t="s">
        <v>79</v>
      </c>
      <c r="BK958" s="217">
        <f>ROUND(I958*H958,2)</f>
        <v>0</v>
      </c>
      <c r="BL958" s="11" t="s">
        <v>244</v>
      </c>
      <c r="BM958" s="216" t="s">
        <v>1189</v>
      </c>
    </row>
    <row r="959" spans="2:51" s="218" customFormat="1" ht="12">
      <c r="B959" s="219"/>
      <c r="D959" s="220" t="s">
        <v>167</v>
      </c>
      <c r="E959" s="221" t="s">
        <v>1</v>
      </c>
      <c r="F959" s="222" t="s">
        <v>353</v>
      </c>
      <c r="H959" s="221" t="s">
        <v>1</v>
      </c>
      <c r="K959" s="223"/>
      <c r="L959" s="219"/>
      <c r="M959" s="224"/>
      <c r="N959" s="225"/>
      <c r="O959" s="225"/>
      <c r="P959" s="225"/>
      <c r="Q959" s="225"/>
      <c r="R959" s="225"/>
      <c r="S959" s="225"/>
      <c r="T959" s="226"/>
      <c r="AT959" s="221" t="s">
        <v>167</v>
      </c>
      <c r="AU959" s="221" t="s">
        <v>83</v>
      </c>
      <c r="AV959" s="218" t="s">
        <v>79</v>
      </c>
      <c r="AW959" s="218" t="s">
        <v>31</v>
      </c>
      <c r="AX959" s="218" t="s">
        <v>74</v>
      </c>
      <c r="AY959" s="221" t="s">
        <v>159</v>
      </c>
    </row>
    <row r="960" spans="2:51" s="227" customFormat="1" ht="12">
      <c r="B960" s="228"/>
      <c r="D960" s="220" t="s">
        <v>167</v>
      </c>
      <c r="E960" s="229" t="s">
        <v>1</v>
      </c>
      <c r="F960" s="230" t="s">
        <v>521</v>
      </c>
      <c r="H960" s="231">
        <v>10.2</v>
      </c>
      <c r="K960" s="232"/>
      <c r="L960" s="228"/>
      <c r="M960" s="233"/>
      <c r="N960" s="234"/>
      <c r="O960" s="234"/>
      <c r="P960" s="234"/>
      <c r="Q960" s="234"/>
      <c r="R960" s="234"/>
      <c r="S960" s="234"/>
      <c r="T960" s="235"/>
      <c r="AT960" s="229" t="s">
        <v>167</v>
      </c>
      <c r="AU960" s="229" t="s">
        <v>83</v>
      </c>
      <c r="AV960" s="227" t="s">
        <v>83</v>
      </c>
      <c r="AW960" s="227" t="s">
        <v>31</v>
      </c>
      <c r="AX960" s="227" t="s">
        <v>79</v>
      </c>
      <c r="AY960" s="229" t="s">
        <v>159</v>
      </c>
    </row>
    <row r="961" spans="1:65" s="34" customFormat="1" ht="16.5" customHeight="1">
      <c r="A961" s="28"/>
      <c r="B961" s="29"/>
      <c r="C961" s="245" t="s">
        <v>1190</v>
      </c>
      <c r="D961" s="245" t="s">
        <v>225</v>
      </c>
      <c r="E961" s="246" t="s">
        <v>1191</v>
      </c>
      <c r="F961" s="247" t="s">
        <v>1192</v>
      </c>
      <c r="G961" s="248" t="s">
        <v>234</v>
      </c>
      <c r="H961" s="249">
        <v>10.2</v>
      </c>
      <c r="I961" s="2"/>
      <c r="J961" s="250">
        <f>ROUND(I961*H961,2)</f>
        <v>0</v>
      </c>
      <c r="K961" s="248" t="s">
        <v>165</v>
      </c>
      <c r="L961" s="251"/>
      <c r="M961" s="252" t="s">
        <v>1</v>
      </c>
      <c r="N961" s="253" t="s">
        <v>39</v>
      </c>
      <c r="O961" s="76"/>
      <c r="P961" s="214">
        <f>O961*H961</f>
        <v>0</v>
      </c>
      <c r="Q961" s="214">
        <v>0.003</v>
      </c>
      <c r="R961" s="214">
        <f>Q961*H961</f>
        <v>0.0306</v>
      </c>
      <c r="S961" s="214">
        <v>0</v>
      </c>
      <c r="T961" s="215">
        <f>S961*H961</f>
        <v>0</v>
      </c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R961" s="216" t="s">
        <v>429</v>
      </c>
      <c r="AT961" s="216" t="s">
        <v>225</v>
      </c>
      <c r="AU961" s="216" t="s">
        <v>83</v>
      </c>
      <c r="AY961" s="11" t="s">
        <v>159</v>
      </c>
      <c r="BE961" s="217">
        <f>IF(N961="základní",J961,0)</f>
        <v>0</v>
      </c>
      <c r="BF961" s="217">
        <f>IF(N961="snížená",J961,0)</f>
        <v>0</v>
      </c>
      <c r="BG961" s="217">
        <f>IF(N961="zákl. přenesená",J961,0)</f>
        <v>0</v>
      </c>
      <c r="BH961" s="217">
        <f>IF(N961="sníž. přenesená",J961,0)</f>
        <v>0</v>
      </c>
      <c r="BI961" s="217">
        <f>IF(N961="nulová",J961,0)</f>
        <v>0</v>
      </c>
      <c r="BJ961" s="11" t="s">
        <v>79</v>
      </c>
      <c r="BK961" s="217">
        <f>ROUND(I961*H961,2)</f>
        <v>0</v>
      </c>
      <c r="BL961" s="11" t="s">
        <v>244</v>
      </c>
      <c r="BM961" s="216" t="s">
        <v>1193</v>
      </c>
    </row>
    <row r="962" spans="1:65" s="34" customFormat="1" ht="24.2" customHeight="1">
      <c r="A962" s="28"/>
      <c r="B962" s="29"/>
      <c r="C962" s="205" t="s">
        <v>1194</v>
      </c>
      <c r="D962" s="205" t="s">
        <v>161</v>
      </c>
      <c r="E962" s="206" t="s">
        <v>1195</v>
      </c>
      <c r="F962" s="207" t="s">
        <v>1196</v>
      </c>
      <c r="G962" s="208" t="s">
        <v>322</v>
      </c>
      <c r="H962" s="209">
        <v>15.4</v>
      </c>
      <c r="I962" s="1"/>
      <c r="J962" s="211">
        <f>ROUND(I962*H962,2)</f>
        <v>0</v>
      </c>
      <c r="K962" s="208" t="s">
        <v>165</v>
      </c>
      <c r="L962" s="29"/>
      <c r="M962" s="212" t="s">
        <v>1</v>
      </c>
      <c r="N962" s="213" t="s">
        <v>39</v>
      </c>
      <c r="O962" s="76"/>
      <c r="P962" s="214">
        <f>O962*H962</f>
        <v>0</v>
      </c>
      <c r="Q962" s="214">
        <v>0</v>
      </c>
      <c r="R962" s="214">
        <f>Q962*H962</f>
        <v>0</v>
      </c>
      <c r="S962" s="214">
        <v>0</v>
      </c>
      <c r="T962" s="215">
        <f>S962*H962</f>
        <v>0</v>
      </c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R962" s="216" t="s">
        <v>244</v>
      </c>
      <c r="AT962" s="216" t="s">
        <v>161</v>
      </c>
      <c r="AU962" s="216" t="s">
        <v>83</v>
      </c>
      <c r="AY962" s="11" t="s">
        <v>159</v>
      </c>
      <c r="BE962" s="217">
        <f>IF(N962="základní",J962,0)</f>
        <v>0</v>
      </c>
      <c r="BF962" s="217">
        <f>IF(N962="snížená",J962,0)</f>
        <v>0</v>
      </c>
      <c r="BG962" s="217">
        <f>IF(N962="zákl. přenesená",J962,0)</f>
        <v>0</v>
      </c>
      <c r="BH962" s="217">
        <f>IF(N962="sníž. přenesená",J962,0)</f>
        <v>0</v>
      </c>
      <c r="BI962" s="217">
        <f>IF(N962="nulová",J962,0)</f>
        <v>0</v>
      </c>
      <c r="BJ962" s="11" t="s">
        <v>79</v>
      </c>
      <c r="BK962" s="217">
        <f>ROUND(I962*H962,2)</f>
        <v>0</v>
      </c>
      <c r="BL962" s="11" t="s">
        <v>244</v>
      </c>
      <c r="BM962" s="216" t="s">
        <v>1197</v>
      </c>
    </row>
    <row r="963" spans="2:51" s="218" customFormat="1" ht="12">
      <c r="B963" s="219"/>
      <c r="D963" s="220" t="s">
        <v>167</v>
      </c>
      <c r="E963" s="221" t="s">
        <v>1</v>
      </c>
      <c r="F963" s="222" t="s">
        <v>353</v>
      </c>
      <c r="H963" s="221" t="s">
        <v>1</v>
      </c>
      <c r="K963" s="223"/>
      <c r="L963" s="219"/>
      <c r="M963" s="224"/>
      <c r="N963" s="225"/>
      <c r="O963" s="225"/>
      <c r="P963" s="225"/>
      <c r="Q963" s="225"/>
      <c r="R963" s="225"/>
      <c r="S963" s="225"/>
      <c r="T963" s="226"/>
      <c r="AT963" s="221" t="s">
        <v>167</v>
      </c>
      <c r="AU963" s="221" t="s">
        <v>83</v>
      </c>
      <c r="AV963" s="218" t="s">
        <v>79</v>
      </c>
      <c r="AW963" s="218" t="s">
        <v>31</v>
      </c>
      <c r="AX963" s="218" t="s">
        <v>74</v>
      </c>
      <c r="AY963" s="221" t="s">
        <v>159</v>
      </c>
    </row>
    <row r="964" spans="2:51" s="227" customFormat="1" ht="12">
      <c r="B964" s="228"/>
      <c r="D964" s="220" t="s">
        <v>167</v>
      </c>
      <c r="E964" s="229" t="s">
        <v>1</v>
      </c>
      <c r="F964" s="230" t="s">
        <v>1198</v>
      </c>
      <c r="H964" s="231">
        <v>15.4</v>
      </c>
      <c r="K964" s="232"/>
      <c r="L964" s="228"/>
      <c r="M964" s="233"/>
      <c r="N964" s="234"/>
      <c r="O964" s="234"/>
      <c r="P964" s="234"/>
      <c r="Q964" s="234"/>
      <c r="R964" s="234"/>
      <c r="S964" s="234"/>
      <c r="T964" s="235"/>
      <c r="AT964" s="229" t="s">
        <v>167</v>
      </c>
      <c r="AU964" s="229" t="s">
        <v>83</v>
      </c>
      <c r="AV964" s="227" t="s">
        <v>83</v>
      </c>
      <c r="AW964" s="227" t="s">
        <v>31</v>
      </c>
      <c r="AX964" s="227" t="s">
        <v>79</v>
      </c>
      <c r="AY964" s="229" t="s">
        <v>159</v>
      </c>
    </row>
    <row r="965" spans="1:65" s="34" customFormat="1" ht="21.75" customHeight="1">
      <c r="A965" s="28"/>
      <c r="B965" s="29"/>
      <c r="C965" s="245" t="s">
        <v>1199</v>
      </c>
      <c r="D965" s="245" t="s">
        <v>225</v>
      </c>
      <c r="E965" s="246" t="s">
        <v>1200</v>
      </c>
      <c r="F965" s="247" t="s">
        <v>1201</v>
      </c>
      <c r="G965" s="248" t="s">
        <v>322</v>
      </c>
      <c r="H965" s="249">
        <v>15.4</v>
      </c>
      <c r="I965" s="2"/>
      <c r="J965" s="250">
        <f>ROUND(I965*H965,2)</f>
        <v>0</v>
      </c>
      <c r="K965" s="248" t="s">
        <v>165</v>
      </c>
      <c r="L965" s="251"/>
      <c r="M965" s="252" t="s">
        <v>1</v>
      </c>
      <c r="N965" s="253" t="s">
        <v>39</v>
      </c>
      <c r="O965" s="76"/>
      <c r="P965" s="214">
        <f>O965*H965</f>
        <v>0</v>
      </c>
      <c r="Q965" s="214">
        <v>0.0002</v>
      </c>
      <c r="R965" s="214">
        <f>Q965*H965</f>
        <v>0.0030800000000000003</v>
      </c>
      <c r="S965" s="214">
        <v>0</v>
      </c>
      <c r="T965" s="215">
        <f>S965*H965</f>
        <v>0</v>
      </c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R965" s="216" t="s">
        <v>429</v>
      </c>
      <c r="AT965" s="216" t="s">
        <v>225</v>
      </c>
      <c r="AU965" s="216" t="s">
        <v>83</v>
      </c>
      <c r="AY965" s="11" t="s">
        <v>159</v>
      </c>
      <c r="BE965" s="217">
        <f>IF(N965="základní",J965,0)</f>
        <v>0</v>
      </c>
      <c r="BF965" s="217">
        <f>IF(N965="snížená",J965,0)</f>
        <v>0</v>
      </c>
      <c r="BG965" s="217">
        <f>IF(N965="zákl. přenesená",J965,0)</f>
        <v>0</v>
      </c>
      <c r="BH965" s="217">
        <f>IF(N965="sníž. přenesená",J965,0)</f>
        <v>0</v>
      </c>
      <c r="BI965" s="217">
        <f>IF(N965="nulová",J965,0)</f>
        <v>0</v>
      </c>
      <c r="BJ965" s="11" t="s">
        <v>79</v>
      </c>
      <c r="BK965" s="217">
        <f>ROUND(I965*H965,2)</f>
        <v>0</v>
      </c>
      <c r="BL965" s="11" t="s">
        <v>244</v>
      </c>
      <c r="BM965" s="216" t="s">
        <v>1202</v>
      </c>
    </row>
    <row r="966" spans="1:65" s="34" customFormat="1" ht="24.2" customHeight="1">
      <c r="A966" s="28"/>
      <c r="B966" s="29"/>
      <c r="C966" s="205" t="s">
        <v>1203</v>
      </c>
      <c r="D966" s="205" t="s">
        <v>161</v>
      </c>
      <c r="E966" s="206" t="s">
        <v>1204</v>
      </c>
      <c r="F966" s="207" t="s">
        <v>1205</v>
      </c>
      <c r="G966" s="208" t="s">
        <v>200</v>
      </c>
      <c r="H966" s="209">
        <v>0.034</v>
      </c>
      <c r="I966" s="1"/>
      <c r="J966" s="211">
        <f>ROUND(I966*H966,2)</f>
        <v>0</v>
      </c>
      <c r="K966" s="208" t="s">
        <v>165</v>
      </c>
      <c r="L966" s="29"/>
      <c r="M966" s="212" t="s">
        <v>1</v>
      </c>
      <c r="N966" s="213" t="s">
        <v>39</v>
      </c>
      <c r="O966" s="76"/>
      <c r="P966" s="214">
        <f>O966*H966</f>
        <v>0</v>
      </c>
      <c r="Q966" s="214">
        <v>0</v>
      </c>
      <c r="R966" s="214">
        <f>Q966*H966</f>
        <v>0</v>
      </c>
      <c r="S966" s="214">
        <v>0</v>
      </c>
      <c r="T966" s="215">
        <f>S966*H966</f>
        <v>0</v>
      </c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R966" s="216" t="s">
        <v>244</v>
      </c>
      <c r="AT966" s="216" t="s">
        <v>161</v>
      </c>
      <c r="AU966" s="216" t="s">
        <v>83</v>
      </c>
      <c r="AY966" s="11" t="s">
        <v>159</v>
      </c>
      <c r="BE966" s="217">
        <f>IF(N966="základní",J966,0)</f>
        <v>0</v>
      </c>
      <c r="BF966" s="217">
        <f>IF(N966="snížená",J966,0)</f>
        <v>0</v>
      </c>
      <c r="BG966" s="217">
        <f>IF(N966="zákl. přenesená",J966,0)</f>
        <v>0</v>
      </c>
      <c r="BH966" s="217">
        <f>IF(N966="sníž. přenesená",J966,0)</f>
        <v>0</v>
      </c>
      <c r="BI966" s="217">
        <f>IF(N966="nulová",J966,0)</f>
        <v>0</v>
      </c>
      <c r="BJ966" s="11" t="s">
        <v>79</v>
      </c>
      <c r="BK966" s="217">
        <f>ROUND(I966*H966,2)</f>
        <v>0</v>
      </c>
      <c r="BL966" s="11" t="s">
        <v>244</v>
      </c>
      <c r="BM966" s="216" t="s">
        <v>1206</v>
      </c>
    </row>
    <row r="967" spans="2:63" s="192" customFormat="1" ht="22.7" customHeight="1">
      <c r="B967" s="193"/>
      <c r="D967" s="194" t="s">
        <v>73</v>
      </c>
      <c r="E967" s="203" t="s">
        <v>1207</v>
      </c>
      <c r="F967" s="203" t="s">
        <v>1208</v>
      </c>
      <c r="J967" s="204">
        <f>BK967</f>
        <v>0</v>
      </c>
      <c r="K967" s="197"/>
      <c r="L967" s="193"/>
      <c r="M967" s="198"/>
      <c r="N967" s="199"/>
      <c r="O967" s="199"/>
      <c r="P967" s="200">
        <f>SUM(P968:P1075)</f>
        <v>0</v>
      </c>
      <c r="Q967" s="199"/>
      <c r="R967" s="200">
        <f>SUM(R968:R1075)</f>
        <v>23.442491550000003</v>
      </c>
      <c r="S967" s="199"/>
      <c r="T967" s="201">
        <f>SUM(T968:T1075)</f>
        <v>0</v>
      </c>
      <c r="AR967" s="194" t="s">
        <v>83</v>
      </c>
      <c r="AT967" s="197" t="s">
        <v>73</v>
      </c>
      <c r="AU967" s="197" t="s">
        <v>79</v>
      </c>
      <c r="AY967" s="194" t="s">
        <v>159</v>
      </c>
      <c r="BK967" s="202">
        <f>SUM(BK968:BK1075)</f>
        <v>0</v>
      </c>
    </row>
    <row r="968" spans="1:65" s="34" customFormat="1" ht="16.5" customHeight="1">
      <c r="A968" s="28"/>
      <c r="B968" s="29"/>
      <c r="C968" s="205" t="s">
        <v>1209</v>
      </c>
      <c r="D968" s="205" t="s">
        <v>161</v>
      </c>
      <c r="E968" s="206" t="s">
        <v>1210</v>
      </c>
      <c r="F968" s="207" t="s">
        <v>1211</v>
      </c>
      <c r="G968" s="208" t="s">
        <v>234</v>
      </c>
      <c r="H968" s="209">
        <v>821.77</v>
      </c>
      <c r="I968" s="1"/>
      <c r="J968" s="211">
        <f>ROUND(I968*H968,2)</f>
        <v>0</v>
      </c>
      <c r="K968" s="208" t="s">
        <v>165</v>
      </c>
      <c r="L968" s="29"/>
      <c r="M968" s="212" t="s">
        <v>1</v>
      </c>
      <c r="N968" s="213" t="s">
        <v>39</v>
      </c>
      <c r="O968" s="76"/>
      <c r="P968" s="214">
        <f>O968*H968</f>
        <v>0</v>
      </c>
      <c r="Q968" s="214">
        <v>0.0003</v>
      </c>
      <c r="R968" s="214">
        <f>Q968*H968</f>
        <v>0.24653099999999997</v>
      </c>
      <c r="S968" s="214">
        <v>0</v>
      </c>
      <c r="T968" s="215">
        <f>S968*H968</f>
        <v>0</v>
      </c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R968" s="216" t="s">
        <v>244</v>
      </c>
      <c r="AT968" s="216" t="s">
        <v>161</v>
      </c>
      <c r="AU968" s="216" t="s">
        <v>83</v>
      </c>
      <c r="AY968" s="11" t="s">
        <v>159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11" t="s">
        <v>79</v>
      </c>
      <c r="BK968" s="217">
        <f>ROUND(I968*H968,2)</f>
        <v>0</v>
      </c>
      <c r="BL968" s="11" t="s">
        <v>244</v>
      </c>
      <c r="BM968" s="216" t="s">
        <v>1212</v>
      </c>
    </row>
    <row r="969" spans="2:51" s="218" customFormat="1" ht="12">
      <c r="B969" s="219"/>
      <c r="D969" s="220" t="s">
        <v>167</v>
      </c>
      <c r="E969" s="221" t="s">
        <v>1</v>
      </c>
      <c r="F969" s="222" t="s">
        <v>324</v>
      </c>
      <c r="H969" s="221" t="s">
        <v>1</v>
      </c>
      <c r="K969" s="223"/>
      <c r="L969" s="219"/>
      <c r="M969" s="224"/>
      <c r="N969" s="225"/>
      <c r="O969" s="225"/>
      <c r="P969" s="225"/>
      <c r="Q969" s="225"/>
      <c r="R969" s="225"/>
      <c r="S969" s="225"/>
      <c r="T969" s="226"/>
      <c r="AT969" s="221" t="s">
        <v>167</v>
      </c>
      <c r="AU969" s="221" t="s">
        <v>83</v>
      </c>
      <c r="AV969" s="218" t="s">
        <v>79</v>
      </c>
      <c r="AW969" s="218" t="s">
        <v>31</v>
      </c>
      <c r="AX969" s="218" t="s">
        <v>74</v>
      </c>
      <c r="AY969" s="221" t="s">
        <v>159</v>
      </c>
    </row>
    <row r="970" spans="2:51" s="227" customFormat="1" ht="12">
      <c r="B970" s="228"/>
      <c r="D970" s="220" t="s">
        <v>167</v>
      </c>
      <c r="E970" s="229" t="s">
        <v>1</v>
      </c>
      <c r="F970" s="230" t="s">
        <v>1213</v>
      </c>
      <c r="H970" s="231">
        <v>821.77</v>
      </c>
      <c r="K970" s="232"/>
      <c r="L970" s="228"/>
      <c r="M970" s="233"/>
      <c r="N970" s="234"/>
      <c r="O970" s="234"/>
      <c r="P970" s="234"/>
      <c r="Q970" s="234"/>
      <c r="R970" s="234"/>
      <c r="S970" s="234"/>
      <c r="T970" s="235"/>
      <c r="AT970" s="229" t="s">
        <v>167</v>
      </c>
      <c r="AU970" s="229" t="s">
        <v>83</v>
      </c>
      <c r="AV970" s="227" t="s">
        <v>83</v>
      </c>
      <c r="AW970" s="227" t="s">
        <v>31</v>
      </c>
      <c r="AX970" s="227" t="s">
        <v>79</v>
      </c>
      <c r="AY970" s="229" t="s">
        <v>159</v>
      </c>
    </row>
    <row r="971" spans="1:65" s="34" customFormat="1" ht="24.2" customHeight="1">
      <c r="A971" s="28"/>
      <c r="B971" s="29"/>
      <c r="C971" s="205" t="s">
        <v>1214</v>
      </c>
      <c r="D971" s="205" t="s">
        <v>161</v>
      </c>
      <c r="E971" s="206" t="s">
        <v>1215</v>
      </c>
      <c r="F971" s="207" t="s">
        <v>1216</v>
      </c>
      <c r="G971" s="208" t="s">
        <v>322</v>
      </c>
      <c r="H971" s="209">
        <v>66.4</v>
      </c>
      <c r="I971" s="1"/>
      <c r="J971" s="211">
        <f>ROUND(I971*H971,2)</f>
        <v>0</v>
      </c>
      <c r="K971" s="208" t="s">
        <v>165</v>
      </c>
      <c r="L971" s="29"/>
      <c r="M971" s="212" t="s">
        <v>1</v>
      </c>
      <c r="N971" s="213" t="s">
        <v>39</v>
      </c>
      <c r="O971" s="76"/>
      <c r="P971" s="214">
        <f>O971*H971</f>
        <v>0</v>
      </c>
      <c r="Q971" s="214">
        <v>0.0002</v>
      </c>
      <c r="R971" s="214">
        <f>Q971*H971</f>
        <v>0.013280000000000002</v>
      </c>
      <c r="S971" s="214">
        <v>0</v>
      </c>
      <c r="T971" s="215">
        <f>S971*H971</f>
        <v>0</v>
      </c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R971" s="216" t="s">
        <v>244</v>
      </c>
      <c r="AT971" s="216" t="s">
        <v>161</v>
      </c>
      <c r="AU971" s="216" t="s">
        <v>83</v>
      </c>
      <c r="AY971" s="11" t="s">
        <v>159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11" t="s">
        <v>79</v>
      </c>
      <c r="BK971" s="217">
        <f>ROUND(I971*H971,2)</f>
        <v>0</v>
      </c>
      <c r="BL971" s="11" t="s">
        <v>244</v>
      </c>
      <c r="BM971" s="216" t="s">
        <v>1217</v>
      </c>
    </row>
    <row r="972" spans="2:51" s="218" customFormat="1" ht="12">
      <c r="B972" s="219"/>
      <c r="D972" s="220" t="s">
        <v>167</v>
      </c>
      <c r="E972" s="221" t="s">
        <v>1</v>
      </c>
      <c r="F972" s="222" t="s">
        <v>1218</v>
      </c>
      <c r="H972" s="221" t="s">
        <v>1</v>
      </c>
      <c r="K972" s="223"/>
      <c r="L972" s="219"/>
      <c r="M972" s="224"/>
      <c r="N972" s="225"/>
      <c r="O972" s="225"/>
      <c r="P972" s="225"/>
      <c r="Q972" s="225"/>
      <c r="R972" s="225"/>
      <c r="S972" s="225"/>
      <c r="T972" s="226"/>
      <c r="AT972" s="221" t="s">
        <v>167</v>
      </c>
      <c r="AU972" s="221" t="s">
        <v>83</v>
      </c>
      <c r="AV972" s="218" t="s">
        <v>79</v>
      </c>
      <c r="AW972" s="218" t="s">
        <v>31</v>
      </c>
      <c r="AX972" s="218" t="s">
        <v>74</v>
      </c>
      <c r="AY972" s="221" t="s">
        <v>159</v>
      </c>
    </row>
    <row r="973" spans="2:51" s="227" customFormat="1" ht="12">
      <c r="B973" s="228"/>
      <c r="D973" s="220" t="s">
        <v>167</v>
      </c>
      <c r="E973" s="229" t="s">
        <v>1</v>
      </c>
      <c r="F973" s="230" t="s">
        <v>1219</v>
      </c>
      <c r="H973" s="231">
        <v>5.6</v>
      </c>
      <c r="K973" s="232"/>
      <c r="L973" s="228"/>
      <c r="M973" s="233"/>
      <c r="N973" s="234"/>
      <c r="O973" s="234"/>
      <c r="P973" s="234"/>
      <c r="Q973" s="234"/>
      <c r="R973" s="234"/>
      <c r="S973" s="234"/>
      <c r="T973" s="235"/>
      <c r="AT973" s="229" t="s">
        <v>167</v>
      </c>
      <c r="AU973" s="229" t="s">
        <v>83</v>
      </c>
      <c r="AV973" s="227" t="s">
        <v>83</v>
      </c>
      <c r="AW973" s="227" t="s">
        <v>31</v>
      </c>
      <c r="AX973" s="227" t="s">
        <v>74</v>
      </c>
      <c r="AY973" s="229" t="s">
        <v>159</v>
      </c>
    </row>
    <row r="974" spans="2:51" s="227" customFormat="1" ht="12">
      <c r="B974" s="228"/>
      <c r="D974" s="220" t="s">
        <v>167</v>
      </c>
      <c r="E974" s="229" t="s">
        <v>1</v>
      </c>
      <c r="F974" s="230" t="s">
        <v>1220</v>
      </c>
      <c r="H974" s="231">
        <v>60.8</v>
      </c>
      <c r="K974" s="232"/>
      <c r="L974" s="228"/>
      <c r="M974" s="233"/>
      <c r="N974" s="234"/>
      <c r="O974" s="234"/>
      <c r="P974" s="234"/>
      <c r="Q974" s="234"/>
      <c r="R974" s="234"/>
      <c r="S974" s="234"/>
      <c r="T974" s="235"/>
      <c r="AT974" s="229" t="s">
        <v>167</v>
      </c>
      <c r="AU974" s="229" t="s">
        <v>83</v>
      </c>
      <c r="AV974" s="227" t="s">
        <v>83</v>
      </c>
      <c r="AW974" s="227" t="s">
        <v>31</v>
      </c>
      <c r="AX974" s="227" t="s">
        <v>74</v>
      </c>
      <c r="AY974" s="229" t="s">
        <v>159</v>
      </c>
    </row>
    <row r="975" spans="2:51" s="236" customFormat="1" ht="12">
      <c r="B975" s="237"/>
      <c r="D975" s="220" t="s">
        <v>167</v>
      </c>
      <c r="E975" s="238" t="s">
        <v>1</v>
      </c>
      <c r="F975" s="239" t="s">
        <v>178</v>
      </c>
      <c r="H975" s="240">
        <v>66.4</v>
      </c>
      <c r="K975" s="241"/>
      <c r="L975" s="237"/>
      <c r="M975" s="242"/>
      <c r="N975" s="243"/>
      <c r="O975" s="243"/>
      <c r="P975" s="243"/>
      <c r="Q975" s="243"/>
      <c r="R975" s="243"/>
      <c r="S975" s="243"/>
      <c r="T975" s="244"/>
      <c r="AT975" s="238" t="s">
        <v>167</v>
      </c>
      <c r="AU975" s="238" t="s">
        <v>83</v>
      </c>
      <c r="AV975" s="236" t="s">
        <v>89</v>
      </c>
      <c r="AW975" s="236" t="s">
        <v>31</v>
      </c>
      <c r="AX975" s="236" t="s">
        <v>79</v>
      </c>
      <c r="AY975" s="238" t="s">
        <v>159</v>
      </c>
    </row>
    <row r="976" spans="1:65" s="34" customFormat="1" ht="16.5" customHeight="1">
      <c r="A976" s="28"/>
      <c r="B976" s="29"/>
      <c r="C976" s="245" t="s">
        <v>1221</v>
      </c>
      <c r="D976" s="245" t="s">
        <v>225</v>
      </c>
      <c r="E976" s="246" t="s">
        <v>1222</v>
      </c>
      <c r="F976" s="247" t="s">
        <v>1223</v>
      </c>
      <c r="G976" s="248" t="s">
        <v>322</v>
      </c>
      <c r="H976" s="249">
        <v>73.04</v>
      </c>
      <c r="I976" s="2"/>
      <c r="J976" s="250">
        <f>ROUND(I976*H976,2)</f>
        <v>0</v>
      </c>
      <c r="K976" s="248" t="s">
        <v>165</v>
      </c>
      <c r="L976" s="251"/>
      <c r="M976" s="252" t="s">
        <v>1</v>
      </c>
      <c r="N976" s="253" t="s">
        <v>39</v>
      </c>
      <c r="O976" s="76"/>
      <c r="P976" s="214">
        <f>O976*H976</f>
        <v>0</v>
      </c>
      <c r="Q976" s="214">
        <v>0.0003</v>
      </c>
      <c r="R976" s="214">
        <f>Q976*H976</f>
        <v>0.021912</v>
      </c>
      <c r="S976" s="214">
        <v>0</v>
      </c>
      <c r="T976" s="215">
        <f>S976*H976</f>
        <v>0</v>
      </c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R976" s="216" t="s">
        <v>429</v>
      </c>
      <c r="AT976" s="216" t="s">
        <v>225</v>
      </c>
      <c r="AU976" s="216" t="s">
        <v>83</v>
      </c>
      <c r="AY976" s="11" t="s">
        <v>159</v>
      </c>
      <c r="BE976" s="217">
        <f>IF(N976="základní",J976,0)</f>
        <v>0</v>
      </c>
      <c r="BF976" s="217">
        <f>IF(N976="snížená",J976,0)</f>
        <v>0</v>
      </c>
      <c r="BG976" s="217">
        <f>IF(N976="zákl. přenesená",J976,0)</f>
        <v>0</v>
      </c>
      <c r="BH976" s="217">
        <f>IF(N976="sníž. přenesená",J976,0)</f>
        <v>0</v>
      </c>
      <c r="BI976" s="217">
        <f>IF(N976="nulová",J976,0)</f>
        <v>0</v>
      </c>
      <c r="BJ976" s="11" t="s">
        <v>79</v>
      </c>
      <c r="BK976" s="217">
        <f>ROUND(I976*H976,2)</f>
        <v>0</v>
      </c>
      <c r="BL976" s="11" t="s">
        <v>244</v>
      </c>
      <c r="BM976" s="216" t="s">
        <v>1224</v>
      </c>
    </row>
    <row r="977" spans="2:51" s="227" customFormat="1" ht="12">
      <c r="B977" s="228"/>
      <c r="D977" s="220" t="s">
        <v>167</v>
      </c>
      <c r="F977" s="230" t="s">
        <v>1225</v>
      </c>
      <c r="H977" s="231">
        <v>73.04</v>
      </c>
      <c r="K977" s="232"/>
      <c r="L977" s="228"/>
      <c r="M977" s="233"/>
      <c r="N977" s="234"/>
      <c r="O977" s="234"/>
      <c r="P977" s="234"/>
      <c r="Q977" s="234"/>
      <c r="R977" s="234"/>
      <c r="S977" s="234"/>
      <c r="T977" s="235"/>
      <c r="AT977" s="229" t="s">
        <v>167</v>
      </c>
      <c r="AU977" s="229" t="s">
        <v>83</v>
      </c>
      <c r="AV977" s="227" t="s">
        <v>83</v>
      </c>
      <c r="AW977" s="227" t="s">
        <v>3</v>
      </c>
      <c r="AX977" s="227" t="s">
        <v>79</v>
      </c>
      <c r="AY977" s="229" t="s">
        <v>159</v>
      </c>
    </row>
    <row r="978" spans="1:65" s="34" customFormat="1" ht="24.2" customHeight="1">
      <c r="A978" s="28"/>
      <c r="B978" s="29"/>
      <c r="C978" s="205" t="s">
        <v>1226</v>
      </c>
      <c r="D978" s="205" t="s">
        <v>161</v>
      </c>
      <c r="E978" s="206" t="s">
        <v>1227</v>
      </c>
      <c r="F978" s="207" t="s">
        <v>1228</v>
      </c>
      <c r="G978" s="208" t="s">
        <v>322</v>
      </c>
      <c r="H978" s="209">
        <v>636.81</v>
      </c>
      <c r="I978" s="1"/>
      <c r="J978" s="211">
        <f>ROUND(I978*H978,2)</f>
        <v>0</v>
      </c>
      <c r="K978" s="208" t="s">
        <v>165</v>
      </c>
      <c r="L978" s="29"/>
      <c r="M978" s="212" t="s">
        <v>1</v>
      </c>
      <c r="N978" s="213" t="s">
        <v>39</v>
      </c>
      <c r="O978" s="76"/>
      <c r="P978" s="214">
        <f>O978*H978</f>
        <v>0</v>
      </c>
      <c r="Q978" s="214">
        <v>0.00043</v>
      </c>
      <c r="R978" s="214">
        <f>Q978*H978</f>
        <v>0.27382829999999997</v>
      </c>
      <c r="S978" s="214">
        <v>0</v>
      </c>
      <c r="T978" s="215">
        <f>S978*H978</f>
        <v>0</v>
      </c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R978" s="216" t="s">
        <v>244</v>
      </c>
      <c r="AT978" s="216" t="s">
        <v>161</v>
      </c>
      <c r="AU978" s="216" t="s">
        <v>83</v>
      </c>
      <c r="AY978" s="11" t="s">
        <v>159</v>
      </c>
      <c r="BE978" s="217">
        <f>IF(N978="základní",J978,0)</f>
        <v>0</v>
      </c>
      <c r="BF978" s="217">
        <f>IF(N978="snížená",J978,0)</f>
        <v>0</v>
      </c>
      <c r="BG978" s="217">
        <f>IF(N978="zákl. přenesená",J978,0)</f>
        <v>0</v>
      </c>
      <c r="BH978" s="217">
        <f>IF(N978="sníž. přenesená",J978,0)</f>
        <v>0</v>
      </c>
      <c r="BI978" s="217">
        <f>IF(N978="nulová",J978,0)</f>
        <v>0</v>
      </c>
      <c r="BJ978" s="11" t="s">
        <v>79</v>
      </c>
      <c r="BK978" s="217">
        <f>ROUND(I978*H978,2)</f>
        <v>0</v>
      </c>
      <c r="BL978" s="11" t="s">
        <v>244</v>
      </c>
      <c r="BM978" s="216" t="s">
        <v>1229</v>
      </c>
    </row>
    <row r="979" spans="2:51" s="218" customFormat="1" ht="12">
      <c r="B979" s="219"/>
      <c r="D979" s="220" t="s">
        <v>167</v>
      </c>
      <c r="E979" s="221" t="s">
        <v>1</v>
      </c>
      <c r="F979" s="222" t="s">
        <v>298</v>
      </c>
      <c r="H979" s="221" t="s">
        <v>1</v>
      </c>
      <c r="K979" s="223"/>
      <c r="L979" s="219"/>
      <c r="M979" s="224"/>
      <c r="N979" s="225"/>
      <c r="O979" s="225"/>
      <c r="P979" s="225"/>
      <c r="Q979" s="225"/>
      <c r="R979" s="225"/>
      <c r="S979" s="225"/>
      <c r="T979" s="226"/>
      <c r="AT979" s="221" t="s">
        <v>167</v>
      </c>
      <c r="AU979" s="221" t="s">
        <v>83</v>
      </c>
      <c r="AV979" s="218" t="s">
        <v>79</v>
      </c>
      <c r="AW979" s="218" t="s">
        <v>31</v>
      </c>
      <c r="AX979" s="218" t="s">
        <v>74</v>
      </c>
      <c r="AY979" s="221" t="s">
        <v>159</v>
      </c>
    </row>
    <row r="980" spans="2:51" s="227" customFormat="1" ht="12">
      <c r="B980" s="228"/>
      <c r="D980" s="220" t="s">
        <v>167</v>
      </c>
      <c r="E980" s="229" t="s">
        <v>1</v>
      </c>
      <c r="F980" s="230" t="s">
        <v>465</v>
      </c>
      <c r="H980" s="231">
        <v>23.09</v>
      </c>
      <c r="K980" s="232"/>
      <c r="L980" s="228"/>
      <c r="M980" s="233"/>
      <c r="N980" s="234"/>
      <c r="O980" s="234"/>
      <c r="P980" s="234"/>
      <c r="Q980" s="234"/>
      <c r="R980" s="234"/>
      <c r="S980" s="234"/>
      <c r="T980" s="235"/>
      <c r="AT980" s="229" t="s">
        <v>167</v>
      </c>
      <c r="AU980" s="229" t="s">
        <v>83</v>
      </c>
      <c r="AV980" s="227" t="s">
        <v>83</v>
      </c>
      <c r="AW980" s="227" t="s">
        <v>31</v>
      </c>
      <c r="AX980" s="227" t="s">
        <v>74</v>
      </c>
      <c r="AY980" s="229" t="s">
        <v>159</v>
      </c>
    </row>
    <row r="981" spans="2:51" s="227" customFormat="1" ht="12">
      <c r="B981" s="228"/>
      <c r="D981" s="220" t="s">
        <v>167</v>
      </c>
      <c r="E981" s="229" t="s">
        <v>1</v>
      </c>
      <c r="F981" s="230" t="s">
        <v>466</v>
      </c>
      <c r="H981" s="231">
        <v>3.94</v>
      </c>
      <c r="K981" s="232"/>
      <c r="L981" s="228"/>
      <c r="M981" s="233"/>
      <c r="N981" s="234"/>
      <c r="O981" s="234"/>
      <c r="P981" s="234"/>
      <c r="Q981" s="234"/>
      <c r="R981" s="234"/>
      <c r="S981" s="234"/>
      <c r="T981" s="235"/>
      <c r="AT981" s="229" t="s">
        <v>167</v>
      </c>
      <c r="AU981" s="229" t="s">
        <v>83</v>
      </c>
      <c r="AV981" s="227" t="s">
        <v>83</v>
      </c>
      <c r="AW981" s="227" t="s">
        <v>31</v>
      </c>
      <c r="AX981" s="227" t="s">
        <v>74</v>
      </c>
      <c r="AY981" s="229" t="s">
        <v>159</v>
      </c>
    </row>
    <row r="982" spans="2:51" s="227" customFormat="1" ht="12">
      <c r="B982" s="228"/>
      <c r="D982" s="220" t="s">
        <v>167</v>
      </c>
      <c r="E982" s="229" t="s">
        <v>1</v>
      </c>
      <c r="F982" s="230" t="s">
        <v>468</v>
      </c>
      <c r="H982" s="231">
        <v>23.5</v>
      </c>
      <c r="K982" s="232"/>
      <c r="L982" s="228"/>
      <c r="M982" s="233"/>
      <c r="N982" s="234"/>
      <c r="O982" s="234"/>
      <c r="P982" s="234"/>
      <c r="Q982" s="234"/>
      <c r="R982" s="234"/>
      <c r="S982" s="234"/>
      <c r="T982" s="235"/>
      <c r="AT982" s="229" t="s">
        <v>167</v>
      </c>
      <c r="AU982" s="229" t="s">
        <v>83</v>
      </c>
      <c r="AV982" s="227" t="s">
        <v>83</v>
      </c>
      <c r="AW982" s="227" t="s">
        <v>31</v>
      </c>
      <c r="AX982" s="227" t="s">
        <v>74</v>
      </c>
      <c r="AY982" s="229" t="s">
        <v>159</v>
      </c>
    </row>
    <row r="983" spans="2:51" s="227" customFormat="1" ht="12">
      <c r="B983" s="228"/>
      <c r="D983" s="220" t="s">
        <v>167</v>
      </c>
      <c r="E983" s="229" t="s">
        <v>1</v>
      </c>
      <c r="F983" s="230" t="s">
        <v>469</v>
      </c>
      <c r="H983" s="231">
        <v>23.1</v>
      </c>
      <c r="K983" s="232"/>
      <c r="L983" s="228"/>
      <c r="M983" s="233"/>
      <c r="N983" s="234"/>
      <c r="O983" s="234"/>
      <c r="P983" s="234"/>
      <c r="Q983" s="234"/>
      <c r="R983" s="234"/>
      <c r="S983" s="234"/>
      <c r="T983" s="235"/>
      <c r="AT983" s="229" t="s">
        <v>167</v>
      </c>
      <c r="AU983" s="229" t="s">
        <v>83</v>
      </c>
      <c r="AV983" s="227" t="s">
        <v>83</v>
      </c>
      <c r="AW983" s="227" t="s">
        <v>31</v>
      </c>
      <c r="AX983" s="227" t="s">
        <v>74</v>
      </c>
      <c r="AY983" s="229" t="s">
        <v>159</v>
      </c>
    </row>
    <row r="984" spans="2:51" s="227" customFormat="1" ht="12">
      <c r="B984" s="228"/>
      <c r="D984" s="220" t="s">
        <v>167</v>
      </c>
      <c r="E984" s="229" t="s">
        <v>1</v>
      </c>
      <c r="F984" s="230" t="s">
        <v>470</v>
      </c>
      <c r="H984" s="231">
        <v>21.4</v>
      </c>
      <c r="K984" s="232"/>
      <c r="L984" s="228"/>
      <c r="M984" s="233"/>
      <c r="N984" s="234"/>
      <c r="O984" s="234"/>
      <c r="P984" s="234"/>
      <c r="Q984" s="234"/>
      <c r="R984" s="234"/>
      <c r="S984" s="234"/>
      <c r="T984" s="235"/>
      <c r="AT984" s="229" t="s">
        <v>167</v>
      </c>
      <c r="AU984" s="229" t="s">
        <v>83</v>
      </c>
      <c r="AV984" s="227" t="s">
        <v>83</v>
      </c>
      <c r="AW984" s="227" t="s">
        <v>31</v>
      </c>
      <c r="AX984" s="227" t="s">
        <v>74</v>
      </c>
      <c r="AY984" s="229" t="s">
        <v>159</v>
      </c>
    </row>
    <row r="985" spans="2:51" s="227" customFormat="1" ht="12">
      <c r="B985" s="228"/>
      <c r="D985" s="220" t="s">
        <v>167</v>
      </c>
      <c r="E985" s="229" t="s">
        <v>1</v>
      </c>
      <c r="F985" s="230" t="s">
        <v>471</v>
      </c>
      <c r="H985" s="231">
        <v>11.7</v>
      </c>
      <c r="K985" s="232"/>
      <c r="L985" s="228"/>
      <c r="M985" s="233"/>
      <c r="N985" s="234"/>
      <c r="O985" s="234"/>
      <c r="P985" s="234"/>
      <c r="Q985" s="234"/>
      <c r="R985" s="234"/>
      <c r="S985" s="234"/>
      <c r="T985" s="235"/>
      <c r="AT985" s="229" t="s">
        <v>167</v>
      </c>
      <c r="AU985" s="229" t="s">
        <v>83</v>
      </c>
      <c r="AV985" s="227" t="s">
        <v>83</v>
      </c>
      <c r="AW985" s="227" t="s">
        <v>31</v>
      </c>
      <c r="AX985" s="227" t="s">
        <v>74</v>
      </c>
      <c r="AY985" s="229" t="s">
        <v>159</v>
      </c>
    </row>
    <row r="986" spans="2:51" s="227" customFormat="1" ht="12">
      <c r="B986" s="228"/>
      <c r="D986" s="220" t="s">
        <v>167</v>
      </c>
      <c r="E986" s="229" t="s">
        <v>1</v>
      </c>
      <c r="F986" s="230" t="s">
        <v>472</v>
      </c>
      <c r="H986" s="231">
        <v>6.44</v>
      </c>
      <c r="K986" s="232"/>
      <c r="L986" s="228"/>
      <c r="M986" s="233"/>
      <c r="N986" s="234"/>
      <c r="O986" s="234"/>
      <c r="P986" s="234"/>
      <c r="Q986" s="234"/>
      <c r="R986" s="234"/>
      <c r="S986" s="234"/>
      <c r="T986" s="235"/>
      <c r="AT986" s="229" t="s">
        <v>167</v>
      </c>
      <c r="AU986" s="229" t="s">
        <v>83</v>
      </c>
      <c r="AV986" s="227" t="s">
        <v>83</v>
      </c>
      <c r="AW986" s="227" t="s">
        <v>31</v>
      </c>
      <c r="AX986" s="227" t="s">
        <v>74</v>
      </c>
      <c r="AY986" s="229" t="s">
        <v>159</v>
      </c>
    </row>
    <row r="987" spans="2:51" s="227" customFormat="1" ht="12">
      <c r="B987" s="228"/>
      <c r="D987" s="220" t="s">
        <v>167</v>
      </c>
      <c r="E987" s="229" t="s">
        <v>1</v>
      </c>
      <c r="F987" s="230" t="s">
        <v>473</v>
      </c>
      <c r="H987" s="231">
        <v>20.54</v>
      </c>
      <c r="K987" s="232"/>
      <c r="L987" s="228"/>
      <c r="M987" s="233"/>
      <c r="N987" s="234"/>
      <c r="O987" s="234"/>
      <c r="P987" s="234"/>
      <c r="Q987" s="234"/>
      <c r="R987" s="234"/>
      <c r="S987" s="234"/>
      <c r="T987" s="235"/>
      <c r="AT987" s="229" t="s">
        <v>167</v>
      </c>
      <c r="AU987" s="229" t="s">
        <v>83</v>
      </c>
      <c r="AV987" s="227" t="s">
        <v>83</v>
      </c>
      <c r="AW987" s="227" t="s">
        <v>31</v>
      </c>
      <c r="AX987" s="227" t="s">
        <v>74</v>
      </c>
      <c r="AY987" s="229" t="s">
        <v>159</v>
      </c>
    </row>
    <row r="988" spans="2:51" s="227" customFormat="1" ht="12">
      <c r="B988" s="228"/>
      <c r="D988" s="220" t="s">
        <v>167</v>
      </c>
      <c r="E988" s="229" t="s">
        <v>1</v>
      </c>
      <c r="F988" s="230" t="s">
        <v>474</v>
      </c>
      <c r="H988" s="231">
        <v>14.75</v>
      </c>
      <c r="K988" s="232"/>
      <c r="L988" s="228"/>
      <c r="M988" s="233"/>
      <c r="N988" s="234"/>
      <c r="O988" s="234"/>
      <c r="P988" s="234"/>
      <c r="Q988" s="234"/>
      <c r="R988" s="234"/>
      <c r="S988" s="234"/>
      <c r="T988" s="235"/>
      <c r="AT988" s="229" t="s">
        <v>167</v>
      </c>
      <c r="AU988" s="229" t="s">
        <v>83</v>
      </c>
      <c r="AV988" s="227" t="s">
        <v>83</v>
      </c>
      <c r="AW988" s="227" t="s">
        <v>31</v>
      </c>
      <c r="AX988" s="227" t="s">
        <v>74</v>
      </c>
      <c r="AY988" s="229" t="s">
        <v>159</v>
      </c>
    </row>
    <row r="989" spans="2:51" s="227" customFormat="1" ht="12">
      <c r="B989" s="228"/>
      <c r="D989" s="220" t="s">
        <v>167</v>
      </c>
      <c r="E989" s="229" t="s">
        <v>1</v>
      </c>
      <c r="F989" s="230" t="s">
        <v>475</v>
      </c>
      <c r="H989" s="231">
        <v>18.2</v>
      </c>
      <c r="K989" s="232"/>
      <c r="L989" s="228"/>
      <c r="M989" s="233"/>
      <c r="N989" s="234"/>
      <c r="O989" s="234"/>
      <c r="P989" s="234"/>
      <c r="Q989" s="234"/>
      <c r="R989" s="234"/>
      <c r="S989" s="234"/>
      <c r="T989" s="235"/>
      <c r="AT989" s="229" t="s">
        <v>167</v>
      </c>
      <c r="AU989" s="229" t="s">
        <v>83</v>
      </c>
      <c r="AV989" s="227" t="s">
        <v>83</v>
      </c>
      <c r="AW989" s="227" t="s">
        <v>31</v>
      </c>
      <c r="AX989" s="227" t="s">
        <v>74</v>
      </c>
      <c r="AY989" s="229" t="s">
        <v>159</v>
      </c>
    </row>
    <row r="990" spans="2:51" s="227" customFormat="1" ht="12">
      <c r="B990" s="228"/>
      <c r="D990" s="220" t="s">
        <v>167</v>
      </c>
      <c r="E990" s="229" t="s">
        <v>1</v>
      </c>
      <c r="F990" s="230" t="s">
        <v>476</v>
      </c>
      <c r="H990" s="231">
        <v>20.64</v>
      </c>
      <c r="K990" s="232"/>
      <c r="L990" s="228"/>
      <c r="M990" s="233"/>
      <c r="N990" s="234"/>
      <c r="O990" s="234"/>
      <c r="P990" s="234"/>
      <c r="Q990" s="234"/>
      <c r="R990" s="234"/>
      <c r="S990" s="234"/>
      <c r="T990" s="235"/>
      <c r="AT990" s="229" t="s">
        <v>167</v>
      </c>
      <c r="AU990" s="229" t="s">
        <v>83</v>
      </c>
      <c r="AV990" s="227" t="s">
        <v>83</v>
      </c>
      <c r="AW990" s="227" t="s">
        <v>31</v>
      </c>
      <c r="AX990" s="227" t="s">
        <v>74</v>
      </c>
      <c r="AY990" s="229" t="s">
        <v>159</v>
      </c>
    </row>
    <row r="991" spans="2:51" s="227" customFormat="1" ht="12">
      <c r="B991" s="228"/>
      <c r="D991" s="220" t="s">
        <v>167</v>
      </c>
      <c r="E991" s="229" t="s">
        <v>1</v>
      </c>
      <c r="F991" s="230" t="s">
        <v>477</v>
      </c>
      <c r="H991" s="231">
        <v>14.08</v>
      </c>
      <c r="K991" s="232"/>
      <c r="L991" s="228"/>
      <c r="M991" s="233"/>
      <c r="N991" s="234"/>
      <c r="O991" s="234"/>
      <c r="P991" s="234"/>
      <c r="Q991" s="234"/>
      <c r="R991" s="234"/>
      <c r="S991" s="234"/>
      <c r="T991" s="235"/>
      <c r="AT991" s="229" t="s">
        <v>167</v>
      </c>
      <c r="AU991" s="229" t="s">
        <v>83</v>
      </c>
      <c r="AV991" s="227" t="s">
        <v>83</v>
      </c>
      <c r="AW991" s="227" t="s">
        <v>31</v>
      </c>
      <c r="AX991" s="227" t="s">
        <v>74</v>
      </c>
      <c r="AY991" s="229" t="s">
        <v>159</v>
      </c>
    </row>
    <row r="992" spans="2:51" s="227" customFormat="1" ht="12">
      <c r="B992" s="228"/>
      <c r="D992" s="220" t="s">
        <v>167</v>
      </c>
      <c r="E992" s="229" t="s">
        <v>1</v>
      </c>
      <c r="F992" s="230" t="s">
        <v>478</v>
      </c>
      <c r="H992" s="231">
        <v>6.6</v>
      </c>
      <c r="K992" s="232"/>
      <c r="L992" s="228"/>
      <c r="M992" s="233"/>
      <c r="N992" s="234"/>
      <c r="O992" s="234"/>
      <c r="P992" s="234"/>
      <c r="Q992" s="234"/>
      <c r="R992" s="234"/>
      <c r="S992" s="234"/>
      <c r="T992" s="235"/>
      <c r="AT992" s="229" t="s">
        <v>167</v>
      </c>
      <c r="AU992" s="229" t="s">
        <v>83</v>
      </c>
      <c r="AV992" s="227" t="s">
        <v>83</v>
      </c>
      <c r="AW992" s="227" t="s">
        <v>31</v>
      </c>
      <c r="AX992" s="227" t="s">
        <v>74</v>
      </c>
      <c r="AY992" s="229" t="s">
        <v>159</v>
      </c>
    </row>
    <row r="993" spans="2:51" s="227" customFormat="1" ht="12">
      <c r="B993" s="228"/>
      <c r="D993" s="220" t="s">
        <v>167</v>
      </c>
      <c r="E993" s="229" t="s">
        <v>1</v>
      </c>
      <c r="F993" s="230" t="s">
        <v>479</v>
      </c>
      <c r="H993" s="231">
        <v>11.74</v>
      </c>
      <c r="K993" s="232"/>
      <c r="L993" s="228"/>
      <c r="M993" s="233"/>
      <c r="N993" s="234"/>
      <c r="O993" s="234"/>
      <c r="P993" s="234"/>
      <c r="Q993" s="234"/>
      <c r="R993" s="234"/>
      <c r="S993" s="234"/>
      <c r="T993" s="235"/>
      <c r="AT993" s="229" t="s">
        <v>167</v>
      </c>
      <c r="AU993" s="229" t="s">
        <v>83</v>
      </c>
      <c r="AV993" s="227" t="s">
        <v>83</v>
      </c>
      <c r="AW993" s="227" t="s">
        <v>31</v>
      </c>
      <c r="AX993" s="227" t="s">
        <v>74</v>
      </c>
      <c r="AY993" s="229" t="s">
        <v>159</v>
      </c>
    </row>
    <row r="994" spans="2:51" s="227" customFormat="1" ht="12">
      <c r="B994" s="228"/>
      <c r="D994" s="220" t="s">
        <v>167</v>
      </c>
      <c r="E994" s="229" t="s">
        <v>1</v>
      </c>
      <c r="F994" s="230" t="s">
        <v>480</v>
      </c>
      <c r="H994" s="231">
        <v>6.22</v>
      </c>
      <c r="K994" s="232"/>
      <c r="L994" s="228"/>
      <c r="M994" s="233"/>
      <c r="N994" s="234"/>
      <c r="O994" s="234"/>
      <c r="P994" s="234"/>
      <c r="Q994" s="234"/>
      <c r="R994" s="234"/>
      <c r="S994" s="234"/>
      <c r="T994" s="235"/>
      <c r="AT994" s="229" t="s">
        <v>167</v>
      </c>
      <c r="AU994" s="229" t="s">
        <v>83</v>
      </c>
      <c r="AV994" s="227" t="s">
        <v>83</v>
      </c>
      <c r="AW994" s="227" t="s">
        <v>31</v>
      </c>
      <c r="AX994" s="227" t="s">
        <v>74</v>
      </c>
      <c r="AY994" s="229" t="s">
        <v>159</v>
      </c>
    </row>
    <row r="995" spans="2:51" s="255" customFormat="1" ht="12">
      <c r="B995" s="254"/>
      <c r="D995" s="220" t="s">
        <v>167</v>
      </c>
      <c r="E995" s="256" t="s">
        <v>1</v>
      </c>
      <c r="F995" s="257" t="s">
        <v>380</v>
      </c>
      <c r="H995" s="258">
        <v>225.94000000000003</v>
      </c>
      <c r="K995" s="259"/>
      <c r="L995" s="254"/>
      <c r="M995" s="260"/>
      <c r="N995" s="261"/>
      <c r="O995" s="261"/>
      <c r="P995" s="261"/>
      <c r="Q995" s="261"/>
      <c r="R995" s="261"/>
      <c r="S995" s="261"/>
      <c r="T995" s="262"/>
      <c r="AT995" s="256" t="s">
        <v>167</v>
      </c>
      <c r="AU995" s="256" t="s">
        <v>83</v>
      </c>
      <c r="AV995" s="255" t="s">
        <v>86</v>
      </c>
      <c r="AW995" s="255" t="s">
        <v>31</v>
      </c>
      <c r="AX995" s="255" t="s">
        <v>74</v>
      </c>
      <c r="AY995" s="256" t="s">
        <v>159</v>
      </c>
    </row>
    <row r="996" spans="2:51" s="218" customFormat="1" ht="12">
      <c r="B996" s="219"/>
      <c r="D996" s="220" t="s">
        <v>167</v>
      </c>
      <c r="E996" s="221" t="s">
        <v>1</v>
      </c>
      <c r="F996" s="222" t="s">
        <v>353</v>
      </c>
      <c r="H996" s="221" t="s">
        <v>1</v>
      </c>
      <c r="K996" s="223"/>
      <c r="L996" s="219"/>
      <c r="M996" s="224"/>
      <c r="N996" s="225"/>
      <c r="O996" s="225"/>
      <c r="P996" s="225"/>
      <c r="Q996" s="225"/>
      <c r="R996" s="225"/>
      <c r="S996" s="225"/>
      <c r="T996" s="226"/>
      <c r="AT996" s="221" t="s">
        <v>167</v>
      </c>
      <c r="AU996" s="221" t="s">
        <v>83</v>
      </c>
      <c r="AV996" s="218" t="s">
        <v>79</v>
      </c>
      <c r="AW996" s="218" t="s">
        <v>31</v>
      </c>
      <c r="AX996" s="218" t="s">
        <v>74</v>
      </c>
      <c r="AY996" s="221" t="s">
        <v>159</v>
      </c>
    </row>
    <row r="997" spans="2:51" s="227" customFormat="1" ht="12">
      <c r="B997" s="228"/>
      <c r="D997" s="220" t="s">
        <v>167</v>
      </c>
      <c r="E997" s="229" t="s">
        <v>1</v>
      </c>
      <c r="F997" s="230" t="s">
        <v>757</v>
      </c>
      <c r="H997" s="231">
        <v>9.75</v>
      </c>
      <c r="K997" s="232"/>
      <c r="L997" s="228"/>
      <c r="M997" s="233"/>
      <c r="N997" s="234"/>
      <c r="O997" s="234"/>
      <c r="P997" s="234"/>
      <c r="Q997" s="234"/>
      <c r="R997" s="234"/>
      <c r="S997" s="234"/>
      <c r="T997" s="235"/>
      <c r="AT997" s="229" t="s">
        <v>167</v>
      </c>
      <c r="AU997" s="229" t="s">
        <v>83</v>
      </c>
      <c r="AV997" s="227" t="s">
        <v>83</v>
      </c>
      <c r="AW997" s="227" t="s">
        <v>31</v>
      </c>
      <c r="AX997" s="227" t="s">
        <v>74</v>
      </c>
      <c r="AY997" s="229" t="s">
        <v>159</v>
      </c>
    </row>
    <row r="998" spans="2:51" s="227" customFormat="1" ht="12">
      <c r="B998" s="228"/>
      <c r="D998" s="220" t="s">
        <v>167</v>
      </c>
      <c r="E998" s="229" t="s">
        <v>1</v>
      </c>
      <c r="F998" s="230" t="s">
        <v>759</v>
      </c>
      <c r="H998" s="231">
        <v>4.24</v>
      </c>
      <c r="K998" s="232"/>
      <c r="L998" s="228"/>
      <c r="M998" s="233"/>
      <c r="N998" s="234"/>
      <c r="O998" s="234"/>
      <c r="P998" s="234"/>
      <c r="Q998" s="234"/>
      <c r="R998" s="234"/>
      <c r="S998" s="234"/>
      <c r="T998" s="235"/>
      <c r="AT998" s="229" t="s">
        <v>167</v>
      </c>
      <c r="AU998" s="229" t="s">
        <v>83</v>
      </c>
      <c r="AV998" s="227" t="s">
        <v>83</v>
      </c>
      <c r="AW998" s="227" t="s">
        <v>31</v>
      </c>
      <c r="AX998" s="227" t="s">
        <v>74</v>
      </c>
      <c r="AY998" s="229" t="s">
        <v>159</v>
      </c>
    </row>
    <row r="999" spans="2:51" s="227" customFormat="1" ht="12">
      <c r="B999" s="228"/>
      <c r="D999" s="220" t="s">
        <v>167</v>
      </c>
      <c r="E999" s="229" t="s">
        <v>1</v>
      </c>
      <c r="F999" s="230" t="s">
        <v>760</v>
      </c>
      <c r="H999" s="231">
        <v>15.15</v>
      </c>
      <c r="K999" s="232"/>
      <c r="L999" s="228"/>
      <c r="M999" s="233"/>
      <c r="N999" s="234"/>
      <c r="O999" s="234"/>
      <c r="P999" s="234"/>
      <c r="Q999" s="234"/>
      <c r="R999" s="234"/>
      <c r="S999" s="234"/>
      <c r="T999" s="235"/>
      <c r="AT999" s="229" t="s">
        <v>167</v>
      </c>
      <c r="AU999" s="229" t="s">
        <v>83</v>
      </c>
      <c r="AV999" s="227" t="s">
        <v>83</v>
      </c>
      <c r="AW999" s="227" t="s">
        <v>31</v>
      </c>
      <c r="AX999" s="227" t="s">
        <v>74</v>
      </c>
      <c r="AY999" s="229" t="s">
        <v>159</v>
      </c>
    </row>
    <row r="1000" spans="2:51" s="227" customFormat="1" ht="12">
      <c r="B1000" s="228"/>
      <c r="D1000" s="220" t="s">
        <v>167</v>
      </c>
      <c r="E1000" s="229" t="s">
        <v>1</v>
      </c>
      <c r="F1000" s="230" t="s">
        <v>761</v>
      </c>
      <c r="H1000" s="231">
        <v>8</v>
      </c>
      <c r="K1000" s="232"/>
      <c r="L1000" s="228"/>
      <c r="M1000" s="233"/>
      <c r="N1000" s="234"/>
      <c r="O1000" s="234"/>
      <c r="P1000" s="234"/>
      <c r="Q1000" s="234"/>
      <c r="R1000" s="234"/>
      <c r="S1000" s="234"/>
      <c r="T1000" s="235"/>
      <c r="AT1000" s="229" t="s">
        <v>167</v>
      </c>
      <c r="AU1000" s="229" t="s">
        <v>83</v>
      </c>
      <c r="AV1000" s="227" t="s">
        <v>83</v>
      </c>
      <c r="AW1000" s="227" t="s">
        <v>31</v>
      </c>
      <c r="AX1000" s="227" t="s">
        <v>74</v>
      </c>
      <c r="AY1000" s="229" t="s">
        <v>159</v>
      </c>
    </row>
    <row r="1001" spans="2:51" s="255" customFormat="1" ht="12">
      <c r="B1001" s="254"/>
      <c r="D1001" s="220" t="s">
        <v>167</v>
      </c>
      <c r="E1001" s="256" t="s">
        <v>1</v>
      </c>
      <c r="F1001" s="257" t="s">
        <v>380</v>
      </c>
      <c r="H1001" s="258">
        <v>37.14</v>
      </c>
      <c r="K1001" s="259"/>
      <c r="L1001" s="254"/>
      <c r="M1001" s="260"/>
      <c r="N1001" s="261"/>
      <c r="O1001" s="261"/>
      <c r="P1001" s="261"/>
      <c r="Q1001" s="261"/>
      <c r="R1001" s="261"/>
      <c r="S1001" s="261"/>
      <c r="T1001" s="262"/>
      <c r="AT1001" s="256" t="s">
        <v>167</v>
      </c>
      <c r="AU1001" s="256" t="s">
        <v>83</v>
      </c>
      <c r="AV1001" s="255" t="s">
        <v>86</v>
      </c>
      <c r="AW1001" s="255" t="s">
        <v>31</v>
      </c>
      <c r="AX1001" s="255" t="s">
        <v>74</v>
      </c>
      <c r="AY1001" s="256" t="s">
        <v>159</v>
      </c>
    </row>
    <row r="1002" spans="2:51" s="218" customFormat="1" ht="12">
      <c r="B1002" s="219"/>
      <c r="D1002" s="220" t="s">
        <v>167</v>
      </c>
      <c r="E1002" s="221" t="s">
        <v>1</v>
      </c>
      <c r="F1002" s="222" t="s">
        <v>300</v>
      </c>
      <c r="H1002" s="221" t="s">
        <v>1</v>
      </c>
      <c r="K1002" s="223"/>
      <c r="L1002" s="219"/>
      <c r="M1002" s="224"/>
      <c r="N1002" s="225"/>
      <c r="O1002" s="225"/>
      <c r="P1002" s="225"/>
      <c r="Q1002" s="225"/>
      <c r="R1002" s="225"/>
      <c r="S1002" s="225"/>
      <c r="T1002" s="226"/>
      <c r="AT1002" s="221" t="s">
        <v>167</v>
      </c>
      <c r="AU1002" s="221" t="s">
        <v>83</v>
      </c>
      <c r="AV1002" s="218" t="s">
        <v>79</v>
      </c>
      <c r="AW1002" s="218" t="s">
        <v>31</v>
      </c>
      <c r="AX1002" s="218" t="s">
        <v>74</v>
      </c>
      <c r="AY1002" s="221" t="s">
        <v>159</v>
      </c>
    </row>
    <row r="1003" spans="2:51" s="227" customFormat="1" ht="12">
      <c r="B1003" s="228"/>
      <c r="D1003" s="220" t="s">
        <v>167</v>
      </c>
      <c r="E1003" s="229" t="s">
        <v>1</v>
      </c>
      <c r="F1003" s="230" t="s">
        <v>762</v>
      </c>
      <c r="H1003" s="231">
        <v>20.85</v>
      </c>
      <c r="K1003" s="232"/>
      <c r="L1003" s="228"/>
      <c r="M1003" s="233"/>
      <c r="N1003" s="234"/>
      <c r="O1003" s="234"/>
      <c r="P1003" s="234"/>
      <c r="Q1003" s="234"/>
      <c r="R1003" s="234"/>
      <c r="S1003" s="234"/>
      <c r="T1003" s="235"/>
      <c r="AT1003" s="229" t="s">
        <v>167</v>
      </c>
      <c r="AU1003" s="229" t="s">
        <v>83</v>
      </c>
      <c r="AV1003" s="227" t="s">
        <v>83</v>
      </c>
      <c r="AW1003" s="227" t="s">
        <v>31</v>
      </c>
      <c r="AX1003" s="227" t="s">
        <v>74</v>
      </c>
      <c r="AY1003" s="229" t="s">
        <v>159</v>
      </c>
    </row>
    <row r="1004" spans="2:51" s="227" customFormat="1" ht="12">
      <c r="B1004" s="228"/>
      <c r="D1004" s="220" t="s">
        <v>167</v>
      </c>
      <c r="E1004" s="229" t="s">
        <v>1</v>
      </c>
      <c r="F1004" s="230" t="s">
        <v>763</v>
      </c>
      <c r="H1004" s="231">
        <v>6.64</v>
      </c>
      <c r="K1004" s="232"/>
      <c r="L1004" s="228"/>
      <c r="M1004" s="233"/>
      <c r="N1004" s="234"/>
      <c r="O1004" s="234"/>
      <c r="P1004" s="234"/>
      <c r="Q1004" s="234"/>
      <c r="R1004" s="234"/>
      <c r="S1004" s="234"/>
      <c r="T1004" s="235"/>
      <c r="AT1004" s="229" t="s">
        <v>167</v>
      </c>
      <c r="AU1004" s="229" t="s">
        <v>83</v>
      </c>
      <c r="AV1004" s="227" t="s">
        <v>83</v>
      </c>
      <c r="AW1004" s="227" t="s">
        <v>31</v>
      </c>
      <c r="AX1004" s="227" t="s">
        <v>74</v>
      </c>
      <c r="AY1004" s="229" t="s">
        <v>159</v>
      </c>
    </row>
    <row r="1005" spans="2:51" s="227" customFormat="1" ht="12">
      <c r="B1005" s="228"/>
      <c r="D1005" s="220" t="s">
        <v>167</v>
      </c>
      <c r="E1005" s="229" t="s">
        <v>1</v>
      </c>
      <c r="F1005" s="230" t="s">
        <v>1230</v>
      </c>
      <c r="H1005" s="231">
        <v>5.59</v>
      </c>
      <c r="K1005" s="232"/>
      <c r="L1005" s="228"/>
      <c r="M1005" s="233"/>
      <c r="N1005" s="234"/>
      <c r="O1005" s="234"/>
      <c r="P1005" s="234"/>
      <c r="Q1005" s="234"/>
      <c r="R1005" s="234"/>
      <c r="S1005" s="234"/>
      <c r="T1005" s="235"/>
      <c r="AT1005" s="229" t="s">
        <v>167</v>
      </c>
      <c r="AU1005" s="229" t="s">
        <v>83</v>
      </c>
      <c r="AV1005" s="227" t="s">
        <v>83</v>
      </c>
      <c r="AW1005" s="227" t="s">
        <v>31</v>
      </c>
      <c r="AX1005" s="227" t="s">
        <v>74</v>
      </c>
      <c r="AY1005" s="229" t="s">
        <v>159</v>
      </c>
    </row>
    <row r="1006" spans="2:51" s="227" customFormat="1" ht="12">
      <c r="B1006" s="228"/>
      <c r="D1006" s="220" t="s">
        <v>167</v>
      </c>
      <c r="E1006" s="229" t="s">
        <v>1</v>
      </c>
      <c r="F1006" s="230" t="s">
        <v>1231</v>
      </c>
      <c r="H1006" s="231">
        <v>2.03</v>
      </c>
      <c r="K1006" s="232"/>
      <c r="L1006" s="228"/>
      <c r="M1006" s="233"/>
      <c r="N1006" s="234"/>
      <c r="O1006" s="234"/>
      <c r="P1006" s="234"/>
      <c r="Q1006" s="234"/>
      <c r="R1006" s="234"/>
      <c r="S1006" s="234"/>
      <c r="T1006" s="235"/>
      <c r="AT1006" s="229" t="s">
        <v>167</v>
      </c>
      <c r="AU1006" s="229" t="s">
        <v>83</v>
      </c>
      <c r="AV1006" s="227" t="s">
        <v>83</v>
      </c>
      <c r="AW1006" s="227" t="s">
        <v>31</v>
      </c>
      <c r="AX1006" s="227" t="s">
        <v>74</v>
      </c>
      <c r="AY1006" s="229" t="s">
        <v>159</v>
      </c>
    </row>
    <row r="1007" spans="2:51" s="227" customFormat="1" ht="12">
      <c r="B1007" s="228"/>
      <c r="D1007" s="220" t="s">
        <v>167</v>
      </c>
      <c r="E1007" s="229" t="s">
        <v>1</v>
      </c>
      <c r="F1007" s="230" t="s">
        <v>765</v>
      </c>
      <c r="H1007" s="231">
        <v>10.4</v>
      </c>
      <c r="K1007" s="232"/>
      <c r="L1007" s="228"/>
      <c r="M1007" s="233"/>
      <c r="N1007" s="234"/>
      <c r="O1007" s="234"/>
      <c r="P1007" s="234"/>
      <c r="Q1007" s="234"/>
      <c r="R1007" s="234"/>
      <c r="S1007" s="234"/>
      <c r="T1007" s="235"/>
      <c r="AT1007" s="229" t="s">
        <v>167</v>
      </c>
      <c r="AU1007" s="229" t="s">
        <v>83</v>
      </c>
      <c r="AV1007" s="227" t="s">
        <v>83</v>
      </c>
      <c r="AW1007" s="227" t="s">
        <v>31</v>
      </c>
      <c r="AX1007" s="227" t="s">
        <v>74</v>
      </c>
      <c r="AY1007" s="229" t="s">
        <v>159</v>
      </c>
    </row>
    <row r="1008" spans="2:51" s="227" customFormat="1" ht="12">
      <c r="B1008" s="228"/>
      <c r="D1008" s="220" t="s">
        <v>167</v>
      </c>
      <c r="E1008" s="229" t="s">
        <v>1</v>
      </c>
      <c r="F1008" s="230" t="s">
        <v>1232</v>
      </c>
      <c r="H1008" s="231">
        <v>16.45</v>
      </c>
      <c r="K1008" s="232"/>
      <c r="L1008" s="228"/>
      <c r="M1008" s="233"/>
      <c r="N1008" s="234"/>
      <c r="O1008" s="234"/>
      <c r="P1008" s="234"/>
      <c r="Q1008" s="234"/>
      <c r="R1008" s="234"/>
      <c r="S1008" s="234"/>
      <c r="T1008" s="235"/>
      <c r="AT1008" s="229" t="s">
        <v>167</v>
      </c>
      <c r="AU1008" s="229" t="s">
        <v>83</v>
      </c>
      <c r="AV1008" s="227" t="s">
        <v>83</v>
      </c>
      <c r="AW1008" s="227" t="s">
        <v>31</v>
      </c>
      <c r="AX1008" s="227" t="s">
        <v>74</v>
      </c>
      <c r="AY1008" s="229" t="s">
        <v>159</v>
      </c>
    </row>
    <row r="1009" spans="2:51" s="227" customFormat="1" ht="12">
      <c r="B1009" s="228"/>
      <c r="D1009" s="220" t="s">
        <v>167</v>
      </c>
      <c r="E1009" s="229" t="s">
        <v>1</v>
      </c>
      <c r="F1009" s="230" t="s">
        <v>562</v>
      </c>
      <c r="H1009" s="231">
        <v>10.9</v>
      </c>
      <c r="K1009" s="232"/>
      <c r="L1009" s="228"/>
      <c r="M1009" s="233"/>
      <c r="N1009" s="234"/>
      <c r="O1009" s="234"/>
      <c r="P1009" s="234"/>
      <c r="Q1009" s="234"/>
      <c r="R1009" s="234"/>
      <c r="S1009" s="234"/>
      <c r="T1009" s="235"/>
      <c r="AT1009" s="229" t="s">
        <v>167</v>
      </c>
      <c r="AU1009" s="229" t="s">
        <v>83</v>
      </c>
      <c r="AV1009" s="227" t="s">
        <v>83</v>
      </c>
      <c r="AW1009" s="227" t="s">
        <v>31</v>
      </c>
      <c r="AX1009" s="227" t="s">
        <v>74</v>
      </c>
      <c r="AY1009" s="229" t="s">
        <v>159</v>
      </c>
    </row>
    <row r="1010" spans="2:51" s="227" customFormat="1" ht="12">
      <c r="B1010" s="228"/>
      <c r="D1010" s="220" t="s">
        <v>167</v>
      </c>
      <c r="E1010" s="229" t="s">
        <v>1</v>
      </c>
      <c r="F1010" s="230" t="s">
        <v>563</v>
      </c>
      <c r="H1010" s="231">
        <v>11.01</v>
      </c>
      <c r="K1010" s="232"/>
      <c r="L1010" s="228"/>
      <c r="M1010" s="233"/>
      <c r="N1010" s="234"/>
      <c r="O1010" s="234"/>
      <c r="P1010" s="234"/>
      <c r="Q1010" s="234"/>
      <c r="R1010" s="234"/>
      <c r="S1010" s="234"/>
      <c r="T1010" s="235"/>
      <c r="AT1010" s="229" t="s">
        <v>167</v>
      </c>
      <c r="AU1010" s="229" t="s">
        <v>83</v>
      </c>
      <c r="AV1010" s="227" t="s">
        <v>83</v>
      </c>
      <c r="AW1010" s="227" t="s">
        <v>31</v>
      </c>
      <c r="AX1010" s="227" t="s">
        <v>74</v>
      </c>
      <c r="AY1010" s="229" t="s">
        <v>159</v>
      </c>
    </row>
    <row r="1011" spans="2:51" s="227" customFormat="1" ht="12">
      <c r="B1011" s="228"/>
      <c r="D1011" s="220" t="s">
        <v>167</v>
      </c>
      <c r="E1011" s="229" t="s">
        <v>1</v>
      </c>
      <c r="F1011" s="230" t="s">
        <v>564</v>
      </c>
      <c r="H1011" s="231">
        <v>12.44</v>
      </c>
      <c r="K1011" s="232"/>
      <c r="L1011" s="228"/>
      <c r="M1011" s="233"/>
      <c r="N1011" s="234"/>
      <c r="O1011" s="234"/>
      <c r="P1011" s="234"/>
      <c r="Q1011" s="234"/>
      <c r="R1011" s="234"/>
      <c r="S1011" s="234"/>
      <c r="T1011" s="235"/>
      <c r="AT1011" s="229" t="s">
        <v>167</v>
      </c>
      <c r="AU1011" s="229" t="s">
        <v>83</v>
      </c>
      <c r="AV1011" s="227" t="s">
        <v>83</v>
      </c>
      <c r="AW1011" s="227" t="s">
        <v>31</v>
      </c>
      <c r="AX1011" s="227" t="s">
        <v>74</v>
      </c>
      <c r="AY1011" s="229" t="s">
        <v>159</v>
      </c>
    </row>
    <row r="1012" spans="2:51" s="227" customFormat="1" ht="12">
      <c r="B1012" s="228"/>
      <c r="D1012" s="220" t="s">
        <v>167</v>
      </c>
      <c r="E1012" s="229" t="s">
        <v>1</v>
      </c>
      <c r="F1012" s="230" t="s">
        <v>1233</v>
      </c>
      <c r="H1012" s="231">
        <v>5.26</v>
      </c>
      <c r="K1012" s="232"/>
      <c r="L1012" s="228"/>
      <c r="M1012" s="233"/>
      <c r="N1012" s="234"/>
      <c r="O1012" s="234"/>
      <c r="P1012" s="234"/>
      <c r="Q1012" s="234"/>
      <c r="R1012" s="234"/>
      <c r="S1012" s="234"/>
      <c r="T1012" s="235"/>
      <c r="AT1012" s="229" t="s">
        <v>167</v>
      </c>
      <c r="AU1012" s="229" t="s">
        <v>83</v>
      </c>
      <c r="AV1012" s="227" t="s">
        <v>83</v>
      </c>
      <c r="AW1012" s="227" t="s">
        <v>31</v>
      </c>
      <c r="AX1012" s="227" t="s">
        <v>74</v>
      </c>
      <c r="AY1012" s="229" t="s">
        <v>159</v>
      </c>
    </row>
    <row r="1013" spans="2:51" s="255" customFormat="1" ht="12">
      <c r="B1013" s="254"/>
      <c r="D1013" s="220" t="s">
        <v>167</v>
      </c>
      <c r="E1013" s="256" t="s">
        <v>1</v>
      </c>
      <c r="F1013" s="257" t="s">
        <v>380</v>
      </c>
      <c r="H1013" s="258">
        <v>101.57000000000001</v>
      </c>
      <c r="K1013" s="259"/>
      <c r="L1013" s="254"/>
      <c r="M1013" s="260"/>
      <c r="N1013" s="261"/>
      <c r="O1013" s="261"/>
      <c r="P1013" s="261"/>
      <c r="Q1013" s="261"/>
      <c r="R1013" s="261"/>
      <c r="S1013" s="261"/>
      <c r="T1013" s="262"/>
      <c r="AT1013" s="256" t="s">
        <v>167</v>
      </c>
      <c r="AU1013" s="256" t="s">
        <v>83</v>
      </c>
      <c r="AV1013" s="255" t="s">
        <v>86</v>
      </c>
      <c r="AW1013" s="255" t="s">
        <v>31</v>
      </c>
      <c r="AX1013" s="255" t="s">
        <v>74</v>
      </c>
      <c r="AY1013" s="256" t="s">
        <v>159</v>
      </c>
    </row>
    <row r="1014" spans="2:51" s="218" customFormat="1" ht="12">
      <c r="B1014" s="219"/>
      <c r="D1014" s="220" t="s">
        <v>167</v>
      </c>
      <c r="E1014" s="221" t="s">
        <v>1</v>
      </c>
      <c r="F1014" s="222" t="s">
        <v>1234</v>
      </c>
      <c r="H1014" s="221" t="s">
        <v>1</v>
      </c>
      <c r="K1014" s="223"/>
      <c r="L1014" s="219"/>
      <c r="M1014" s="224"/>
      <c r="N1014" s="225"/>
      <c r="O1014" s="225"/>
      <c r="P1014" s="225"/>
      <c r="Q1014" s="225"/>
      <c r="R1014" s="225"/>
      <c r="S1014" s="225"/>
      <c r="T1014" s="226"/>
      <c r="AT1014" s="221" t="s">
        <v>167</v>
      </c>
      <c r="AU1014" s="221" t="s">
        <v>83</v>
      </c>
      <c r="AV1014" s="218" t="s">
        <v>79</v>
      </c>
      <c r="AW1014" s="218" t="s">
        <v>31</v>
      </c>
      <c r="AX1014" s="218" t="s">
        <v>74</v>
      </c>
      <c r="AY1014" s="221" t="s">
        <v>159</v>
      </c>
    </row>
    <row r="1015" spans="2:51" s="227" customFormat="1" ht="12">
      <c r="B1015" s="228"/>
      <c r="D1015" s="220" t="s">
        <v>167</v>
      </c>
      <c r="E1015" s="229" t="s">
        <v>1</v>
      </c>
      <c r="F1015" s="230" t="s">
        <v>1235</v>
      </c>
      <c r="H1015" s="231">
        <v>20.85</v>
      </c>
      <c r="K1015" s="232"/>
      <c r="L1015" s="228"/>
      <c r="M1015" s="233"/>
      <c r="N1015" s="234"/>
      <c r="O1015" s="234"/>
      <c r="P1015" s="234"/>
      <c r="Q1015" s="234"/>
      <c r="R1015" s="234"/>
      <c r="S1015" s="234"/>
      <c r="T1015" s="235"/>
      <c r="AT1015" s="229" t="s">
        <v>167</v>
      </c>
      <c r="AU1015" s="229" t="s">
        <v>83</v>
      </c>
      <c r="AV1015" s="227" t="s">
        <v>83</v>
      </c>
      <c r="AW1015" s="227" t="s">
        <v>31</v>
      </c>
      <c r="AX1015" s="227" t="s">
        <v>74</v>
      </c>
      <c r="AY1015" s="229" t="s">
        <v>159</v>
      </c>
    </row>
    <row r="1016" spans="2:51" s="227" customFormat="1" ht="12">
      <c r="B1016" s="228"/>
      <c r="D1016" s="220" t="s">
        <v>167</v>
      </c>
      <c r="E1016" s="229" t="s">
        <v>1</v>
      </c>
      <c r="F1016" s="230" t="s">
        <v>1236</v>
      </c>
      <c r="H1016" s="231">
        <v>6.64</v>
      </c>
      <c r="K1016" s="232"/>
      <c r="L1016" s="228"/>
      <c r="M1016" s="233"/>
      <c r="N1016" s="234"/>
      <c r="O1016" s="234"/>
      <c r="P1016" s="234"/>
      <c r="Q1016" s="234"/>
      <c r="R1016" s="234"/>
      <c r="S1016" s="234"/>
      <c r="T1016" s="235"/>
      <c r="AT1016" s="229" t="s">
        <v>167</v>
      </c>
      <c r="AU1016" s="229" t="s">
        <v>83</v>
      </c>
      <c r="AV1016" s="227" t="s">
        <v>83</v>
      </c>
      <c r="AW1016" s="227" t="s">
        <v>31</v>
      </c>
      <c r="AX1016" s="227" t="s">
        <v>74</v>
      </c>
      <c r="AY1016" s="229" t="s">
        <v>159</v>
      </c>
    </row>
    <row r="1017" spans="2:51" s="227" customFormat="1" ht="12">
      <c r="B1017" s="228"/>
      <c r="D1017" s="220" t="s">
        <v>167</v>
      </c>
      <c r="E1017" s="229" t="s">
        <v>1</v>
      </c>
      <c r="F1017" s="230" t="s">
        <v>1237</v>
      </c>
      <c r="H1017" s="231">
        <v>2.03</v>
      </c>
      <c r="K1017" s="232"/>
      <c r="L1017" s="228"/>
      <c r="M1017" s="233"/>
      <c r="N1017" s="234"/>
      <c r="O1017" s="234"/>
      <c r="P1017" s="234"/>
      <c r="Q1017" s="234"/>
      <c r="R1017" s="234"/>
      <c r="S1017" s="234"/>
      <c r="T1017" s="235"/>
      <c r="AT1017" s="229" t="s">
        <v>167</v>
      </c>
      <c r="AU1017" s="229" t="s">
        <v>83</v>
      </c>
      <c r="AV1017" s="227" t="s">
        <v>83</v>
      </c>
      <c r="AW1017" s="227" t="s">
        <v>31</v>
      </c>
      <c r="AX1017" s="227" t="s">
        <v>74</v>
      </c>
      <c r="AY1017" s="229" t="s">
        <v>159</v>
      </c>
    </row>
    <row r="1018" spans="2:51" s="227" customFormat="1" ht="12">
      <c r="B1018" s="228"/>
      <c r="D1018" s="220" t="s">
        <v>167</v>
      </c>
      <c r="E1018" s="229" t="s">
        <v>1</v>
      </c>
      <c r="F1018" s="230" t="s">
        <v>1238</v>
      </c>
      <c r="H1018" s="231">
        <v>10.4</v>
      </c>
      <c r="K1018" s="232"/>
      <c r="L1018" s="228"/>
      <c r="M1018" s="233"/>
      <c r="N1018" s="234"/>
      <c r="O1018" s="234"/>
      <c r="P1018" s="234"/>
      <c r="Q1018" s="234"/>
      <c r="R1018" s="234"/>
      <c r="S1018" s="234"/>
      <c r="T1018" s="235"/>
      <c r="AT1018" s="229" t="s">
        <v>167</v>
      </c>
      <c r="AU1018" s="229" t="s">
        <v>83</v>
      </c>
      <c r="AV1018" s="227" t="s">
        <v>83</v>
      </c>
      <c r="AW1018" s="227" t="s">
        <v>31</v>
      </c>
      <c r="AX1018" s="227" t="s">
        <v>74</v>
      </c>
      <c r="AY1018" s="229" t="s">
        <v>159</v>
      </c>
    </row>
    <row r="1019" spans="2:51" s="227" customFormat="1" ht="12">
      <c r="B1019" s="228"/>
      <c r="D1019" s="220" t="s">
        <v>167</v>
      </c>
      <c r="E1019" s="229" t="s">
        <v>1</v>
      </c>
      <c r="F1019" s="230" t="s">
        <v>1239</v>
      </c>
      <c r="H1019" s="231">
        <v>16.45</v>
      </c>
      <c r="K1019" s="232"/>
      <c r="L1019" s="228"/>
      <c r="M1019" s="233"/>
      <c r="N1019" s="234"/>
      <c r="O1019" s="234"/>
      <c r="P1019" s="234"/>
      <c r="Q1019" s="234"/>
      <c r="R1019" s="234"/>
      <c r="S1019" s="234"/>
      <c r="T1019" s="235"/>
      <c r="AT1019" s="229" t="s">
        <v>167</v>
      </c>
      <c r="AU1019" s="229" t="s">
        <v>83</v>
      </c>
      <c r="AV1019" s="227" t="s">
        <v>83</v>
      </c>
      <c r="AW1019" s="227" t="s">
        <v>31</v>
      </c>
      <c r="AX1019" s="227" t="s">
        <v>74</v>
      </c>
      <c r="AY1019" s="229" t="s">
        <v>159</v>
      </c>
    </row>
    <row r="1020" spans="2:51" s="227" customFormat="1" ht="12">
      <c r="B1020" s="228"/>
      <c r="D1020" s="220" t="s">
        <v>167</v>
      </c>
      <c r="E1020" s="229" t="s">
        <v>1</v>
      </c>
      <c r="F1020" s="230" t="s">
        <v>1240</v>
      </c>
      <c r="H1020" s="231">
        <v>10.9</v>
      </c>
      <c r="K1020" s="232"/>
      <c r="L1020" s="228"/>
      <c r="M1020" s="233"/>
      <c r="N1020" s="234"/>
      <c r="O1020" s="234"/>
      <c r="P1020" s="234"/>
      <c r="Q1020" s="234"/>
      <c r="R1020" s="234"/>
      <c r="S1020" s="234"/>
      <c r="T1020" s="235"/>
      <c r="AT1020" s="229" t="s">
        <v>167</v>
      </c>
      <c r="AU1020" s="229" t="s">
        <v>83</v>
      </c>
      <c r="AV1020" s="227" t="s">
        <v>83</v>
      </c>
      <c r="AW1020" s="227" t="s">
        <v>31</v>
      </c>
      <c r="AX1020" s="227" t="s">
        <v>74</v>
      </c>
      <c r="AY1020" s="229" t="s">
        <v>159</v>
      </c>
    </row>
    <row r="1021" spans="2:51" s="227" customFormat="1" ht="12">
      <c r="B1021" s="228"/>
      <c r="D1021" s="220" t="s">
        <v>167</v>
      </c>
      <c r="E1021" s="229" t="s">
        <v>1</v>
      </c>
      <c r="F1021" s="230" t="s">
        <v>1241</v>
      </c>
      <c r="H1021" s="231">
        <v>11.01</v>
      </c>
      <c r="K1021" s="232"/>
      <c r="L1021" s="228"/>
      <c r="M1021" s="233"/>
      <c r="N1021" s="234"/>
      <c r="O1021" s="234"/>
      <c r="P1021" s="234"/>
      <c r="Q1021" s="234"/>
      <c r="R1021" s="234"/>
      <c r="S1021" s="234"/>
      <c r="T1021" s="235"/>
      <c r="AT1021" s="229" t="s">
        <v>167</v>
      </c>
      <c r="AU1021" s="229" t="s">
        <v>83</v>
      </c>
      <c r="AV1021" s="227" t="s">
        <v>83</v>
      </c>
      <c r="AW1021" s="227" t="s">
        <v>31</v>
      </c>
      <c r="AX1021" s="227" t="s">
        <v>74</v>
      </c>
      <c r="AY1021" s="229" t="s">
        <v>159</v>
      </c>
    </row>
    <row r="1022" spans="2:51" s="227" customFormat="1" ht="12">
      <c r="B1022" s="228"/>
      <c r="D1022" s="220" t="s">
        <v>167</v>
      </c>
      <c r="E1022" s="229" t="s">
        <v>1</v>
      </c>
      <c r="F1022" s="230" t="s">
        <v>1242</v>
      </c>
      <c r="H1022" s="231">
        <v>12.44</v>
      </c>
      <c r="K1022" s="232"/>
      <c r="L1022" s="228"/>
      <c r="M1022" s="233"/>
      <c r="N1022" s="234"/>
      <c r="O1022" s="234"/>
      <c r="P1022" s="234"/>
      <c r="Q1022" s="234"/>
      <c r="R1022" s="234"/>
      <c r="S1022" s="234"/>
      <c r="T1022" s="235"/>
      <c r="AT1022" s="229" t="s">
        <v>167</v>
      </c>
      <c r="AU1022" s="229" t="s">
        <v>83</v>
      </c>
      <c r="AV1022" s="227" t="s">
        <v>83</v>
      </c>
      <c r="AW1022" s="227" t="s">
        <v>31</v>
      </c>
      <c r="AX1022" s="227" t="s">
        <v>74</v>
      </c>
      <c r="AY1022" s="229" t="s">
        <v>159</v>
      </c>
    </row>
    <row r="1023" spans="2:51" s="255" customFormat="1" ht="12">
      <c r="B1023" s="254"/>
      <c r="D1023" s="220" t="s">
        <v>167</v>
      </c>
      <c r="E1023" s="256" t="s">
        <v>1</v>
      </c>
      <c r="F1023" s="257" t="s">
        <v>380</v>
      </c>
      <c r="H1023" s="258">
        <v>90.72000000000001</v>
      </c>
      <c r="K1023" s="259"/>
      <c r="L1023" s="254"/>
      <c r="M1023" s="260"/>
      <c r="N1023" s="261"/>
      <c r="O1023" s="261"/>
      <c r="P1023" s="261"/>
      <c r="Q1023" s="261"/>
      <c r="R1023" s="261"/>
      <c r="S1023" s="261"/>
      <c r="T1023" s="262"/>
      <c r="AT1023" s="256" t="s">
        <v>167</v>
      </c>
      <c r="AU1023" s="256" t="s">
        <v>83</v>
      </c>
      <c r="AV1023" s="255" t="s">
        <v>86</v>
      </c>
      <c r="AW1023" s="255" t="s">
        <v>31</v>
      </c>
      <c r="AX1023" s="255" t="s">
        <v>74</v>
      </c>
      <c r="AY1023" s="256" t="s">
        <v>159</v>
      </c>
    </row>
    <row r="1024" spans="2:51" s="218" customFormat="1" ht="12">
      <c r="B1024" s="219"/>
      <c r="D1024" s="220" t="s">
        <v>167</v>
      </c>
      <c r="E1024" s="221" t="s">
        <v>1</v>
      </c>
      <c r="F1024" s="222" t="s">
        <v>427</v>
      </c>
      <c r="H1024" s="221" t="s">
        <v>1</v>
      </c>
      <c r="K1024" s="223"/>
      <c r="L1024" s="219"/>
      <c r="M1024" s="224"/>
      <c r="N1024" s="225"/>
      <c r="O1024" s="225"/>
      <c r="P1024" s="225"/>
      <c r="Q1024" s="225"/>
      <c r="R1024" s="225"/>
      <c r="S1024" s="225"/>
      <c r="T1024" s="226"/>
      <c r="AT1024" s="221" t="s">
        <v>167</v>
      </c>
      <c r="AU1024" s="221" t="s">
        <v>83</v>
      </c>
      <c r="AV1024" s="218" t="s">
        <v>79</v>
      </c>
      <c r="AW1024" s="218" t="s">
        <v>31</v>
      </c>
      <c r="AX1024" s="218" t="s">
        <v>74</v>
      </c>
      <c r="AY1024" s="221" t="s">
        <v>159</v>
      </c>
    </row>
    <row r="1025" spans="2:51" s="227" customFormat="1" ht="12">
      <c r="B1025" s="228"/>
      <c r="D1025" s="220" t="s">
        <v>167</v>
      </c>
      <c r="E1025" s="229" t="s">
        <v>1</v>
      </c>
      <c r="F1025" s="230" t="s">
        <v>1243</v>
      </c>
      <c r="H1025" s="231">
        <v>181.44</v>
      </c>
      <c r="K1025" s="232"/>
      <c r="L1025" s="228"/>
      <c r="M1025" s="233"/>
      <c r="N1025" s="234"/>
      <c r="O1025" s="234"/>
      <c r="P1025" s="234"/>
      <c r="Q1025" s="234"/>
      <c r="R1025" s="234"/>
      <c r="S1025" s="234"/>
      <c r="T1025" s="235"/>
      <c r="AT1025" s="229" t="s">
        <v>167</v>
      </c>
      <c r="AU1025" s="229" t="s">
        <v>83</v>
      </c>
      <c r="AV1025" s="227" t="s">
        <v>83</v>
      </c>
      <c r="AW1025" s="227" t="s">
        <v>31</v>
      </c>
      <c r="AX1025" s="227" t="s">
        <v>74</v>
      </c>
      <c r="AY1025" s="229" t="s">
        <v>159</v>
      </c>
    </row>
    <row r="1026" spans="2:51" s="255" customFormat="1" ht="12">
      <c r="B1026" s="254"/>
      <c r="D1026" s="220" t="s">
        <v>167</v>
      </c>
      <c r="E1026" s="256" t="s">
        <v>1</v>
      </c>
      <c r="F1026" s="257" t="s">
        <v>380</v>
      </c>
      <c r="H1026" s="258">
        <v>181.44</v>
      </c>
      <c r="K1026" s="259"/>
      <c r="L1026" s="254"/>
      <c r="M1026" s="260"/>
      <c r="N1026" s="261"/>
      <c r="O1026" s="261"/>
      <c r="P1026" s="261"/>
      <c r="Q1026" s="261"/>
      <c r="R1026" s="261"/>
      <c r="S1026" s="261"/>
      <c r="T1026" s="262"/>
      <c r="AT1026" s="256" t="s">
        <v>167</v>
      </c>
      <c r="AU1026" s="256" t="s">
        <v>83</v>
      </c>
      <c r="AV1026" s="255" t="s">
        <v>86</v>
      </c>
      <c r="AW1026" s="255" t="s">
        <v>31</v>
      </c>
      <c r="AX1026" s="255" t="s">
        <v>74</v>
      </c>
      <c r="AY1026" s="256" t="s">
        <v>159</v>
      </c>
    </row>
    <row r="1027" spans="2:51" s="236" customFormat="1" ht="12">
      <c r="B1027" s="237"/>
      <c r="D1027" s="220" t="s">
        <v>167</v>
      </c>
      <c r="E1027" s="238" t="s">
        <v>1</v>
      </c>
      <c r="F1027" s="239" t="s">
        <v>178</v>
      </c>
      <c r="H1027" s="240">
        <v>636.8099999999998</v>
      </c>
      <c r="K1027" s="241"/>
      <c r="L1027" s="237"/>
      <c r="M1027" s="242"/>
      <c r="N1027" s="243"/>
      <c r="O1027" s="243"/>
      <c r="P1027" s="243"/>
      <c r="Q1027" s="243"/>
      <c r="R1027" s="243"/>
      <c r="S1027" s="243"/>
      <c r="T1027" s="244"/>
      <c r="AT1027" s="238" t="s">
        <v>167</v>
      </c>
      <c r="AU1027" s="238" t="s">
        <v>83</v>
      </c>
      <c r="AV1027" s="236" t="s">
        <v>89</v>
      </c>
      <c r="AW1027" s="236" t="s">
        <v>31</v>
      </c>
      <c r="AX1027" s="236" t="s">
        <v>79</v>
      </c>
      <c r="AY1027" s="238" t="s">
        <v>159</v>
      </c>
    </row>
    <row r="1028" spans="1:65" s="34" customFormat="1" ht="24.2" customHeight="1">
      <c r="A1028" s="28"/>
      <c r="B1028" s="29"/>
      <c r="C1028" s="245" t="s">
        <v>1244</v>
      </c>
      <c r="D1028" s="245" t="s">
        <v>225</v>
      </c>
      <c r="E1028" s="246" t="s">
        <v>1245</v>
      </c>
      <c r="F1028" s="247" t="s">
        <v>1246</v>
      </c>
      <c r="G1028" s="248" t="s">
        <v>241</v>
      </c>
      <c r="H1028" s="249">
        <v>1576.105</v>
      </c>
      <c r="I1028" s="2"/>
      <c r="J1028" s="250">
        <f>ROUND(I1028*H1028,2)</f>
        <v>0</v>
      </c>
      <c r="K1028" s="248" t="s">
        <v>165</v>
      </c>
      <c r="L1028" s="251"/>
      <c r="M1028" s="252" t="s">
        <v>1</v>
      </c>
      <c r="N1028" s="253" t="s">
        <v>39</v>
      </c>
      <c r="O1028" s="76"/>
      <c r="P1028" s="214">
        <f>O1028*H1028</f>
        <v>0</v>
      </c>
      <c r="Q1028" s="214">
        <v>0.00047</v>
      </c>
      <c r="R1028" s="214">
        <f>Q1028*H1028</f>
        <v>0.74076935</v>
      </c>
      <c r="S1028" s="214">
        <v>0</v>
      </c>
      <c r="T1028" s="215">
        <f>S1028*H1028</f>
        <v>0</v>
      </c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R1028" s="216" t="s">
        <v>429</v>
      </c>
      <c r="AT1028" s="216" t="s">
        <v>225</v>
      </c>
      <c r="AU1028" s="216" t="s">
        <v>83</v>
      </c>
      <c r="AY1028" s="11" t="s">
        <v>159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11" t="s">
        <v>79</v>
      </c>
      <c r="BK1028" s="217">
        <f>ROUND(I1028*H1028,2)</f>
        <v>0</v>
      </c>
      <c r="BL1028" s="11" t="s">
        <v>244</v>
      </c>
      <c r="BM1028" s="216" t="s">
        <v>1247</v>
      </c>
    </row>
    <row r="1029" spans="2:51" s="227" customFormat="1" ht="12">
      <c r="B1029" s="228"/>
      <c r="D1029" s="220" t="s">
        <v>167</v>
      </c>
      <c r="F1029" s="230" t="s">
        <v>1248</v>
      </c>
      <c r="H1029" s="231">
        <v>1576.105</v>
      </c>
      <c r="K1029" s="232"/>
      <c r="L1029" s="228"/>
      <c r="M1029" s="233"/>
      <c r="N1029" s="234"/>
      <c r="O1029" s="234"/>
      <c r="P1029" s="234"/>
      <c r="Q1029" s="234"/>
      <c r="R1029" s="234"/>
      <c r="S1029" s="234"/>
      <c r="T1029" s="235"/>
      <c r="AT1029" s="229" t="s">
        <v>167</v>
      </c>
      <c r="AU1029" s="229" t="s">
        <v>83</v>
      </c>
      <c r="AV1029" s="227" t="s">
        <v>83</v>
      </c>
      <c r="AW1029" s="227" t="s">
        <v>3</v>
      </c>
      <c r="AX1029" s="227" t="s">
        <v>79</v>
      </c>
      <c r="AY1029" s="229" t="s">
        <v>159</v>
      </c>
    </row>
    <row r="1030" spans="1:65" s="34" customFormat="1" ht="24.2" customHeight="1">
      <c r="A1030" s="28"/>
      <c r="B1030" s="29"/>
      <c r="C1030" s="205" t="s">
        <v>1249</v>
      </c>
      <c r="D1030" s="205" t="s">
        <v>161</v>
      </c>
      <c r="E1030" s="206" t="s">
        <v>1250</v>
      </c>
      <c r="F1030" s="207" t="s">
        <v>1251</v>
      </c>
      <c r="G1030" s="208" t="s">
        <v>234</v>
      </c>
      <c r="H1030" s="209">
        <v>756.97</v>
      </c>
      <c r="I1030" s="1"/>
      <c r="J1030" s="211">
        <f>ROUND(I1030*H1030,2)</f>
        <v>0</v>
      </c>
      <c r="K1030" s="208" t="s">
        <v>165</v>
      </c>
      <c r="L1030" s="29"/>
      <c r="M1030" s="212" t="s">
        <v>1</v>
      </c>
      <c r="N1030" s="213" t="s">
        <v>39</v>
      </c>
      <c r="O1030" s="76"/>
      <c r="P1030" s="214">
        <f>O1030*H1030</f>
        <v>0</v>
      </c>
      <c r="Q1030" s="214">
        <v>0.0075</v>
      </c>
      <c r="R1030" s="214">
        <f>Q1030*H1030</f>
        <v>5.677275</v>
      </c>
      <c r="S1030" s="214">
        <v>0</v>
      </c>
      <c r="T1030" s="215">
        <f>S1030*H1030</f>
        <v>0</v>
      </c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R1030" s="216" t="s">
        <v>244</v>
      </c>
      <c r="AT1030" s="216" t="s">
        <v>161</v>
      </c>
      <c r="AU1030" s="216" t="s">
        <v>83</v>
      </c>
      <c r="AY1030" s="11" t="s">
        <v>159</v>
      </c>
      <c r="BE1030" s="217">
        <f>IF(N1030="základní",J1030,0)</f>
        <v>0</v>
      </c>
      <c r="BF1030" s="217">
        <f>IF(N1030="snížená",J1030,0)</f>
        <v>0</v>
      </c>
      <c r="BG1030" s="217">
        <f>IF(N1030="zákl. přenesená",J1030,0)</f>
        <v>0</v>
      </c>
      <c r="BH1030" s="217">
        <f>IF(N1030="sníž. přenesená",J1030,0)</f>
        <v>0</v>
      </c>
      <c r="BI1030" s="217">
        <f>IF(N1030="nulová",J1030,0)</f>
        <v>0</v>
      </c>
      <c r="BJ1030" s="11" t="s">
        <v>79</v>
      </c>
      <c r="BK1030" s="217">
        <f>ROUND(I1030*H1030,2)</f>
        <v>0</v>
      </c>
      <c r="BL1030" s="11" t="s">
        <v>244</v>
      </c>
      <c r="BM1030" s="216" t="s">
        <v>1252</v>
      </c>
    </row>
    <row r="1031" spans="2:51" s="218" customFormat="1" ht="12">
      <c r="B1031" s="219"/>
      <c r="D1031" s="220" t="s">
        <v>167</v>
      </c>
      <c r="E1031" s="221" t="s">
        <v>1</v>
      </c>
      <c r="F1031" s="222" t="s">
        <v>324</v>
      </c>
      <c r="H1031" s="221" t="s">
        <v>1</v>
      </c>
      <c r="K1031" s="223"/>
      <c r="L1031" s="219"/>
      <c r="M1031" s="224"/>
      <c r="N1031" s="225"/>
      <c r="O1031" s="225"/>
      <c r="P1031" s="225"/>
      <c r="Q1031" s="225"/>
      <c r="R1031" s="225"/>
      <c r="S1031" s="225"/>
      <c r="T1031" s="226"/>
      <c r="AT1031" s="221" t="s">
        <v>167</v>
      </c>
      <c r="AU1031" s="221" t="s">
        <v>83</v>
      </c>
      <c r="AV1031" s="218" t="s">
        <v>79</v>
      </c>
      <c r="AW1031" s="218" t="s">
        <v>31</v>
      </c>
      <c r="AX1031" s="218" t="s">
        <v>74</v>
      </c>
      <c r="AY1031" s="221" t="s">
        <v>159</v>
      </c>
    </row>
    <row r="1032" spans="2:51" s="218" customFormat="1" ht="12">
      <c r="B1032" s="219"/>
      <c r="D1032" s="220" t="s">
        <v>167</v>
      </c>
      <c r="E1032" s="221" t="s">
        <v>1</v>
      </c>
      <c r="F1032" s="222" t="s">
        <v>710</v>
      </c>
      <c r="H1032" s="221" t="s">
        <v>1</v>
      </c>
      <c r="K1032" s="223"/>
      <c r="L1032" s="219"/>
      <c r="M1032" s="224"/>
      <c r="N1032" s="225"/>
      <c r="O1032" s="225"/>
      <c r="P1032" s="225"/>
      <c r="Q1032" s="225"/>
      <c r="R1032" s="225"/>
      <c r="S1032" s="225"/>
      <c r="T1032" s="226"/>
      <c r="AT1032" s="221" t="s">
        <v>167</v>
      </c>
      <c r="AU1032" s="221" t="s">
        <v>83</v>
      </c>
      <c r="AV1032" s="218" t="s">
        <v>79</v>
      </c>
      <c r="AW1032" s="218" t="s">
        <v>31</v>
      </c>
      <c r="AX1032" s="218" t="s">
        <v>74</v>
      </c>
      <c r="AY1032" s="221" t="s">
        <v>159</v>
      </c>
    </row>
    <row r="1033" spans="2:51" s="227" customFormat="1" ht="12">
      <c r="B1033" s="228"/>
      <c r="D1033" s="220" t="s">
        <v>167</v>
      </c>
      <c r="E1033" s="229" t="s">
        <v>1</v>
      </c>
      <c r="F1033" s="230" t="s">
        <v>1253</v>
      </c>
      <c r="H1033" s="231">
        <v>185.09</v>
      </c>
      <c r="K1033" s="232"/>
      <c r="L1033" s="228"/>
      <c r="M1033" s="233"/>
      <c r="N1033" s="234"/>
      <c r="O1033" s="234"/>
      <c r="P1033" s="234"/>
      <c r="Q1033" s="234"/>
      <c r="R1033" s="234"/>
      <c r="S1033" s="234"/>
      <c r="T1033" s="235"/>
      <c r="AT1033" s="229" t="s">
        <v>167</v>
      </c>
      <c r="AU1033" s="229" t="s">
        <v>83</v>
      </c>
      <c r="AV1033" s="227" t="s">
        <v>83</v>
      </c>
      <c r="AW1033" s="227" t="s">
        <v>31</v>
      </c>
      <c r="AX1033" s="227" t="s">
        <v>74</v>
      </c>
      <c r="AY1033" s="229" t="s">
        <v>159</v>
      </c>
    </row>
    <row r="1034" spans="2:51" s="227" customFormat="1" ht="12">
      <c r="B1034" s="228"/>
      <c r="D1034" s="220" t="s">
        <v>167</v>
      </c>
      <c r="E1034" s="229" t="s">
        <v>1</v>
      </c>
      <c r="F1034" s="230" t="s">
        <v>1254</v>
      </c>
      <c r="H1034" s="231">
        <v>78.63</v>
      </c>
      <c r="K1034" s="232"/>
      <c r="L1034" s="228"/>
      <c r="M1034" s="233"/>
      <c r="N1034" s="234"/>
      <c r="O1034" s="234"/>
      <c r="P1034" s="234"/>
      <c r="Q1034" s="234"/>
      <c r="R1034" s="234"/>
      <c r="S1034" s="234"/>
      <c r="T1034" s="235"/>
      <c r="AT1034" s="229" t="s">
        <v>167</v>
      </c>
      <c r="AU1034" s="229" t="s">
        <v>83</v>
      </c>
      <c r="AV1034" s="227" t="s">
        <v>83</v>
      </c>
      <c r="AW1034" s="227" t="s">
        <v>31</v>
      </c>
      <c r="AX1034" s="227" t="s">
        <v>74</v>
      </c>
      <c r="AY1034" s="229" t="s">
        <v>159</v>
      </c>
    </row>
    <row r="1035" spans="2:51" s="218" customFormat="1" ht="12">
      <c r="B1035" s="219"/>
      <c r="D1035" s="220" t="s">
        <v>167</v>
      </c>
      <c r="E1035" s="221" t="s">
        <v>1</v>
      </c>
      <c r="F1035" s="222" t="s">
        <v>733</v>
      </c>
      <c r="H1035" s="221" t="s">
        <v>1</v>
      </c>
      <c r="K1035" s="223"/>
      <c r="L1035" s="219"/>
      <c r="M1035" s="224"/>
      <c r="N1035" s="225"/>
      <c r="O1035" s="225"/>
      <c r="P1035" s="225"/>
      <c r="Q1035" s="225"/>
      <c r="R1035" s="225"/>
      <c r="S1035" s="225"/>
      <c r="T1035" s="226"/>
      <c r="AT1035" s="221" t="s">
        <v>167</v>
      </c>
      <c r="AU1035" s="221" t="s">
        <v>83</v>
      </c>
      <c r="AV1035" s="218" t="s">
        <v>79</v>
      </c>
      <c r="AW1035" s="218" t="s">
        <v>31</v>
      </c>
      <c r="AX1035" s="218" t="s">
        <v>74</v>
      </c>
      <c r="AY1035" s="221" t="s">
        <v>159</v>
      </c>
    </row>
    <row r="1036" spans="2:51" s="227" customFormat="1" ht="12">
      <c r="B1036" s="228"/>
      <c r="D1036" s="220" t="s">
        <v>167</v>
      </c>
      <c r="E1036" s="229" t="s">
        <v>1</v>
      </c>
      <c r="F1036" s="230" t="s">
        <v>1255</v>
      </c>
      <c r="H1036" s="231">
        <v>42.53</v>
      </c>
      <c r="K1036" s="232"/>
      <c r="L1036" s="228"/>
      <c r="M1036" s="233"/>
      <c r="N1036" s="234"/>
      <c r="O1036" s="234"/>
      <c r="P1036" s="234"/>
      <c r="Q1036" s="234"/>
      <c r="R1036" s="234"/>
      <c r="S1036" s="234"/>
      <c r="T1036" s="235"/>
      <c r="AT1036" s="229" t="s">
        <v>167</v>
      </c>
      <c r="AU1036" s="229" t="s">
        <v>83</v>
      </c>
      <c r="AV1036" s="227" t="s">
        <v>83</v>
      </c>
      <c r="AW1036" s="227" t="s">
        <v>31</v>
      </c>
      <c r="AX1036" s="227" t="s">
        <v>74</v>
      </c>
      <c r="AY1036" s="229" t="s">
        <v>159</v>
      </c>
    </row>
    <row r="1037" spans="2:51" s="218" customFormat="1" ht="12">
      <c r="B1037" s="219"/>
      <c r="D1037" s="220" t="s">
        <v>167</v>
      </c>
      <c r="E1037" s="221" t="s">
        <v>1</v>
      </c>
      <c r="F1037" s="222" t="s">
        <v>714</v>
      </c>
      <c r="H1037" s="221" t="s">
        <v>1</v>
      </c>
      <c r="K1037" s="223"/>
      <c r="L1037" s="219"/>
      <c r="M1037" s="224"/>
      <c r="N1037" s="225"/>
      <c r="O1037" s="225"/>
      <c r="P1037" s="225"/>
      <c r="Q1037" s="225"/>
      <c r="R1037" s="225"/>
      <c r="S1037" s="225"/>
      <c r="T1037" s="226"/>
      <c r="AT1037" s="221" t="s">
        <v>167</v>
      </c>
      <c r="AU1037" s="221" t="s">
        <v>83</v>
      </c>
      <c r="AV1037" s="218" t="s">
        <v>79</v>
      </c>
      <c r="AW1037" s="218" t="s">
        <v>31</v>
      </c>
      <c r="AX1037" s="218" t="s">
        <v>74</v>
      </c>
      <c r="AY1037" s="221" t="s">
        <v>159</v>
      </c>
    </row>
    <row r="1038" spans="2:51" s="227" customFormat="1" ht="22.5">
      <c r="B1038" s="228"/>
      <c r="D1038" s="220" t="s">
        <v>167</v>
      </c>
      <c r="E1038" s="229" t="s">
        <v>1</v>
      </c>
      <c r="F1038" s="230" t="s">
        <v>1256</v>
      </c>
      <c r="H1038" s="231">
        <v>57.87</v>
      </c>
      <c r="K1038" s="232"/>
      <c r="L1038" s="228"/>
      <c r="M1038" s="233"/>
      <c r="N1038" s="234"/>
      <c r="O1038" s="234"/>
      <c r="P1038" s="234"/>
      <c r="Q1038" s="234"/>
      <c r="R1038" s="234"/>
      <c r="S1038" s="234"/>
      <c r="T1038" s="235"/>
      <c r="AT1038" s="229" t="s">
        <v>167</v>
      </c>
      <c r="AU1038" s="229" t="s">
        <v>83</v>
      </c>
      <c r="AV1038" s="227" t="s">
        <v>83</v>
      </c>
      <c r="AW1038" s="227" t="s">
        <v>31</v>
      </c>
      <c r="AX1038" s="227" t="s">
        <v>74</v>
      </c>
      <c r="AY1038" s="229" t="s">
        <v>159</v>
      </c>
    </row>
    <row r="1039" spans="2:51" s="227" customFormat="1" ht="22.5">
      <c r="B1039" s="228"/>
      <c r="D1039" s="220" t="s">
        <v>167</v>
      </c>
      <c r="E1039" s="229" t="s">
        <v>1</v>
      </c>
      <c r="F1039" s="230" t="s">
        <v>1257</v>
      </c>
      <c r="H1039" s="231">
        <v>62.79</v>
      </c>
      <c r="K1039" s="232"/>
      <c r="L1039" s="228"/>
      <c r="M1039" s="233"/>
      <c r="N1039" s="234"/>
      <c r="O1039" s="234"/>
      <c r="P1039" s="234"/>
      <c r="Q1039" s="234"/>
      <c r="R1039" s="234"/>
      <c r="S1039" s="234"/>
      <c r="T1039" s="235"/>
      <c r="AT1039" s="229" t="s">
        <v>167</v>
      </c>
      <c r="AU1039" s="229" t="s">
        <v>83</v>
      </c>
      <c r="AV1039" s="227" t="s">
        <v>83</v>
      </c>
      <c r="AW1039" s="227" t="s">
        <v>31</v>
      </c>
      <c r="AX1039" s="227" t="s">
        <v>74</v>
      </c>
      <c r="AY1039" s="229" t="s">
        <v>159</v>
      </c>
    </row>
    <row r="1040" spans="2:51" s="218" customFormat="1" ht="12">
      <c r="B1040" s="219"/>
      <c r="D1040" s="220" t="s">
        <v>167</v>
      </c>
      <c r="E1040" s="221" t="s">
        <v>1</v>
      </c>
      <c r="F1040" s="222" t="s">
        <v>736</v>
      </c>
      <c r="H1040" s="221" t="s">
        <v>1</v>
      </c>
      <c r="K1040" s="223"/>
      <c r="L1040" s="219"/>
      <c r="M1040" s="224"/>
      <c r="N1040" s="225"/>
      <c r="O1040" s="225"/>
      <c r="P1040" s="225"/>
      <c r="Q1040" s="225"/>
      <c r="R1040" s="225"/>
      <c r="S1040" s="225"/>
      <c r="T1040" s="226"/>
      <c r="AT1040" s="221" t="s">
        <v>167</v>
      </c>
      <c r="AU1040" s="221" t="s">
        <v>83</v>
      </c>
      <c r="AV1040" s="218" t="s">
        <v>79</v>
      </c>
      <c r="AW1040" s="218" t="s">
        <v>31</v>
      </c>
      <c r="AX1040" s="218" t="s">
        <v>74</v>
      </c>
      <c r="AY1040" s="221" t="s">
        <v>159</v>
      </c>
    </row>
    <row r="1041" spans="2:51" s="227" customFormat="1" ht="12">
      <c r="B1041" s="228"/>
      <c r="D1041" s="220" t="s">
        <v>167</v>
      </c>
      <c r="E1041" s="229" t="s">
        <v>1</v>
      </c>
      <c r="F1041" s="230" t="s">
        <v>1258</v>
      </c>
      <c r="H1041" s="231">
        <v>51.94</v>
      </c>
      <c r="K1041" s="232"/>
      <c r="L1041" s="228"/>
      <c r="M1041" s="233"/>
      <c r="N1041" s="234"/>
      <c r="O1041" s="234"/>
      <c r="P1041" s="234"/>
      <c r="Q1041" s="234"/>
      <c r="R1041" s="234"/>
      <c r="S1041" s="234"/>
      <c r="T1041" s="235"/>
      <c r="AT1041" s="229" t="s">
        <v>167</v>
      </c>
      <c r="AU1041" s="229" t="s">
        <v>83</v>
      </c>
      <c r="AV1041" s="227" t="s">
        <v>83</v>
      </c>
      <c r="AW1041" s="227" t="s">
        <v>31</v>
      </c>
      <c r="AX1041" s="227" t="s">
        <v>74</v>
      </c>
      <c r="AY1041" s="229" t="s">
        <v>159</v>
      </c>
    </row>
    <row r="1042" spans="2:51" s="227" customFormat="1" ht="22.5">
      <c r="B1042" s="228"/>
      <c r="D1042" s="220" t="s">
        <v>167</v>
      </c>
      <c r="E1042" s="229" t="s">
        <v>1</v>
      </c>
      <c r="F1042" s="230" t="s">
        <v>1259</v>
      </c>
      <c r="H1042" s="231">
        <v>58.08</v>
      </c>
      <c r="K1042" s="232"/>
      <c r="L1042" s="228"/>
      <c r="M1042" s="233"/>
      <c r="N1042" s="234"/>
      <c r="O1042" s="234"/>
      <c r="P1042" s="234"/>
      <c r="Q1042" s="234"/>
      <c r="R1042" s="234"/>
      <c r="S1042" s="234"/>
      <c r="T1042" s="235"/>
      <c r="AT1042" s="229" t="s">
        <v>167</v>
      </c>
      <c r="AU1042" s="229" t="s">
        <v>83</v>
      </c>
      <c r="AV1042" s="227" t="s">
        <v>83</v>
      </c>
      <c r="AW1042" s="227" t="s">
        <v>31</v>
      </c>
      <c r="AX1042" s="227" t="s">
        <v>74</v>
      </c>
      <c r="AY1042" s="229" t="s">
        <v>159</v>
      </c>
    </row>
    <row r="1043" spans="2:51" s="218" customFormat="1" ht="12">
      <c r="B1043" s="219"/>
      <c r="D1043" s="220" t="s">
        <v>167</v>
      </c>
      <c r="E1043" s="221" t="s">
        <v>1</v>
      </c>
      <c r="F1043" s="222" t="s">
        <v>738</v>
      </c>
      <c r="H1043" s="221" t="s">
        <v>1</v>
      </c>
      <c r="K1043" s="223"/>
      <c r="L1043" s="219"/>
      <c r="M1043" s="224"/>
      <c r="N1043" s="225"/>
      <c r="O1043" s="225"/>
      <c r="P1043" s="225"/>
      <c r="Q1043" s="225"/>
      <c r="R1043" s="225"/>
      <c r="S1043" s="225"/>
      <c r="T1043" s="226"/>
      <c r="AT1043" s="221" t="s">
        <v>167</v>
      </c>
      <c r="AU1043" s="221" t="s">
        <v>83</v>
      </c>
      <c r="AV1043" s="218" t="s">
        <v>79</v>
      </c>
      <c r="AW1043" s="218" t="s">
        <v>31</v>
      </c>
      <c r="AX1043" s="218" t="s">
        <v>74</v>
      </c>
      <c r="AY1043" s="221" t="s">
        <v>159</v>
      </c>
    </row>
    <row r="1044" spans="2:51" s="227" customFormat="1" ht="12">
      <c r="B1044" s="228"/>
      <c r="D1044" s="220" t="s">
        <v>167</v>
      </c>
      <c r="E1044" s="229" t="s">
        <v>1</v>
      </c>
      <c r="F1044" s="230" t="s">
        <v>1260</v>
      </c>
      <c r="H1044" s="231">
        <v>220.04</v>
      </c>
      <c r="K1044" s="232"/>
      <c r="L1044" s="228"/>
      <c r="M1044" s="233"/>
      <c r="N1044" s="234"/>
      <c r="O1044" s="234"/>
      <c r="P1044" s="234"/>
      <c r="Q1044" s="234"/>
      <c r="R1044" s="234"/>
      <c r="S1044" s="234"/>
      <c r="T1044" s="235"/>
      <c r="AT1044" s="229" t="s">
        <v>167</v>
      </c>
      <c r="AU1044" s="229" t="s">
        <v>83</v>
      </c>
      <c r="AV1044" s="227" t="s">
        <v>83</v>
      </c>
      <c r="AW1044" s="227" t="s">
        <v>31</v>
      </c>
      <c r="AX1044" s="227" t="s">
        <v>74</v>
      </c>
      <c r="AY1044" s="229" t="s">
        <v>159</v>
      </c>
    </row>
    <row r="1045" spans="2:51" s="236" customFormat="1" ht="12">
      <c r="B1045" s="237"/>
      <c r="D1045" s="220" t="s">
        <v>167</v>
      </c>
      <c r="E1045" s="238" t="s">
        <v>1</v>
      </c>
      <c r="F1045" s="239" t="s">
        <v>178</v>
      </c>
      <c r="H1045" s="240">
        <v>756.97</v>
      </c>
      <c r="K1045" s="241"/>
      <c r="L1045" s="237"/>
      <c r="M1045" s="242"/>
      <c r="N1045" s="243"/>
      <c r="O1045" s="243"/>
      <c r="P1045" s="243"/>
      <c r="Q1045" s="243"/>
      <c r="R1045" s="243"/>
      <c r="S1045" s="243"/>
      <c r="T1045" s="244"/>
      <c r="AT1045" s="238" t="s">
        <v>167</v>
      </c>
      <c r="AU1045" s="238" t="s">
        <v>83</v>
      </c>
      <c r="AV1045" s="236" t="s">
        <v>89</v>
      </c>
      <c r="AW1045" s="236" t="s">
        <v>31</v>
      </c>
      <c r="AX1045" s="236" t="s">
        <v>79</v>
      </c>
      <c r="AY1045" s="238" t="s">
        <v>159</v>
      </c>
    </row>
    <row r="1046" spans="1:65" s="34" customFormat="1" ht="37.7" customHeight="1">
      <c r="A1046" s="28"/>
      <c r="B1046" s="29"/>
      <c r="C1046" s="245" t="s">
        <v>1261</v>
      </c>
      <c r="D1046" s="245" t="s">
        <v>225</v>
      </c>
      <c r="E1046" s="246" t="s">
        <v>1262</v>
      </c>
      <c r="F1046" s="247" t="s">
        <v>1263</v>
      </c>
      <c r="G1046" s="248" t="s">
        <v>234</v>
      </c>
      <c r="H1046" s="249">
        <v>832.667</v>
      </c>
      <c r="I1046" s="2"/>
      <c r="J1046" s="250">
        <f>ROUND(I1046*H1046,2)</f>
        <v>0</v>
      </c>
      <c r="K1046" s="248" t="s">
        <v>165</v>
      </c>
      <c r="L1046" s="251"/>
      <c r="M1046" s="252" t="s">
        <v>1</v>
      </c>
      <c r="N1046" s="253" t="s">
        <v>39</v>
      </c>
      <c r="O1046" s="76"/>
      <c r="P1046" s="214">
        <f>O1046*H1046</f>
        <v>0</v>
      </c>
      <c r="Q1046" s="214">
        <v>0.0177</v>
      </c>
      <c r="R1046" s="214">
        <f>Q1046*H1046</f>
        <v>14.7382059</v>
      </c>
      <c r="S1046" s="214">
        <v>0</v>
      </c>
      <c r="T1046" s="215">
        <f>S1046*H1046</f>
        <v>0</v>
      </c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R1046" s="216" t="s">
        <v>429</v>
      </c>
      <c r="AT1046" s="216" t="s">
        <v>225</v>
      </c>
      <c r="AU1046" s="216" t="s">
        <v>83</v>
      </c>
      <c r="AY1046" s="11" t="s">
        <v>159</v>
      </c>
      <c r="BE1046" s="217">
        <f>IF(N1046="základní",J1046,0)</f>
        <v>0</v>
      </c>
      <c r="BF1046" s="217">
        <f>IF(N1046="snížená",J1046,0)</f>
        <v>0</v>
      </c>
      <c r="BG1046" s="217">
        <f>IF(N1046="zákl. přenesená",J1046,0)</f>
        <v>0</v>
      </c>
      <c r="BH1046" s="217">
        <f>IF(N1046="sníž. přenesená",J1046,0)</f>
        <v>0</v>
      </c>
      <c r="BI1046" s="217">
        <f>IF(N1046="nulová",J1046,0)</f>
        <v>0</v>
      </c>
      <c r="BJ1046" s="11" t="s">
        <v>79</v>
      </c>
      <c r="BK1046" s="217">
        <f>ROUND(I1046*H1046,2)</f>
        <v>0</v>
      </c>
      <c r="BL1046" s="11" t="s">
        <v>244</v>
      </c>
      <c r="BM1046" s="216" t="s">
        <v>1264</v>
      </c>
    </row>
    <row r="1047" spans="2:51" s="227" customFormat="1" ht="12">
      <c r="B1047" s="228"/>
      <c r="D1047" s="220" t="s">
        <v>167</v>
      </c>
      <c r="F1047" s="230" t="s">
        <v>1265</v>
      </c>
      <c r="H1047" s="231">
        <v>832.667</v>
      </c>
      <c r="K1047" s="232"/>
      <c r="L1047" s="228"/>
      <c r="M1047" s="233"/>
      <c r="N1047" s="234"/>
      <c r="O1047" s="234"/>
      <c r="P1047" s="234"/>
      <c r="Q1047" s="234"/>
      <c r="R1047" s="234"/>
      <c r="S1047" s="234"/>
      <c r="T1047" s="235"/>
      <c r="AT1047" s="229" t="s">
        <v>167</v>
      </c>
      <c r="AU1047" s="229" t="s">
        <v>83</v>
      </c>
      <c r="AV1047" s="227" t="s">
        <v>83</v>
      </c>
      <c r="AW1047" s="227" t="s">
        <v>3</v>
      </c>
      <c r="AX1047" s="227" t="s">
        <v>79</v>
      </c>
      <c r="AY1047" s="229" t="s">
        <v>159</v>
      </c>
    </row>
    <row r="1048" spans="1:65" s="34" customFormat="1" ht="24.2" customHeight="1">
      <c r="A1048" s="28"/>
      <c r="B1048" s="29"/>
      <c r="C1048" s="205" t="s">
        <v>1266</v>
      </c>
      <c r="D1048" s="205" t="s">
        <v>161</v>
      </c>
      <c r="E1048" s="206" t="s">
        <v>1267</v>
      </c>
      <c r="F1048" s="207" t="s">
        <v>1268</v>
      </c>
      <c r="G1048" s="208" t="s">
        <v>234</v>
      </c>
      <c r="H1048" s="209">
        <v>64.8</v>
      </c>
      <c r="I1048" s="1"/>
      <c r="J1048" s="211">
        <f>ROUND(I1048*H1048,2)</f>
        <v>0</v>
      </c>
      <c r="K1048" s="208" t="s">
        <v>165</v>
      </c>
      <c r="L1048" s="29"/>
      <c r="M1048" s="212" t="s">
        <v>1</v>
      </c>
      <c r="N1048" s="213" t="s">
        <v>39</v>
      </c>
      <c r="O1048" s="76"/>
      <c r="P1048" s="214">
        <f>O1048*H1048</f>
        <v>0</v>
      </c>
      <c r="Q1048" s="214">
        <v>0.0054</v>
      </c>
      <c r="R1048" s="214">
        <f>Q1048*H1048</f>
        <v>0.34992</v>
      </c>
      <c r="S1048" s="214">
        <v>0</v>
      </c>
      <c r="T1048" s="215">
        <f>S1048*H1048</f>
        <v>0</v>
      </c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R1048" s="216" t="s">
        <v>244</v>
      </c>
      <c r="AT1048" s="216" t="s">
        <v>161</v>
      </c>
      <c r="AU1048" s="216" t="s">
        <v>83</v>
      </c>
      <c r="AY1048" s="11" t="s">
        <v>159</v>
      </c>
      <c r="BE1048" s="217">
        <f>IF(N1048="základní",J1048,0)</f>
        <v>0</v>
      </c>
      <c r="BF1048" s="217">
        <f>IF(N1048="snížená",J1048,0)</f>
        <v>0</v>
      </c>
      <c r="BG1048" s="217">
        <f>IF(N1048="zákl. přenesená",J1048,0)</f>
        <v>0</v>
      </c>
      <c r="BH1048" s="217">
        <f>IF(N1048="sníž. přenesená",J1048,0)</f>
        <v>0</v>
      </c>
      <c r="BI1048" s="217">
        <f>IF(N1048="nulová",J1048,0)</f>
        <v>0</v>
      </c>
      <c r="BJ1048" s="11" t="s">
        <v>79</v>
      </c>
      <c r="BK1048" s="217">
        <f>ROUND(I1048*H1048,2)</f>
        <v>0</v>
      </c>
      <c r="BL1048" s="11" t="s">
        <v>244</v>
      </c>
      <c r="BM1048" s="216" t="s">
        <v>1269</v>
      </c>
    </row>
    <row r="1049" spans="2:51" s="218" customFormat="1" ht="12">
      <c r="B1049" s="219"/>
      <c r="D1049" s="220" t="s">
        <v>167</v>
      </c>
      <c r="E1049" s="221" t="s">
        <v>1</v>
      </c>
      <c r="F1049" s="222" t="s">
        <v>1270</v>
      </c>
      <c r="H1049" s="221" t="s">
        <v>1</v>
      </c>
      <c r="K1049" s="223"/>
      <c r="L1049" s="219"/>
      <c r="M1049" s="224"/>
      <c r="N1049" s="225"/>
      <c r="O1049" s="225"/>
      <c r="P1049" s="225"/>
      <c r="Q1049" s="225"/>
      <c r="R1049" s="225"/>
      <c r="S1049" s="225"/>
      <c r="T1049" s="226"/>
      <c r="AT1049" s="221" t="s">
        <v>167</v>
      </c>
      <c r="AU1049" s="221" t="s">
        <v>83</v>
      </c>
      <c r="AV1049" s="218" t="s">
        <v>79</v>
      </c>
      <c r="AW1049" s="218" t="s">
        <v>31</v>
      </c>
      <c r="AX1049" s="218" t="s">
        <v>74</v>
      </c>
      <c r="AY1049" s="221" t="s">
        <v>159</v>
      </c>
    </row>
    <row r="1050" spans="2:51" s="218" customFormat="1" ht="12">
      <c r="B1050" s="219"/>
      <c r="D1050" s="220" t="s">
        <v>167</v>
      </c>
      <c r="E1050" s="221" t="s">
        <v>1</v>
      </c>
      <c r="F1050" s="222" t="s">
        <v>236</v>
      </c>
      <c r="H1050" s="221" t="s">
        <v>1</v>
      </c>
      <c r="K1050" s="223"/>
      <c r="L1050" s="219"/>
      <c r="M1050" s="224"/>
      <c r="N1050" s="225"/>
      <c r="O1050" s="225"/>
      <c r="P1050" s="225"/>
      <c r="Q1050" s="225"/>
      <c r="R1050" s="225"/>
      <c r="S1050" s="225"/>
      <c r="T1050" s="226"/>
      <c r="AT1050" s="221" t="s">
        <v>167</v>
      </c>
      <c r="AU1050" s="221" t="s">
        <v>83</v>
      </c>
      <c r="AV1050" s="218" t="s">
        <v>79</v>
      </c>
      <c r="AW1050" s="218" t="s">
        <v>31</v>
      </c>
      <c r="AX1050" s="218" t="s">
        <v>74</v>
      </c>
      <c r="AY1050" s="221" t="s">
        <v>159</v>
      </c>
    </row>
    <row r="1051" spans="2:51" s="227" customFormat="1" ht="12">
      <c r="B1051" s="228"/>
      <c r="D1051" s="220" t="s">
        <v>167</v>
      </c>
      <c r="E1051" s="229" t="s">
        <v>1</v>
      </c>
      <c r="F1051" s="230" t="s">
        <v>1271</v>
      </c>
      <c r="H1051" s="231">
        <v>48</v>
      </c>
      <c r="K1051" s="232"/>
      <c r="L1051" s="228"/>
      <c r="M1051" s="233"/>
      <c r="N1051" s="234"/>
      <c r="O1051" s="234"/>
      <c r="P1051" s="234"/>
      <c r="Q1051" s="234"/>
      <c r="R1051" s="234"/>
      <c r="S1051" s="234"/>
      <c r="T1051" s="235"/>
      <c r="AT1051" s="229" t="s">
        <v>167</v>
      </c>
      <c r="AU1051" s="229" t="s">
        <v>83</v>
      </c>
      <c r="AV1051" s="227" t="s">
        <v>83</v>
      </c>
      <c r="AW1051" s="227" t="s">
        <v>31</v>
      </c>
      <c r="AX1051" s="227" t="s">
        <v>74</v>
      </c>
      <c r="AY1051" s="229" t="s">
        <v>159</v>
      </c>
    </row>
    <row r="1052" spans="2:51" s="227" customFormat="1" ht="12">
      <c r="B1052" s="228"/>
      <c r="D1052" s="220" t="s">
        <v>167</v>
      </c>
      <c r="E1052" s="229" t="s">
        <v>1</v>
      </c>
      <c r="F1052" s="230" t="s">
        <v>1272</v>
      </c>
      <c r="H1052" s="231">
        <v>16.8</v>
      </c>
      <c r="K1052" s="232"/>
      <c r="L1052" s="228"/>
      <c r="M1052" s="233"/>
      <c r="N1052" s="234"/>
      <c r="O1052" s="234"/>
      <c r="P1052" s="234"/>
      <c r="Q1052" s="234"/>
      <c r="R1052" s="234"/>
      <c r="S1052" s="234"/>
      <c r="T1052" s="235"/>
      <c r="AT1052" s="229" t="s">
        <v>167</v>
      </c>
      <c r="AU1052" s="229" t="s">
        <v>83</v>
      </c>
      <c r="AV1052" s="227" t="s">
        <v>83</v>
      </c>
      <c r="AW1052" s="227" t="s">
        <v>31</v>
      </c>
      <c r="AX1052" s="227" t="s">
        <v>74</v>
      </c>
      <c r="AY1052" s="229" t="s">
        <v>159</v>
      </c>
    </row>
    <row r="1053" spans="2:51" s="236" customFormat="1" ht="12">
      <c r="B1053" s="237"/>
      <c r="D1053" s="220" t="s">
        <v>167</v>
      </c>
      <c r="E1053" s="238" t="s">
        <v>1</v>
      </c>
      <c r="F1053" s="239" t="s">
        <v>178</v>
      </c>
      <c r="H1053" s="240">
        <v>64.8</v>
      </c>
      <c r="K1053" s="241"/>
      <c r="L1053" s="237"/>
      <c r="M1053" s="242"/>
      <c r="N1053" s="243"/>
      <c r="O1053" s="243"/>
      <c r="P1053" s="243"/>
      <c r="Q1053" s="243"/>
      <c r="R1053" s="243"/>
      <c r="S1053" s="243"/>
      <c r="T1053" s="244"/>
      <c r="AT1053" s="238" t="s">
        <v>167</v>
      </c>
      <c r="AU1053" s="238" t="s">
        <v>83</v>
      </c>
      <c r="AV1053" s="236" t="s">
        <v>89</v>
      </c>
      <c r="AW1053" s="236" t="s">
        <v>31</v>
      </c>
      <c r="AX1053" s="236" t="s">
        <v>79</v>
      </c>
      <c r="AY1053" s="238" t="s">
        <v>159</v>
      </c>
    </row>
    <row r="1054" spans="1:65" s="34" customFormat="1" ht="37.7" customHeight="1">
      <c r="A1054" s="28"/>
      <c r="B1054" s="29"/>
      <c r="C1054" s="245" t="s">
        <v>1273</v>
      </c>
      <c r="D1054" s="245" t="s">
        <v>225</v>
      </c>
      <c r="E1054" s="246" t="s">
        <v>1274</v>
      </c>
      <c r="F1054" s="247" t="s">
        <v>1275</v>
      </c>
      <c r="G1054" s="248" t="s">
        <v>234</v>
      </c>
      <c r="H1054" s="249">
        <v>64.8</v>
      </c>
      <c r="I1054" s="2"/>
      <c r="J1054" s="250">
        <f>ROUND(I1054*H1054,2)</f>
        <v>0</v>
      </c>
      <c r="K1054" s="248" t="s">
        <v>165</v>
      </c>
      <c r="L1054" s="251"/>
      <c r="M1054" s="252" t="s">
        <v>1</v>
      </c>
      <c r="N1054" s="253" t="s">
        <v>39</v>
      </c>
      <c r="O1054" s="76"/>
      <c r="P1054" s="214">
        <f>O1054*H1054</f>
        <v>0</v>
      </c>
      <c r="Q1054" s="214">
        <v>0.0192</v>
      </c>
      <c r="R1054" s="214">
        <f>Q1054*H1054</f>
        <v>1.24416</v>
      </c>
      <c r="S1054" s="214">
        <v>0</v>
      </c>
      <c r="T1054" s="215">
        <f>S1054*H1054</f>
        <v>0</v>
      </c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R1054" s="216" t="s">
        <v>429</v>
      </c>
      <c r="AT1054" s="216" t="s">
        <v>225</v>
      </c>
      <c r="AU1054" s="216" t="s">
        <v>83</v>
      </c>
      <c r="AY1054" s="11" t="s">
        <v>159</v>
      </c>
      <c r="BE1054" s="217">
        <f>IF(N1054="základní",J1054,0)</f>
        <v>0</v>
      </c>
      <c r="BF1054" s="217">
        <f>IF(N1054="snížená",J1054,0)</f>
        <v>0</v>
      </c>
      <c r="BG1054" s="217">
        <f>IF(N1054="zákl. přenesená",J1054,0)</f>
        <v>0</v>
      </c>
      <c r="BH1054" s="217">
        <f>IF(N1054="sníž. přenesená",J1054,0)</f>
        <v>0</v>
      </c>
      <c r="BI1054" s="217">
        <f>IF(N1054="nulová",J1054,0)</f>
        <v>0</v>
      </c>
      <c r="BJ1054" s="11" t="s">
        <v>79</v>
      </c>
      <c r="BK1054" s="217">
        <f>ROUND(I1054*H1054,2)</f>
        <v>0</v>
      </c>
      <c r="BL1054" s="11" t="s">
        <v>244</v>
      </c>
      <c r="BM1054" s="216" t="s">
        <v>1276</v>
      </c>
    </row>
    <row r="1055" spans="1:65" s="34" customFormat="1" ht="24.2" customHeight="1">
      <c r="A1055" s="28"/>
      <c r="B1055" s="29"/>
      <c r="C1055" s="205" t="s">
        <v>1277</v>
      </c>
      <c r="D1055" s="205" t="s">
        <v>161</v>
      </c>
      <c r="E1055" s="206" t="s">
        <v>1278</v>
      </c>
      <c r="F1055" s="207" t="s">
        <v>1279</v>
      </c>
      <c r="G1055" s="208" t="s">
        <v>234</v>
      </c>
      <c r="H1055" s="209">
        <v>243.07</v>
      </c>
      <c r="I1055" s="1"/>
      <c r="J1055" s="211">
        <f>ROUND(I1055*H1055,2)</f>
        <v>0</v>
      </c>
      <c r="K1055" s="208" t="s">
        <v>165</v>
      </c>
      <c r="L1055" s="29"/>
      <c r="M1055" s="212" t="s">
        <v>1</v>
      </c>
      <c r="N1055" s="213" t="s">
        <v>39</v>
      </c>
      <c r="O1055" s="76"/>
      <c r="P1055" s="214">
        <f>O1055*H1055</f>
        <v>0</v>
      </c>
      <c r="Q1055" s="214">
        <v>0</v>
      </c>
      <c r="R1055" s="214">
        <f>Q1055*H1055</f>
        <v>0</v>
      </c>
      <c r="S1055" s="214">
        <v>0</v>
      </c>
      <c r="T1055" s="215">
        <f>S1055*H1055</f>
        <v>0</v>
      </c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R1055" s="216" t="s">
        <v>244</v>
      </c>
      <c r="AT1055" s="216" t="s">
        <v>161</v>
      </c>
      <c r="AU1055" s="216" t="s">
        <v>83</v>
      </c>
      <c r="AY1055" s="11" t="s">
        <v>159</v>
      </c>
      <c r="BE1055" s="217">
        <f>IF(N1055="základní",J1055,0)</f>
        <v>0</v>
      </c>
      <c r="BF1055" s="217">
        <f>IF(N1055="snížená",J1055,0)</f>
        <v>0</v>
      </c>
      <c r="BG1055" s="217">
        <f>IF(N1055="zákl. přenesená",J1055,0)</f>
        <v>0</v>
      </c>
      <c r="BH1055" s="217">
        <f>IF(N1055="sníž. přenesená",J1055,0)</f>
        <v>0</v>
      </c>
      <c r="BI1055" s="217">
        <f>IF(N1055="nulová",J1055,0)</f>
        <v>0</v>
      </c>
      <c r="BJ1055" s="11" t="s">
        <v>79</v>
      </c>
      <c r="BK1055" s="217">
        <f>ROUND(I1055*H1055,2)</f>
        <v>0</v>
      </c>
      <c r="BL1055" s="11" t="s">
        <v>244</v>
      </c>
      <c r="BM1055" s="216" t="s">
        <v>1280</v>
      </c>
    </row>
    <row r="1056" spans="2:51" s="218" customFormat="1" ht="12">
      <c r="B1056" s="219"/>
      <c r="D1056" s="220" t="s">
        <v>167</v>
      </c>
      <c r="E1056" s="221" t="s">
        <v>1</v>
      </c>
      <c r="F1056" s="222" t="s">
        <v>709</v>
      </c>
      <c r="H1056" s="221" t="s">
        <v>1</v>
      </c>
      <c r="K1056" s="223"/>
      <c r="L1056" s="219"/>
      <c r="M1056" s="224"/>
      <c r="N1056" s="225"/>
      <c r="O1056" s="225"/>
      <c r="P1056" s="225"/>
      <c r="Q1056" s="225"/>
      <c r="R1056" s="225"/>
      <c r="S1056" s="225"/>
      <c r="T1056" s="226"/>
      <c r="AT1056" s="221" t="s">
        <v>167</v>
      </c>
      <c r="AU1056" s="221" t="s">
        <v>83</v>
      </c>
      <c r="AV1056" s="218" t="s">
        <v>79</v>
      </c>
      <c r="AW1056" s="218" t="s">
        <v>31</v>
      </c>
      <c r="AX1056" s="218" t="s">
        <v>74</v>
      </c>
      <c r="AY1056" s="221" t="s">
        <v>159</v>
      </c>
    </row>
    <row r="1057" spans="2:51" s="218" customFormat="1" ht="12">
      <c r="B1057" s="219"/>
      <c r="D1057" s="220" t="s">
        <v>167</v>
      </c>
      <c r="E1057" s="221" t="s">
        <v>1</v>
      </c>
      <c r="F1057" s="222" t="s">
        <v>710</v>
      </c>
      <c r="H1057" s="221" t="s">
        <v>1</v>
      </c>
      <c r="K1057" s="223"/>
      <c r="L1057" s="219"/>
      <c r="M1057" s="224"/>
      <c r="N1057" s="225"/>
      <c r="O1057" s="225"/>
      <c r="P1057" s="225"/>
      <c r="Q1057" s="225"/>
      <c r="R1057" s="225"/>
      <c r="S1057" s="225"/>
      <c r="T1057" s="226"/>
      <c r="AT1057" s="221" t="s">
        <v>167</v>
      </c>
      <c r="AU1057" s="221" t="s">
        <v>83</v>
      </c>
      <c r="AV1057" s="218" t="s">
        <v>79</v>
      </c>
      <c r="AW1057" s="218" t="s">
        <v>31</v>
      </c>
      <c r="AX1057" s="218" t="s">
        <v>74</v>
      </c>
      <c r="AY1057" s="221" t="s">
        <v>159</v>
      </c>
    </row>
    <row r="1058" spans="2:51" s="227" customFormat="1" ht="12">
      <c r="B1058" s="228"/>
      <c r="D1058" s="220" t="s">
        <v>167</v>
      </c>
      <c r="E1058" s="229" t="s">
        <v>1</v>
      </c>
      <c r="F1058" s="230" t="s">
        <v>1281</v>
      </c>
      <c r="H1058" s="231">
        <v>10.11</v>
      </c>
      <c r="K1058" s="232"/>
      <c r="L1058" s="228"/>
      <c r="M1058" s="233"/>
      <c r="N1058" s="234"/>
      <c r="O1058" s="234"/>
      <c r="P1058" s="234"/>
      <c r="Q1058" s="234"/>
      <c r="R1058" s="234"/>
      <c r="S1058" s="234"/>
      <c r="T1058" s="235"/>
      <c r="AT1058" s="229" t="s">
        <v>167</v>
      </c>
      <c r="AU1058" s="229" t="s">
        <v>83</v>
      </c>
      <c r="AV1058" s="227" t="s">
        <v>83</v>
      </c>
      <c r="AW1058" s="227" t="s">
        <v>31</v>
      </c>
      <c r="AX1058" s="227" t="s">
        <v>74</v>
      </c>
      <c r="AY1058" s="229" t="s">
        <v>159</v>
      </c>
    </row>
    <row r="1059" spans="2:51" s="218" customFormat="1" ht="12">
      <c r="B1059" s="219"/>
      <c r="D1059" s="220" t="s">
        <v>167</v>
      </c>
      <c r="E1059" s="221" t="s">
        <v>1</v>
      </c>
      <c r="F1059" s="222" t="s">
        <v>733</v>
      </c>
      <c r="H1059" s="221" t="s">
        <v>1</v>
      </c>
      <c r="K1059" s="223"/>
      <c r="L1059" s="219"/>
      <c r="M1059" s="224"/>
      <c r="N1059" s="225"/>
      <c r="O1059" s="225"/>
      <c r="P1059" s="225"/>
      <c r="Q1059" s="225"/>
      <c r="R1059" s="225"/>
      <c r="S1059" s="225"/>
      <c r="T1059" s="226"/>
      <c r="AT1059" s="221" t="s">
        <v>167</v>
      </c>
      <c r="AU1059" s="221" t="s">
        <v>83</v>
      </c>
      <c r="AV1059" s="218" t="s">
        <v>79</v>
      </c>
      <c r="AW1059" s="218" t="s">
        <v>31</v>
      </c>
      <c r="AX1059" s="218" t="s">
        <v>74</v>
      </c>
      <c r="AY1059" s="221" t="s">
        <v>159</v>
      </c>
    </row>
    <row r="1060" spans="2:51" s="227" customFormat="1" ht="12">
      <c r="B1060" s="228"/>
      <c r="D1060" s="220" t="s">
        <v>167</v>
      </c>
      <c r="E1060" s="229" t="s">
        <v>1</v>
      </c>
      <c r="F1060" s="230" t="s">
        <v>1282</v>
      </c>
      <c r="H1060" s="231">
        <v>2.93</v>
      </c>
      <c r="K1060" s="232"/>
      <c r="L1060" s="228"/>
      <c r="M1060" s="233"/>
      <c r="N1060" s="234"/>
      <c r="O1060" s="234"/>
      <c r="P1060" s="234"/>
      <c r="Q1060" s="234"/>
      <c r="R1060" s="234"/>
      <c r="S1060" s="234"/>
      <c r="T1060" s="235"/>
      <c r="AT1060" s="229" t="s">
        <v>167</v>
      </c>
      <c r="AU1060" s="229" t="s">
        <v>83</v>
      </c>
      <c r="AV1060" s="227" t="s">
        <v>83</v>
      </c>
      <c r="AW1060" s="227" t="s">
        <v>31</v>
      </c>
      <c r="AX1060" s="227" t="s">
        <v>74</v>
      </c>
      <c r="AY1060" s="229" t="s">
        <v>159</v>
      </c>
    </row>
    <row r="1061" spans="2:51" s="218" customFormat="1" ht="12">
      <c r="B1061" s="219"/>
      <c r="D1061" s="220" t="s">
        <v>167</v>
      </c>
      <c r="E1061" s="221" t="s">
        <v>1</v>
      </c>
      <c r="F1061" s="222" t="s">
        <v>714</v>
      </c>
      <c r="H1061" s="221" t="s">
        <v>1</v>
      </c>
      <c r="K1061" s="223"/>
      <c r="L1061" s="219"/>
      <c r="M1061" s="224"/>
      <c r="N1061" s="225"/>
      <c r="O1061" s="225"/>
      <c r="P1061" s="225"/>
      <c r="Q1061" s="225"/>
      <c r="R1061" s="225"/>
      <c r="S1061" s="225"/>
      <c r="T1061" s="226"/>
      <c r="AT1061" s="221" t="s">
        <v>167</v>
      </c>
      <c r="AU1061" s="221" t="s">
        <v>83</v>
      </c>
      <c r="AV1061" s="218" t="s">
        <v>79</v>
      </c>
      <c r="AW1061" s="218" t="s">
        <v>31</v>
      </c>
      <c r="AX1061" s="218" t="s">
        <v>74</v>
      </c>
      <c r="AY1061" s="221" t="s">
        <v>159</v>
      </c>
    </row>
    <row r="1062" spans="2:51" s="227" customFormat="1" ht="12">
      <c r="B1062" s="228"/>
      <c r="D1062" s="220" t="s">
        <v>167</v>
      </c>
      <c r="E1062" s="229" t="s">
        <v>1</v>
      </c>
      <c r="F1062" s="230" t="s">
        <v>1283</v>
      </c>
      <c r="H1062" s="231">
        <v>16.02</v>
      </c>
      <c r="K1062" s="232"/>
      <c r="L1062" s="228"/>
      <c r="M1062" s="233"/>
      <c r="N1062" s="234"/>
      <c r="O1062" s="234"/>
      <c r="P1062" s="234"/>
      <c r="Q1062" s="234"/>
      <c r="R1062" s="234"/>
      <c r="S1062" s="234"/>
      <c r="T1062" s="235"/>
      <c r="AT1062" s="229" t="s">
        <v>167</v>
      </c>
      <c r="AU1062" s="229" t="s">
        <v>83</v>
      </c>
      <c r="AV1062" s="227" t="s">
        <v>83</v>
      </c>
      <c r="AW1062" s="227" t="s">
        <v>31</v>
      </c>
      <c r="AX1062" s="227" t="s">
        <v>74</v>
      </c>
      <c r="AY1062" s="229" t="s">
        <v>159</v>
      </c>
    </row>
    <row r="1063" spans="2:51" s="227" customFormat="1" ht="12">
      <c r="B1063" s="228"/>
      <c r="D1063" s="220" t="s">
        <v>167</v>
      </c>
      <c r="E1063" s="229" t="s">
        <v>1</v>
      </c>
      <c r="F1063" s="230" t="s">
        <v>1284</v>
      </c>
      <c r="H1063" s="231">
        <v>40.31</v>
      </c>
      <c r="K1063" s="232"/>
      <c r="L1063" s="228"/>
      <c r="M1063" s="233"/>
      <c r="N1063" s="234"/>
      <c r="O1063" s="234"/>
      <c r="P1063" s="234"/>
      <c r="Q1063" s="234"/>
      <c r="R1063" s="234"/>
      <c r="S1063" s="234"/>
      <c r="T1063" s="235"/>
      <c r="AT1063" s="229" t="s">
        <v>167</v>
      </c>
      <c r="AU1063" s="229" t="s">
        <v>83</v>
      </c>
      <c r="AV1063" s="227" t="s">
        <v>83</v>
      </c>
      <c r="AW1063" s="227" t="s">
        <v>31</v>
      </c>
      <c r="AX1063" s="227" t="s">
        <v>74</v>
      </c>
      <c r="AY1063" s="229" t="s">
        <v>159</v>
      </c>
    </row>
    <row r="1064" spans="2:51" s="227" customFormat="1" ht="12">
      <c r="B1064" s="228"/>
      <c r="D1064" s="220" t="s">
        <v>167</v>
      </c>
      <c r="E1064" s="229" t="s">
        <v>1</v>
      </c>
      <c r="F1064" s="230" t="s">
        <v>1285</v>
      </c>
      <c r="H1064" s="231">
        <v>4.71</v>
      </c>
      <c r="K1064" s="232"/>
      <c r="L1064" s="228"/>
      <c r="M1064" s="233"/>
      <c r="N1064" s="234"/>
      <c r="O1064" s="234"/>
      <c r="P1064" s="234"/>
      <c r="Q1064" s="234"/>
      <c r="R1064" s="234"/>
      <c r="S1064" s="234"/>
      <c r="T1064" s="235"/>
      <c r="AT1064" s="229" t="s">
        <v>167</v>
      </c>
      <c r="AU1064" s="229" t="s">
        <v>83</v>
      </c>
      <c r="AV1064" s="227" t="s">
        <v>83</v>
      </c>
      <c r="AW1064" s="227" t="s">
        <v>31</v>
      </c>
      <c r="AX1064" s="227" t="s">
        <v>74</v>
      </c>
      <c r="AY1064" s="229" t="s">
        <v>159</v>
      </c>
    </row>
    <row r="1065" spans="2:51" s="218" customFormat="1" ht="12">
      <c r="B1065" s="219"/>
      <c r="D1065" s="220" t="s">
        <v>167</v>
      </c>
      <c r="E1065" s="221" t="s">
        <v>1</v>
      </c>
      <c r="F1065" s="222" t="s">
        <v>716</v>
      </c>
      <c r="H1065" s="221" t="s">
        <v>1</v>
      </c>
      <c r="K1065" s="223"/>
      <c r="L1065" s="219"/>
      <c r="M1065" s="224"/>
      <c r="N1065" s="225"/>
      <c r="O1065" s="225"/>
      <c r="P1065" s="225"/>
      <c r="Q1065" s="225"/>
      <c r="R1065" s="225"/>
      <c r="S1065" s="225"/>
      <c r="T1065" s="226"/>
      <c r="AT1065" s="221" t="s">
        <v>167</v>
      </c>
      <c r="AU1065" s="221" t="s">
        <v>83</v>
      </c>
      <c r="AV1065" s="218" t="s">
        <v>79</v>
      </c>
      <c r="AW1065" s="218" t="s">
        <v>31</v>
      </c>
      <c r="AX1065" s="218" t="s">
        <v>74</v>
      </c>
      <c r="AY1065" s="221" t="s">
        <v>159</v>
      </c>
    </row>
    <row r="1066" spans="2:51" s="227" customFormat="1" ht="12">
      <c r="B1066" s="228"/>
      <c r="D1066" s="220" t="s">
        <v>167</v>
      </c>
      <c r="E1066" s="229" t="s">
        <v>1</v>
      </c>
      <c r="F1066" s="230" t="s">
        <v>1286</v>
      </c>
      <c r="H1066" s="231">
        <v>168.99</v>
      </c>
      <c r="K1066" s="232"/>
      <c r="L1066" s="228"/>
      <c r="M1066" s="233"/>
      <c r="N1066" s="234"/>
      <c r="O1066" s="234"/>
      <c r="P1066" s="234"/>
      <c r="Q1066" s="234"/>
      <c r="R1066" s="234"/>
      <c r="S1066" s="234"/>
      <c r="T1066" s="235"/>
      <c r="AT1066" s="229" t="s">
        <v>167</v>
      </c>
      <c r="AU1066" s="229" t="s">
        <v>83</v>
      </c>
      <c r="AV1066" s="227" t="s">
        <v>83</v>
      </c>
      <c r="AW1066" s="227" t="s">
        <v>31</v>
      </c>
      <c r="AX1066" s="227" t="s">
        <v>74</v>
      </c>
      <c r="AY1066" s="229" t="s">
        <v>159</v>
      </c>
    </row>
    <row r="1067" spans="2:51" s="236" customFormat="1" ht="12">
      <c r="B1067" s="237"/>
      <c r="D1067" s="220" t="s">
        <v>167</v>
      </c>
      <c r="E1067" s="238" t="s">
        <v>1</v>
      </c>
      <c r="F1067" s="239" t="s">
        <v>178</v>
      </c>
      <c r="H1067" s="240">
        <v>243.07</v>
      </c>
      <c r="K1067" s="241"/>
      <c r="L1067" s="237"/>
      <c r="M1067" s="242"/>
      <c r="N1067" s="243"/>
      <c r="O1067" s="243"/>
      <c r="P1067" s="243"/>
      <c r="Q1067" s="243"/>
      <c r="R1067" s="243"/>
      <c r="S1067" s="243"/>
      <c r="T1067" s="244"/>
      <c r="AT1067" s="238" t="s">
        <v>167</v>
      </c>
      <c r="AU1067" s="238" t="s">
        <v>83</v>
      </c>
      <c r="AV1067" s="236" t="s">
        <v>89</v>
      </c>
      <c r="AW1067" s="236" t="s">
        <v>31</v>
      </c>
      <c r="AX1067" s="236" t="s">
        <v>79</v>
      </c>
      <c r="AY1067" s="238" t="s">
        <v>159</v>
      </c>
    </row>
    <row r="1068" spans="1:65" s="34" customFormat="1" ht="16.5" customHeight="1">
      <c r="A1068" s="28"/>
      <c r="B1068" s="29"/>
      <c r="C1068" s="205" t="s">
        <v>1287</v>
      </c>
      <c r="D1068" s="205" t="s">
        <v>161</v>
      </c>
      <c r="E1068" s="206" t="s">
        <v>1288</v>
      </c>
      <c r="F1068" s="207" t="s">
        <v>1289</v>
      </c>
      <c r="G1068" s="208" t="s">
        <v>322</v>
      </c>
      <c r="H1068" s="209">
        <v>636.81</v>
      </c>
      <c r="I1068" s="1"/>
      <c r="J1068" s="211">
        <f>ROUND(I1068*H1068,2)</f>
        <v>0</v>
      </c>
      <c r="K1068" s="208" t="s">
        <v>165</v>
      </c>
      <c r="L1068" s="29"/>
      <c r="M1068" s="212" t="s">
        <v>1</v>
      </c>
      <c r="N1068" s="213" t="s">
        <v>39</v>
      </c>
      <c r="O1068" s="76"/>
      <c r="P1068" s="214">
        <f>O1068*H1068</f>
        <v>0</v>
      </c>
      <c r="Q1068" s="214">
        <v>3E-05</v>
      </c>
      <c r="R1068" s="214">
        <f>Q1068*H1068</f>
        <v>0.019104299999999998</v>
      </c>
      <c r="S1068" s="214">
        <v>0</v>
      </c>
      <c r="T1068" s="215">
        <f>S1068*H1068</f>
        <v>0</v>
      </c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R1068" s="216" t="s">
        <v>244</v>
      </c>
      <c r="AT1068" s="216" t="s">
        <v>161</v>
      </c>
      <c r="AU1068" s="216" t="s">
        <v>83</v>
      </c>
      <c r="AY1068" s="11" t="s">
        <v>159</v>
      </c>
      <c r="BE1068" s="217">
        <f>IF(N1068="základní",J1068,0)</f>
        <v>0</v>
      </c>
      <c r="BF1068" s="217">
        <f>IF(N1068="snížená",J1068,0)</f>
        <v>0</v>
      </c>
      <c r="BG1068" s="217">
        <f>IF(N1068="zákl. přenesená",J1068,0)</f>
        <v>0</v>
      </c>
      <c r="BH1068" s="217">
        <f>IF(N1068="sníž. přenesená",J1068,0)</f>
        <v>0</v>
      </c>
      <c r="BI1068" s="217">
        <f>IF(N1068="nulová",J1068,0)</f>
        <v>0</v>
      </c>
      <c r="BJ1068" s="11" t="s">
        <v>79</v>
      </c>
      <c r="BK1068" s="217">
        <f>ROUND(I1068*H1068,2)</f>
        <v>0</v>
      </c>
      <c r="BL1068" s="11" t="s">
        <v>244</v>
      </c>
      <c r="BM1068" s="216" t="s">
        <v>1290</v>
      </c>
    </row>
    <row r="1069" spans="2:51" s="218" customFormat="1" ht="12">
      <c r="B1069" s="219"/>
      <c r="D1069" s="220" t="s">
        <v>167</v>
      </c>
      <c r="E1069" s="221" t="s">
        <v>1</v>
      </c>
      <c r="F1069" s="222" t="s">
        <v>1291</v>
      </c>
      <c r="H1069" s="221" t="s">
        <v>1</v>
      </c>
      <c r="K1069" s="223"/>
      <c r="L1069" s="219"/>
      <c r="M1069" s="224"/>
      <c r="N1069" s="225"/>
      <c r="O1069" s="225"/>
      <c r="P1069" s="225"/>
      <c r="Q1069" s="225"/>
      <c r="R1069" s="225"/>
      <c r="S1069" s="225"/>
      <c r="T1069" s="226"/>
      <c r="AT1069" s="221" t="s">
        <v>167</v>
      </c>
      <c r="AU1069" s="221" t="s">
        <v>83</v>
      </c>
      <c r="AV1069" s="218" t="s">
        <v>79</v>
      </c>
      <c r="AW1069" s="218" t="s">
        <v>31</v>
      </c>
      <c r="AX1069" s="218" t="s">
        <v>74</v>
      </c>
      <c r="AY1069" s="221" t="s">
        <v>159</v>
      </c>
    </row>
    <row r="1070" spans="2:51" s="227" customFormat="1" ht="12">
      <c r="B1070" s="228"/>
      <c r="D1070" s="220" t="s">
        <v>167</v>
      </c>
      <c r="E1070" s="229" t="s">
        <v>1</v>
      </c>
      <c r="F1070" s="230" t="s">
        <v>1292</v>
      </c>
      <c r="H1070" s="231">
        <v>636.81</v>
      </c>
      <c r="K1070" s="232"/>
      <c r="L1070" s="228"/>
      <c r="M1070" s="233"/>
      <c r="N1070" s="234"/>
      <c r="O1070" s="234"/>
      <c r="P1070" s="234"/>
      <c r="Q1070" s="234"/>
      <c r="R1070" s="234"/>
      <c r="S1070" s="234"/>
      <c r="T1070" s="235"/>
      <c r="AT1070" s="229" t="s">
        <v>167</v>
      </c>
      <c r="AU1070" s="229" t="s">
        <v>83</v>
      </c>
      <c r="AV1070" s="227" t="s">
        <v>83</v>
      </c>
      <c r="AW1070" s="227" t="s">
        <v>31</v>
      </c>
      <c r="AX1070" s="227" t="s">
        <v>79</v>
      </c>
      <c r="AY1070" s="229" t="s">
        <v>159</v>
      </c>
    </row>
    <row r="1071" spans="1:65" s="34" customFormat="1" ht="16.5" customHeight="1">
      <c r="A1071" s="28"/>
      <c r="B1071" s="29"/>
      <c r="C1071" s="205" t="s">
        <v>1293</v>
      </c>
      <c r="D1071" s="205" t="s">
        <v>161</v>
      </c>
      <c r="E1071" s="206" t="s">
        <v>1294</v>
      </c>
      <c r="F1071" s="207" t="s">
        <v>1295</v>
      </c>
      <c r="G1071" s="208" t="s">
        <v>322</v>
      </c>
      <c r="H1071" s="209">
        <v>636.81</v>
      </c>
      <c r="I1071" s="1"/>
      <c r="J1071" s="211">
        <f>ROUND(I1071*H1071,2)</f>
        <v>0</v>
      </c>
      <c r="K1071" s="208" t="s">
        <v>165</v>
      </c>
      <c r="L1071" s="29"/>
      <c r="M1071" s="212" t="s">
        <v>1</v>
      </c>
      <c r="N1071" s="213" t="s">
        <v>39</v>
      </c>
      <c r="O1071" s="76"/>
      <c r="P1071" s="214">
        <f>O1071*H1071</f>
        <v>0</v>
      </c>
      <c r="Q1071" s="214">
        <v>0.00012</v>
      </c>
      <c r="R1071" s="214">
        <f>Q1071*H1071</f>
        <v>0.07641719999999999</v>
      </c>
      <c r="S1071" s="214">
        <v>0</v>
      </c>
      <c r="T1071" s="215">
        <f>S1071*H1071</f>
        <v>0</v>
      </c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R1071" s="216" t="s">
        <v>244</v>
      </c>
      <c r="AT1071" s="216" t="s">
        <v>161</v>
      </c>
      <c r="AU1071" s="216" t="s">
        <v>83</v>
      </c>
      <c r="AY1071" s="11" t="s">
        <v>159</v>
      </c>
      <c r="BE1071" s="217">
        <f>IF(N1071="základní",J1071,0)</f>
        <v>0</v>
      </c>
      <c r="BF1071" s="217">
        <f>IF(N1071="snížená",J1071,0)</f>
        <v>0</v>
      </c>
      <c r="BG1071" s="217">
        <f>IF(N1071="zákl. přenesená",J1071,0)</f>
        <v>0</v>
      </c>
      <c r="BH1071" s="217">
        <f>IF(N1071="sníž. přenesená",J1071,0)</f>
        <v>0</v>
      </c>
      <c r="BI1071" s="217">
        <f>IF(N1071="nulová",J1071,0)</f>
        <v>0</v>
      </c>
      <c r="BJ1071" s="11" t="s">
        <v>79</v>
      </c>
      <c r="BK1071" s="217">
        <f>ROUND(I1071*H1071,2)</f>
        <v>0</v>
      </c>
      <c r="BL1071" s="11" t="s">
        <v>244</v>
      </c>
      <c r="BM1071" s="216" t="s">
        <v>1296</v>
      </c>
    </row>
    <row r="1072" spans="2:51" s="218" customFormat="1" ht="12">
      <c r="B1072" s="219"/>
      <c r="D1072" s="220" t="s">
        <v>167</v>
      </c>
      <c r="E1072" s="221" t="s">
        <v>1</v>
      </c>
      <c r="F1072" s="222" t="s">
        <v>1297</v>
      </c>
      <c r="H1072" s="221" t="s">
        <v>1</v>
      </c>
      <c r="K1072" s="223"/>
      <c r="L1072" s="219"/>
      <c r="M1072" s="224"/>
      <c r="N1072" s="225"/>
      <c r="O1072" s="225"/>
      <c r="P1072" s="225"/>
      <c r="Q1072" s="225"/>
      <c r="R1072" s="225"/>
      <c r="S1072" s="225"/>
      <c r="T1072" s="226"/>
      <c r="AT1072" s="221" t="s">
        <v>167</v>
      </c>
      <c r="AU1072" s="221" t="s">
        <v>83</v>
      </c>
      <c r="AV1072" s="218" t="s">
        <v>79</v>
      </c>
      <c r="AW1072" s="218" t="s">
        <v>31</v>
      </c>
      <c r="AX1072" s="218" t="s">
        <v>74</v>
      </c>
      <c r="AY1072" s="221" t="s">
        <v>159</v>
      </c>
    </row>
    <row r="1073" spans="2:51" s="227" customFormat="1" ht="12">
      <c r="B1073" s="228"/>
      <c r="D1073" s="220" t="s">
        <v>167</v>
      </c>
      <c r="E1073" s="229" t="s">
        <v>1</v>
      </c>
      <c r="F1073" s="230" t="s">
        <v>1292</v>
      </c>
      <c r="H1073" s="231">
        <v>636.81</v>
      </c>
      <c r="K1073" s="232"/>
      <c r="L1073" s="228"/>
      <c r="M1073" s="233"/>
      <c r="N1073" s="234"/>
      <c r="O1073" s="234"/>
      <c r="P1073" s="234"/>
      <c r="Q1073" s="234"/>
      <c r="R1073" s="234"/>
      <c r="S1073" s="234"/>
      <c r="T1073" s="235"/>
      <c r="AT1073" s="229" t="s">
        <v>167</v>
      </c>
      <c r="AU1073" s="229" t="s">
        <v>83</v>
      </c>
      <c r="AV1073" s="227" t="s">
        <v>83</v>
      </c>
      <c r="AW1073" s="227" t="s">
        <v>31</v>
      </c>
      <c r="AX1073" s="227" t="s">
        <v>79</v>
      </c>
      <c r="AY1073" s="229" t="s">
        <v>159</v>
      </c>
    </row>
    <row r="1074" spans="1:65" s="34" customFormat="1" ht="24.2" customHeight="1">
      <c r="A1074" s="28"/>
      <c r="B1074" s="29"/>
      <c r="C1074" s="205" t="s">
        <v>1298</v>
      </c>
      <c r="D1074" s="205" t="s">
        <v>161</v>
      </c>
      <c r="E1074" s="206" t="s">
        <v>1299</v>
      </c>
      <c r="F1074" s="207" t="s">
        <v>1300</v>
      </c>
      <c r="G1074" s="208" t="s">
        <v>234</v>
      </c>
      <c r="H1074" s="209">
        <v>821.77</v>
      </c>
      <c r="I1074" s="1"/>
      <c r="J1074" s="211">
        <f>ROUND(I1074*H1074,2)</f>
        <v>0</v>
      </c>
      <c r="K1074" s="208" t="s">
        <v>165</v>
      </c>
      <c r="L1074" s="29"/>
      <c r="M1074" s="212" t="s">
        <v>1</v>
      </c>
      <c r="N1074" s="213" t="s">
        <v>39</v>
      </c>
      <c r="O1074" s="76"/>
      <c r="P1074" s="214">
        <f>O1074*H1074</f>
        <v>0</v>
      </c>
      <c r="Q1074" s="214">
        <v>5E-05</v>
      </c>
      <c r="R1074" s="214">
        <f>Q1074*H1074</f>
        <v>0.0410885</v>
      </c>
      <c r="S1074" s="214">
        <v>0</v>
      </c>
      <c r="T1074" s="215">
        <f>S1074*H1074</f>
        <v>0</v>
      </c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R1074" s="216" t="s">
        <v>244</v>
      </c>
      <c r="AT1074" s="216" t="s">
        <v>161</v>
      </c>
      <c r="AU1074" s="216" t="s">
        <v>83</v>
      </c>
      <c r="AY1074" s="11" t="s">
        <v>159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11" t="s">
        <v>79</v>
      </c>
      <c r="BK1074" s="217">
        <f>ROUND(I1074*H1074,2)</f>
        <v>0</v>
      </c>
      <c r="BL1074" s="11" t="s">
        <v>244</v>
      </c>
      <c r="BM1074" s="216" t="s">
        <v>1301</v>
      </c>
    </row>
    <row r="1075" spans="1:65" s="34" customFormat="1" ht="24.2" customHeight="1">
      <c r="A1075" s="28"/>
      <c r="B1075" s="29"/>
      <c r="C1075" s="205" t="s">
        <v>1302</v>
      </c>
      <c r="D1075" s="205" t="s">
        <v>161</v>
      </c>
      <c r="E1075" s="206" t="s">
        <v>1303</v>
      </c>
      <c r="F1075" s="207" t="s">
        <v>1304</v>
      </c>
      <c r="G1075" s="208" t="s">
        <v>200</v>
      </c>
      <c r="H1075" s="209">
        <v>23.442</v>
      </c>
      <c r="I1075" s="1"/>
      <c r="J1075" s="211">
        <f>ROUND(I1075*H1075,2)</f>
        <v>0</v>
      </c>
      <c r="K1075" s="208" t="s">
        <v>165</v>
      </c>
      <c r="L1075" s="29"/>
      <c r="M1075" s="212" t="s">
        <v>1</v>
      </c>
      <c r="N1075" s="213" t="s">
        <v>39</v>
      </c>
      <c r="O1075" s="76"/>
      <c r="P1075" s="214">
        <f>O1075*H1075</f>
        <v>0</v>
      </c>
      <c r="Q1075" s="214">
        <v>0</v>
      </c>
      <c r="R1075" s="214">
        <f>Q1075*H1075</f>
        <v>0</v>
      </c>
      <c r="S1075" s="214">
        <v>0</v>
      </c>
      <c r="T1075" s="215">
        <f>S1075*H1075</f>
        <v>0</v>
      </c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R1075" s="216" t="s">
        <v>244</v>
      </c>
      <c r="AT1075" s="216" t="s">
        <v>161</v>
      </c>
      <c r="AU1075" s="216" t="s">
        <v>83</v>
      </c>
      <c r="AY1075" s="11" t="s">
        <v>159</v>
      </c>
      <c r="BE1075" s="217">
        <f>IF(N1075="základní",J1075,0)</f>
        <v>0</v>
      </c>
      <c r="BF1075" s="217">
        <f>IF(N1075="snížená",J1075,0)</f>
        <v>0</v>
      </c>
      <c r="BG1075" s="217">
        <f>IF(N1075="zákl. přenesená",J1075,0)</f>
        <v>0</v>
      </c>
      <c r="BH1075" s="217">
        <f>IF(N1075="sníž. přenesená",J1075,0)</f>
        <v>0</v>
      </c>
      <c r="BI1075" s="217">
        <f>IF(N1075="nulová",J1075,0)</f>
        <v>0</v>
      </c>
      <c r="BJ1075" s="11" t="s">
        <v>79</v>
      </c>
      <c r="BK1075" s="217">
        <f>ROUND(I1075*H1075,2)</f>
        <v>0</v>
      </c>
      <c r="BL1075" s="11" t="s">
        <v>244</v>
      </c>
      <c r="BM1075" s="216" t="s">
        <v>1305</v>
      </c>
    </row>
    <row r="1076" spans="2:63" s="192" customFormat="1" ht="22.7" customHeight="1">
      <c r="B1076" s="193"/>
      <c r="D1076" s="194" t="s">
        <v>73</v>
      </c>
      <c r="E1076" s="203" t="s">
        <v>1306</v>
      </c>
      <c r="F1076" s="203" t="s">
        <v>1307</v>
      </c>
      <c r="J1076" s="204">
        <f>BK1076</f>
        <v>0</v>
      </c>
      <c r="K1076" s="197"/>
      <c r="L1076" s="193"/>
      <c r="M1076" s="198"/>
      <c r="N1076" s="199"/>
      <c r="O1076" s="199"/>
      <c r="P1076" s="200">
        <f>SUM(P1077:P1087)</f>
        <v>0</v>
      </c>
      <c r="Q1076" s="199"/>
      <c r="R1076" s="200">
        <f>SUM(R1077:R1087)</f>
        <v>0.7126250000000001</v>
      </c>
      <c r="S1076" s="199"/>
      <c r="T1076" s="201">
        <f>SUM(T1077:T1087)</f>
        <v>1.8869999999999998</v>
      </c>
      <c r="AR1076" s="194" t="s">
        <v>83</v>
      </c>
      <c r="AT1076" s="197" t="s">
        <v>73</v>
      </c>
      <c r="AU1076" s="197" t="s">
        <v>79</v>
      </c>
      <c r="AY1076" s="194" t="s">
        <v>159</v>
      </c>
      <c r="BK1076" s="202">
        <f>SUM(BK1077:BK1087)</f>
        <v>0</v>
      </c>
    </row>
    <row r="1077" spans="1:65" s="34" customFormat="1" ht="37.7" customHeight="1">
      <c r="A1077" s="28"/>
      <c r="B1077" s="29"/>
      <c r="C1077" s="205" t="s">
        <v>1308</v>
      </c>
      <c r="D1077" s="205" t="s">
        <v>161</v>
      </c>
      <c r="E1077" s="206" t="s">
        <v>1309</v>
      </c>
      <c r="F1077" s="207" t="s">
        <v>1310</v>
      </c>
      <c r="G1077" s="208" t="s">
        <v>234</v>
      </c>
      <c r="H1077" s="209">
        <v>142.525</v>
      </c>
      <c r="I1077" s="1"/>
      <c r="J1077" s="211">
        <f>ROUND(I1077*H1077,2)</f>
        <v>0</v>
      </c>
      <c r="K1077" s="263" t="s">
        <v>2249</v>
      </c>
      <c r="L1077" s="29"/>
      <c r="M1077" s="212" t="s">
        <v>1</v>
      </c>
      <c r="N1077" s="213" t="s">
        <v>39</v>
      </c>
      <c r="O1077" s="76"/>
      <c r="P1077" s="214">
        <f>O1077*H1077</f>
        <v>0</v>
      </c>
      <c r="Q1077" s="214">
        <v>0.005</v>
      </c>
      <c r="R1077" s="214">
        <f>Q1077*H1077</f>
        <v>0.7126250000000001</v>
      </c>
      <c r="S1077" s="214">
        <v>0</v>
      </c>
      <c r="T1077" s="215">
        <f>S1077*H1077</f>
        <v>0</v>
      </c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R1077" s="216" t="s">
        <v>244</v>
      </c>
      <c r="AT1077" s="216" t="s">
        <v>161</v>
      </c>
      <c r="AU1077" s="216" t="s">
        <v>83</v>
      </c>
      <c r="AY1077" s="11" t="s">
        <v>159</v>
      </c>
      <c r="BE1077" s="217">
        <f>IF(N1077="základní",J1077,0)</f>
        <v>0</v>
      </c>
      <c r="BF1077" s="217">
        <f>IF(N1077="snížená",J1077,0)</f>
        <v>0</v>
      </c>
      <c r="BG1077" s="217">
        <f>IF(N1077="zákl. přenesená",J1077,0)</f>
        <v>0</v>
      </c>
      <c r="BH1077" s="217">
        <f>IF(N1077="sníž. přenesená",J1077,0)</f>
        <v>0</v>
      </c>
      <c r="BI1077" s="217">
        <f>IF(N1077="nulová",J1077,0)</f>
        <v>0</v>
      </c>
      <c r="BJ1077" s="11" t="s">
        <v>79</v>
      </c>
      <c r="BK1077" s="217">
        <f>ROUND(I1077*H1077,2)</f>
        <v>0</v>
      </c>
      <c r="BL1077" s="11" t="s">
        <v>244</v>
      </c>
      <c r="BM1077" s="216" t="s">
        <v>1311</v>
      </c>
    </row>
    <row r="1078" spans="2:51" s="218" customFormat="1" ht="12">
      <c r="B1078" s="219"/>
      <c r="D1078" s="220" t="s">
        <v>167</v>
      </c>
      <c r="E1078" s="221" t="s">
        <v>1</v>
      </c>
      <c r="F1078" s="222" t="s">
        <v>691</v>
      </c>
      <c r="H1078" s="221" t="s">
        <v>1</v>
      </c>
      <c r="K1078" s="223"/>
      <c r="L1078" s="219"/>
      <c r="M1078" s="224"/>
      <c r="N1078" s="225"/>
      <c r="O1078" s="225"/>
      <c r="P1078" s="225"/>
      <c r="Q1078" s="225"/>
      <c r="R1078" s="225"/>
      <c r="S1078" s="225"/>
      <c r="T1078" s="226"/>
      <c r="AT1078" s="221" t="s">
        <v>167</v>
      </c>
      <c r="AU1078" s="221" t="s">
        <v>83</v>
      </c>
      <c r="AV1078" s="218" t="s">
        <v>79</v>
      </c>
      <c r="AW1078" s="218" t="s">
        <v>31</v>
      </c>
      <c r="AX1078" s="218" t="s">
        <v>74</v>
      </c>
      <c r="AY1078" s="221" t="s">
        <v>159</v>
      </c>
    </row>
    <row r="1079" spans="2:51" s="227" customFormat="1" ht="12">
      <c r="B1079" s="228"/>
      <c r="D1079" s="220" t="s">
        <v>167</v>
      </c>
      <c r="E1079" s="229" t="s">
        <v>1</v>
      </c>
      <c r="F1079" s="230" t="s">
        <v>1312</v>
      </c>
      <c r="H1079" s="231">
        <v>61.59</v>
      </c>
      <c r="K1079" s="232"/>
      <c r="L1079" s="228"/>
      <c r="M1079" s="233"/>
      <c r="N1079" s="234"/>
      <c r="O1079" s="234"/>
      <c r="P1079" s="234"/>
      <c r="Q1079" s="234"/>
      <c r="R1079" s="234"/>
      <c r="S1079" s="234"/>
      <c r="T1079" s="235"/>
      <c r="AT1079" s="229" t="s">
        <v>167</v>
      </c>
      <c r="AU1079" s="229" t="s">
        <v>83</v>
      </c>
      <c r="AV1079" s="227" t="s">
        <v>83</v>
      </c>
      <c r="AW1079" s="227" t="s">
        <v>31</v>
      </c>
      <c r="AX1079" s="227" t="s">
        <v>74</v>
      </c>
      <c r="AY1079" s="229" t="s">
        <v>159</v>
      </c>
    </row>
    <row r="1080" spans="2:51" s="227" customFormat="1" ht="12">
      <c r="B1080" s="228"/>
      <c r="D1080" s="220" t="s">
        <v>167</v>
      </c>
      <c r="E1080" s="229" t="s">
        <v>1</v>
      </c>
      <c r="F1080" s="230" t="s">
        <v>1313</v>
      </c>
      <c r="H1080" s="231">
        <v>43.615</v>
      </c>
      <c r="K1080" s="232"/>
      <c r="L1080" s="228"/>
      <c r="M1080" s="233"/>
      <c r="N1080" s="234"/>
      <c r="O1080" s="234"/>
      <c r="P1080" s="234"/>
      <c r="Q1080" s="234"/>
      <c r="R1080" s="234"/>
      <c r="S1080" s="234"/>
      <c r="T1080" s="235"/>
      <c r="AT1080" s="229" t="s">
        <v>167</v>
      </c>
      <c r="AU1080" s="229" t="s">
        <v>83</v>
      </c>
      <c r="AV1080" s="227" t="s">
        <v>83</v>
      </c>
      <c r="AW1080" s="227" t="s">
        <v>31</v>
      </c>
      <c r="AX1080" s="227" t="s">
        <v>74</v>
      </c>
      <c r="AY1080" s="229" t="s">
        <v>159</v>
      </c>
    </row>
    <row r="1081" spans="2:51" s="227" customFormat="1" ht="12">
      <c r="B1081" s="228"/>
      <c r="D1081" s="220" t="s">
        <v>167</v>
      </c>
      <c r="E1081" s="229" t="s">
        <v>1</v>
      </c>
      <c r="F1081" s="230" t="s">
        <v>1314</v>
      </c>
      <c r="H1081" s="231">
        <v>37.32</v>
      </c>
      <c r="K1081" s="232"/>
      <c r="L1081" s="228"/>
      <c r="M1081" s="233"/>
      <c r="N1081" s="234"/>
      <c r="O1081" s="234"/>
      <c r="P1081" s="234"/>
      <c r="Q1081" s="234"/>
      <c r="R1081" s="234"/>
      <c r="S1081" s="234"/>
      <c r="T1081" s="235"/>
      <c r="AT1081" s="229" t="s">
        <v>167</v>
      </c>
      <c r="AU1081" s="229" t="s">
        <v>83</v>
      </c>
      <c r="AV1081" s="227" t="s">
        <v>83</v>
      </c>
      <c r="AW1081" s="227" t="s">
        <v>31</v>
      </c>
      <c r="AX1081" s="227" t="s">
        <v>74</v>
      </c>
      <c r="AY1081" s="229" t="s">
        <v>159</v>
      </c>
    </row>
    <row r="1082" spans="2:51" s="236" customFormat="1" ht="12">
      <c r="B1082" s="237"/>
      <c r="D1082" s="220" t="s">
        <v>167</v>
      </c>
      <c r="E1082" s="238" t="s">
        <v>1</v>
      </c>
      <c r="F1082" s="239" t="s">
        <v>178</v>
      </c>
      <c r="H1082" s="240">
        <v>142.525</v>
      </c>
      <c r="K1082" s="241"/>
      <c r="L1082" s="237"/>
      <c r="M1082" s="242"/>
      <c r="N1082" s="243"/>
      <c r="O1082" s="243"/>
      <c r="P1082" s="243"/>
      <c r="Q1082" s="243"/>
      <c r="R1082" s="243"/>
      <c r="S1082" s="243"/>
      <c r="T1082" s="244"/>
      <c r="AT1082" s="238" t="s">
        <v>167</v>
      </c>
      <c r="AU1082" s="238" t="s">
        <v>83</v>
      </c>
      <c r="AV1082" s="236" t="s">
        <v>89</v>
      </c>
      <c r="AW1082" s="236" t="s">
        <v>31</v>
      </c>
      <c r="AX1082" s="236" t="s">
        <v>79</v>
      </c>
      <c r="AY1082" s="238" t="s">
        <v>159</v>
      </c>
    </row>
    <row r="1083" spans="1:65" s="34" customFormat="1" ht="24.2" customHeight="1">
      <c r="A1083" s="28"/>
      <c r="B1083" s="29"/>
      <c r="C1083" s="205" t="s">
        <v>1315</v>
      </c>
      <c r="D1083" s="205" t="s">
        <v>161</v>
      </c>
      <c r="E1083" s="206" t="s">
        <v>1316</v>
      </c>
      <c r="F1083" s="207" t="s">
        <v>1317</v>
      </c>
      <c r="G1083" s="208" t="s">
        <v>234</v>
      </c>
      <c r="H1083" s="209">
        <v>10.2</v>
      </c>
      <c r="I1083" s="1"/>
      <c r="J1083" s="211">
        <f>ROUND(I1083*H1083,2)</f>
        <v>0</v>
      </c>
      <c r="K1083" s="208" t="s">
        <v>165</v>
      </c>
      <c r="L1083" s="29"/>
      <c r="M1083" s="212" t="s">
        <v>1</v>
      </c>
      <c r="N1083" s="213" t="s">
        <v>39</v>
      </c>
      <c r="O1083" s="76"/>
      <c r="P1083" s="214">
        <f>O1083*H1083</f>
        <v>0</v>
      </c>
      <c r="Q1083" s="214">
        <v>0</v>
      </c>
      <c r="R1083" s="214">
        <f>Q1083*H1083</f>
        <v>0</v>
      </c>
      <c r="S1083" s="214">
        <v>0.185</v>
      </c>
      <c r="T1083" s="215">
        <f>S1083*H1083</f>
        <v>1.8869999999999998</v>
      </c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R1083" s="216" t="s">
        <v>244</v>
      </c>
      <c r="AT1083" s="216" t="s">
        <v>161</v>
      </c>
      <c r="AU1083" s="216" t="s">
        <v>83</v>
      </c>
      <c r="AY1083" s="11" t="s">
        <v>159</v>
      </c>
      <c r="BE1083" s="217">
        <f>IF(N1083="základní",J1083,0)</f>
        <v>0</v>
      </c>
      <c r="BF1083" s="217">
        <f>IF(N1083="snížená",J1083,0)</f>
        <v>0</v>
      </c>
      <c r="BG1083" s="217">
        <f>IF(N1083="zákl. přenesená",J1083,0)</f>
        <v>0</v>
      </c>
      <c r="BH1083" s="217">
        <f>IF(N1083="sníž. přenesená",J1083,0)</f>
        <v>0</v>
      </c>
      <c r="BI1083" s="217">
        <f>IF(N1083="nulová",J1083,0)</f>
        <v>0</v>
      </c>
      <c r="BJ1083" s="11" t="s">
        <v>79</v>
      </c>
      <c r="BK1083" s="217">
        <f>ROUND(I1083*H1083,2)</f>
        <v>0</v>
      </c>
      <c r="BL1083" s="11" t="s">
        <v>244</v>
      </c>
      <c r="BM1083" s="216" t="s">
        <v>1318</v>
      </c>
    </row>
    <row r="1084" spans="2:51" s="218" customFormat="1" ht="12">
      <c r="B1084" s="219"/>
      <c r="D1084" s="220" t="s">
        <v>167</v>
      </c>
      <c r="E1084" s="221" t="s">
        <v>1</v>
      </c>
      <c r="F1084" s="222" t="s">
        <v>691</v>
      </c>
      <c r="H1084" s="221" t="s">
        <v>1</v>
      </c>
      <c r="K1084" s="223"/>
      <c r="L1084" s="219"/>
      <c r="M1084" s="224"/>
      <c r="N1084" s="225"/>
      <c r="O1084" s="225"/>
      <c r="P1084" s="225"/>
      <c r="Q1084" s="225"/>
      <c r="R1084" s="225"/>
      <c r="S1084" s="225"/>
      <c r="T1084" s="226"/>
      <c r="AT1084" s="221" t="s">
        <v>167</v>
      </c>
      <c r="AU1084" s="221" t="s">
        <v>83</v>
      </c>
      <c r="AV1084" s="218" t="s">
        <v>79</v>
      </c>
      <c r="AW1084" s="218" t="s">
        <v>31</v>
      </c>
      <c r="AX1084" s="218" t="s">
        <v>74</v>
      </c>
      <c r="AY1084" s="221" t="s">
        <v>159</v>
      </c>
    </row>
    <row r="1085" spans="2:51" s="218" customFormat="1" ht="12">
      <c r="B1085" s="219"/>
      <c r="D1085" s="220" t="s">
        <v>167</v>
      </c>
      <c r="E1085" s="221" t="s">
        <v>1</v>
      </c>
      <c r="F1085" s="222" t="s">
        <v>1319</v>
      </c>
      <c r="H1085" s="221" t="s">
        <v>1</v>
      </c>
      <c r="K1085" s="223"/>
      <c r="L1085" s="219"/>
      <c r="M1085" s="224"/>
      <c r="N1085" s="225"/>
      <c r="O1085" s="225"/>
      <c r="P1085" s="225"/>
      <c r="Q1085" s="225"/>
      <c r="R1085" s="225"/>
      <c r="S1085" s="225"/>
      <c r="T1085" s="226"/>
      <c r="AT1085" s="221" t="s">
        <v>167</v>
      </c>
      <c r="AU1085" s="221" t="s">
        <v>83</v>
      </c>
      <c r="AV1085" s="218" t="s">
        <v>79</v>
      </c>
      <c r="AW1085" s="218" t="s">
        <v>31</v>
      </c>
      <c r="AX1085" s="218" t="s">
        <v>74</v>
      </c>
      <c r="AY1085" s="221" t="s">
        <v>159</v>
      </c>
    </row>
    <row r="1086" spans="2:51" s="227" customFormat="1" ht="12">
      <c r="B1086" s="228"/>
      <c r="D1086" s="220" t="s">
        <v>167</v>
      </c>
      <c r="E1086" s="229" t="s">
        <v>1</v>
      </c>
      <c r="F1086" s="230" t="s">
        <v>521</v>
      </c>
      <c r="H1086" s="231">
        <v>10.2</v>
      </c>
      <c r="K1086" s="232"/>
      <c r="L1086" s="228"/>
      <c r="M1086" s="233"/>
      <c r="N1086" s="234"/>
      <c r="O1086" s="234"/>
      <c r="P1086" s="234"/>
      <c r="Q1086" s="234"/>
      <c r="R1086" s="234"/>
      <c r="S1086" s="234"/>
      <c r="T1086" s="235"/>
      <c r="AT1086" s="229" t="s">
        <v>167</v>
      </c>
      <c r="AU1086" s="229" t="s">
        <v>83</v>
      </c>
      <c r="AV1086" s="227" t="s">
        <v>83</v>
      </c>
      <c r="AW1086" s="227" t="s">
        <v>31</v>
      </c>
      <c r="AX1086" s="227" t="s">
        <v>79</v>
      </c>
      <c r="AY1086" s="229" t="s">
        <v>159</v>
      </c>
    </row>
    <row r="1087" spans="1:65" s="34" customFormat="1" ht="24.2" customHeight="1">
      <c r="A1087" s="28"/>
      <c r="B1087" s="29"/>
      <c r="C1087" s="205" t="s">
        <v>1320</v>
      </c>
      <c r="D1087" s="205" t="s">
        <v>161</v>
      </c>
      <c r="E1087" s="206" t="s">
        <v>1321</v>
      </c>
      <c r="F1087" s="207" t="s">
        <v>1322</v>
      </c>
      <c r="G1087" s="208" t="s">
        <v>200</v>
      </c>
      <c r="H1087" s="209">
        <v>0.713</v>
      </c>
      <c r="I1087" s="1"/>
      <c r="J1087" s="211">
        <f>ROUND(I1087*H1087,2)</f>
        <v>0</v>
      </c>
      <c r="K1087" s="208" t="s">
        <v>165</v>
      </c>
      <c r="L1087" s="29"/>
      <c r="M1087" s="212" t="s">
        <v>1</v>
      </c>
      <c r="N1087" s="213" t="s">
        <v>39</v>
      </c>
      <c r="O1087" s="76"/>
      <c r="P1087" s="214">
        <f>O1087*H1087</f>
        <v>0</v>
      </c>
      <c r="Q1087" s="214">
        <v>0</v>
      </c>
      <c r="R1087" s="214">
        <f>Q1087*H1087</f>
        <v>0</v>
      </c>
      <c r="S1087" s="214">
        <v>0</v>
      </c>
      <c r="T1087" s="215">
        <f>S1087*H1087</f>
        <v>0</v>
      </c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R1087" s="216" t="s">
        <v>244</v>
      </c>
      <c r="AT1087" s="216" t="s">
        <v>161</v>
      </c>
      <c r="AU1087" s="216" t="s">
        <v>83</v>
      </c>
      <c r="AY1087" s="11" t="s">
        <v>159</v>
      </c>
      <c r="BE1087" s="217">
        <f>IF(N1087="základní",J1087,0)</f>
        <v>0</v>
      </c>
      <c r="BF1087" s="217">
        <f>IF(N1087="snížená",J1087,0)</f>
        <v>0</v>
      </c>
      <c r="BG1087" s="217">
        <f>IF(N1087="zákl. přenesená",J1087,0)</f>
        <v>0</v>
      </c>
      <c r="BH1087" s="217">
        <f>IF(N1087="sníž. přenesená",J1087,0)</f>
        <v>0</v>
      </c>
      <c r="BI1087" s="217">
        <f>IF(N1087="nulová",J1087,0)</f>
        <v>0</v>
      </c>
      <c r="BJ1087" s="11" t="s">
        <v>79</v>
      </c>
      <c r="BK1087" s="217">
        <f>ROUND(I1087*H1087,2)</f>
        <v>0</v>
      </c>
      <c r="BL1087" s="11" t="s">
        <v>244</v>
      </c>
      <c r="BM1087" s="216" t="s">
        <v>1323</v>
      </c>
    </row>
    <row r="1088" spans="2:63" s="192" customFormat="1" ht="22.7" customHeight="1">
      <c r="B1088" s="193"/>
      <c r="D1088" s="194" t="s">
        <v>73</v>
      </c>
      <c r="E1088" s="203" t="s">
        <v>1324</v>
      </c>
      <c r="F1088" s="203" t="s">
        <v>1325</v>
      </c>
      <c r="J1088" s="204">
        <f>BK1088</f>
        <v>0</v>
      </c>
      <c r="K1088" s="197"/>
      <c r="L1088" s="193"/>
      <c r="M1088" s="198"/>
      <c r="N1088" s="199"/>
      <c r="O1088" s="199"/>
      <c r="P1088" s="200">
        <f>SUM(P1089:P1193)</f>
        <v>0</v>
      </c>
      <c r="Q1088" s="199"/>
      <c r="R1088" s="200">
        <f>SUM(R1089:R1193)</f>
        <v>12.957758739999997</v>
      </c>
      <c r="S1088" s="199"/>
      <c r="T1088" s="201">
        <f>SUM(T1089:T1193)</f>
        <v>3.332006</v>
      </c>
      <c r="AR1088" s="194" t="s">
        <v>83</v>
      </c>
      <c r="AT1088" s="197" t="s">
        <v>73</v>
      </c>
      <c r="AU1088" s="197" t="s">
        <v>79</v>
      </c>
      <c r="AY1088" s="194" t="s">
        <v>159</v>
      </c>
      <c r="BK1088" s="202">
        <f>SUM(BK1089:BK1193)</f>
        <v>0</v>
      </c>
    </row>
    <row r="1089" spans="1:65" s="34" customFormat="1" ht="21.75" customHeight="1">
      <c r="A1089" s="28"/>
      <c r="B1089" s="29"/>
      <c r="C1089" s="205" t="s">
        <v>1326</v>
      </c>
      <c r="D1089" s="205" t="s">
        <v>161</v>
      </c>
      <c r="E1089" s="206" t="s">
        <v>1327</v>
      </c>
      <c r="F1089" s="207" t="s">
        <v>1328</v>
      </c>
      <c r="G1089" s="208" t="s">
        <v>234</v>
      </c>
      <c r="H1089" s="209">
        <v>1117.48</v>
      </c>
      <c r="I1089" s="1"/>
      <c r="J1089" s="211">
        <f>ROUND(I1089*H1089,2)</f>
        <v>0</v>
      </c>
      <c r="K1089" s="208" t="s">
        <v>165</v>
      </c>
      <c r="L1089" s="29"/>
      <c r="M1089" s="212" t="s">
        <v>1</v>
      </c>
      <c r="N1089" s="213" t="s">
        <v>39</v>
      </c>
      <c r="O1089" s="76"/>
      <c r="P1089" s="214">
        <f>O1089*H1089</f>
        <v>0</v>
      </c>
      <c r="Q1089" s="214">
        <v>0</v>
      </c>
      <c r="R1089" s="214">
        <f>Q1089*H1089</f>
        <v>0</v>
      </c>
      <c r="S1089" s="214">
        <v>0</v>
      </c>
      <c r="T1089" s="215">
        <f>S1089*H1089</f>
        <v>0</v>
      </c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R1089" s="216" t="s">
        <v>244</v>
      </c>
      <c r="AT1089" s="216" t="s">
        <v>161</v>
      </c>
      <c r="AU1089" s="216" t="s">
        <v>83</v>
      </c>
      <c r="AY1089" s="11" t="s">
        <v>159</v>
      </c>
      <c r="BE1089" s="217">
        <f>IF(N1089="základní",J1089,0)</f>
        <v>0</v>
      </c>
      <c r="BF1089" s="217">
        <f>IF(N1089="snížená",J1089,0)</f>
        <v>0</v>
      </c>
      <c r="BG1089" s="217">
        <f>IF(N1089="zákl. přenesená",J1089,0)</f>
        <v>0</v>
      </c>
      <c r="BH1089" s="217">
        <f>IF(N1089="sníž. přenesená",J1089,0)</f>
        <v>0</v>
      </c>
      <c r="BI1089" s="217">
        <f>IF(N1089="nulová",J1089,0)</f>
        <v>0</v>
      </c>
      <c r="BJ1089" s="11" t="s">
        <v>79</v>
      </c>
      <c r="BK1089" s="217">
        <f>ROUND(I1089*H1089,2)</f>
        <v>0</v>
      </c>
      <c r="BL1089" s="11" t="s">
        <v>244</v>
      </c>
      <c r="BM1089" s="216" t="s">
        <v>1329</v>
      </c>
    </row>
    <row r="1090" spans="1:65" s="34" customFormat="1" ht="16.5" customHeight="1">
      <c r="A1090" s="28"/>
      <c r="B1090" s="29"/>
      <c r="C1090" s="205" t="s">
        <v>1330</v>
      </c>
      <c r="D1090" s="205" t="s">
        <v>161</v>
      </c>
      <c r="E1090" s="206" t="s">
        <v>1331</v>
      </c>
      <c r="F1090" s="207" t="s">
        <v>1332</v>
      </c>
      <c r="G1090" s="208" t="s">
        <v>234</v>
      </c>
      <c r="H1090" s="209">
        <v>1117.48</v>
      </c>
      <c r="I1090" s="1"/>
      <c r="J1090" s="211">
        <f>ROUND(I1090*H1090,2)</f>
        <v>0</v>
      </c>
      <c r="K1090" s="208" t="s">
        <v>165</v>
      </c>
      <c r="L1090" s="29"/>
      <c r="M1090" s="212" t="s">
        <v>1</v>
      </c>
      <c r="N1090" s="213" t="s">
        <v>39</v>
      </c>
      <c r="O1090" s="76"/>
      <c r="P1090" s="214">
        <f>O1090*H1090</f>
        <v>0</v>
      </c>
      <c r="Q1090" s="214">
        <v>0</v>
      </c>
      <c r="R1090" s="214">
        <f>Q1090*H1090</f>
        <v>0</v>
      </c>
      <c r="S1090" s="214">
        <v>0</v>
      </c>
      <c r="T1090" s="215">
        <f>S1090*H1090</f>
        <v>0</v>
      </c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R1090" s="216" t="s">
        <v>244</v>
      </c>
      <c r="AT1090" s="216" t="s">
        <v>161</v>
      </c>
      <c r="AU1090" s="216" t="s">
        <v>83</v>
      </c>
      <c r="AY1090" s="11" t="s">
        <v>159</v>
      </c>
      <c r="BE1090" s="217">
        <f>IF(N1090="základní",J1090,0)</f>
        <v>0</v>
      </c>
      <c r="BF1090" s="217">
        <f>IF(N1090="snížená",J1090,0)</f>
        <v>0</v>
      </c>
      <c r="BG1090" s="217">
        <f>IF(N1090="zákl. přenesená",J1090,0)</f>
        <v>0</v>
      </c>
      <c r="BH1090" s="217">
        <f>IF(N1090="sníž. přenesená",J1090,0)</f>
        <v>0</v>
      </c>
      <c r="BI1090" s="217">
        <f>IF(N1090="nulová",J1090,0)</f>
        <v>0</v>
      </c>
      <c r="BJ1090" s="11" t="s">
        <v>79</v>
      </c>
      <c r="BK1090" s="217">
        <f>ROUND(I1090*H1090,2)</f>
        <v>0</v>
      </c>
      <c r="BL1090" s="11" t="s">
        <v>244</v>
      </c>
      <c r="BM1090" s="216" t="s">
        <v>1333</v>
      </c>
    </row>
    <row r="1091" spans="1:65" s="34" customFormat="1" ht="24.2" customHeight="1">
      <c r="A1091" s="28"/>
      <c r="B1091" s="29"/>
      <c r="C1091" s="205" t="s">
        <v>1334</v>
      </c>
      <c r="D1091" s="205" t="s">
        <v>161</v>
      </c>
      <c r="E1091" s="206" t="s">
        <v>1335</v>
      </c>
      <c r="F1091" s="207" t="s">
        <v>1336</v>
      </c>
      <c r="G1091" s="208" t="s">
        <v>234</v>
      </c>
      <c r="H1091" s="209">
        <v>1117.48</v>
      </c>
      <c r="I1091" s="1"/>
      <c r="J1091" s="211">
        <f>ROUND(I1091*H1091,2)</f>
        <v>0</v>
      </c>
      <c r="K1091" s="208" t="s">
        <v>165</v>
      </c>
      <c r="L1091" s="29"/>
      <c r="M1091" s="212" t="s">
        <v>1</v>
      </c>
      <c r="N1091" s="213" t="s">
        <v>39</v>
      </c>
      <c r="O1091" s="76"/>
      <c r="P1091" s="214">
        <f>O1091*H1091</f>
        <v>0</v>
      </c>
      <c r="Q1091" s="214">
        <v>0.0002</v>
      </c>
      <c r="R1091" s="214">
        <f>Q1091*H1091</f>
        <v>0.22349600000000003</v>
      </c>
      <c r="S1091" s="214">
        <v>0</v>
      </c>
      <c r="T1091" s="215">
        <f>S1091*H1091</f>
        <v>0</v>
      </c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R1091" s="216" t="s">
        <v>244</v>
      </c>
      <c r="AT1091" s="216" t="s">
        <v>161</v>
      </c>
      <c r="AU1091" s="216" t="s">
        <v>83</v>
      </c>
      <c r="AY1091" s="11" t="s">
        <v>159</v>
      </c>
      <c r="BE1091" s="217">
        <f>IF(N1091="základní",J1091,0)</f>
        <v>0</v>
      </c>
      <c r="BF1091" s="217">
        <f>IF(N1091="snížená",J1091,0)</f>
        <v>0</v>
      </c>
      <c r="BG1091" s="217">
        <f>IF(N1091="zákl. přenesená",J1091,0)</f>
        <v>0</v>
      </c>
      <c r="BH1091" s="217">
        <f>IF(N1091="sníž. přenesená",J1091,0)</f>
        <v>0</v>
      </c>
      <c r="BI1091" s="217">
        <f>IF(N1091="nulová",J1091,0)</f>
        <v>0</v>
      </c>
      <c r="BJ1091" s="11" t="s">
        <v>79</v>
      </c>
      <c r="BK1091" s="217">
        <f>ROUND(I1091*H1091,2)</f>
        <v>0</v>
      </c>
      <c r="BL1091" s="11" t="s">
        <v>244</v>
      </c>
      <c r="BM1091" s="216" t="s">
        <v>1337</v>
      </c>
    </row>
    <row r="1092" spans="1:65" s="34" customFormat="1" ht="24.2" customHeight="1">
      <c r="A1092" s="28"/>
      <c r="B1092" s="29"/>
      <c r="C1092" s="205" t="s">
        <v>1338</v>
      </c>
      <c r="D1092" s="205" t="s">
        <v>161</v>
      </c>
      <c r="E1092" s="206" t="s">
        <v>1339</v>
      </c>
      <c r="F1092" s="207" t="s">
        <v>1340</v>
      </c>
      <c r="G1092" s="208" t="s">
        <v>234</v>
      </c>
      <c r="H1092" s="209">
        <v>1128.35</v>
      </c>
      <c r="I1092" s="1"/>
      <c r="J1092" s="211">
        <f>ROUND(I1092*H1092,2)</f>
        <v>0</v>
      </c>
      <c r="K1092" s="208" t="s">
        <v>165</v>
      </c>
      <c r="L1092" s="29"/>
      <c r="M1092" s="212" t="s">
        <v>1</v>
      </c>
      <c r="N1092" s="213" t="s">
        <v>39</v>
      </c>
      <c r="O1092" s="76"/>
      <c r="P1092" s="214">
        <f>O1092*H1092</f>
        <v>0</v>
      </c>
      <c r="Q1092" s="214">
        <v>0.0075</v>
      </c>
      <c r="R1092" s="214">
        <f>Q1092*H1092</f>
        <v>8.462625</v>
      </c>
      <c r="S1092" s="214">
        <v>0</v>
      </c>
      <c r="T1092" s="215">
        <f>S1092*H1092</f>
        <v>0</v>
      </c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R1092" s="216" t="s">
        <v>244</v>
      </c>
      <c r="AT1092" s="216" t="s">
        <v>161</v>
      </c>
      <c r="AU1092" s="216" t="s">
        <v>83</v>
      </c>
      <c r="AY1092" s="11" t="s">
        <v>159</v>
      </c>
      <c r="BE1092" s="217">
        <f>IF(N1092="základní",J1092,0)</f>
        <v>0</v>
      </c>
      <c r="BF1092" s="217">
        <f>IF(N1092="snížená",J1092,0)</f>
        <v>0</v>
      </c>
      <c r="BG1092" s="217">
        <f>IF(N1092="zákl. přenesená",J1092,0)</f>
        <v>0</v>
      </c>
      <c r="BH1092" s="217">
        <f>IF(N1092="sníž. přenesená",J1092,0)</f>
        <v>0</v>
      </c>
      <c r="BI1092" s="217">
        <f>IF(N1092="nulová",J1092,0)</f>
        <v>0</v>
      </c>
      <c r="BJ1092" s="11" t="s">
        <v>79</v>
      </c>
      <c r="BK1092" s="217">
        <f>ROUND(I1092*H1092,2)</f>
        <v>0</v>
      </c>
      <c r="BL1092" s="11" t="s">
        <v>244</v>
      </c>
      <c r="BM1092" s="216" t="s">
        <v>1341</v>
      </c>
    </row>
    <row r="1093" spans="1:65" s="34" customFormat="1" ht="24.2" customHeight="1">
      <c r="A1093" s="28"/>
      <c r="B1093" s="29"/>
      <c r="C1093" s="205" t="s">
        <v>1342</v>
      </c>
      <c r="D1093" s="205" t="s">
        <v>161</v>
      </c>
      <c r="E1093" s="206" t="s">
        <v>1343</v>
      </c>
      <c r="F1093" s="207" t="s">
        <v>1344</v>
      </c>
      <c r="G1093" s="208" t="s">
        <v>234</v>
      </c>
      <c r="H1093" s="209">
        <v>1171.28</v>
      </c>
      <c r="I1093" s="1"/>
      <c r="J1093" s="211">
        <f>ROUND(I1093*H1093,2)</f>
        <v>0</v>
      </c>
      <c r="K1093" s="208" t="s">
        <v>165</v>
      </c>
      <c r="L1093" s="29"/>
      <c r="M1093" s="212" t="s">
        <v>1</v>
      </c>
      <c r="N1093" s="213" t="s">
        <v>39</v>
      </c>
      <c r="O1093" s="76"/>
      <c r="P1093" s="214">
        <f>O1093*H1093</f>
        <v>0</v>
      </c>
      <c r="Q1093" s="214">
        <v>0</v>
      </c>
      <c r="R1093" s="214">
        <f>Q1093*H1093</f>
        <v>0</v>
      </c>
      <c r="S1093" s="214">
        <v>0.0025</v>
      </c>
      <c r="T1093" s="215">
        <f>S1093*H1093</f>
        <v>2.9282</v>
      </c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R1093" s="216" t="s">
        <v>244</v>
      </c>
      <c r="AT1093" s="216" t="s">
        <v>161</v>
      </c>
      <c r="AU1093" s="216" t="s">
        <v>83</v>
      </c>
      <c r="AY1093" s="11" t="s">
        <v>159</v>
      </c>
      <c r="BE1093" s="217">
        <f>IF(N1093="základní",J1093,0)</f>
        <v>0</v>
      </c>
      <c r="BF1093" s="217">
        <f>IF(N1093="snížená",J1093,0)</f>
        <v>0</v>
      </c>
      <c r="BG1093" s="217">
        <f>IF(N1093="zákl. přenesená",J1093,0)</f>
        <v>0</v>
      </c>
      <c r="BH1093" s="217">
        <f>IF(N1093="sníž. přenesená",J1093,0)</f>
        <v>0</v>
      </c>
      <c r="BI1093" s="217">
        <f>IF(N1093="nulová",J1093,0)</f>
        <v>0</v>
      </c>
      <c r="BJ1093" s="11" t="s">
        <v>79</v>
      </c>
      <c r="BK1093" s="217">
        <f>ROUND(I1093*H1093,2)</f>
        <v>0</v>
      </c>
      <c r="BL1093" s="11" t="s">
        <v>244</v>
      </c>
      <c r="BM1093" s="216" t="s">
        <v>1345</v>
      </c>
    </row>
    <row r="1094" spans="2:51" s="218" customFormat="1" ht="12">
      <c r="B1094" s="219"/>
      <c r="D1094" s="220" t="s">
        <v>167</v>
      </c>
      <c r="E1094" s="221" t="s">
        <v>1</v>
      </c>
      <c r="F1094" s="222" t="s">
        <v>709</v>
      </c>
      <c r="H1094" s="221" t="s">
        <v>1</v>
      </c>
      <c r="K1094" s="223"/>
      <c r="L1094" s="219"/>
      <c r="M1094" s="224"/>
      <c r="N1094" s="225"/>
      <c r="O1094" s="225"/>
      <c r="P1094" s="225"/>
      <c r="Q1094" s="225"/>
      <c r="R1094" s="225"/>
      <c r="S1094" s="225"/>
      <c r="T1094" s="226"/>
      <c r="AT1094" s="221" t="s">
        <v>167</v>
      </c>
      <c r="AU1094" s="221" t="s">
        <v>83</v>
      </c>
      <c r="AV1094" s="218" t="s">
        <v>79</v>
      </c>
      <c r="AW1094" s="218" t="s">
        <v>31</v>
      </c>
      <c r="AX1094" s="218" t="s">
        <v>74</v>
      </c>
      <c r="AY1094" s="221" t="s">
        <v>159</v>
      </c>
    </row>
    <row r="1095" spans="2:51" s="218" customFormat="1" ht="12">
      <c r="B1095" s="219"/>
      <c r="D1095" s="220" t="s">
        <v>167</v>
      </c>
      <c r="E1095" s="221" t="s">
        <v>1</v>
      </c>
      <c r="F1095" s="222" t="s">
        <v>733</v>
      </c>
      <c r="H1095" s="221" t="s">
        <v>1</v>
      </c>
      <c r="K1095" s="223"/>
      <c r="L1095" s="219"/>
      <c r="M1095" s="224"/>
      <c r="N1095" s="225"/>
      <c r="O1095" s="225"/>
      <c r="P1095" s="225"/>
      <c r="Q1095" s="225"/>
      <c r="R1095" s="225"/>
      <c r="S1095" s="225"/>
      <c r="T1095" s="226"/>
      <c r="AT1095" s="221" t="s">
        <v>167</v>
      </c>
      <c r="AU1095" s="221" t="s">
        <v>83</v>
      </c>
      <c r="AV1095" s="218" t="s">
        <v>79</v>
      </c>
      <c r="AW1095" s="218" t="s">
        <v>31</v>
      </c>
      <c r="AX1095" s="218" t="s">
        <v>74</v>
      </c>
      <c r="AY1095" s="221" t="s">
        <v>159</v>
      </c>
    </row>
    <row r="1096" spans="2:51" s="227" customFormat="1" ht="12">
      <c r="B1096" s="228"/>
      <c r="D1096" s="220" t="s">
        <v>167</v>
      </c>
      <c r="E1096" s="229" t="s">
        <v>1</v>
      </c>
      <c r="F1096" s="230" t="s">
        <v>734</v>
      </c>
      <c r="H1096" s="231">
        <v>90.32</v>
      </c>
      <c r="K1096" s="232"/>
      <c r="L1096" s="228"/>
      <c r="M1096" s="233"/>
      <c r="N1096" s="234"/>
      <c r="O1096" s="234"/>
      <c r="P1096" s="234"/>
      <c r="Q1096" s="234"/>
      <c r="R1096" s="234"/>
      <c r="S1096" s="234"/>
      <c r="T1096" s="235"/>
      <c r="AT1096" s="229" t="s">
        <v>167</v>
      </c>
      <c r="AU1096" s="229" t="s">
        <v>83</v>
      </c>
      <c r="AV1096" s="227" t="s">
        <v>83</v>
      </c>
      <c r="AW1096" s="227" t="s">
        <v>31</v>
      </c>
      <c r="AX1096" s="227" t="s">
        <v>74</v>
      </c>
      <c r="AY1096" s="229" t="s">
        <v>159</v>
      </c>
    </row>
    <row r="1097" spans="2:51" s="218" customFormat="1" ht="12">
      <c r="B1097" s="219"/>
      <c r="D1097" s="220" t="s">
        <v>167</v>
      </c>
      <c r="E1097" s="221" t="s">
        <v>1</v>
      </c>
      <c r="F1097" s="222" t="s">
        <v>714</v>
      </c>
      <c r="H1097" s="221" t="s">
        <v>1</v>
      </c>
      <c r="K1097" s="223"/>
      <c r="L1097" s="219"/>
      <c r="M1097" s="224"/>
      <c r="N1097" s="225"/>
      <c r="O1097" s="225"/>
      <c r="P1097" s="225"/>
      <c r="Q1097" s="225"/>
      <c r="R1097" s="225"/>
      <c r="S1097" s="225"/>
      <c r="T1097" s="226"/>
      <c r="AT1097" s="221" t="s">
        <v>167</v>
      </c>
      <c r="AU1097" s="221" t="s">
        <v>83</v>
      </c>
      <c r="AV1097" s="218" t="s">
        <v>79</v>
      </c>
      <c r="AW1097" s="218" t="s">
        <v>31</v>
      </c>
      <c r="AX1097" s="218" t="s">
        <v>74</v>
      </c>
      <c r="AY1097" s="221" t="s">
        <v>159</v>
      </c>
    </row>
    <row r="1098" spans="2:51" s="227" customFormat="1" ht="22.5">
      <c r="B1098" s="228"/>
      <c r="D1098" s="220" t="s">
        <v>167</v>
      </c>
      <c r="E1098" s="229" t="s">
        <v>1</v>
      </c>
      <c r="F1098" s="230" t="s">
        <v>735</v>
      </c>
      <c r="H1098" s="231">
        <v>269.97</v>
      </c>
      <c r="K1098" s="232"/>
      <c r="L1098" s="228"/>
      <c r="M1098" s="233"/>
      <c r="N1098" s="234"/>
      <c r="O1098" s="234"/>
      <c r="P1098" s="234"/>
      <c r="Q1098" s="234"/>
      <c r="R1098" s="234"/>
      <c r="S1098" s="234"/>
      <c r="T1098" s="235"/>
      <c r="AT1098" s="229" t="s">
        <v>167</v>
      </c>
      <c r="AU1098" s="229" t="s">
        <v>83</v>
      </c>
      <c r="AV1098" s="227" t="s">
        <v>83</v>
      </c>
      <c r="AW1098" s="227" t="s">
        <v>31</v>
      </c>
      <c r="AX1098" s="227" t="s">
        <v>74</v>
      </c>
      <c r="AY1098" s="229" t="s">
        <v>159</v>
      </c>
    </row>
    <row r="1099" spans="2:51" s="218" customFormat="1" ht="12">
      <c r="B1099" s="219"/>
      <c r="D1099" s="220" t="s">
        <v>167</v>
      </c>
      <c r="E1099" s="221" t="s">
        <v>1</v>
      </c>
      <c r="F1099" s="222" t="s">
        <v>736</v>
      </c>
      <c r="H1099" s="221" t="s">
        <v>1</v>
      </c>
      <c r="K1099" s="223"/>
      <c r="L1099" s="219"/>
      <c r="M1099" s="224"/>
      <c r="N1099" s="225"/>
      <c r="O1099" s="225"/>
      <c r="P1099" s="225"/>
      <c r="Q1099" s="225"/>
      <c r="R1099" s="225"/>
      <c r="S1099" s="225"/>
      <c r="T1099" s="226"/>
      <c r="AT1099" s="221" t="s">
        <v>167</v>
      </c>
      <c r="AU1099" s="221" t="s">
        <v>83</v>
      </c>
      <c r="AV1099" s="218" t="s">
        <v>79</v>
      </c>
      <c r="AW1099" s="218" t="s">
        <v>31</v>
      </c>
      <c r="AX1099" s="218" t="s">
        <v>74</v>
      </c>
      <c r="AY1099" s="221" t="s">
        <v>159</v>
      </c>
    </row>
    <row r="1100" spans="2:51" s="227" customFormat="1" ht="22.5">
      <c r="B1100" s="228"/>
      <c r="D1100" s="220" t="s">
        <v>167</v>
      </c>
      <c r="E1100" s="229" t="s">
        <v>1</v>
      </c>
      <c r="F1100" s="230" t="s">
        <v>737</v>
      </c>
      <c r="H1100" s="231">
        <v>270.33</v>
      </c>
      <c r="K1100" s="232"/>
      <c r="L1100" s="228"/>
      <c r="M1100" s="233"/>
      <c r="N1100" s="234"/>
      <c r="O1100" s="234"/>
      <c r="P1100" s="234"/>
      <c r="Q1100" s="234"/>
      <c r="R1100" s="234"/>
      <c r="S1100" s="234"/>
      <c r="T1100" s="235"/>
      <c r="AT1100" s="229" t="s">
        <v>167</v>
      </c>
      <c r="AU1100" s="229" t="s">
        <v>83</v>
      </c>
      <c r="AV1100" s="227" t="s">
        <v>83</v>
      </c>
      <c r="AW1100" s="227" t="s">
        <v>31</v>
      </c>
      <c r="AX1100" s="227" t="s">
        <v>74</v>
      </c>
      <c r="AY1100" s="229" t="s">
        <v>159</v>
      </c>
    </row>
    <row r="1101" spans="2:51" s="218" customFormat="1" ht="12">
      <c r="B1101" s="219"/>
      <c r="D1101" s="220" t="s">
        <v>167</v>
      </c>
      <c r="E1101" s="221" t="s">
        <v>1</v>
      </c>
      <c r="F1101" s="222" t="s">
        <v>738</v>
      </c>
      <c r="H1101" s="221" t="s">
        <v>1</v>
      </c>
      <c r="K1101" s="223"/>
      <c r="L1101" s="219"/>
      <c r="M1101" s="224"/>
      <c r="N1101" s="225"/>
      <c r="O1101" s="225"/>
      <c r="P1101" s="225"/>
      <c r="Q1101" s="225"/>
      <c r="R1101" s="225"/>
      <c r="S1101" s="225"/>
      <c r="T1101" s="226"/>
      <c r="AT1101" s="221" t="s">
        <v>167</v>
      </c>
      <c r="AU1101" s="221" t="s">
        <v>83</v>
      </c>
      <c r="AV1101" s="218" t="s">
        <v>79</v>
      </c>
      <c r="AW1101" s="218" t="s">
        <v>31</v>
      </c>
      <c r="AX1101" s="218" t="s">
        <v>74</v>
      </c>
      <c r="AY1101" s="221" t="s">
        <v>159</v>
      </c>
    </row>
    <row r="1102" spans="2:51" s="227" customFormat="1" ht="12">
      <c r="B1102" s="228"/>
      <c r="D1102" s="220" t="s">
        <v>167</v>
      </c>
      <c r="E1102" s="229" t="s">
        <v>1</v>
      </c>
      <c r="F1102" s="230" t="s">
        <v>739</v>
      </c>
      <c r="H1102" s="231">
        <v>540.66</v>
      </c>
      <c r="K1102" s="232"/>
      <c r="L1102" s="228"/>
      <c r="M1102" s="233"/>
      <c r="N1102" s="234"/>
      <c r="O1102" s="234"/>
      <c r="P1102" s="234"/>
      <c r="Q1102" s="234"/>
      <c r="R1102" s="234"/>
      <c r="S1102" s="234"/>
      <c r="T1102" s="235"/>
      <c r="AT1102" s="229" t="s">
        <v>167</v>
      </c>
      <c r="AU1102" s="229" t="s">
        <v>83</v>
      </c>
      <c r="AV1102" s="227" t="s">
        <v>83</v>
      </c>
      <c r="AW1102" s="227" t="s">
        <v>31</v>
      </c>
      <c r="AX1102" s="227" t="s">
        <v>74</v>
      </c>
      <c r="AY1102" s="229" t="s">
        <v>159</v>
      </c>
    </row>
    <row r="1103" spans="2:51" s="236" customFormat="1" ht="12">
      <c r="B1103" s="237"/>
      <c r="D1103" s="220" t="s">
        <v>167</v>
      </c>
      <c r="E1103" s="238" t="s">
        <v>1</v>
      </c>
      <c r="F1103" s="239" t="s">
        <v>178</v>
      </c>
      <c r="H1103" s="240">
        <v>1171.28</v>
      </c>
      <c r="K1103" s="241"/>
      <c r="L1103" s="237"/>
      <c r="M1103" s="242"/>
      <c r="N1103" s="243"/>
      <c r="O1103" s="243"/>
      <c r="P1103" s="243"/>
      <c r="Q1103" s="243"/>
      <c r="R1103" s="243"/>
      <c r="S1103" s="243"/>
      <c r="T1103" s="244"/>
      <c r="AT1103" s="238" t="s">
        <v>167</v>
      </c>
      <c r="AU1103" s="238" t="s">
        <v>83</v>
      </c>
      <c r="AV1103" s="236" t="s">
        <v>89</v>
      </c>
      <c r="AW1103" s="236" t="s">
        <v>31</v>
      </c>
      <c r="AX1103" s="236" t="s">
        <v>79</v>
      </c>
      <c r="AY1103" s="238" t="s">
        <v>159</v>
      </c>
    </row>
    <row r="1104" spans="1:65" s="34" customFormat="1" ht="16.5" customHeight="1">
      <c r="A1104" s="28"/>
      <c r="B1104" s="29"/>
      <c r="C1104" s="205" t="s">
        <v>1346</v>
      </c>
      <c r="D1104" s="205" t="s">
        <v>161</v>
      </c>
      <c r="E1104" s="206" t="s">
        <v>1347</v>
      </c>
      <c r="F1104" s="207" t="s">
        <v>1348</v>
      </c>
      <c r="G1104" s="208" t="s">
        <v>234</v>
      </c>
      <c r="H1104" s="209">
        <v>1117.48</v>
      </c>
      <c r="I1104" s="1"/>
      <c r="J1104" s="211">
        <f>ROUND(I1104*H1104,2)</f>
        <v>0</v>
      </c>
      <c r="K1104" s="208" t="s">
        <v>165</v>
      </c>
      <c r="L1104" s="29"/>
      <c r="M1104" s="212" t="s">
        <v>1</v>
      </c>
      <c r="N1104" s="213" t="s">
        <v>39</v>
      </c>
      <c r="O1104" s="76"/>
      <c r="P1104" s="214">
        <f>O1104*H1104</f>
        <v>0</v>
      </c>
      <c r="Q1104" s="214">
        <v>0.0003</v>
      </c>
      <c r="R1104" s="214">
        <f>Q1104*H1104</f>
        <v>0.335244</v>
      </c>
      <c r="S1104" s="214">
        <v>0</v>
      </c>
      <c r="T1104" s="215">
        <f>S1104*H1104</f>
        <v>0</v>
      </c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R1104" s="216" t="s">
        <v>244</v>
      </c>
      <c r="AT1104" s="216" t="s">
        <v>161</v>
      </c>
      <c r="AU1104" s="216" t="s">
        <v>83</v>
      </c>
      <c r="AY1104" s="11" t="s">
        <v>159</v>
      </c>
      <c r="BE1104" s="217">
        <f>IF(N1104="základní",J1104,0)</f>
        <v>0</v>
      </c>
      <c r="BF1104" s="217">
        <f>IF(N1104="snížená",J1104,0)</f>
        <v>0</v>
      </c>
      <c r="BG1104" s="217">
        <f>IF(N1104="zákl. přenesená",J1104,0)</f>
        <v>0</v>
      </c>
      <c r="BH1104" s="217">
        <f>IF(N1104="sníž. přenesená",J1104,0)</f>
        <v>0</v>
      </c>
      <c r="BI1104" s="217">
        <f>IF(N1104="nulová",J1104,0)</f>
        <v>0</v>
      </c>
      <c r="BJ1104" s="11" t="s">
        <v>79</v>
      </c>
      <c r="BK1104" s="217">
        <f>ROUND(I1104*H1104,2)</f>
        <v>0</v>
      </c>
      <c r="BL1104" s="11" t="s">
        <v>244</v>
      </c>
      <c r="BM1104" s="216" t="s">
        <v>1349</v>
      </c>
    </row>
    <row r="1105" spans="2:51" s="218" customFormat="1" ht="12">
      <c r="B1105" s="219"/>
      <c r="D1105" s="220" t="s">
        <v>167</v>
      </c>
      <c r="E1105" s="221" t="s">
        <v>1</v>
      </c>
      <c r="F1105" s="222" t="s">
        <v>1350</v>
      </c>
      <c r="H1105" s="221" t="s">
        <v>1</v>
      </c>
      <c r="K1105" s="223"/>
      <c r="L1105" s="219"/>
      <c r="M1105" s="224"/>
      <c r="N1105" s="225"/>
      <c r="O1105" s="225"/>
      <c r="P1105" s="225"/>
      <c r="Q1105" s="225"/>
      <c r="R1105" s="225"/>
      <c r="S1105" s="225"/>
      <c r="T1105" s="226"/>
      <c r="AT1105" s="221" t="s">
        <v>167</v>
      </c>
      <c r="AU1105" s="221" t="s">
        <v>83</v>
      </c>
      <c r="AV1105" s="218" t="s">
        <v>79</v>
      </c>
      <c r="AW1105" s="218" t="s">
        <v>31</v>
      </c>
      <c r="AX1105" s="218" t="s">
        <v>74</v>
      </c>
      <c r="AY1105" s="221" t="s">
        <v>159</v>
      </c>
    </row>
    <row r="1106" spans="2:51" s="218" customFormat="1" ht="12">
      <c r="B1106" s="219"/>
      <c r="D1106" s="220" t="s">
        <v>167</v>
      </c>
      <c r="E1106" s="221" t="s">
        <v>1</v>
      </c>
      <c r="F1106" s="222" t="s">
        <v>712</v>
      </c>
      <c r="H1106" s="221" t="s">
        <v>1</v>
      </c>
      <c r="K1106" s="223"/>
      <c r="L1106" s="219"/>
      <c r="M1106" s="224"/>
      <c r="N1106" s="225"/>
      <c r="O1106" s="225"/>
      <c r="P1106" s="225"/>
      <c r="Q1106" s="225"/>
      <c r="R1106" s="225"/>
      <c r="S1106" s="225"/>
      <c r="T1106" s="226"/>
      <c r="AT1106" s="221" t="s">
        <v>167</v>
      </c>
      <c r="AU1106" s="221" t="s">
        <v>83</v>
      </c>
      <c r="AV1106" s="218" t="s">
        <v>79</v>
      </c>
      <c r="AW1106" s="218" t="s">
        <v>31</v>
      </c>
      <c r="AX1106" s="218" t="s">
        <v>74</v>
      </c>
      <c r="AY1106" s="221" t="s">
        <v>159</v>
      </c>
    </row>
    <row r="1107" spans="2:51" s="227" customFormat="1" ht="12">
      <c r="B1107" s="228"/>
      <c r="D1107" s="220" t="s">
        <v>167</v>
      </c>
      <c r="E1107" s="229" t="s">
        <v>1</v>
      </c>
      <c r="F1107" s="230" t="s">
        <v>1351</v>
      </c>
      <c r="H1107" s="231">
        <v>90.51</v>
      </c>
      <c r="K1107" s="232"/>
      <c r="L1107" s="228"/>
      <c r="M1107" s="233"/>
      <c r="N1107" s="234"/>
      <c r="O1107" s="234"/>
      <c r="P1107" s="234"/>
      <c r="Q1107" s="234"/>
      <c r="R1107" s="234"/>
      <c r="S1107" s="234"/>
      <c r="T1107" s="235"/>
      <c r="AT1107" s="229" t="s">
        <v>167</v>
      </c>
      <c r="AU1107" s="229" t="s">
        <v>83</v>
      </c>
      <c r="AV1107" s="227" t="s">
        <v>83</v>
      </c>
      <c r="AW1107" s="227" t="s">
        <v>31</v>
      </c>
      <c r="AX1107" s="227" t="s">
        <v>74</v>
      </c>
      <c r="AY1107" s="229" t="s">
        <v>159</v>
      </c>
    </row>
    <row r="1108" spans="2:51" s="218" customFormat="1" ht="12">
      <c r="B1108" s="219"/>
      <c r="D1108" s="220" t="s">
        <v>167</v>
      </c>
      <c r="E1108" s="221" t="s">
        <v>1</v>
      </c>
      <c r="F1108" s="222" t="s">
        <v>714</v>
      </c>
      <c r="H1108" s="221" t="s">
        <v>1</v>
      </c>
      <c r="K1108" s="223"/>
      <c r="L1108" s="219"/>
      <c r="M1108" s="224"/>
      <c r="N1108" s="225"/>
      <c r="O1108" s="225"/>
      <c r="P1108" s="225"/>
      <c r="Q1108" s="225"/>
      <c r="R1108" s="225"/>
      <c r="S1108" s="225"/>
      <c r="T1108" s="226"/>
      <c r="AT1108" s="221" t="s">
        <v>167</v>
      </c>
      <c r="AU1108" s="221" t="s">
        <v>83</v>
      </c>
      <c r="AV1108" s="218" t="s">
        <v>79</v>
      </c>
      <c r="AW1108" s="218" t="s">
        <v>31</v>
      </c>
      <c r="AX1108" s="218" t="s">
        <v>74</v>
      </c>
      <c r="AY1108" s="221" t="s">
        <v>159</v>
      </c>
    </row>
    <row r="1109" spans="2:51" s="227" customFormat="1" ht="12">
      <c r="B1109" s="228"/>
      <c r="D1109" s="220" t="s">
        <v>167</v>
      </c>
      <c r="E1109" s="229" t="s">
        <v>1</v>
      </c>
      <c r="F1109" s="230" t="s">
        <v>1352</v>
      </c>
      <c r="H1109" s="231">
        <v>248.59</v>
      </c>
      <c r="K1109" s="232"/>
      <c r="L1109" s="228"/>
      <c r="M1109" s="233"/>
      <c r="N1109" s="234"/>
      <c r="O1109" s="234"/>
      <c r="P1109" s="234"/>
      <c r="Q1109" s="234"/>
      <c r="R1109" s="234"/>
      <c r="S1109" s="234"/>
      <c r="T1109" s="235"/>
      <c r="AT1109" s="229" t="s">
        <v>167</v>
      </c>
      <c r="AU1109" s="229" t="s">
        <v>83</v>
      </c>
      <c r="AV1109" s="227" t="s">
        <v>83</v>
      </c>
      <c r="AW1109" s="227" t="s">
        <v>31</v>
      </c>
      <c r="AX1109" s="227" t="s">
        <v>74</v>
      </c>
      <c r="AY1109" s="229" t="s">
        <v>159</v>
      </c>
    </row>
    <row r="1110" spans="2:51" s="218" customFormat="1" ht="12">
      <c r="B1110" s="219"/>
      <c r="D1110" s="220" t="s">
        <v>167</v>
      </c>
      <c r="E1110" s="221" t="s">
        <v>1</v>
      </c>
      <c r="F1110" s="222" t="s">
        <v>736</v>
      </c>
      <c r="H1110" s="221" t="s">
        <v>1</v>
      </c>
      <c r="K1110" s="223"/>
      <c r="L1110" s="219"/>
      <c r="M1110" s="224"/>
      <c r="N1110" s="225"/>
      <c r="O1110" s="225"/>
      <c r="P1110" s="225"/>
      <c r="Q1110" s="225"/>
      <c r="R1110" s="225"/>
      <c r="S1110" s="225"/>
      <c r="T1110" s="226"/>
      <c r="AT1110" s="221" t="s">
        <v>167</v>
      </c>
      <c r="AU1110" s="221" t="s">
        <v>83</v>
      </c>
      <c r="AV1110" s="218" t="s">
        <v>79</v>
      </c>
      <c r="AW1110" s="218" t="s">
        <v>31</v>
      </c>
      <c r="AX1110" s="218" t="s">
        <v>74</v>
      </c>
      <c r="AY1110" s="221" t="s">
        <v>159</v>
      </c>
    </row>
    <row r="1111" spans="2:51" s="227" customFormat="1" ht="12">
      <c r="B1111" s="228"/>
      <c r="D1111" s="220" t="s">
        <v>167</v>
      </c>
      <c r="E1111" s="229" t="s">
        <v>1</v>
      </c>
      <c r="F1111" s="230" t="s">
        <v>1353</v>
      </c>
      <c r="H1111" s="231">
        <v>259.46</v>
      </c>
      <c r="K1111" s="232"/>
      <c r="L1111" s="228"/>
      <c r="M1111" s="233"/>
      <c r="N1111" s="234"/>
      <c r="O1111" s="234"/>
      <c r="P1111" s="234"/>
      <c r="Q1111" s="234"/>
      <c r="R1111" s="234"/>
      <c r="S1111" s="234"/>
      <c r="T1111" s="235"/>
      <c r="AT1111" s="229" t="s">
        <v>167</v>
      </c>
      <c r="AU1111" s="229" t="s">
        <v>83</v>
      </c>
      <c r="AV1111" s="227" t="s">
        <v>83</v>
      </c>
      <c r="AW1111" s="227" t="s">
        <v>31</v>
      </c>
      <c r="AX1111" s="227" t="s">
        <v>74</v>
      </c>
      <c r="AY1111" s="229" t="s">
        <v>159</v>
      </c>
    </row>
    <row r="1112" spans="2:51" s="218" customFormat="1" ht="12">
      <c r="B1112" s="219"/>
      <c r="D1112" s="220" t="s">
        <v>167</v>
      </c>
      <c r="E1112" s="221" t="s">
        <v>1</v>
      </c>
      <c r="F1112" s="222" t="s">
        <v>738</v>
      </c>
      <c r="H1112" s="221" t="s">
        <v>1</v>
      </c>
      <c r="K1112" s="223"/>
      <c r="L1112" s="219"/>
      <c r="M1112" s="224"/>
      <c r="N1112" s="225"/>
      <c r="O1112" s="225"/>
      <c r="P1112" s="225"/>
      <c r="Q1112" s="225"/>
      <c r="R1112" s="225"/>
      <c r="S1112" s="225"/>
      <c r="T1112" s="226"/>
      <c r="AT1112" s="221" t="s">
        <v>167</v>
      </c>
      <c r="AU1112" s="221" t="s">
        <v>83</v>
      </c>
      <c r="AV1112" s="218" t="s">
        <v>79</v>
      </c>
      <c r="AW1112" s="218" t="s">
        <v>31</v>
      </c>
      <c r="AX1112" s="218" t="s">
        <v>74</v>
      </c>
      <c r="AY1112" s="221" t="s">
        <v>159</v>
      </c>
    </row>
    <row r="1113" spans="2:51" s="227" customFormat="1" ht="12">
      <c r="B1113" s="228"/>
      <c r="D1113" s="220" t="s">
        <v>167</v>
      </c>
      <c r="E1113" s="229" t="s">
        <v>1</v>
      </c>
      <c r="F1113" s="230" t="s">
        <v>1354</v>
      </c>
      <c r="H1113" s="231">
        <v>518.92</v>
      </c>
      <c r="K1113" s="232"/>
      <c r="L1113" s="228"/>
      <c r="M1113" s="233"/>
      <c r="N1113" s="234"/>
      <c r="O1113" s="234"/>
      <c r="P1113" s="234"/>
      <c r="Q1113" s="234"/>
      <c r="R1113" s="234"/>
      <c r="S1113" s="234"/>
      <c r="T1113" s="235"/>
      <c r="AT1113" s="229" t="s">
        <v>167</v>
      </c>
      <c r="AU1113" s="229" t="s">
        <v>83</v>
      </c>
      <c r="AV1113" s="227" t="s">
        <v>83</v>
      </c>
      <c r="AW1113" s="227" t="s">
        <v>31</v>
      </c>
      <c r="AX1113" s="227" t="s">
        <v>74</v>
      </c>
      <c r="AY1113" s="229" t="s">
        <v>159</v>
      </c>
    </row>
    <row r="1114" spans="2:51" s="236" customFormat="1" ht="12">
      <c r="B1114" s="237"/>
      <c r="D1114" s="220" t="s">
        <v>167</v>
      </c>
      <c r="E1114" s="238" t="s">
        <v>1</v>
      </c>
      <c r="F1114" s="239" t="s">
        <v>178</v>
      </c>
      <c r="H1114" s="240">
        <v>1117.48</v>
      </c>
      <c r="K1114" s="241"/>
      <c r="L1114" s="237"/>
      <c r="M1114" s="242"/>
      <c r="N1114" s="243"/>
      <c r="O1114" s="243"/>
      <c r="P1114" s="243"/>
      <c r="Q1114" s="243"/>
      <c r="R1114" s="243"/>
      <c r="S1114" s="243"/>
      <c r="T1114" s="244"/>
      <c r="AT1114" s="238" t="s">
        <v>167</v>
      </c>
      <c r="AU1114" s="238" t="s">
        <v>83</v>
      </c>
      <c r="AV1114" s="236" t="s">
        <v>89</v>
      </c>
      <c r="AW1114" s="236" t="s">
        <v>31</v>
      </c>
      <c r="AX1114" s="236" t="s">
        <v>79</v>
      </c>
      <c r="AY1114" s="238" t="s">
        <v>159</v>
      </c>
    </row>
    <row r="1115" spans="1:65" s="34" customFormat="1" ht="37.7" customHeight="1">
      <c r="A1115" s="28"/>
      <c r="B1115" s="29"/>
      <c r="C1115" s="245" t="s">
        <v>1355</v>
      </c>
      <c r="D1115" s="245" t="s">
        <v>225</v>
      </c>
      <c r="E1115" s="246" t="s">
        <v>1356</v>
      </c>
      <c r="F1115" s="247" t="s">
        <v>1357</v>
      </c>
      <c r="G1115" s="248" t="s">
        <v>234</v>
      </c>
      <c r="H1115" s="249">
        <v>1229.228</v>
      </c>
      <c r="I1115" s="2"/>
      <c r="J1115" s="250">
        <f>ROUND(I1115*H1115,2)</f>
        <v>0</v>
      </c>
      <c r="K1115" s="248" t="s">
        <v>165</v>
      </c>
      <c r="L1115" s="251"/>
      <c r="M1115" s="252" t="s">
        <v>1</v>
      </c>
      <c r="N1115" s="253" t="s">
        <v>39</v>
      </c>
      <c r="O1115" s="76"/>
      <c r="P1115" s="214">
        <f>O1115*H1115</f>
        <v>0</v>
      </c>
      <c r="Q1115" s="214">
        <v>0.00283</v>
      </c>
      <c r="R1115" s="214">
        <f>Q1115*H1115</f>
        <v>3.47871524</v>
      </c>
      <c r="S1115" s="214">
        <v>0</v>
      </c>
      <c r="T1115" s="215">
        <f>S1115*H1115</f>
        <v>0</v>
      </c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R1115" s="216" t="s">
        <v>429</v>
      </c>
      <c r="AT1115" s="216" t="s">
        <v>225</v>
      </c>
      <c r="AU1115" s="216" t="s">
        <v>83</v>
      </c>
      <c r="AY1115" s="11" t="s">
        <v>159</v>
      </c>
      <c r="BE1115" s="217">
        <f>IF(N1115="základní",J1115,0)</f>
        <v>0</v>
      </c>
      <c r="BF1115" s="217">
        <f>IF(N1115="snížená",J1115,0)</f>
        <v>0</v>
      </c>
      <c r="BG1115" s="217">
        <f>IF(N1115="zákl. přenesená",J1115,0)</f>
        <v>0</v>
      </c>
      <c r="BH1115" s="217">
        <f>IF(N1115="sníž. přenesená",J1115,0)</f>
        <v>0</v>
      </c>
      <c r="BI1115" s="217">
        <f>IF(N1115="nulová",J1115,0)</f>
        <v>0</v>
      </c>
      <c r="BJ1115" s="11" t="s">
        <v>79</v>
      </c>
      <c r="BK1115" s="217">
        <f>ROUND(I1115*H1115,2)</f>
        <v>0</v>
      </c>
      <c r="BL1115" s="11" t="s">
        <v>244</v>
      </c>
      <c r="BM1115" s="216" t="s">
        <v>1358</v>
      </c>
    </row>
    <row r="1116" spans="2:51" s="227" customFormat="1" ht="12">
      <c r="B1116" s="228"/>
      <c r="D1116" s="220" t="s">
        <v>167</v>
      </c>
      <c r="F1116" s="230" t="s">
        <v>1359</v>
      </c>
      <c r="H1116" s="231">
        <v>1229.228</v>
      </c>
      <c r="K1116" s="232"/>
      <c r="L1116" s="228"/>
      <c r="M1116" s="233"/>
      <c r="N1116" s="234"/>
      <c r="O1116" s="234"/>
      <c r="P1116" s="234"/>
      <c r="Q1116" s="234"/>
      <c r="R1116" s="234"/>
      <c r="S1116" s="234"/>
      <c r="T1116" s="235"/>
      <c r="AT1116" s="229" t="s">
        <v>167</v>
      </c>
      <c r="AU1116" s="229" t="s">
        <v>83</v>
      </c>
      <c r="AV1116" s="227" t="s">
        <v>83</v>
      </c>
      <c r="AW1116" s="227" t="s">
        <v>3</v>
      </c>
      <c r="AX1116" s="227" t="s">
        <v>79</v>
      </c>
      <c r="AY1116" s="229" t="s">
        <v>159</v>
      </c>
    </row>
    <row r="1117" spans="1:65" s="34" customFormat="1" ht="24.2" customHeight="1">
      <c r="A1117" s="28"/>
      <c r="B1117" s="29"/>
      <c r="C1117" s="205" t="s">
        <v>1360</v>
      </c>
      <c r="D1117" s="205" t="s">
        <v>161</v>
      </c>
      <c r="E1117" s="206" t="s">
        <v>1361</v>
      </c>
      <c r="F1117" s="207" t="s">
        <v>1362</v>
      </c>
      <c r="G1117" s="208" t="s">
        <v>322</v>
      </c>
      <c r="H1117" s="209">
        <v>726.362</v>
      </c>
      <c r="I1117" s="1"/>
      <c r="J1117" s="211">
        <f>ROUND(I1117*H1117,2)</f>
        <v>0</v>
      </c>
      <c r="K1117" s="208" t="s">
        <v>165</v>
      </c>
      <c r="L1117" s="29"/>
      <c r="M1117" s="212" t="s">
        <v>1</v>
      </c>
      <c r="N1117" s="213" t="s">
        <v>39</v>
      </c>
      <c r="O1117" s="76"/>
      <c r="P1117" s="214">
        <f>O1117*H1117</f>
        <v>0</v>
      </c>
      <c r="Q1117" s="214">
        <v>0</v>
      </c>
      <c r="R1117" s="214">
        <f>Q1117*H1117</f>
        <v>0</v>
      </c>
      <c r="S1117" s="214">
        <v>0</v>
      </c>
      <c r="T1117" s="215">
        <f>S1117*H1117</f>
        <v>0</v>
      </c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R1117" s="216" t="s">
        <v>244</v>
      </c>
      <c r="AT1117" s="216" t="s">
        <v>161</v>
      </c>
      <c r="AU1117" s="216" t="s">
        <v>83</v>
      </c>
      <c r="AY1117" s="11" t="s">
        <v>159</v>
      </c>
      <c r="BE1117" s="217">
        <f>IF(N1117="základní",J1117,0)</f>
        <v>0</v>
      </c>
      <c r="BF1117" s="217">
        <f>IF(N1117="snížená",J1117,0)</f>
        <v>0</v>
      </c>
      <c r="BG1117" s="217">
        <f>IF(N1117="zákl. přenesená",J1117,0)</f>
        <v>0</v>
      </c>
      <c r="BH1117" s="217">
        <f>IF(N1117="sníž. přenesená",J1117,0)</f>
        <v>0</v>
      </c>
      <c r="BI1117" s="217">
        <f>IF(N1117="nulová",J1117,0)</f>
        <v>0</v>
      </c>
      <c r="BJ1117" s="11" t="s">
        <v>79</v>
      </c>
      <c r="BK1117" s="217">
        <f>ROUND(I1117*H1117,2)</f>
        <v>0</v>
      </c>
      <c r="BL1117" s="11" t="s">
        <v>244</v>
      </c>
      <c r="BM1117" s="216" t="s">
        <v>1363</v>
      </c>
    </row>
    <row r="1118" spans="2:51" s="227" customFormat="1" ht="12">
      <c r="B1118" s="228"/>
      <c r="D1118" s="220" t="s">
        <v>167</v>
      </c>
      <c r="E1118" s="229" t="s">
        <v>1</v>
      </c>
      <c r="F1118" s="230" t="s">
        <v>1364</v>
      </c>
      <c r="H1118" s="231">
        <v>726.362</v>
      </c>
      <c r="K1118" s="232"/>
      <c r="L1118" s="228"/>
      <c r="M1118" s="233"/>
      <c r="N1118" s="234"/>
      <c r="O1118" s="234"/>
      <c r="P1118" s="234"/>
      <c r="Q1118" s="234"/>
      <c r="R1118" s="234"/>
      <c r="S1118" s="234"/>
      <c r="T1118" s="235"/>
      <c r="AT1118" s="229" t="s">
        <v>167</v>
      </c>
      <c r="AU1118" s="229" t="s">
        <v>83</v>
      </c>
      <c r="AV1118" s="227" t="s">
        <v>83</v>
      </c>
      <c r="AW1118" s="227" t="s">
        <v>31</v>
      </c>
      <c r="AX1118" s="227" t="s">
        <v>79</v>
      </c>
      <c r="AY1118" s="229" t="s">
        <v>159</v>
      </c>
    </row>
    <row r="1119" spans="1:65" s="34" customFormat="1" ht="21.75" customHeight="1">
      <c r="A1119" s="28"/>
      <c r="B1119" s="29"/>
      <c r="C1119" s="205" t="s">
        <v>1365</v>
      </c>
      <c r="D1119" s="205" t="s">
        <v>161</v>
      </c>
      <c r="E1119" s="206" t="s">
        <v>1366</v>
      </c>
      <c r="F1119" s="207" t="s">
        <v>1367</v>
      </c>
      <c r="G1119" s="208" t="s">
        <v>322</v>
      </c>
      <c r="H1119" s="209">
        <v>1346.02</v>
      </c>
      <c r="I1119" s="1"/>
      <c r="J1119" s="211">
        <f>ROUND(I1119*H1119,2)</f>
        <v>0</v>
      </c>
      <c r="K1119" s="208" t="s">
        <v>165</v>
      </c>
      <c r="L1119" s="29"/>
      <c r="M1119" s="212" t="s">
        <v>1</v>
      </c>
      <c r="N1119" s="213" t="s">
        <v>39</v>
      </c>
      <c r="O1119" s="76"/>
      <c r="P1119" s="214">
        <f>O1119*H1119</f>
        <v>0</v>
      </c>
      <c r="Q1119" s="214">
        <v>0</v>
      </c>
      <c r="R1119" s="214">
        <f>Q1119*H1119</f>
        <v>0</v>
      </c>
      <c r="S1119" s="214">
        <v>0.0003</v>
      </c>
      <c r="T1119" s="215">
        <f>S1119*H1119</f>
        <v>0.40380599999999994</v>
      </c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R1119" s="216" t="s">
        <v>244</v>
      </c>
      <c r="AT1119" s="216" t="s">
        <v>161</v>
      </c>
      <c r="AU1119" s="216" t="s">
        <v>83</v>
      </c>
      <c r="AY1119" s="11" t="s">
        <v>159</v>
      </c>
      <c r="BE1119" s="217">
        <f>IF(N1119="základní",J1119,0)</f>
        <v>0</v>
      </c>
      <c r="BF1119" s="217">
        <f>IF(N1119="snížená",J1119,0)</f>
        <v>0</v>
      </c>
      <c r="BG1119" s="217">
        <f>IF(N1119="zákl. přenesená",J1119,0)</f>
        <v>0</v>
      </c>
      <c r="BH1119" s="217">
        <f>IF(N1119="sníž. přenesená",J1119,0)</f>
        <v>0</v>
      </c>
      <c r="BI1119" s="217">
        <f>IF(N1119="nulová",J1119,0)</f>
        <v>0</v>
      </c>
      <c r="BJ1119" s="11" t="s">
        <v>79</v>
      </c>
      <c r="BK1119" s="217">
        <f>ROUND(I1119*H1119,2)</f>
        <v>0</v>
      </c>
      <c r="BL1119" s="11" t="s">
        <v>244</v>
      </c>
      <c r="BM1119" s="216" t="s">
        <v>1368</v>
      </c>
    </row>
    <row r="1120" spans="2:51" s="218" customFormat="1" ht="12">
      <c r="B1120" s="219"/>
      <c r="D1120" s="220" t="s">
        <v>167</v>
      </c>
      <c r="E1120" s="221" t="s">
        <v>1</v>
      </c>
      <c r="F1120" s="222" t="s">
        <v>691</v>
      </c>
      <c r="H1120" s="221" t="s">
        <v>1</v>
      </c>
      <c r="K1120" s="223"/>
      <c r="L1120" s="219"/>
      <c r="M1120" s="224"/>
      <c r="N1120" s="225"/>
      <c r="O1120" s="225"/>
      <c r="P1120" s="225"/>
      <c r="Q1120" s="225"/>
      <c r="R1120" s="225"/>
      <c r="S1120" s="225"/>
      <c r="T1120" s="226"/>
      <c r="AT1120" s="221" t="s">
        <v>167</v>
      </c>
      <c r="AU1120" s="221" t="s">
        <v>83</v>
      </c>
      <c r="AV1120" s="218" t="s">
        <v>79</v>
      </c>
      <c r="AW1120" s="218" t="s">
        <v>31</v>
      </c>
      <c r="AX1120" s="218" t="s">
        <v>74</v>
      </c>
      <c r="AY1120" s="221" t="s">
        <v>159</v>
      </c>
    </row>
    <row r="1121" spans="2:51" s="227" customFormat="1" ht="12">
      <c r="B1121" s="228"/>
      <c r="D1121" s="220" t="s">
        <v>167</v>
      </c>
      <c r="E1121" s="229" t="s">
        <v>1</v>
      </c>
      <c r="F1121" s="230" t="s">
        <v>1369</v>
      </c>
      <c r="H1121" s="231">
        <v>20.54</v>
      </c>
      <c r="K1121" s="232"/>
      <c r="L1121" s="228"/>
      <c r="M1121" s="233"/>
      <c r="N1121" s="234"/>
      <c r="O1121" s="234"/>
      <c r="P1121" s="234"/>
      <c r="Q1121" s="234"/>
      <c r="R1121" s="234"/>
      <c r="S1121" s="234"/>
      <c r="T1121" s="235"/>
      <c r="AT1121" s="229" t="s">
        <v>167</v>
      </c>
      <c r="AU1121" s="229" t="s">
        <v>83</v>
      </c>
      <c r="AV1121" s="227" t="s">
        <v>83</v>
      </c>
      <c r="AW1121" s="227" t="s">
        <v>31</v>
      </c>
      <c r="AX1121" s="227" t="s">
        <v>74</v>
      </c>
      <c r="AY1121" s="229" t="s">
        <v>159</v>
      </c>
    </row>
    <row r="1122" spans="2:51" s="227" customFormat="1" ht="12">
      <c r="B1122" s="228"/>
      <c r="D1122" s="220" t="s">
        <v>167</v>
      </c>
      <c r="E1122" s="229" t="s">
        <v>1</v>
      </c>
      <c r="F1122" s="230" t="s">
        <v>1370</v>
      </c>
      <c r="H1122" s="231">
        <v>13.64</v>
      </c>
      <c r="K1122" s="232"/>
      <c r="L1122" s="228"/>
      <c r="M1122" s="233"/>
      <c r="N1122" s="234"/>
      <c r="O1122" s="234"/>
      <c r="P1122" s="234"/>
      <c r="Q1122" s="234"/>
      <c r="R1122" s="234"/>
      <c r="S1122" s="234"/>
      <c r="T1122" s="235"/>
      <c r="AT1122" s="229" t="s">
        <v>167</v>
      </c>
      <c r="AU1122" s="229" t="s">
        <v>83</v>
      </c>
      <c r="AV1122" s="227" t="s">
        <v>83</v>
      </c>
      <c r="AW1122" s="227" t="s">
        <v>31</v>
      </c>
      <c r="AX1122" s="227" t="s">
        <v>74</v>
      </c>
      <c r="AY1122" s="229" t="s">
        <v>159</v>
      </c>
    </row>
    <row r="1123" spans="2:51" s="227" customFormat="1" ht="12">
      <c r="B1123" s="228"/>
      <c r="D1123" s="220" t="s">
        <v>167</v>
      </c>
      <c r="E1123" s="229" t="s">
        <v>1</v>
      </c>
      <c r="F1123" s="230" t="s">
        <v>1371</v>
      </c>
      <c r="H1123" s="231">
        <v>15.54</v>
      </c>
      <c r="K1123" s="232"/>
      <c r="L1123" s="228"/>
      <c r="M1123" s="233"/>
      <c r="N1123" s="234"/>
      <c r="O1123" s="234"/>
      <c r="P1123" s="234"/>
      <c r="Q1123" s="234"/>
      <c r="R1123" s="234"/>
      <c r="S1123" s="234"/>
      <c r="T1123" s="235"/>
      <c r="AT1123" s="229" t="s">
        <v>167</v>
      </c>
      <c r="AU1123" s="229" t="s">
        <v>83</v>
      </c>
      <c r="AV1123" s="227" t="s">
        <v>83</v>
      </c>
      <c r="AW1123" s="227" t="s">
        <v>31</v>
      </c>
      <c r="AX1123" s="227" t="s">
        <v>74</v>
      </c>
      <c r="AY1123" s="229" t="s">
        <v>159</v>
      </c>
    </row>
    <row r="1124" spans="2:51" s="227" customFormat="1" ht="12">
      <c r="B1124" s="228"/>
      <c r="D1124" s="220" t="s">
        <v>167</v>
      </c>
      <c r="E1124" s="229" t="s">
        <v>1</v>
      </c>
      <c r="F1124" s="230" t="s">
        <v>1372</v>
      </c>
      <c r="H1124" s="231">
        <v>11.36</v>
      </c>
      <c r="K1124" s="232"/>
      <c r="L1124" s="228"/>
      <c r="M1124" s="233"/>
      <c r="N1124" s="234"/>
      <c r="O1124" s="234"/>
      <c r="P1124" s="234"/>
      <c r="Q1124" s="234"/>
      <c r="R1124" s="234"/>
      <c r="S1124" s="234"/>
      <c r="T1124" s="235"/>
      <c r="AT1124" s="229" t="s">
        <v>167</v>
      </c>
      <c r="AU1124" s="229" t="s">
        <v>83</v>
      </c>
      <c r="AV1124" s="227" t="s">
        <v>83</v>
      </c>
      <c r="AW1124" s="227" t="s">
        <v>31</v>
      </c>
      <c r="AX1124" s="227" t="s">
        <v>74</v>
      </c>
      <c r="AY1124" s="229" t="s">
        <v>159</v>
      </c>
    </row>
    <row r="1125" spans="2:51" s="227" customFormat="1" ht="12">
      <c r="B1125" s="228"/>
      <c r="D1125" s="220" t="s">
        <v>167</v>
      </c>
      <c r="E1125" s="229" t="s">
        <v>1</v>
      </c>
      <c r="F1125" s="230" t="s">
        <v>1373</v>
      </c>
      <c r="H1125" s="231">
        <v>12.16</v>
      </c>
      <c r="K1125" s="232"/>
      <c r="L1125" s="228"/>
      <c r="M1125" s="233"/>
      <c r="N1125" s="234"/>
      <c r="O1125" s="234"/>
      <c r="P1125" s="234"/>
      <c r="Q1125" s="234"/>
      <c r="R1125" s="234"/>
      <c r="S1125" s="234"/>
      <c r="T1125" s="235"/>
      <c r="AT1125" s="229" t="s">
        <v>167</v>
      </c>
      <c r="AU1125" s="229" t="s">
        <v>83</v>
      </c>
      <c r="AV1125" s="227" t="s">
        <v>83</v>
      </c>
      <c r="AW1125" s="227" t="s">
        <v>31</v>
      </c>
      <c r="AX1125" s="227" t="s">
        <v>74</v>
      </c>
      <c r="AY1125" s="229" t="s">
        <v>159</v>
      </c>
    </row>
    <row r="1126" spans="2:51" s="227" customFormat="1" ht="12">
      <c r="B1126" s="228"/>
      <c r="D1126" s="220" t="s">
        <v>167</v>
      </c>
      <c r="E1126" s="229" t="s">
        <v>1</v>
      </c>
      <c r="F1126" s="230" t="s">
        <v>1374</v>
      </c>
      <c r="H1126" s="231">
        <v>13.14</v>
      </c>
      <c r="K1126" s="232"/>
      <c r="L1126" s="228"/>
      <c r="M1126" s="233"/>
      <c r="N1126" s="234"/>
      <c r="O1126" s="234"/>
      <c r="P1126" s="234"/>
      <c r="Q1126" s="234"/>
      <c r="R1126" s="234"/>
      <c r="S1126" s="234"/>
      <c r="T1126" s="235"/>
      <c r="AT1126" s="229" t="s">
        <v>167</v>
      </c>
      <c r="AU1126" s="229" t="s">
        <v>83</v>
      </c>
      <c r="AV1126" s="227" t="s">
        <v>83</v>
      </c>
      <c r="AW1126" s="227" t="s">
        <v>31</v>
      </c>
      <c r="AX1126" s="227" t="s">
        <v>74</v>
      </c>
      <c r="AY1126" s="229" t="s">
        <v>159</v>
      </c>
    </row>
    <row r="1127" spans="2:51" s="227" customFormat="1" ht="12">
      <c r="B1127" s="228"/>
      <c r="D1127" s="220" t="s">
        <v>167</v>
      </c>
      <c r="E1127" s="229" t="s">
        <v>1</v>
      </c>
      <c r="F1127" s="230" t="s">
        <v>1375</v>
      </c>
      <c r="H1127" s="231">
        <v>11.38</v>
      </c>
      <c r="K1127" s="232"/>
      <c r="L1127" s="228"/>
      <c r="M1127" s="233"/>
      <c r="N1127" s="234"/>
      <c r="O1127" s="234"/>
      <c r="P1127" s="234"/>
      <c r="Q1127" s="234"/>
      <c r="R1127" s="234"/>
      <c r="S1127" s="234"/>
      <c r="T1127" s="235"/>
      <c r="AT1127" s="229" t="s">
        <v>167</v>
      </c>
      <c r="AU1127" s="229" t="s">
        <v>83</v>
      </c>
      <c r="AV1127" s="227" t="s">
        <v>83</v>
      </c>
      <c r="AW1127" s="227" t="s">
        <v>31</v>
      </c>
      <c r="AX1127" s="227" t="s">
        <v>74</v>
      </c>
      <c r="AY1127" s="229" t="s">
        <v>159</v>
      </c>
    </row>
    <row r="1128" spans="2:51" s="255" customFormat="1" ht="12">
      <c r="B1128" s="254"/>
      <c r="D1128" s="220" t="s">
        <v>167</v>
      </c>
      <c r="E1128" s="256" t="s">
        <v>1</v>
      </c>
      <c r="F1128" s="257" t="s">
        <v>380</v>
      </c>
      <c r="H1128" s="258">
        <v>97.76</v>
      </c>
      <c r="K1128" s="259"/>
      <c r="L1128" s="254"/>
      <c r="M1128" s="260"/>
      <c r="N1128" s="261"/>
      <c r="O1128" s="261"/>
      <c r="P1128" s="261"/>
      <c r="Q1128" s="261"/>
      <c r="R1128" s="261"/>
      <c r="S1128" s="261"/>
      <c r="T1128" s="262"/>
      <c r="AT1128" s="256" t="s">
        <v>167</v>
      </c>
      <c r="AU1128" s="256" t="s">
        <v>83</v>
      </c>
      <c r="AV1128" s="255" t="s">
        <v>86</v>
      </c>
      <c r="AW1128" s="255" t="s">
        <v>31</v>
      </c>
      <c r="AX1128" s="255" t="s">
        <v>74</v>
      </c>
      <c r="AY1128" s="256" t="s">
        <v>159</v>
      </c>
    </row>
    <row r="1129" spans="2:51" s="218" customFormat="1" ht="12">
      <c r="B1129" s="219"/>
      <c r="D1129" s="220" t="s">
        <v>167</v>
      </c>
      <c r="E1129" s="221" t="s">
        <v>1</v>
      </c>
      <c r="F1129" s="222" t="s">
        <v>277</v>
      </c>
      <c r="H1129" s="221" t="s">
        <v>1</v>
      </c>
      <c r="K1129" s="223"/>
      <c r="L1129" s="219"/>
      <c r="M1129" s="224"/>
      <c r="N1129" s="225"/>
      <c r="O1129" s="225"/>
      <c r="P1129" s="225"/>
      <c r="Q1129" s="225"/>
      <c r="R1129" s="225"/>
      <c r="S1129" s="225"/>
      <c r="T1129" s="226"/>
      <c r="AT1129" s="221" t="s">
        <v>167</v>
      </c>
      <c r="AU1129" s="221" t="s">
        <v>83</v>
      </c>
      <c r="AV1129" s="218" t="s">
        <v>79</v>
      </c>
      <c r="AW1129" s="218" t="s">
        <v>31</v>
      </c>
      <c r="AX1129" s="218" t="s">
        <v>74</v>
      </c>
      <c r="AY1129" s="221" t="s">
        <v>159</v>
      </c>
    </row>
    <row r="1130" spans="2:51" s="227" customFormat="1" ht="12">
      <c r="B1130" s="228"/>
      <c r="D1130" s="220" t="s">
        <v>167</v>
      </c>
      <c r="E1130" s="229" t="s">
        <v>1</v>
      </c>
      <c r="F1130" s="230" t="s">
        <v>1376</v>
      </c>
      <c r="H1130" s="231">
        <v>14.98</v>
      </c>
      <c r="K1130" s="232"/>
      <c r="L1130" s="228"/>
      <c r="M1130" s="233"/>
      <c r="N1130" s="234"/>
      <c r="O1130" s="234"/>
      <c r="P1130" s="234"/>
      <c r="Q1130" s="234"/>
      <c r="R1130" s="234"/>
      <c r="S1130" s="234"/>
      <c r="T1130" s="235"/>
      <c r="AT1130" s="229" t="s">
        <v>167</v>
      </c>
      <c r="AU1130" s="229" t="s">
        <v>83</v>
      </c>
      <c r="AV1130" s="227" t="s">
        <v>83</v>
      </c>
      <c r="AW1130" s="227" t="s">
        <v>31</v>
      </c>
      <c r="AX1130" s="227" t="s">
        <v>74</v>
      </c>
      <c r="AY1130" s="229" t="s">
        <v>159</v>
      </c>
    </row>
    <row r="1131" spans="2:51" s="227" customFormat="1" ht="12">
      <c r="B1131" s="228"/>
      <c r="D1131" s="220" t="s">
        <v>167</v>
      </c>
      <c r="E1131" s="229" t="s">
        <v>1</v>
      </c>
      <c r="F1131" s="230" t="s">
        <v>1377</v>
      </c>
      <c r="H1131" s="231">
        <v>15.7</v>
      </c>
      <c r="K1131" s="232"/>
      <c r="L1131" s="228"/>
      <c r="M1131" s="233"/>
      <c r="N1131" s="234"/>
      <c r="O1131" s="234"/>
      <c r="P1131" s="234"/>
      <c r="Q1131" s="234"/>
      <c r="R1131" s="234"/>
      <c r="S1131" s="234"/>
      <c r="T1131" s="235"/>
      <c r="AT1131" s="229" t="s">
        <v>167</v>
      </c>
      <c r="AU1131" s="229" t="s">
        <v>83</v>
      </c>
      <c r="AV1131" s="227" t="s">
        <v>83</v>
      </c>
      <c r="AW1131" s="227" t="s">
        <v>31</v>
      </c>
      <c r="AX1131" s="227" t="s">
        <v>74</v>
      </c>
      <c r="AY1131" s="229" t="s">
        <v>159</v>
      </c>
    </row>
    <row r="1132" spans="2:51" s="227" customFormat="1" ht="12">
      <c r="B1132" s="228"/>
      <c r="D1132" s="220" t="s">
        <v>167</v>
      </c>
      <c r="E1132" s="229" t="s">
        <v>1</v>
      </c>
      <c r="F1132" s="230" t="s">
        <v>1378</v>
      </c>
      <c r="H1132" s="231">
        <v>23</v>
      </c>
      <c r="K1132" s="232"/>
      <c r="L1132" s="228"/>
      <c r="M1132" s="233"/>
      <c r="N1132" s="234"/>
      <c r="O1132" s="234"/>
      <c r="P1132" s="234"/>
      <c r="Q1132" s="234"/>
      <c r="R1132" s="234"/>
      <c r="S1132" s="234"/>
      <c r="T1132" s="235"/>
      <c r="AT1132" s="229" t="s">
        <v>167</v>
      </c>
      <c r="AU1132" s="229" t="s">
        <v>83</v>
      </c>
      <c r="AV1132" s="227" t="s">
        <v>83</v>
      </c>
      <c r="AW1132" s="227" t="s">
        <v>31</v>
      </c>
      <c r="AX1132" s="227" t="s">
        <v>74</v>
      </c>
      <c r="AY1132" s="229" t="s">
        <v>159</v>
      </c>
    </row>
    <row r="1133" spans="2:51" s="227" customFormat="1" ht="12">
      <c r="B1133" s="228"/>
      <c r="D1133" s="220" t="s">
        <v>167</v>
      </c>
      <c r="E1133" s="229" t="s">
        <v>1</v>
      </c>
      <c r="F1133" s="230" t="s">
        <v>1379</v>
      </c>
      <c r="H1133" s="231">
        <v>14.2</v>
      </c>
      <c r="K1133" s="232"/>
      <c r="L1133" s="228"/>
      <c r="M1133" s="233"/>
      <c r="N1133" s="234"/>
      <c r="O1133" s="234"/>
      <c r="P1133" s="234"/>
      <c r="Q1133" s="234"/>
      <c r="R1133" s="234"/>
      <c r="S1133" s="234"/>
      <c r="T1133" s="235"/>
      <c r="AT1133" s="229" t="s">
        <v>167</v>
      </c>
      <c r="AU1133" s="229" t="s">
        <v>83</v>
      </c>
      <c r="AV1133" s="227" t="s">
        <v>83</v>
      </c>
      <c r="AW1133" s="227" t="s">
        <v>31</v>
      </c>
      <c r="AX1133" s="227" t="s">
        <v>74</v>
      </c>
      <c r="AY1133" s="229" t="s">
        <v>159</v>
      </c>
    </row>
    <row r="1134" spans="2:51" s="227" customFormat="1" ht="12">
      <c r="B1134" s="228"/>
      <c r="D1134" s="220" t="s">
        <v>167</v>
      </c>
      <c r="E1134" s="229" t="s">
        <v>1</v>
      </c>
      <c r="F1134" s="230" t="s">
        <v>1380</v>
      </c>
      <c r="H1134" s="231">
        <v>2.98</v>
      </c>
      <c r="K1134" s="232"/>
      <c r="L1134" s="228"/>
      <c r="M1134" s="233"/>
      <c r="N1134" s="234"/>
      <c r="O1134" s="234"/>
      <c r="P1134" s="234"/>
      <c r="Q1134" s="234"/>
      <c r="R1134" s="234"/>
      <c r="S1134" s="234"/>
      <c r="T1134" s="235"/>
      <c r="AT1134" s="229" t="s">
        <v>167</v>
      </c>
      <c r="AU1134" s="229" t="s">
        <v>83</v>
      </c>
      <c r="AV1134" s="227" t="s">
        <v>83</v>
      </c>
      <c r="AW1134" s="227" t="s">
        <v>31</v>
      </c>
      <c r="AX1134" s="227" t="s">
        <v>74</v>
      </c>
      <c r="AY1134" s="229" t="s">
        <v>159</v>
      </c>
    </row>
    <row r="1135" spans="2:51" s="227" customFormat="1" ht="12">
      <c r="B1135" s="228"/>
      <c r="D1135" s="220" t="s">
        <v>167</v>
      </c>
      <c r="E1135" s="229" t="s">
        <v>1</v>
      </c>
      <c r="F1135" s="230" t="s">
        <v>1381</v>
      </c>
      <c r="H1135" s="231">
        <v>12.8</v>
      </c>
      <c r="K1135" s="232"/>
      <c r="L1135" s="228"/>
      <c r="M1135" s="233"/>
      <c r="N1135" s="234"/>
      <c r="O1135" s="234"/>
      <c r="P1135" s="234"/>
      <c r="Q1135" s="234"/>
      <c r="R1135" s="234"/>
      <c r="S1135" s="234"/>
      <c r="T1135" s="235"/>
      <c r="AT1135" s="229" t="s">
        <v>167</v>
      </c>
      <c r="AU1135" s="229" t="s">
        <v>83</v>
      </c>
      <c r="AV1135" s="227" t="s">
        <v>83</v>
      </c>
      <c r="AW1135" s="227" t="s">
        <v>31</v>
      </c>
      <c r="AX1135" s="227" t="s">
        <v>74</v>
      </c>
      <c r="AY1135" s="229" t="s">
        <v>159</v>
      </c>
    </row>
    <row r="1136" spans="2:51" s="227" customFormat="1" ht="12">
      <c r="B1136" s="228"/>
      <c r="D1136" s="220" t="s">
        <v>167</v>
      </c>
      <c r="E1136" s="229" t="s">
        <v>1</v>
      </c>
      <c r="F1136" s="230" t="s">
        <v>1382</v>
      </c>
      <c r="H1136" s="231">
        <v>15</v>
      </c>
      <c r="K1136" s="232"/>
      <c r="L1136" s="228"/>
      <c r="M1136" s="233"/>
      <c r="N1136" s="234"/>
      <c r="O1136" s="234"/>
      <c r="P1136" s="234"/>
      <c r="Q1136" s="234"/>
      <c r="R1136" s="234"/>
      <c r="S1136" s="234"/>
      <c r="T1136" s="235"/>
      <c r="AT1136" s="229" t="s">
        <v>167</v>
      </c>
      <c r="AU1136" s="229" t="s">
        <v>83</v>
      </c>
      <c r="AV1136" s="227" t="s">
        <v>83</v>
      </c>
      <c r="AW1136" s="227" t="s">
        <v>31</v>
      </c>
      <c r="AX1136" s="227" t="s">
        <v>74</v>
      </c>
      <c r="AY1136" s="229" t="s">
        <v>159</v>
      </c>
    </row>
    <row r="1137" spans="2:51" s="227" customFormat="1" ht="12">
      <c r="B1137" s="228"/>
      <c r="D1137" s="220" t="s">
        <v>167</v>
      </c>
      <c r="E1137" s="229" t="s">
        <v>1</v>
      </c>
      <c r="F1137" s="230" t="s">
        <v>1383</v>
      </c>
      <c r="H1137" s="231">
        <v>95.64</v>
      </c>
      <c r="K1137" s="232"/>
      <c r="L1137" s="228"/>
      <c r="M1137" s="233"/>
      <c r="N1137" s="234"/>
      <c r="O1137" s="234"/>
      <c r="P1137" s="234"/>
      <c r="Q1137" s="234"/>
      <c r="R1137" s="234"/>
      <c r="S1137" s="234"/>
      <c r="T1137" s="235"/>
      <c r="AT1137" s="229" t="s">
        <v>167</v>
      </c>
      <c r="AU1137" s="229" t="s">
        <v>83</v>
      </c>
      <c r="AV1137" s="227" t="s">
        <v>83</v>
      </c>
      <c r="AW1137" s="227" t="s">
        <v>31</v>
      </c>
      <c r="AX1137" s="227" t="s">
        <v>74</v>
      </c>
      <c r="AY1137" s="229" t="s">
        <v>159</v>
      </c>
    </row>
    <row r="1138" spans="2:51" s="227" customFormat="1" ht="12">
      <c r="B1138" s="228"/>
      <c r="D1138" s="220" t="s">
        <v>167</v>
      </c>
      <c r="E1138" s="229" t="s">
        <v>1</v>
      </c>
      <c r="F1138" s="230" t="s">
        <v>1384</v>
      </c>
      <c r="H1138" s="231">
        <v>83.52</v>
      </c>
      <c r="K1138" s="232"/>
      <c r="L1138" s="228"/>
      <c r="M1138" s="233"/>
      <c r="N1138" s="234"/>
      <c r="O1138" s="234"/>
      <c r="P1138" s="234"/>
      <c r="Q1138" s="234"/>
      <c r="R1138" s="234"/>
      <c r="S1138" s="234"/>
      <c r="T1138" s="235"/>
      <c r="AT1138" s="229" t="s">
        <v>167</v>
      </c>
      <c r="AU1138" s="229" t="s">
        <v>83</v>
      </c>
      <c r="AV1138" s="227" t="s">
        <v>83</v>
      </c>
      <c r="AW1138" s="227" t="s">
        <v>31</v>
      </c>
      <c r="AX1138" s="227" t="s">
        <v>74</v>
      </c>
      <c r="AY1138" s="229" t="s">
        <v>159</v>
      </c>
    </row>
    <row r="1139" spans="2:51" s="227" customFormat="1" ht="12">
      <c r="B1139" s="228"/>
      <c r="D1139" s="220" t="s">
        <v>167</v>
      </c>
      <c r="E1139" s="229" t="s">
        <v>1</v>
      </c>
      <c r="F1139" s="230" t="s">
        <v>1385</v>
      </c>
      <c r="H1139" s="231">
        <v>2.5</v>
      </c>
      <c r="K1139" s="232"/>
      <c r="L1139" s="228"/>
      <c r="M1139" s="233"/>
      <c r="N1139" s="234"/>
      <c r="O1139" s="234"/>
      <c r="P1139" s="234"/>
      <c r="Q1139" s="234"/>
      <c r="R1139" s="234"/>
      <c r="S1139" s="234"/>
      <c r="T1139" s="235"/>
      <c r="AT1139" s="229" t="s">
        <v>167</v>
      </c>
      <c r="AU1139" s="229" t="s">
        <v>83</v>
      </c>
      <c r="AV1139" s="227" t="s">
        <v>83</v>
      </c>
      <c r="AW1139" s="227" t="s">
        <v>31</v>
      </c>
      <c r="AX1139" s="227" t="s">
        <v>74</v>
      </c>
      <c r="AY1139" s="229" t="s">
        <v>159</v>
      </c>
    </row>
    <row r="1140" spans="2:51" s="227" customFormat="1" ht="12">
      <c r="B1140" s="228"/>
      <c r="D1140" s="220" t="s">
        <v>167</v>
      </c>
      <c r="E1140" s="229" t="s">
        <v>1</v>
      </c>
      <c r="F1140" s="230" t="s">
        <v>1386</v>
      </c>
      <c r="H1140" s="231">
        <v>15.94</v>
      </c>
      <c r="K1140" s="232"/>
      <c r="L1140" s="228"/>
      <c r="M1140" s="233"/>
      <c r="N1140" s="234"/>
      <c r="O1140" s="234"/>
      <c r="P1140" s="234"/>
      <c r="Q1140" s="234"/>
      <c r="R1140" s="234"/>
      <c r="S1140" s="234"/>
      <c r="T1140" s="235"/>
      <c r="AT1140" s="229" t="s">
        <v>167</v>
      </c>
      <c r="AU1140" s="229" t="s">
        <v>83</v>
      </c>
      <c r="AV1140" s="227" t="s">
        <v>83</v>
      </c>
      <c r="AW1140" s="227" t="s">
        <v>31</v>
      </c>
      <c r="AX1140" s="227" t="s">
        <v>74</v>
      </c>
      <c r="AY1140" s="229" t="s">
        <v>159</v>
      </c>
    </row>
    <row r="1141" spans="2:51" s="227" customFormat="1" ht="12">
      <c r="B1141" s="228"/>
      <c r="D1141" s="220" t="s">
        <v>167</v>
      </c>
      <c r="E1141" s="229" t="s">
        <v>1</v>
      </c>
      <c r="F1141" s="230" t="s">
        <v>1387</v>
      </c>
      <c r="H1141" s="231">
        <v>14.08</v>
      </c>
      <c r="K1141" s="232"/>
      <c r="L1141" s="228"/>
      <c r="M1141" s="233"/>
      <c r="N1141" s="234"/>
      <c r="O1141" s="234"/>
      <c r="P1141" s="234"/>
      <c r="Q1141" s="234"/>
      <c r="R1141" s="234"/>
      <c r="S1141" s="234"/>
      <c r="T1141" s="235"/>
      <c r="AT1141" s="229" t="s">
        <v>167</v>
      </c>
      <c r="AU1141" s="229" t="s">
        <v>83</v>
      </c>
      <c r="AV1141" s="227" t="s">
        <v>83</v>
      </c>
      <c r="AW1141" s="227" t="s">
        <v>31</v>
      </c>
      <c r="AX1141" s="227" t="s">
        <v>74</v>
      </c>
      <c r="AY1141" s="229" t="s">
        <v>159</v>
      </c>
    </row>
    <row r="1142" spans="2:51" s="227" customFormat="1" ht="12">
      <c r="B1142" s="228"/>
      <c r="D1142" s="220" t="s">
        <v>167</v>
      </c>
      <c r="E1142" s="229" t="s">
        <v>1</v>
      </c>
      <c r="F1142" s="230" t="s">
        <v>1388</v>
      </c>
      <c r="H1142" s="231">
        <v>3.62</v>
      </c>
      <c r="K1142" s="232"/>
      <c r="L1142" s="228"/>
      <c r="M1142" s="233"/>
      <c r="N1142" s="234"/>
      <c r="O1142" s="234"/>
      <c r="P1142" s="234"/>
      <c r="Q1142" s="234"/>
      <c r="R1142" s="234"/>
      <c r="S1142" s="234"/>
      <c r="T1142" s="235"/>
      <c r="AT1142" s="229" t="s">
        <v>167</v>
      </c>
      <c r="AU1142" s="229" t="s">
        <v>83</v>
      </c>
      <c r="AV1142" s="227" t="s">
        <v>83</v>
      </c>
      <c r="AW1142" s="227" t="s">
        <v>31</v>
      </c>
      <c r="AX1142" s="227" t="s">
        <v>74</v>
      </c>
      <c r="AY1142" s="229" t="s">
        <v>159</v>
      </c>
    </row>
    <row r="1143" spans="2:51" s="227" customFormat="1" ht="12">
      <c r="B1143" s="228"/>
      <c r="D1143" s="220" t="s">
        <v>167</v>
      </c>
      <c r="E1143" s="229" t="s">
        <v>1</v>
      </c>
      <c r="F1143" s="230" t="s">
        <v>1389</v>
      </c>
      <c r="H1143" s="231">
        <v>3.76</v>
      </c>
      <c r="K1143" s="232"/>
      <c r="L1143" s="228"/>
      <c r="M1143" s="233"/>
      <c r="N1143" s="234"/>
      <c r="O1143" s="234"/>
      <c r="P1143" s="234"/>
      <c r="Q1143" s="234"/>
      <c r="R1143" s="234"/>
      <c r="S1143" s="234"/>
      <c r="T1143" s="235"/>
      <c r="AT1143" s="229" t="s">
        <v>167</v>
      </c>
      <c r="AU1143" s="229" t="s">
        <v>83</v>
      </c>
      <c r="AV1143" s="227" t="s">
        <v>83</v>
      </c>
      <c r="AW1143" s="227" t="s">
        <v>31</v>
      </c>
      <c r="AX1143" s="227" t="s">
        <v>74</v>
      </c>
      <c r="AY1143" s="229" t="s">
        <v>159</v>
      </c>
    </row>
    <row r="1144" spans="2:51" s="255" customFormat="1" ht="12">
      <c r="B1144" s="254"/>
      <c r="D1144" s="220" t="s">
        <v>167</v>
      </c>
      <c r="E1144" s="256" t="s">
        <v>1</v>
      </c>
      <c r="F1144" s="257" t="s">
        <v>380</v>
      </c>
      <c r="H1144" s="258">
        <v>317.72</v>
      </c>
      <c r="K1144" s="259"/>
      <c r="L1144" s="254"/>
      <c r="M1144" s="260"/>
      <c r="N1144" s="261"/>
      <c r="O1144" s="261"/>
      <c r="P1144" s="261"/>
      <c r="Q1144" s="261"/>
      <c r="R1144" s="261"/>
      <c r="S1144" s="261"/>
      <c r="T1144" s="262"/>
      <c r="AT1144" s="256" t="s">
        <v>167</v>
      </c>
      <c r="AU1144" s="256" t="s">
        <v>83</v>
      </c>
      <c r="AV1144" s="255" t="s">
        <v>86</v>
      </c>
      <c r="AW1144" s="255" t="s">
        <v>31</v>
      </c>
      <c r="AX1144" s="255" t="s">
        <v>74</v>
      </c>
      <c r="AY1144" s="256" t="s">
        <v>159</v>
      </c>
    </row>
    <row r="1145" spans="2:51" s="218" customFormat="1" ht="12">
      <c r="B1145" s="219"/>
      <c r="D1145" s="220" t="s">
        <v>167</v>
      </c>
      <c r="E1145" s="221" t="s">
        <v>1</v>
      </c>
      <c r="F1145" s="222" t="s">
        <v>1390</v>
      </c>
      <c r="H1145" s="221" t="s">
        <v>1</v>
      </c>
      <c r="K1145" s="223"/>
      <c r="L1145" s="219"/>
      <c r="M1145" s="224"/>
      <c r="N1145" s="225"/>
      <c r="O1145" s="225"/>
      <c r="P1145" s="225"/>
      <c r="Q1145" s="225"/>
      <c r="R1145" s="225"/>
      <c r="S1145" s="225"/>
      <c r="T1145" s="226"/>
      <c r="AT1145" s="221" t="s">
        <v>167</v>
      </c>
      <c r="AU1145" s="221" t="s">
        <v>83</v>
      </c>
      <c r="AV1145" s="218" t="s">
        <v>79</v>
      </c>
      <c r="AW1145" s="218" t="s">
        <v>31</v>
      </c>
      <c r="AX1145" s="218" t="s">
        <v>74</v>
      </c>
      <c r="AY1145" s="221" t="s">
        <v>159</v>
      </c>
    </row>
    <row r="1146" spans="2:51" s="227" customFormat="1" ht="12">
      <c r="B1146" s="228"/>
      <c r="D1146" s="220" t="s">
        <v>167</v>
      </c>
      <c r="E1146" s="229" t="s">
        <v>1</v>
      </c>
      <c r="F1146" s="230" t="s">
        <v>1391</v>
      </c>
      <c r="H1146" s="231">
        <v>14.98</v>
      </c>
      <c r="K1146" s="232"/>
      <c r="L1146" s="228"/>
      <c r="M1146" s="233"/>
      <c r="N1146" s="234"/>
      <c r="O1146" s="234"/>
      <c r="P1146" s="234"/>
      <c r="Q1146" s="234"/>
      <c r="R1146" s="234"/>
      <c r="S1146" s="234"/>
      <c r="T1146" s="235"/>
      <c r="AT1146" s="229" t="s">
        <v>167</v>
      </c>
      <c r="AU1146" s="229" t="s">
        <v>83</v>
      </c>
      <c r="AV1146" s="227" t="s">
        <v>83</v>
      </c>
      <c r="AW1146" s="227" t="s">
        <v>31</v>
      </c>
      <c r="AX1146" s="227" t="s">
        <v>74</v>
      </c>
      <c r="AY1146" s="229" t="s">
        <v>159</v>
      </c>
    </row>
    <row r="1147" spans="2:51" s="227" customFormat="1" ht="12">
      <c r="B1147" s="228"/>
      <c r="D1147" s="220" t="s">
        <v>167</v>
      </c>
      <c r="E1147" s="229" t="s">
        <v>1</v>
      </c>
      <c r="F1147" s="230" t="s">
        <v>1392</v>
      </c>
      <c r="H1147" s="231">
        <v>15.7</v>
      </c>
      <c r="K1147" s="232"/>
      <c r="L1147" s="228"/>
      <c r="M1147" s="233"/>
      <c r="N1147" s="234"/>
      <c r="O1147" s="234"/>
      <c r="P1147" s="234"/>
      <c r="Q1147" s="234"/>
      <c r="R1147" s="234"/>
      <c r="S1147" s="234"/>
      <c r="T1147" s="235"/>
      <c r="AT1147" s="229" t="s">
        <v>167</v>
      </c>
      <c r="AU1147" s="229" t="s">
        <v>83</v>
      </c>
      <c r="AV1147" s="227" t="s">
        <v>83</v>
      </c>
      <c r="AW1147" s="227" t="s">
        <v>31</v>
      </c>
      <c r="AX1147" s="227" t="s">
        <v>74</v>
      </c>
      <c r="AY1147" s="229" t="s">
        <v>159</v>
      </c>
    </row>
    <row r="1148" spans="2:51" s="227" customFormat="1" ht="12">
      <c r="B1148" s="228"/>
      <c r="D1148" s="220" t="s">
        <v>167</v>
      </c>
      <c r="E1148" s="229" t="s">
        <v>1</v>
      </c>
      <c r="F1148" s="230" t="s">
        <v>1393</v>
      </c>
      <c r="H1148" s="231">
        <v>23</v>
      </c>
      <c r="K1148" s="232"/>
      <c r="L1148" s="228"/>
      <c r="M1148" s="233"/>
      <c r="N1148" s="234"/>
      <c r="O1148" s="234"/>
      <c r="P1148" s="234"/>
      <c r="Q1148" s="234"/>
      <c r="R1148" s="234"/>
      <c r="S1148" s="234"/>
      <c r="T1148" s="235"/>
      <c r="AT1148" s="229" t="s">
        <v>167</v>
      </c>
      <c r="AU1148" s="229" t="s">
        <v>83</v>
      </c>
      <c r="AV1148" s="227" t="s">
        <v>83</v>
      </c>
      <c r="AW1148" s="227" t="s">
        <v>31</v>
      </c>
      <c r="AX1148" s="227" t="s">
        <v>74</v>
      </c>
      <c r="AY1148" s="229" t="s">
        <v>159</v>
      </c>
    </row>
    <row r="1149" spans="2:51" s="227" customFormat="1" ht="12">
      <c r="B1149" s="228"/>
      <c r="D1149" s="220" t="s">
        <v>167</v>
      </c>
      <c r="E1149" s="229" t="s">
        <v>1</v>
      </c>
      <c r="F1149" s="230" t="s">
        <v>1394</v>
      </c>
      <c r="H1149" s="231">
        <v>14.2</v>
      </c>
      <c r="K1149" s="232"/>
      <c r="L1149" s="228"/>
      <c r="M1149" s="233"/>
      <c r="N1149" s="234"/>
      <c r="O1149" s="234"/>
      <c r="P1149" s="234"/>
      <c r="Q1149" s="234"/>
      <c r="R1149" s="234"/>
      <c r="S1149" s="234"/>
      <c r="T1149" s="235"/>
      <c r="AT1149" s="229" t="s">
        <v>167</v>
      </c>
      <c r="AU1149" s="229" t="s">
        <v>83</v>
      </c>
      <c r="AV1149" s="227" t="s">
        <v>83</v>
      </c>
      <c r="AW1149" s="227" t="s">
        <v>31</v>
      </c>
      <c r="AX1149" s="227" t="s">
        <v>74</v>
      </c>
      <c r="AY1149" s="229" t="s">
        <v>159</v>
      </c>
    </row>
    <row r="1150" spans="2:51" s="227" customFormat="1" ht="12">
      <c r="B1150" s="228"/>
      <c r="D1150" s="220" t="s">
        <v>167</v>
      </c>
      <c r="E1150" s="229" t="s">
        <v>1</v>
      </c>
      <c r="F1150" s="230" t="s">
        <v>1395</v>
      </c>
      <c r="H1150" s="231">
        <v>2.98</v>
      </c>
      <c r="K1150" s="232"/>
      <c r="L1150" s="228"/>
      <c r="M1150" s="233"/>
      <c r="N1150" s="234"/>
      <c r="O1150" s="234"/>
      <c r="P1150" s="234"/>
      <c r="Q1150" s="234"/>
      <c r="R1150" s="234"/>
      <c r="S1150" s="234"/>
      <c r="T1150" s="235"/>
      <c r="AT1150" s="229" t="s">
        <v>167</v>
      </c>
      <c r="AU1150" s="229" t="s">
        <v>83</v>
      </c>
      <c r="AV1150" s="227" t="s">
        <v>83</v>
      </c>
      <c r="AW1150" s="227" t="s">
        <v>31</v>
      </c>
      <c r="AX1150" s="227" t="s">
        <v>74</v>
      </c>
      <c r="AY1150" s="229" t="s">
        <v>159</v>
      </c>
    </row>
    <row r="1151" spans="2:51" s="227" customFormat="1" ht="12">
      <c r="B1151" s="228"/>
      <c r="D1151" s="220" t="s">
        <v>167</v>
      </c>
      <c r="E1151" s="229" t="s">
        <v>1</v>
      </c>
      <c r="F1151" s="230" t="s">
        <v>1396</v>
      </c>
      <c r="H1151" s="231">
        <v>12.8</v>
      </c>
      <c r="K1151" s="232"/>
      <c r="L1151" s="228"/>
      <c r="M1151" s="233"/>
      <c r="N1151" s="234"/>
      <c r="O1151" s="234"/>
      <c r="P1151" s="234"/>
      <c r="Q1151" s="234"/>
      <c r="R1151" s="234"/>
      <c r="S1151" s="234"/>
      <c r="T1151" s="235"/>
      <c r="AT1151" s="229" t="s">
        <v>167</v>
      </c>
      <c r="AU1151" s="229" t="s">
        <v>83</v>
      </c>
      <c r="AV1151" s="227" t="s">
        <v>83</v>
      </c>
      <c r="AW1151" s="227" t="s">
        <v>31</v>
      </c>
      <c r="AX1151" s="227" t="s">
        <v>74</v>
      </c>
      <c r="AY1151" s="229" t="s">
        <v>159</v>
      </c>
    </row>
    <row r="1152" spans="2:51" s="227" customFormat="1" ht="12">
      <c r="B1152" s="228"/>
      <c r="D1152" s="220" t="s">
        <v>167</v>
      </c>
      <c r="E1152" s="229" t="s">
        <v>1</v>
      </c>
      <c r="F1152" s="230" t="s">
        <v>1397</v>
      </c>
      <c r="H1152" s="231">
        <v>17.5</v>
      </c>
      <c r="K1152" s="232"/>
      <c r="L1152" s="228"/>
      <c r="M1152" s="233"/>
      <c r="N1152" s="234"/>
      <c r="O1152" s="234"/>
      <c r="P1152" s="234"/>
      <c r="Q1152" s="234"/>
      <c r="R1152" s="234"/>
      <c r="S1152" s="234"/>
      <c r="T1152" s="235"/>
      <c r="AT1152" s="229" t="s">
        <v>167</v>
      </c>
      <c r="AU1152" s="229" t="s">
        <v>83</v>
      </c>
      <c r="AV1152" s="227" t="s">
        <v>83</v>
      </c>
      <c r="AW1152" s="227" t="s">
        <v>31</v>
      </c>
      <c r="AX1152" s="227" t="s">
        <v>74</v>
      </c>
      <c r="AY1152" s="229" t="s">
        <v>159</v>
      </c>
    </row>
    <row r="1153" spans="2:51" s="227" customFormat="1" ht="12">
      <c r="B1153" s="228"/>
      <c r="D1153" s="220" t="s">
        <v>167</v>
      </c>
      <c r="E1153" s="229" t="s">
        <v>1</v>
      </c>
      <c r="F1153" s="230" t="s">
        <v>1398</v>
      </c>
      <c r="H1153" s="231">
        <v>111.58</v>
      </c>
      <c r="K1153" s="232"/>
      <c r="L1153" s="228"/>
      <c r="M1153" s="233"/>
      <c r="N1153" s="234"/>
      <c r="O1153" s="234"/>
      <c r="P1153" s="234"/>
      <c r="Q1153" s="234"/>
      <c r="R1153" s="234"/>
      <c r="S1153" s="234"/>
      <c r="T1153" s="235"/>
      <c r="AT1153" s="229" t="s">
        <v>167</v>
      </c>
      <c r="AU1153" s="229" t="s">
        <v>83</v>
      </c>
      <c r="AV1153" s="227" t="s">
        <v>83</v>
      </c>
      <c r="AW1153" s="227" t="s">
        <v>31</v>
      </c>
      <c r="AX1153" s="227" t="s">
        <v>74</v>
      </c>
      <c r="AY1153" s="229" t="s">
        <v>159</v>
      </c>
    </row>
    <row r="1154" spans="2:51" s="227" customFormat="1" ht="12">
      <c r="B1154" s="228"/>
      <c r="D1154" s="220" t="s">
        <v>167</v>
      </c>
      <c r="E1154" s="229" t="s">
        <v>1</v>
      </c>
      <c r="F1154" s="230" t="s">
        <v>1399</v>
      </c>
      <c r="H1154" s="231">
        <v>97.44</v>
      </c>
      <c r="K1154" s="232"/>
      <c r="L1154" s="228"/>
      <c r="M1154" s="233"/>
      <c r="N1154" s="234"/>
      <c r="O1154" s="234"/>
      <c r="P1154" s="234"/>
      <c r="Q1154" s="234"/>
      <c r="R1154" s="234"/>
      <c r="S1154" s="234"/>
      <c r="T1154" s="235"/>
      <c r="AT1154" s="229" t="s">
        <v>167</v>
      </c>
      <c r="AU1154" s="229" t="s">
        <v>83</v>
      </c>
      <c r="AV1154" s="227" t="s">
        <v>83</v>
      </c>
      <c r="AW1154" s="227" t="s">
        <v>31</v>
      </c>
      <c r="AX1154" s="227" t="s">
        <v>74</v>
      </c>
      <c r="AY1154" s="229" t="s">
        <v>159</v>
      </c>
    </row>
    <row r="1155" spans="2:51" s="255" customFormat="1" ht="12">
      <c r="B1155" s="254"/>
      <c r="D1155" s="220" t="s">
        <v>167</v>
      </c>
      <c r="E1155" s="256" t="s">
        <v>1</v>
      </c>
      <c r="F1155" s="257" t="s">
        <v>380</v>
      </c>
      <c r="H1155" s="258">
        <v>310.18</v>
      </c>
      <c r="K1155" s="259"/>
      <c r="L1155" s="254"/>
      <c r="M1155" s="260"/>
      <c r="N1155" s="261"/>
      <c r="O1155" s="261"/>
      <c r="P1155" s="261"/>
      <c r="Q1155" s="261"/>
      <c r="R1155" s="261"/>
      <c r="S1155" s="261"/>
      <c r="T1155" s="262"/>
      <c r="AT1155" s="256" t="s">
        <v>167</v>
      </c>
      <c r="AU1155" s="256" t="s">
        <v>83</v>
      </c>
      <c r="AV1155" s="255" t="s">
        <v>86</v>
      </c>
      <c r="AW1155" s="255" t="s">
        <v>31</v>
      </c>
      <c r="AX1155" s="255" t="s">
        <v>74</v>
      </c>
      <c r="AY1155" s="256" t="s">
        <v>159</v>
      </c>
    </row>
    <row r="1156" spans="2:51" s="218" customFormat="1" ht="12">
      <c r="B1156" s="219"/>
      <c r="D1156" s="220" t="s">
        <v>167</v>
      </c>
      <c r="E1156" s="221" t="s">
        <v>1</v>
      </c>
      <c r="F1156" s="222" t="s">
        <v>1400</v>
      </c>
      <c r="H1156" s="221" t="s">
        <v>1</v>
      </c>
      <c r="K1156" s="223"/>
      <c r="L1156" s="219"/>
      <c r="M1156" s="224"/>
      <c r="N1156" s="225"/>
      <c r="O1156" s="225"/>
      <c r="P1156" s="225"/>
      <c r="Q1156" s="225"/>
      <c r="R1156" s="225"/>
      <c r="S1156" s="225"/>
      <c r="T1156" s="226"/>
      <c r="AT1156" s="221" t="s">
        <v>167</v>
      </c>
      <c r="AU1156" s="221" t="s">
        <v>83</v>
      </c>
      <c r="AV1156" s="218" t="s">
        <v>79</v>
      </c>
      <c r="AW1156" s="218" t="s">
        <v>31</v>
      </c>
      <c r="AX1156" s="218" t="s">
        <v>74</v>
      </c>
      <c r="AY1156" s="221" t="s">
        <v>159</v>
      </c>
    </row>
    <row r="1157" spans="2:51" s="227" customFormat="1" ht="12">
      <c r="B1157" s="228"/>
      <c r="D1157" s="220" t="s">
        <v>167</v>
      </c>
      <c r="E1157" s="229" t="s">
        <v>1</v>
      </c>
      <c r="F1157" s="230" t="s">
        <v>1401</v>
      </c>
      <c r="H1157" s="231">
        <v>620.36</v>
      </c>
      <c r="K1157" s="232"/>
      <c r="L1157" s="228"/>
      <c r="M1157" s="233"/>
      <c r="N1157" s="234"/>
      <c r="O1157" s="234"/>
      <c r="P1157" s="234"/>
      <c r="Q1157" s="234"/>
      <c r="R1157" s="234"/>
      <c r="S1157" s="234"/>
      <c r="T1157" s="235"/>
      <c r="AT1157" s="229" t="s">
        <v>167</v>
      </c>
      <c r="AU1157" s="229" t="s">
        <v>83</v>
      </c>
      <c r="AV1157" s="227" t="s">
        <v>83</v>
      </c>
      <c r="AW1157" s="227" t="s">
        <v>31</v>
      </c>
      <c r="AX1157" s="227" t="s">
        <v>74</v>
      </c>
      <c r="AY1157" s="229" t="s">
        <v>159</v>
      </c>
    </row>
    <row r="1158" spans="2:51" s="255" customFormat="1" ht="12">
      <c r="B1158" s="254"/>
      <c r="D1158" s="220" t="s">
        <v>167</v>
      </c>
      <c r="E1158" s="256" t="s">
        <v>1</v>
      </c>
      <c r="F1158" s="257" t="s">
        <v>380</v>
      </c>
      <c r="H1158" s="258">
        <v>620.36</v>
      </c>
      <c r="K1158" s="259"/>
      <c r="L1158" s="254"/>
      <c r="M1158" s="260"/>
      <c r="N1158" s="261"/>
      <c r="O1158" s="261"/>
      <c r="P1158" s="261"/>
      <c r="Q1158" s="261"/>
      <c r="R1158" s="261"/>
      <c r="S1158" s="261"/>
      <c r="T1158" s="262"/>
      <c r="AT1158" s="256" t="s">
        <v>167</v>
      </c>
      <c r="AU1158" s="256" t="s">
        <v>83</v>
      </c>
      <c r="AV1158" s="255" t="s">
        <v>86</v>
      </c>
      <c r="AW1158" s="255" t="s">
        <v>31</v>
      </c>
      <c r="AX1158" s="255" t="s">
        <v>74</v>
      </c>
      <c r="AY1158" s="256" t="s">
        <v>159</v>
      </c>
    </row>
    <row r="1159" spans="2:51" s="236" customFormat="1" ht="12">
      <c r="B1159" s="237"/>
      <c r="D1159" s="220" t="s">
        <v>167</v>
      </c>
      <c r="E1159" s="238" t="s">
        <v>1</v>
      </c>
      <c r="F1159" s="239" t="s">
        <v>178</v>
      </c>
      <c r="H1159" s="240">
        <v>1346.02</v>
      </c>
      <c r="K1159" s="241"/>
      <c r="L1159" s="237"/>
      <c r="M1159" s="242"/>
      <c r="N1159" s="243"/>
      <c r="O1159" s="243"/>
      <c r="P1159" s="243"/>
      <c r="Q1159" s="243"/>
      <c r="R1159" s="243"/>
      <c r="S1159" s="243"/>
      <c r="T1159" s="244"/>
      <c r="AT1159" s="238" t="s">
        <v>167</v>
      </c>
      <c r="AU1159" s="238" t="s">
        <v>83</v>
      </c>
      <c r="AV1159" s="236" t="s">
        <v>89</v>
      </c>
      <c r="AW1159" s="236" t="s">
        <v>31</v>
      </c>
      <c r="AX1159" s="236" t="s">
        <v>79</v>
      </c>
      <c r="AY1159" s="238" t="s">
        <v>159</v>
      </c>
    </row>
    <row r="1160" spans="1:65" s="34" customFormat="1" ht="16.5" customHeight="1">
      <c r="A1160" s="28"/>
      <c r="B1160" s="29"/>
      <c r="C1160" s="205" t="s">
        <v>1402</v>
      </c>
      <c r="D1160" s="205" t="s">
        <v>161</v>
      </c>
      <c r="E1160" s="206" t="s">
        <v>1403</v>
      </c>
      <c r="F1160" s="207" t="s">
        <v>1404</v>
      </c>
      <c r="G1160" s="208" t="s">
        <v>322</v>
      </c>
      <c r="H1160" s="209">
        <v>1247.08</v>
      </c>
      <c r="I1160" s="1"/>
      <c r="J1160" s="211">
        <f>ROUND(I1160*H1160,2)</f>
        <v>0</v>
      </c>
      <c r="K1160" s="208" t="s">
        <v>165</v>
      </c>
      <c r="L1160" s="29"/>
      <c r="M1160" s="212" t="s">
        <v>1</v>
      </c>
      <c r="N1160" s="213" t="s">
        <v>39</v>
      </c>
      <c r="O1160" s="76"/>
      <c r="P1160" s="214">
        <f>O1160*H1160</f>
        <v>0</v>
      </c>
      <c r="Q1160" s="214">
        <v>1E-05</v>
      </c>
      <c r="R1160" s="214">
        <f>Q1160*H1160</f>
        <v>0.0124708</v>
      </c>
      <c r="S1160" s="214">
        <v>0</v>
      </c>
      <c r="T1160" s="215">
        <f>S1160*H1160</f>
        <v>0</v>
      </c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R1160" s="216" t="s">
        <v>244</v>
      </c>
      <c r="AT1160" s="216" t="s">
        <v>161</v>
      </c>
      <c r="AU1160" s="216" t="s">
        <v>83</v>
      </c>
      <c r="AY1160" s="11" t="s">
        <v>159</v>
      </c>
      <c r="BE1160" s="217">
        <f>IF(N1160="základní",J1160,0)</f>
        <v>0</v>
      </c>
      <c r="BF1160" s="217">
        <f>IF(N1160="snížená",J1160,0)</f>
        <v>0</v>
      </c>
      <c r="BG1160" s="217">
        <f>IF(N1160="zákl. přenesená",J1160,0)</f>
        <v>0</v>
      </c>
      <c r="BH1160" s="217">
        <f>IF(N1160="sníž. přenesená",J1160,0)</f>
        <v>0</v>
      </c>
      <c r="BI1160" s="217">
        <f>IF(N1160="nulová",J1160,0)</f>
        <v>0</v>
      </c>
      <c r="BJ1160" s="11" t="s">
        <v>79</v>
      </c>
      <c r="BK1160" s="217">
        <f>ROUND(I1160*H1160,2)</f>
        <v>0</v>
      </c>
      <c r="BL1160" s="11" t="s">
        <v>244</v>
      </c>
      <c r="BM1160" s="216" t="s">
        <v>1405</v>
      </c>
    </row>
    <row r="1161" spans="2:51" s="218" customFormat="1" ht="12">
      <c r="B1161" s="219"/>
      <c r="D1161" s="220" t="s">
        <v>167</v>
      </c>
      <c r="E1161" s="221" t="s">
        <v>1</v>
      </c>
      <c r="F1161" s="222" t="s">
        <v>353</v>
      </c>
      <c r="H1161" s="221" t="s">
        <v>1</v>
      </c>
      <c r="K1161" s="223"/>
      <c r="L1161" s="219"/>
      <c r="M1161" s="224"/>
      <c r="N1161" s="225"/>
      <c r="O1161" s="225"/>
      <c r="P1161" s="225"/>
      <c r="Q1161" s="225"/>
      <c r="R1161" s="225"/>
      <c r="S1161" s="225"/>
      <c r="T1161" s="226"/>
      <c r="AT1161" s="221" t="s">
        <v>167</v>
      </c>
      <c r="AU1161" s="221" t="s">
        <v>83</v>
      </c>
      <c r="AV1161" s="218" t="s">
        <v>79</v>
      </c>
      <c r="AW1161" s="218" t="s">
        <v>31</v>
      </c>
      <c r="AX1161" s="218" t="s">
        <v>74</v>
      </c>
      <c r="AY1161" s="221" t="s">
        <v>159</v>
      </c>
    </row>
    <row r="1162" spans="2:51" s="227" customFormat="1" ht="12">
      <c r="B1162" s="228"/>
      <c r="D1162" s="220" t="s">
        <v>167</v>
      </c>
      <c r="E1162" s="229" t="s">
        <v>1</v>
      </c>
      <c r="F1162" s="230" t="s">
        <v>1369</v>
      </c>
      <c r="H1162" s="231">
        <v>20.54</v>
      </c>
      <c r="K1162" s="232"/>
      <c r="L1162" s="228"/>
      <c r="M1162" s="233"/>
      <c r="N1162" s="234"/>
      <c r="O1162" s="234"/>
      <c r="P1162" s="234"/>
      <c r="Q1162" s="234"/>
      <c r="R1162" s="234"/>
      <c r="S1162" s="234"/>
      <c r="T1162" s="235"/>
      <c r="AT1162" s="229" t="s">
        <v>167</v>
      </c>
      <c r="AU1162" s="229" t="s">
        <v>83</v>
      </c>
      <c r="AV1162" s="227" t="s">
        <v>83</v>
      </c>
      <c r="AW1162" s="227" t="s">
        <v>31</v>
      </c>
      <c r="AX1162" s="227" t="s">
        <v>74</v>
      </c>
      <c r="AY1162" s="229" t="s">
        <v>159</v>
      </c>
    </row>
    <row r="1163" spans="2:51" s="227" customFormat="1" ht="12">
      <c r="B1163" s="228"/>
      <c r="D1163" s="220" t="s">
        <v>167</v>
      </c>
      <c r="E1163" s="229" t="s">
        <v>1</v>
      </c>
      <c r="F1163" s="230" t="s">
        <v>1370</v>
      </c>
      <c r="H1163" s="231">
        <v>13.64</v>
      </c>
      <c r="K1163" s="232"/>
      <c r="L1163" s="228"/>
      <c r="M1163" s="233"/>
      <c r="N1163" s="234"/>
      <c r="O1163" s="234"/>
      <c r="P1163" s="234"/>
      <c r="Q1163" s="234"/>
      <c r="R1163" s="234"/>
      <c r="S1163" s="234"/>
      <c r="T1163" s="235"/>
      <c r="AT1163" s="229" t="s">
        <v>167</v>
      </c>
      <c r="AU1163" s="229" t="s">
        <v>83</v>
      </c>
      <c r="AV1163" s="227" t="s">
        <v>83</v>
      </c>
      <c r="AW1163" s="227" t="s">
        <v>31</v>
      </c>
      <c r="AX1163" s="227" t="s">
        <v>74</v>
      </c>
      <c r="AY1163" s="229" t="s">
        <v>159</v>
      </c>
    </row>
    <row r="1164" spans="2:51" s="227" customFormat="1" ht="12">
      <c r="B1164" s="228"/>
      <c r="D1164" s="220" t="s">
        <v>167</v>
      </c>
      <c r="E1164" s="229" t="s">
        <v>1</v>
      </c>
      <c r="F1164" s="230" t="s">
        <v>1371</v>
      </c>
      <c r="H1164" s="231">
        <v>15.54</v>
      </c>
      <c r="K1164" s="232"/>
      <c r="L1164" s="228"/>
      <c r="M1164" s="233"/>
      <c r="N1164" s="234"/>
      <c r="O1164" s="234"/>
      <c r="P1164" s="234"/>
      <c r="Q1164" s="234"/>
      <c r="R1164" s="234"/>
      <c r="S1164" s="234"/>
      <c r="T1164" s="235"/>
      <c r="AT1164" s="229" t="s">
        <v>167</v>
      </c>
      <c r="AU1164" s="229" t="s">
        <v>83</v>
      </c>
      <c r="AV1164" s="227" t="s">
        <v>83</v>
      </c>
      <c r="AW1164" s="227" t="s">
        <v>31</v>
      </c>
      <c r="AX1164" s="227" t="s">
        <v>74</v>
      </c>
      <c r="AY1164" s="229" t="s">
        <v>159</v>
      </c>
    </row>
    <row r="1165" spans="2:51" s="227" customFormat="1" ht="12">
      <c r="B1165" s="228"/>
      <c r="D1165" s="220" t="s">
        <v>167</v>
      </c>
      <c r="E1165" s="229" t="s">
        <v>1</v>
      </c>
      <c r="F1165" s="230" t="s">
        <v>1372</v>
      </c>
      <c r="H1165" s="231">
        <v>11.36</v>
      </c>
      <c r="K1165" s="232"/>
      <c r="L1165" s="228"/>
      <c r="M1165" s="233"/>
      <c r="N1165" s="234"/>
      <c r="O1165" s="234"/>
      <c r="P1165" s="234"/>
      <c r="Q1165" s="234"/>
      <c r="R1165" s="234"/>
      <c r="S1165" s="234"/>
      <c r="T1165" s="235"/>
      <c r="AT1165" s="229" t="s">
        <v>167</v>
      </c>
      <c r="AU1165" s="229" t="s">
        <v>83</v>
      </c>
      <c r="AV1165" s="227" t="s">
        <v>83</v>
      </c>
      <c r="AW1165" s="227" t="s">
        <v>31</v>
      </c>
      <c r="AX1165" s="227" t="s">
        <v>74</v>
      </c>
      <c r="AY1165" s="229" t="s">
        <v>159</v>
      </c>
    </row>
    <row r="1166" spans="2:51" s="227" customFormat="1" ht="12">
      <c r="B1166" s="228"/>
      <c r="D1166" s="220" t="s">
        <v>167</v>
      </c>
      <c r="E1166" s="229" t="s">
        <v>1</v>
      </c>
      <c r="F1166" s="230" t="s">
        <v>1373</v>
      </c>
      <c r="H1166" s="231">
        <v>12.16</v>
      </c>
      <c r="K1166" s="232"/>
      <c r="L1166" s="228"/>
      <c r="M1166" s="233"/>
      <c r="N1166" s="234"/>
      <c r="O1166" s="234"/>
      <c r="P1166" s="234"/>
      <c r="Q1166" s="234"/>
      <c r="R1166" s="234"/>
      <c r="S1166" s="234"/>
      <c r="T1166" s="235"/>
      <c r="AT1166" s="229" t="s">
        <v>167</v>
      </c>
      <c r="AU1166" s="229" t="s">
        <v>83</v>
      </c>
      <c r="AV1166" s="227" t="s">
        <v>83</v>
      </c>
      <c r="AW1166" s="227" t="s">
        <v>31</v>
      </c>
      <c r="AX1166" s="227" t="s">
        <v>74</v>
      </c>
      <c r="AY1166" s="229" t="s">
        <v>159</v>
      </c>
    </row>
    <row r="1167" spans="2:51" s="227" customFormat="1" ht="12">
      <c r="B1167" s="228"/>
      <c r="D1167" s="220" t="s">
        <v>167</v>
      </c>
      <c r="E1167" s="229" t="s">
        <v>1</v>
      </c>
      <c r="F1167" s="230" t="s">
        <v>1374</v>
      </c>
      <c r="H1167" s="231">
        <v>13.14</v>
      </c>
      <c r="K1167" s="232"/>
      <c r="L1167" s="228"/>
      <c r="M1167" s="233"/>
      <c r="N1167" s="234"/>
      <c r="O1167" s="234"/>
      <c r="P1167" s="234"/>
      <c r="Q1167" s="234"/>
      <c r="R1167" s="234"/>
      <c r="S1167" s="234"/>
      <c r="T1167" s="235"/>
      <c r="AT1167" s="229" t="s">
        <v>167</v>
      </c>
      <c r="AU1167" s="229" t="s">
        <v>83</v>
      </c>
      <c r="AV1167" s="227" t="s">
        <v>83</v>
      </c>
      <c r="AW1167" s="227" t="s">
        <v>31</v>
      </c>
      <c r="AX1167" s="227" t="s">
        <v>74</v>
      </c>
      <c r="AY1167" s="229" t="s">
        <v>159</v>
      </c>
    </row>
    <row r="1168" spans="2:51" s="227" customFormat="1" ht="12">
      <c r="B1168" s="228"/>
      <c r="D1168" s="220" t="s">
        <v>167</v>
      </c>
      <c r="E1168" s="229" t="s">
        <v>1</v>
      </c>
      <c r="F1168" s="230" t="s">
        <v>1375</v>
      </c>
      <c r="H1168" s="231">
        <v>11.38</v>
      </c>
      <c r="K1168" s="232"/>
      <c r="L1168" s="228"/>
      <c r="M1168" s="233"/>
      <c r="N1168" s="234"/>
      <c r="O1168" s="234"/>
      <c r="P1168" s="234"/>
      <c r="Q1168" s="234"/>
      <c r="R1168" s="234"/>
      <c r="S1168" s="234"/>
      <c r="T1168" s="235"/>
      <c r="AT1168" s="229" t="s">
        <v>167</v>
      </c>
      <c r="AU1168" s="229" t="s">
        <v>83</v>
      </c>
      <c r="AV1168" s="227" t="s">
        <v>83</v>
      </c>
      <c r="AW1168" s="227" t="s">
        <v>31</v>
      </c>
      <c r="AX1168" s="227" t="s">
        <v>74</v>
      </c>
      <c r="AY1168" s="229" t="s">
        <v>159</v>
      </c>
    </row>
    <row r="1169" spans="2:51" s="255" customFormat="1" ht="12">
      <c r="B1169" s="254"/>
      <c r="D1169" s="220" t="s">
        <v>167</v>
      </c>
      <c r="E1169" s="256" t="s">
        <v>1</v>
      </c>
      <c r="F1169" s="257" t="s">
        <v>380</v>
      </c>
      <c r="H1169" s="258">
        <v>97.75999999999999</v>
      </c>
      <c r="K1169" s="259"/>
      <c r="L1169" s="254"/>
      <c r="M1169" s="260"/>
      <c r="N1169" s="261"/>
      <c r="O1169" s="261"/>
      <c r="P1169" s="261"/>
      <c r="Q1169" s="261"/>
      <c r="R1169" s="261"/>
      <c r="S1169" s="261"/>
      <c r="T1169" s="262"/>
      <c r="AT1169" s="256" t="s">
        <v>167</v>
      </c>
      <c r="AU1169" s="256" t="s">
        <v>83</v>
      </c>
      <c r="AV1169" s="255" t="s">
        <v>86</v>
      </c>
      <c r="AW1169" s="255" t="s">
        <v>31</v>
      </c>
      <c r="AX1169" s="255" t="s">
        <v>74</v>
      </c>
      <c r="AY1169" s="256" t="s">
        <v>159</v>
      </c>
    </row>
    <row r="1170" spans="2:51" s="218" customFormat="1" ht="12">
      <c r="B1170" s="219"/>
      <c r="D1170" s="220" t="s">
        <v>167</v>
      </c>
      <c r="E1170" s="221" t="s">
        <v>1</v>
      </c>
      <c r="F1170" s="222" t="s">
        <v>300</v>
      </c>
      <c r="H1170" s="221" t="s">
        <v>1</v>
      </c>
      <c r="K1170" s="223"/>
      <c r="L1170" s="219"/>
      <c r="M1170" s="224"/>
      <c r="N1170" s="225"/>
      <c r="O1170" s="225"/>
      <c r="P1170" s="225"/>
      <c r="Q1170" s="225"/>
      <c r="R1170" s="225"/>
      <c r="S1170" s="225"/>
      <c r="T1170" s="226"/>
      <c r="AT1170" s="221" t="s">
        <v>167</v>
      </c>
      <c r="AU1170" s="221" t="s">
        <v>83</v>
      </c>
      <c r="AV1170" s="218" t="s">
        <v>79</v>
      </c>
      <c r="AW1170" s="218" t="s">
        <v>31</v>
      </c>
      <c r="AX1170" s="218" t="s">
        <v>74</v>
      </c>
      <c r="AY1170" s="221" t="s">
        <v>159</v>
      </c>
    </row>
    <row r="1171" spans="2:51" s="227" customFormat="1" ht="12">
      <c r="B1171" s="228"/>
      <c r="D1171" s="220" t="s">
        <v>167</v>
      </c>
      <c r="E1171" s="229" t="s">
        <v>1</v>
      </c>
      <c r="F1171" s="230" t="s">
        <v>1406</v>
      </c>
      <c r="H1171" s="231">
        <v>16.2</v>
      </c>
      <c r="K1171" s="232"/>
      <c r="L1171" s="228"/>
      <c r="M1171" s="233"/>
      <c r="N1171" s="234"/>
      <c r="O1171" s="234"/>
      <c r="P1171" s="234"/>
      <c r="Q1171" s="234"/>
      <c r="R1171" s="234"/>
      <c r="S1171" s="234"/>
      <c r="T1171" s="235"/>
      <c r="AT1171" s="229" t="s">
        <v>167</v>
      </c>
      <c r="AU1171" s="229" t="s">
        <v>83</v>
      </c>
      <c r="AV1171" s="227" t="s">
        <v>83</v>
      </c>
      <c r="AW1171" s="227" t="s">
        <v>31</v>
      </c>
      <c r="AX1171" s="227" t="s">
        <v>74</v>
      </c>
      <c r="AY1171" s="229" t="s">
        <v>159</v>
      </c>
    </row>
    <row r="1172" spans="2:51" s="227" customFormat="1" ht="12">
      <c r="B1172" s="228"/>
      <c r="D1172" s="220" t="s">
        <v>167</v>
      </c>
      <c r="E1172" s="229" t="s">
        <v>1</v>
      </c>
      <c r="F1172" s="230" t="s">
        <v>1407</v>
      </c>
      <c r="H1172" s="231">
        <v>16.2</v>
      </c>
      <c r="K1172" s="232"/>
      <c r="L1172" s="228"/>
      <c r="M1172" s="233"/>
      <c r="N1172" s="234"/>
      <c r="O1172" s="234"/>
      <c r="P1172" s="234"/>
      <c r="Q1172" s="234"/>
      <c r="R1172" s="234"/>
      <c r="S1172" s="234"/>
      <c r="T1172" s="235"/>
      <c r="AT1172" s="229" t="s">
        <v>167</v>
      </c>
      <c r="AU1172" s="229" t="s">
        <v>83</v>
      </c>
      <c r="AV1172" s="227" t="s">
        <v>83</v>
      </c>
      <c r="AW1172" s="227" t="s">
        <v>31</v>
      </c>
      <c r="AX1172" s="227" t="s">
        <v>74</v>
      </c>
      <c r="AY1172" s="229" t="s">
        <v>159</v>
      </c>
    </row>
    <row r="1173" spans="2:51" s="227" customFormat="1" ht="12">
      <c r="B1173" s="228"/>
      <c r="D1173" s="220" t="s">
        <v>167</v>
      </c>
      <c r="E1173" s="229" t="s">
        <v>1</v>
      </c>
      <c r="F1173" s="230" t="s">
        <v>1378</v>
      </c>
      <c r="H1173" s="231">
        <v>23</v>
      </c>
      <c r="K1173" s="232"/>
      <c r="L1173" s="228"/>
      <c r="M1173" s="233"/>
      <c r="N1173" s="234"/>
      <c r="O1173" s="234"/>
      <c r="P1173" s="234"/>
      <c r="Q1173" s="234"/>
      <c r="R1173" s="234"/>
      <c r="S1173" s="234"/>
      <c r="T1173" s="235"/>
      <c r="AT1173" s="229" t="s">
        <v>167</v>
      </c>
      <c r="AU1173" s="229" t="s">
        <v>83</v>
      </c>
      <c r="AV1173" s="227" t="s">
        <v>83</v>
      </c>
      <c r="AW1173" s="227" t="s">
        <v>31</v>
      </c>
      <c r="AX1173" s="227" t="s">
        <v>74</v>
      </c>
      <c r="AY1173" s="229" t="s">
        <v>159</v>
      </c>
    </row>
    <row r="1174" spans="2:51" s="227" customFormat="1" ht="12">
      <c r="B1174" s="228"/>
      <c r="D1174" s="220" t="s">
        <v>167</v>
      </c>
      <c r="E1174" s="229" t="s">
        <v>1</v>
      </c>
      <c r="F1174" s="230" t="s">
        <v>1381</v>
      </c>
      <c r="H1174" s="231">
        <v>12.8</v>
      </c>
      <c r="K1174" s="232"/>
      <c r="L1174" s="228"/>
      <c r="M1174" s="233"/>
      <c r="N1174" s="234"/>
      <c r="O1174" s="234"/>
      <c r="P1174" s="234"/>
      <c r="Q1174" s="234"/>
      <c r="R1174" s="234"/>
      <c r="S1174" s="234"/>
      <c r="T1174" s="235"/>
      <c r="AT1174" s="229" t="s">
        <v>167</v>
      </c>
      <c r="AU1174" s="229" t="s">
        <v>83</v>
      </c>
      <c r="AV1174" s="227" t="s">
        <v>83</v>
      </c>
      <c r="AW1174" s="227" t="s">
        <v>31</v>
      </c>
      <c r="AX1174" s="227" t="s">
        <v>74</v>
      </c>
      <c r="AY1174" s="229" t="s">
        <v>159</v>
      </c>
    </row>
    <row r="1175" spans="2:51" s="227" customFormat="1" ht="12">
      <c r="B1175" s="228"/>
      <c r="D1175" s="220" t="s">
        <v>167</v>
      </c>
      <c r="E1175" s="229" t="s">
        <v>1</v>
      </c>
      <c r="F1175" s="230" t="s">
        <v>1408</v>
      </c>
      <c r="H1175" s="231">
        <v>111.58</v>
      </c>
      <c r="K1175" s="232"/>
      <c r="L1175" s="228"/>
      <c r="M1175" s="233"/>
      <c r="N1175" s="234"/>
      <c r="O1175" s="234"/>
      <c r="P1175" s="234"/>
      <c r="Q1175" s="234"/>
      <c r="R1175" s="234"/>
      <c r="S1175" s="234"/>
      <c r="T1175" s="235"/>
      <c r="AT1175" s="229" t="s">
        <v>167</v>
      </c>
      <c r="AU1175" s="229" t="s">
        <v>83</v>
      </c>
      <c r="AV1175" s="227" t="s">
        <v>83</v>
      </c>
      <c r="AW1175" s="227" t="s">
        <v>31</v>
      </c>
      <c r="AX1175" s="227" t="s">
        <v>74</v>
      </c>
      <c r="AY1175" s="229" t="s">
        <v>159</v>
      </c>
    </row>
    <row r="1176" spans="2:51" s="227" customFormat="1" ht="12">
      <c r="B1176" s="228"/>
      <c r="D1176" s="220" t="s">
        <v>167</v>
      </c>
      <c r="E1176" s="229" t="s">
        <v>1</v>
      </c>
      <c r="F1176" s="230" t="s">
        <v>1409</v>
      </c>
      <c r="H1176" s="231">
        <v>97.44</v>
      </c>
      <c r="K1176" s="232"/>
      <c r="L1176" s="228"/>
      <c r="M1176" s="233"/>
      <c r="N1176" s="234"/>
      <c r="O1176" s="234"/>
      <c r="P1176" s="234"/>
      <c r="Q1176" s="234"/>
      <c r="R1176" s="234"/>
      <c r="S1176" s="234"/>
      <c r="T1176" s="235"/>
      <c r="AT1176" s="229" t="s">
        <v>167</v>
      </c>
      <c r="AU1176" s="229" t="s">
        <v>83</v>
      </c>
      <c r="AV1176" s="227" t="s">
        <v>83</v>
      </c>
      <c r="AW1176" s="227" t="s">
        <v>31</v>
      </c>
      <c r="AX1176" s="227" t="s">
        <v>74</v>
      </c>
      <c r="AY1176" s="229" t="s">
        <v>159</v>
      </c>
    </row>
    <row r="1177" spans="2:51" s="255" customFormat="1" ht="12">
      <c r="B1177" s="254"/>
      <c r="D1177" s="220" t="s">
        <v>167</v>
      </c>
      <c r="E1177" s="256" t="s">
        <v>1</v>
      </c>
      <c r="F1177" s="257" t="s">
        <v>380</v>
      </c>
      <c r="H1177" s="258">
        <v>277.22</v>
      </c>
      <c r="K1177" s="259"/>
      <c r="L1177" s="254"/>
      <c r="M1177" s="260"/>
      <c r="N1177" s="261"/>
      <c r="O1177" s="261"/>
      <c r="P1177" s="261"/>
      <c r="Q1177" s="261"/>
      <c r="R1177" s="261"/>
      <c r="S1177" s="261"/>
      <c r="T1177" s="262"/>
      <c r="AT1177" s="256" t="s">
        <v>167</v>
      </c>
      <c r="AU1177" s="256" t="s">
        <v>83</v>
      </c>
      <c r="AV1177" s="255" t="s">
        <v>86</v>
      </c>
      <c r="AW1177" s="255" t="s">
        <v>31</v>
      </c>
      <c r="AX1177" s="255" t="s">
        <v>74</v>
      </c>
      <c r="AY1177" s="256" t="s">
        <v>159</v>
      </c>
    </row>
    <row r="1178" spans="2:51" s="218" customFormat="1" ht="12">
      <c r="B1178" s="219"/>
      <c r="D1178" s="220" t="s">
        <v>167</v>
      </c>
      <c r="E1178" s="221" t="s">
        <v>1</v>
      </c>
      <c r="F1178" s="222" t="s">
        <v>1234</v>
      </c>
      <c r="H1178" s="221" t="s">
        <v>1</v>
      </c>
      <c r="K1178" s="223"/>
      <c r="L1178" s="219"/>
      <c r="M1178" s="224"/>
      <c r="N1178" s="225"/>
      <c r="O1178" s="225"/>
      <c r="P1178" s="225"/>
      <c r="Q1178" s="225"/>
      <c r="R1178" s="225"/>
      <c r="S1178" s="225"/>
      <c r="T1178" s="226"/>
      <c r="AT1178" s="221" t="s">
        <v>167</v>
      </c>
      <c r="AU1178" s="221" t="s">
        <v>83</v>
      </c>
      <c r="AV1178" s="218" t="s">
        <v>79</v>
      </c>
      <c r="AW1178" s="218" t="s">
        <v>31</v>
      </c>
      <c r="AX1178" s="218" t="s">
        <v>74</v>
      </c>
      <c r="AY1178" s="221" t="s">
        <v>159</v>
      </c>
    </row>
    <row r="1179" spans="2:51" s="227" customFormat="1" ht="12">
      <c r="B1179" s="228"/>
      <c r="D1179" s="220" t="s">
        <v>167</v>
      </c>
      <c r="E1179" s="229" t="s">
        <v>1</v>
      </c>
      <c r="F1179" s="230" t="s">
        <v>1410</v>
      </c>
      <c r="H1179" s="231">
        <v>16.2</v>
      </c>
      <c r="K1179" s="232"/>
      <c r="L1179" s="228"/>
      <c r="M1179" s="233"/>
      <c r="N1179" s="234"/>
      <c r="O1179" s="234"/>
      <c r="P1179" s="234"/>
      <c r="Q1179" s="234"/>
      <c r="R1179" s="234"/>
      <c r="S1179" s="234"/>
      <c r="T1179" s="235"/>
      <c r="AT1179" s="229" t="s">
        <v>167</v>
      </c>
      <c r="AU1179" s="229" t="s">
        <v>83</v>
      </c>
      <c r="AV1179" s="227" t="s">
        <v>83</v>
      </c>
      <c r="AW1179" s="227" t="s">
        <v>31</v>
      </c>
      <c r="AX1179" s="227" t="s">
        <v>74</v>
      </c>
      <c r="AY1179" s="229" t="s">
        <v>159</v>
      </c>
    </row>
    <row r="1180" spans="2:51" s="227" customFormat="1" ht="12">
      <c r="B1180" s="228"/>
      <c r="D1180" s="220" t="s">
        <v>167</v>
      </c>
      <c r="E1180" s="229" t="s">
        <v>1</v>
      </c>
      <c r="F1180" s="230" t="s">
        <v>1411</v>
      </c>
      <c r="H1180" s="231">
        <v>16.2</v>
      </c>
      <c r="K1180" s="232"/>
      <c r="L1180" s="228"/>
      <c r="M1180" s="233"/>
      <c r="N1180" s="234"/>
      <c r="O1180" s="234"/>
      <c r="P1180" s="234"/>
      <c r="Q1180" s="234"/>
      <c r="R1180" s="234"/>
      <c r="S1180" s="234"/>
      <c r="T1180" s="235"/>
      <c r="AT1180" s="229" t="s">
        <v>167</v>
      </c>
      <c r="AU1180" s="229" t="s">
        <v>83</v>
      </c>
      <c r="AV1180" s="227" t="s">
        <v>83</v>
      </c>
      <c r="AW1180" s="227" t="s">
        <v>31</v>
      </c>
      <c r="AX1180" s="227" t="s">
        <v>74</v>
      </c>
      <c r="AY1180" s="229" t="s">
        <v>159</v>
      </c>
    </row>
    <row r="1181" spans="2:51" s="227" customFormat="1" ht="12">
      <c r="B1181" s="228"/>
      <c r="D1181" s="220" t="s">
        <v>167</v>
      </c>
      <c r="E1181" s="229" t="s">
        <v>1</v>
      </c>
      <c r="F1181" s="230" t="s">
        <v>1393</v>
      </c>
      <c r="H1181" s="231">
        <v>23</v>
      </c>
      <c r="K1181" s="232"/>
      <c r="L1181" s="228"/>
      <c r="M1181" s="233"/>
      <c r="N1181" s="234"/>
      <c r="O1181" s="234"/>
      <c r="P1181" s="234"/>
      <c r="Q1181" s="234"/>
      <c r="R1181" s="234"/>
      <c r="S1181" s="234"/>
      <c r="T1181" s="235"/>
      <c r="AT1181" s="229" t="s">
        <v>167</v>
      </c>
      <c r="AU1181" s="229" t="s">
        <v>83</v>
      </c>
      <c r="AV1181" s="227" t="s">
        <v>83</v>
      </c>
      <c r="AW1181" s="227" t="s">
        <v>31</v>
      </c>
      <c r="AX1181" s="227" t="s">
        <v>74</v>
      </c>
      <c r="AY1181" s="229" t="s">
        <v>159</v>
      </c>
    </row>
    <row r="1182" spans="2:51" s="227" customFormat="1" ht="12">
      <c r="B1182" s="228"/>
      <c r="D1182" s="220" t="s">
        <v>167</v>
      </c>
      <c r="E1182" s="229" t="s">
        <v>1</v>
      </c>
      <c r="F1182" s="230" t="s">
        <v>1412</v>
      </c>
      <c r="H1182" s="231">
        <v>13.48</v>
      </c>
      <c r="K1182" s="232"/>
      <c r="L1182" s="228"/>
      <c r="M1182" s="233"/>
      <c r="N1182" s="234"/>
      <c r="O1182" s="234"/>
      <c r="P1182" s="234"/>
      <c r="Q1182" s="234"/>
      <c r="R1182" s="234"/>
      <c r="S1182" s="234"/>
      <c r="T1182" s="235"/>
      <c r="AT1182" s="229" t="s">
        <v>167</v>
      </c>
      <c r="AU1182" s="229" t="s">
        <v>83</v>
      </c>
      <c r="AV1182" s="227" t="s">
        <v>83</v>
      </c>
      <c r="AW1182" s="227" t="s">
        <v>31</v>
      </c>
      <c r="AX1182" s="227" t="s">
        <v>74</v>
      </c>
      <c r="AY1182" s="229" t="s">
        <v>159</v>
      </c>
    </row>
    <row r="1183" spans="2:51" s="227" customFormat="1" ht="12">
      <c r="B1183" s="228"/>
      <c r="D1183" s="220" t="s">
        <v>167</v>
      </c>
      <c r="E1183" s="229" t="s">
        <v>1</v>
      </c>
      <c r="F1183" s="230" t="s">
        <v>1396</v>
      </c>
      <c r="H1183" s="231">
        <v>12.8</v>
      </c>
      <c r="K1183" s="232"/>
      <c r="L1183" s="228"/>
      <c r="M1183" s="233"/>
      <c r="N1183" s="234"/>
      <c r="O1183" s="234"/>
      <c r="P1183" s="234"/>
      <c r="Q1183" s="234"/>
      <c r="R1183" s="234"/>
      <c r="S1183" s="234"/>
      <c r="T1183" s="235"/>
      <c r="AT1183" s="229" t="s">
        <v>167</v>
      </c>
      <c r="AU1183" s="229" t="s">
        <v>83</v>
      </c>
      <c r="AV1183" s="227" t="s">
        <v>83</v>
      </c>
      <c r="AW1183" s="227" t="s">
        <v>31</v>
      </c>
      <c r="AX1183" s="227" t="s">
        <v>74</v>
      </c>
      <c r="AY1183" s="229" t="s">
        <v>159</v>
      </c>
    </row>
    <row r="1184" spans="2:51" s="227" customFormat="1" ht="12">
      <c r="B1184" s="228"/>
      <c r="D1184" s="220" t="s">
        <v>167</v>
      </c>
      <c r="E1184" s="229" t="s">
        <v>1</v>
      </c>
      <c r="F1184" s="230" t="s">
        <v>1413</v>
      </c>
      <c r="H1184" s="231">
        <v>111.58</v>
      </c>
      <c r="K1184" s="232"/>
      <c r="L1184" s="228"/>
      <c r="M1184" s="233"/>
      <c r="N1184" s="234"/>
      <c r="O1184" s="234"/>
      <c r="P1184" s="234"/>
      <c r="Q1184" s="234"/>
      <c r="R1184" s="234"/>
      <c r="S1184" s="234"/>
      <c r="T1184" s="235"/>
      <c r="AT1184" s="229" t="s">
        <v>167</v>
      </c>
      <c r="AU1184" s="229" t="s">
        <v>83</v>
      </c>
      <c r="AV1184" s="227" t="s">
        <v>83</v>
      </c>
      <c r="AW1184" s="227" t="s">
        <v>31</v>
      </c>
      <c r="AX1184" s="227" t="s">
        <v>74</v>
      </c>
      <c r="AY1184" s="229" t="s">
        <v>159</v>
      </c>
    </row>
    <row r="1185" spans="2:51" s="227" customFormat="1" ht="12">
      <c r="B1185" s="228"/>
      <c r="D1185" s="220" t="s">
        <v>167</v>
      </c>
      <c r="E1185" s="229" t="s">
        <v>1</v>
      </c>
      <c r="F1185" s="230" t="s">
        <v>1414</v>
      </c>
      <c r="H1185" s="231">
        <v>97.44</v>
      </c>
      <c r="K1185" s="232"/>
      <c r="L1185" s="228"/>
      <c r="M1185" s="233"/>
      <c r="N1185" s="234"/>
      <c r="O1185" s="234"/>
      <c r="P1185" s="234"/>
      <c r="Q1185" s="234"/>
      <c r="R1185" s="234"/>
      <c r="S1185" s="234"/>
      <c r="T1185" s="235"/>
      <c r="AT1185" s="229" t="s">
        <v>167</v>
      </c>
      <c r="AU1185" s="229" t="s">
        <v>83</v>
      </c>
      <c r="AV1185" s="227" t="s">
        <v>83</v>
      </c>
      <c r="AW1185" s="227" t="s">
        <v>31</v>
      </c>
      <c r="AX1185" s="227" t="s">
        <v>74</v>
      </c>
      <c r="AY1185" s="229" t="s">
        <v>159</v>
      </c>
    </row>
    <row r="1186" spans="2:51" s="255" customFormat="1" ht="12">
      <c r="B1186" s="254"/>
      <c r="D1186" s="220" t="s">
        <v>167</v>
      </c>
      <c r="E1186" s="256" t="s">
        <v>1</v>
      </c>
      <c r="F1186" s="257" t="s">
        <v>380</v>
      </c>
      <c r="H1186" s="258">
        <v>290.7</v>
      </c>
      <c r="K1186" s="259"/>
      <c r="L1186" s="254"/>
      <c r="M1186" s="260"/>
      <c r="N1186" s="261"/>
      <c r="O1186" s="261"/>
      <c r="P1186" s="261"/>
      <c r="Q1186" s="261"/>
      <c r="R1186" s="261"/>
      <c r="S1186" s="261"/>
      <c r="T1186" s="262"/>
      <c r="AT1186" s="256" t="s">
        <v>167</v>
      </c>
      <c r="AU1186" s="256" t="s">
        <v>83</v>
      </c>
      <c r="AV1186" s="255" t="s">
        <v>86</v>
      </c>
      <c r="AW1186" s="255" t="s">
        <v>31</v>
      </c>
      <c r="AX1186" s="255" t="s">
        <v>74</v>
      </c>
      <c r="AY1186" s="256" t="s">
        <v>159</v>
      </c>
    </row>
    <row r="1187" spans="2:51" s="218" customFormat="1" ht="12">
      <c r="B1187" s="219"/>
      <c r="D1187" s="220" t="s">
        <v>167</v>
      </c>
      <c r="E1187" s="221" t="s">
        <v>1</v>
      </c>
      <c r="F1187" s="222" t="s">
        <v>427</v>
      </c>
      <c r="H1187" s="221" t="s">
        <v>1</v>
      </c>
      <c r="K1187" s="223"/>
      <c r="L1187" s="219"/>
      <c r="M1187" s="224"/>
      <c r="N1187" s="225"/>
      <c r="O1187" s="225"/>
      <c r="P1187" s="225"/>
      <c r="Q1187" s="225"/>
      <c r="R1187" s="225"/>
      <c r="S1187" s="225"/>
      <c r="T1187" s="226"/>
      <c r="AT1187" s="221" t="s">
        <v>167</v>
      </c>
      <c r="AU1187" s="221" t="s">
        <v>83</v>
      </c>
      <c r="AV1187" s="218" t="s">
        <v>79</v>
      </c>
      <c r="AW1187" s="218" t="s">
        <v>31</v>
      </c>
      <c r="AX1187" s="218" t="s">
        <v>74</v>
      </c>
      <c r="AY1187" s="221" t="s">
        <v>159</v>
      </c>
    </row>
    <row r="1188" spans="2:51" s="227" customFormat="1" ht="12">
      <c r="B1188" s="228"/>
      <c r="D1188" s="220" t="s">
        <v>167</v>
      </c>
      <c r="E1188" s="229" t="s">
        <v>1</v>
      </c>
      <c r="F1188" s="230" t="s">
        <v>1415</v>
      </c>
      <c r="H1188" s="231">
        <v>581.4</v>
      </c>
      <c r="K1188" s="232"/>
      <c r="L1188" s="228"/>
      <c r="M1188" s="233"/>
      <c r="N1188" s="234"/>
      <c r="O1188" s="234"/>
      <c r="P1188" s="234"/>
      <c r="Q1188" s="234"/>
      <c r="R1188" s="234"/>
      <c r="S1188" s="234"/>
      <c r="T1188" s="235"/>
      <c r="AT1188" s="229" t="s">
        <v>167</v>
      </c>
      <c r="AU1188" s="229" t="s">
        <v>83</v>
      </c>
      <c r="AV1188" s="227" t="s">
        <v>83</v>
      </c>
      <c r="AW1188" s="227" t="s">
        <v>31</v>
      </c>
      <c r="AX1188" s="227" t="s">
        <v>74</v>
      </c>
      <c r="AY1188" s="229" t="s">
        <v>159</v>
      </c>
    </row>
    <row r="1189" spans="2:51" s="255" customFormat="1" ht="12">
      <c r="B1189" s="254"/>
      <c r="D1189" s="220" t="s">
        <v>167</v>
      </c>
      <c r="E1189" s="256" t="s">
        <v>1</v>
      </c>
      <c r="F1189" s="257" t="s">
        <v>380</v>
      </c>
      <c r="H1189" s="258">
        <v>581.4</v>
      </c>
      <c r="K1189" s="259"/>
      <c r="L1189" s="254"/>
      <c r="M1189" s="260"/>
      <c r="N1189" s="261"/>
      <c r="O1189" s="261"/>
      <c r="P1189" s="261"/>
      <c r="Q1189" s="261"/>
      <c r="R1189" s="261"/>
      <c r="S1189" s="261"/>
      <c r="T1189" s="262"/>
      <c r="AT1189" s="256" t="s">
        <v>167</v>
      </c>
      <c r="AU1189" s="256" t="s">
        <v>83</v>
      </c>
      <c r="AV1189" s="255" t="s">
        <v>86</v>
      </c>
      <c r="AW1189" s="255" t="s">
        <v>31</v>
      </c>
      <c r="AX1189" s="255" t="s">
        <v>74</v>
      </c>
      <c r="AY1189" s="256" t="s">
        <v>159</v>
      </c>
    </row>
    <row r="1190" spans="2:51" s="236" customFormat="1" ht="12">
      <c r="B1190" s="237"/>
      <c r="D1190" s="220" t="s">
        <v>167</v>
      </c>
      <c r="E1190" s="238" t="s">
        <v>1</v>
      </c>
      <c r="F1190" s="239" t="s">
        <v>178</v>
      </c>
      <c r="H1190" s="240">
        <v>1247.08</v>
      </c>
      <c r="K1190" s="241"/>
      <c r="L1190" s="237"/>
      <c r="M1190" s="242"/>
      <c r="N1190" s="243"/>
      <c r="O1190" s="243"/>
      <c r="P1190" s="243"/>
      <c r="Q1190" s="243"/>
      <c r="R1190" s="243"/>
      <c r="S1190" s="243"/>
      <c r="T1190" s="244"/>
      <c r="AT1190" s="238" t="s">
        <v>167</v>
      </c>
      <c r="AU1190" s="238" t="s">
        <v>83</v>
      </c>
      <c r="AV1190" s="236" t="s">
        <v>89</v>
      </c>
      <c r="AW1190" s="236" t="s">
        <v>31</v>
      </c>
      <c r="AX1190" s="236" t="s">
        <v>79</v>
      </c>
      <c r="AY1190" s="238" t="s">
        <v>159</v>
      </c>
    </row>
    <row r="1191" spans="1:65" s="34" customFormat="1" ht="16.5" customHeight="1">
      <c r="A1191" s="28"/>
      <c r="B1191" s="29"/>
      <c r="C1191" s="245" t="s">
        <v>1416</v>
      </c>
      <c r="D1191" s="245" t="s">
        <v>225</v>
      </c>
      <c r="E1191" s="246" t="s">
        <v>1417</v>
      </c>
      <c r="F1191" s="247" t="s">
        <v>1418</v>
      </c>
      <c r="G1191" s="248" t="s">
        <v>322</v>
      </c>
      <c r="H1191" s="249">
        <v>1272.022</v>
      </c>
      <c r="I1191" s="2"/>
      <c r="J1191" s="250">
        <f>ROUND(I1191*H1191,2)</f>
        <v>0</v>
      </c>
      <c r="K1191" s="248" t="s">
        <v>165</v>
      </c>
      <c r="L1191" s="251"/>
      <c r="M1191" s="252" t="s">
        <v>1</v>
      </c>
      <c r="N1191" s="253" t="s">
        <v>39</v>
      </c>
      <c r="O1191" s="76"/>
      <c r="P1191" s="214">
        <f>O1191*H1191</f>
        <v>0</v>
      </c>
      <c r="Q1191" s="214">
        <v>0.00035</v>
      </c>
      <c r="R1191" s="214">
        <f>Q1191*H1191</f>
        <v>0.4452077</v>
      </c>
      <c r="S1191" s="214">
        <v>0</v>
      </c>
      <c r="T1191" s="215">
        <f>S1191*H1191</f>
        <v>0</v>
      </c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R1191" s="216" t="s">
        <v>429</v>
      </c>
      <c r="AT1191" s="216" t="s">
        <v>225</v>
      </c>
      <c r="AU1191" s="216" t="s">
        <v>83</v>
      </c>
      <c r="AY1191" s="11" t="s">
        <v>159</v>
      </c>
      <c r="BE1191" s="217">
        <f>IF(N1191="základní",J1191,0)</f>
        <v>0</v>
      </c>
      <c r="BF1191" s="217">
        <f>IF(N1191="snížená",J1191,0)</f>
        <v>0</v>
      </c>
      <c r="BG1191" s="217">
        <f>IF(N1191="zákl. přenesená",J1191,0)</f>
        <v>0</v>
      </c>
      <c r="BH1191" s="217">
        <f>IF(N1191="sníž. přenesená",J1191,0)</f>
        <v>0</v>
      </c>
      <c r="BI1191" s="217">
        <f>IF(N1191="nulová",J1191,0)</f>
        <v>0</v>
      </c>
      <c r="BJ1191" s="11" t="s">
        <v>79</v>
      </c>
      <c r="BK1191" s="217">
        <f>ROUND(I1191*H1191,2)</f>
        <v>0</v>
      </c>
      <c r="BL1191" s="11" t="s">
        <v>244</v>
      </c>
      <c r="BM1191" s="216" t="s">
        <v>1419</v>
      </c>
    </row>
    <row r="1192" spans="2:51" s="227" customFormat="1" ht="12">
      <c r="B1192" s="228"/>
      <c r="D1192" s="220" t="s">
        <v>167</v>
      </c>
      <c r="F1192" s="230" t="s">
        <v>1420</v>
      </c>
      <c r="H1192" s="231">
        <v>1272.022</v>
      </c>
      <c r="K1192" s="232"/>
      <c r="L1192" s="228"/>
      <c r="M1192" s="233"/>
      <c r="N1192" s="234"/>
      <c r="O1192" s="234"/>
      <c r="P1192" s="234"/>
      <c r="Q1192" s="234"/>
      <c r="R1192" s="234"/>
      <c r="S1192" s="234"/>
      <c r="T1192" s="235"/>
      <c r="AT1192" s="229" t="s">
        <v>167</v>
      </c>
      <c r="AU1192" s="229" t="s">
        <v>83</v>
      </c>
      <c r="AV1192" s="227" t="s">
        <v>83</v>
      </c>
      <c r="AW1192" s="227" t="s">
        <v>3</v>
      </c>
      <c r="AX1192" s="227" t="s">
        <v>79</v>
      </c>
      <c r="AY1192" s="229" t="s">
        <v>159</v>
      </c>
    </row>
    <row r="1193" spans="1:65" s="34" customFormat="1" ht="24.2" customHeight="1">
      <c r="A1193" s="28"/>
      <c r="B1193" s="29"/>
      <c r="C1193" s="205" t="s">
        <v>1421</v>
      </c>
      <c r="D1193" s="205" t="s">
        <v>161</v>
      </c>
      <c r="E1193" s="206" t="s">
        <v>1422</v>
      </c>
      <c r="F1193" s="207" t="s">
        <v>1423</v>
      </c>
      <c r="G1193" s="208" t="s">
        <v>200</v>
      </c>
      <c r="H1193" s="209">
        <v>12.958</v>
      </c>
      <c r="I1193" s="1"/>
      <c r="J1193" s="211">
        <f>ROUND(I1193*H1193,2)</f>
        <v>0</v>
      </c>
      <c r="K1193" s="208" t="s">
        <v>165</v>
      </c>
      <c r="L1193" s="29"/>
      <c r="M1193" s="212" t="s">
        <v>1</v>
      </c>
      <c r="N1193" s="213" t="s">
        <v>39</v>
      </c>
      <c r="O1193" s="76"/>
      <c r="P1193" s="214">
        <f>O1193*H1193</f>
        <v>0</v>
      </c>
      <c r="Q1193" s="214">
        <v>0</v>
      </c>
      <c r="R1193" s="214">
        <f>Q1193*H1193</f>
        <v>0</v>
      </c>
      <c r="S1193" s="214">
        <v>0</v>
      </c>
      <c r="T1193" s="215">
        <f>S1193*H1193</f>
        <v>0</v>
      </c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R1193" s="216" t="s">
        <v>244</v>
      </c>
      <c r="AT1193" s="216" t="s">
        <v>161</v>
      </c>
      <c r="AU1193" s="216" t="s">
        <v>83</v>
      </c>
      <c r="AY1193" s="11" t="s">
        <v>159</v>
      </c>
      <c r="BE1193" s="217">
        <f>IF(N1193="základní",J1193,0)</f>
        <v>0</v>
      </c>
      <c r="BF1193" s="217">
        <f>IF(N1193="snížená",J1193,0)</f>
        <v>0</v>
      </c>
      <c r="BG1193" s="217">
        <f>IF(N1193="zákl. přenesená",J1193,0)</f>
        <v>0</v>
      </c>
      <c r="BH1193" s="217">
        <f>IF(N1193="sníž. přenesená",J1193,0)</f>
        <v>0</v>
      </c>
      <c r="BI1193" s="217">
        <f>IF(N1193="nulová",J1193,0)</f>
        <v>0</v>
      </c>
      <c r="BJ1193" s="11" t="s">
        <v>79</v>
      </c>
      <c r="BK1193" s="217">
        <f>ROUND(I1193*H1193,2)</f>
        <v>0</v>
      </c>
      <c r="BL1193" s="11" t="s">
        <v>244</v>
      </c>
      <c r="BM1193" s="216" t="s">
        <v>1424</v>
      </c>
    </row>
    <row r="1194" spans="2:63" s="192" customFormat="1" ht="22.7" customHeight="1">
      <c r="B1194" s="193"/>
      <c r="D1194" s="194" t="s">
        <v>73</v>
      </c>
      <c r="E1194" s="203" t="s">
        <v>1425</v>
      </c>
      <c r="F1194" s="203" t="s">
        <v>1426</v>
      </c>
      <c r="J1194" s="204">
        <f>BK1194</f>
        <v>0</v>
      </c>
      <c r="K1194" s="197"/>
      <c r="L1194" s="193"/>
      <c r="M1194" s="198"/>
      <c r="N1194" s="199"/>
      <c r="O1194" s="199"/>
      <c r="P1194" s="200">
        <f>SUM(P1195:P1267)</f>
        <v>0</v>
      </c>
      <c r="Q1194" s="199"/>
      <c r="R1194" s="200">
        <f>SUM(R1195:R1267)</f>
        <v>22.85484515</v>
      </c>
      <c r="S1194" s="199"/>
      <c r="T1194" s="201">
        <f>SUM(T1195:T1267)</f>
        <v>0</v>
      </c>
      <c r="AR1194" s="194" t="s">
        <v>83</v>
      </c>
      <c r="AT1194" s="197" t="s">
        <v>73</v>
      </c>
      <c r="AU1194" s="197" t="s">
        <v>79</v>
      </c>
      <c r="AY1194" s="194" t="s">
        <v>159</v>
      </c>
      <c r="BK1194" s="202">
        <f>SUM(BK1195:BK1267)</f>
        <v>0</v>
      </c>
    </row>
    <row r="1195" spans="1:65" s="34" customFormat="1" ht="16.5" customHeight="1">
      <c r="A1195" s="28"/>
      <c r="B1195" s="29"/>
      <c r="C1195" s="205" t="s">
        <v>1427</v>
      </c>
      <c r="D1195" s="205" t="s">
        <v>161</v>
      </c>
      <c r="E1195" s="206" t="s">
        <v>1428</v>
      </c>
      <c r="F1195" s="207" t="s">
        <v>1429</v>
      </c>
      <c r="G1195" s="208" t="s">
        <v>234</v>
      </c>
      <c r="H1195" s="209">
        <v>1070.297</v>
      </c>
      <c r="I1195" s="1"/>
      <c r="J1195" s="211">
        <f>ROUND(I1195*H1195,2)</f>
        <v>0</v>
      </c>
      <c r="K1195" s="208" t="s">
        <v>165</v>
      </c>
      <c r="L1195" s="29"/>
      <c r="M1195" s="212" t="s">
        <v>1</v>
      </c>
      <c r="N1195" s="213" t="s">
        <v>39</v>
      </c>
      <c r="O1195" s="76"/>
      <c r="P1195" s="214">
        <f>O1195*H1195</f>
        <v>0</v>
      </c>
      <c r="Q1195" s="214">
        <v>0.0003</v>
      </c>
      <c r="R1195" s="214">
        <f>Q1195*H1195</f>
        <v>0.32108909999999996</v>
      </c>
      <c r="S1195" s="214">
        <v>0</v>
      </c>
      <c r="T1195" s="215">
        <f>S1195*H1195</f>
        <v>0</v>
      </c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R1195" s="216" t="s">
        <v>244</v>
      </c>
      <c r="AT1195" s="216" t="s">
        <v>161</v>
      </c>
      <c r="AU1195" s="216" t="s">
        <v>83</v>
      </c>
      <c r="AY1195" s="11" t="s">
        <v>159</v>
      </c>
      <c r="BE1195" s="217">
        <f>IF(N1195="základní",J1195,0)</f>
        <v>0</v>
      </c>
      <c r="BF1195" s="217">
        <f>IF(N1195="snížená",J1195,0)</f>
        <v>0</v>
      </c>
      <c r="BG1195" s="217">
        <f>IF(N1195="zákl. přenesená",J1195,0)</f>
        <v>0</v>
      </c>
      <c r="BH1195" s="217">
        <f>IF(N1195="sníž. přenesená",J1195,0)</f>
        <v>0</v>
      </c>
      <c r="BI1195" s="217">
        <f>IF(N1195="nulová",J1195,0)</f>
        <v>0</v>
      </c>
      <c r="BJ1195" s="11" t="s">
        <v>79</v>
      </c>
      <c r="BK1195" s="217">
        <f>ROUND(I1195*H1195,2)</f>
        <v>0</v>
      </c>
      <c r="BL1195" s="11" t="s">
        <v>244</v>
      </c>
      <c r="BM1195" s="216" t="s">
        <v>1430</v>
      </c>
    </row>
    <row r="1196" spans="1:65" s="34" customFormat="1" ht="24.2" customHeight="1">
      <c r="A1196" s="28"/>
      <c r="B1196" s="29"/>
      <c r="C1196" s="205" t="s">
        <v>1431</v>
      </c>
      <c r="D1196" s="205" t="s">
        <v>161</v>
      </c>
      <c r="E1196" s="206" t="s">
        <v>1432</v>
      </c>
      <c r="F1196" s="207" t="s">
        <v>1433</v>
      </c>
      <c r="G1196" s="208" t="s">
        <v>234</v>
      </c>
      <c r="H1196" s="209">
        <v>1070.297</v>
      </c>
      <c r="I1196" s="1"/>
      <c r="J1196" s="211">
        <f>ROUND(I1196*H1196,2)</f>
        <v>0</v>
      </c>
      <c r="K1196" s="208" t="s">
        <v>165</v>
      </c>
      <c r="L1196" s="29"/>
      <c r="M1196" s="212" t="s">
        <v>1</v>
      </c>
      <c r="N1196" s="213" t="s">
        <v>39</v>
      </c>
      <c r="O1196" s="76"/>
      <c r="P1196" s="214">
        <f>O1196*H1196</f>
        <v>0</v>
      </c>
      <c r="Q1196" s="214">
        <v>0.0073</v>
      </c>
      <c r="R1196" s="214">
        <f>Q1196*H1196</f>
        <v>7.8131681</v>
      </c>
      <c r="S1196" s="214">
        <v>0</v>
      </c>
      <c r="T1196" s="215">
        <f>S1196*H1196</f>
        <v>0</v>
      </c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R1196" s="216" t="s">
        <v>244</v>
      </c>
      <c r="AT1196" s="216" t="s">
        <v>161</v>
      </c>
      <c r="AU1196" s="216" t="s">
        <v>83</v>
      </c>
      <c r="AY1196" s="11" t="s">
        <v>159</v>
      </c>
      <c r="BE1196" s="217">
        <f>IF(N1196="základní",J1196,0)</f>
        <v>0</v>
      </c>
      <c r="BF1196" s="217">
        <f>IF(N1196="snížená",J1196,0)</f>
        <v>0</v>
      </c>
      <c r="BG1196" s="217">
        <f>IF(N1196="zákl. přenesená",J1196,0)</f>
        <v>0</v>
      </c>
      <c r="BH1196" s="217">
        <f>IF(N1196="sníž. přenesená",J1196,0)</f>
        <v>0</v>
      </c>
      <c r="BI1196" s="217">
        <f>IF(N1196="nulová",J1196,0)</f>
        <v>0</v>
      </c>
      <c r="BJ1196" s="11" t="s">
        <v>79</v>
      </c>
      <c r="BK1196" s="217">
        <f>ROUND(I1196*H1196,2)</f>
        <v>0</v>
      </c>
      <c r="BL1196" s="11" t="s">
        <v>244</v>
      </c>
      <c r="BM1196" s="216" t="s">
        <v>1434</v>
      </c>
    </row>
    <row r="1197" spans="2:51" s="218" customFormat="1" ht="12">
      <c r="B1197" s="219"/>
      <c r="D1197" s="220" t="s">
        <v>167</v>
      </c>
      <c r="E1197" s="221" t="s">
        <v>1</v>
      </c>
      <c r="F1197" s="222" t="s">
        <v>298</v>
      </c>
      <c r="H1197" s="221" t="s">
        <v>1</v>
      </c>
      <c r="K1197" s="223"/>
      <c r="L1197" s="219"/>
      <c r="M1197" s="224"/>
      <c r="N1197" s="225"/>
      <c r="O1197" s="225"/>
      <c r="P1197" s="225"/>
      <c r="Q1197" s="225"/>
      <c r="R1197" s="225"/>
      <c r="S1197" s="225"/>
      <c r="T1197" s="226"/>
      <c r="AT1197" s="221" t="s">
        <v>167</v>
      </c>
      <c r="AU1197" s="221" t="s">
        <v>83</v>
      </c>
      <c r="AV1197" s="218" t="s">
        <v>79</v>
      </c>
      <c r="AW1197" s="218" t="s">
        <v>31</v>
      </c>
      <c r="AX1197" s="218" t="s">
        <v>74</v>
      </c>
      <c r="AY1197" s="221" t="s">
        <v>159</v>
      </c>
    </row>
    <row r="1198" spans="2:51" s="227" customFormat="1" ht="12">
      <c r="B1198" s="228"/>
      <c r="D1198" s="220" t="s">
        <v>167</v>
      </c>
      <c r="E1198" s="229" t="s">
        <v>1</v>
      </c>
      <c r="F1198" s="230" t="s">
        <v>1435</v>
      </c>
      <c r="H1198" s="231">
        <v>5.172</v>
      </c>
      <c r="K1198" s="232"/>
      <c r="L1198" s="228"/>
      <c r="M1198" s="233"/>
      <c r="N1198" s="234"/>
      <c r="O1198" s="234"/>
      <c r="P1198" s="234"/>
      <c r="Q1198" s="234"/>
      <c r="R1198" s="234"/>
      <c r="S1198" s="234"/>
      <c r="T1198" s="235"/>
      <c r="AT1198" s="229" t="s">
        <v>167</v>
      </c>
      <c r="AU1198" s="229" t="s">
        <v>83</v>
      </c>
      <c r="AV1198" s="227" t="s">
        <v>83</v>
      </c>
      <c r="AW1198" s="227" t="s">
        <v>31</v>
      </c>
      <c r="AX1198" s="227" t="s">
        <v>74</v>
      </c>
      <c r="AY1198" s="229" t="s">
        <v>159</v>
      </c>
    </row>
    <row r="1199" spans="2:51" s="227" customFormat="1" ht="12">
      <c r="B1199" s="228"/>
      <c r="D1199" s="220" t="s">
        <v>167</v>
      </c>
      <c r="E1199" s="229" t="s">
        <v>1</v>
      </c>
      <c r="F1199" s="230" t="s">
        <v>930</v>
      </c>
      <c r="H1199" s="231">
        <v>3.536</v>
      </c>
      <c r="K1199" s="232"/>
      <c r="L1199" s="228"/>
      <c r="M1199" s="233"/>
      <c r="N1199" s="234"/>
      <c r="O1199" s="234"/>
      <c r="P1199" s="234"/>
      <c r="Q1199" s="234"/>
      <c r="R1199" s="234"/>
      <c r="S1199" s="234"/>
      <c r="T1199" s="235"/>
      <c r="AT1199" s="229" t="s">
        <v>167</v>
      </c>
      <c r="AU1199" s="229" t="s">
        <v>83</v>
      </c>
      <c r="AV1199" s="227" t="s">
        <v>83</v>
      </c>
      <c r="AW1199" s="227" t="s">
        <v>31</v>
      </c>
      <c r="AX1199" s="227" t="s">
        <v>74</v>
      </c>
      <c r="AY1199" s="229" t="s">
        <v>159</v>
      </c>
    </row>
    <row r="1200" spans="2:51" s="227" customFormat="1" ht="12">
      <c r="B1200" s="228"/>
      <c r="D1200" s="220" t="s">
        <v>167</v>
      </c>
      <c r="E1200" s="229" t="s">
        <v>1</v>
      </c>
      <c r="F1200" s="230" t="s">
        <v>851</v>
      </c>
      <c r="H1200" s="231">
        <v>0.701</v>
      </c>
      <c r="K1200" s="232"/>
      <c r="L1200" s="228"/>
      <c r="M1200" s="233"/>
      <c r="N1200" s="234"/>
      <c r="O1200" s="234"/>
      <c r="P1200" s="234"/>
      <c r="Q1200" s="234"/>
      <c r="R1200" s="234"/>
      <c r="S1200" s="234"/>
      <c r="T1200" s="235"/>
      <c r="AT1200" s="229" t="s">
        <v>167</v>
      </c>
      <c r="AU1200" s="229" t="s">
        <v>83</v>
      </c>
      <c r="AV1200" s="227" t="s">
        <v>83</v>
      </c>
      <c r="AW1200" s="227" t="s">
        <v>31</v>
      </c>
      <c r="AX1200" s="227" t="s">
        <v>74</v>
      </c>
      <c r="AY1200" s="229" t="s">
        <v>159</v>
      </c>
    </row>
    <row r="1201" spans="2:51" s="227" customFormat="1" ht="12">
      <c r="B1201" s="228"/>
      <c r="D1201" s="220" t="s">
        <v>167</v>
      </c>
      <c r="E1201" s="229" t="s">
        <v>1</v>
      </c>
      <c r="F1201" s="230" t="s">
        <v>931</v>
      </c>
      <c r="H1201" s="231">
        <v>22.992</v>
      </c>
      <c r="K1201" s="232"/>
      <c r="L1201" s="228"/>
      <c r="M1201" s="233"/>
      <c r="N1201" s="234"/>
      <c r="O1201" s="234"/>
      <c r="P1201" s="234"/>
      <c r="Q1201" s="234"/>
      <c r="R1201" s="234"/>
      <c r="S1201" s="234"/>
      <c r="T1201" s="235"/>
      <c r="AT1201" s="229" t="s">
        <v>167</v>
      </c>
      <c r="AU1201" s="229" t="s">
        <v>83</v>
      </c>
      <c r="AV1201" s="227" t="s">
        <v>83</v>
      </c>
      <c r="AW1201" s="227" t="s">
        <v>31</v>
      </c>
      <c r="AX1201" s="227" t="s">
        <v>74</v>
      </c>
      <c r="AY1201" s="229" t="s">
        <v>159</v>
      </c>
    </row>
    <row r="1202" spans="2:51" s="218" customFormat="1" ht="12">
      <c r="B1202" s="219"/>
      <c r="D1202" s="220" t="s">
        <v>167</v>
      </c>
      <c r="E1202" s="221" t="s">
        <v>1</v>
      </c>
      <c r="F1202" s="222" t="s">
        <v>353</v>
      </c>
      <c r="H1202" s="221" t="s">
        <v>1</v>
      </c>
      <c r="K1202" s="223"/>
      <c r="L1202" s="219"/>
      <c r="M1202" s="224"/>
      <c r="N1202" s="225"/>
      <c r="O1202" s="225"/>
      <c r="P1202" s="225"/>
      <c r="Q1202" s="225"/>
      <c r="R1202" s="225"/>
      <c r="S1202" s="225"/>
      <c r="T1202" s="226"/>
      <c r="AT1202" s="221" t="s">
        <v>167</v>
      </c>
      <c r="AU1202" s="221" t="s">
        <v>83</v>
      </c>
      <c r="AV1202" s="218" t="s">
        <v>79</v>
      </c>
      <c r="AW1202" s="218" t="s">
        <v>31</v>
      </c>
      <c r="AX1202" s="218" t="s">
        <v>74</v>
      </c>
      <c r="AY1202" s="221" t="s">
        <v>159</v>
      </c>
    </row>
    <row r="1203" spans="2:51" s="227" customFormat="1" ht="12">
      <c r="B1203" s="228"/>
      <c r="D1203" s="220" t="s">
        <v>167</v>
      </c>
      <c r="E1203" s="229" t="s">
        <v>1</v>
      </c>
      <c r="F1203" s="230" t="s">
        <v>1436</v>
      </c>
      <c r="H1203" s="231">
        <v>11.058</v>
      </c>
      <c r="K1203" s="232"/>
      <c r="L1203" s="228"/>
      <c r="M1203" s="233"/>
      <c r="N1203" s="234"/>
      <c r="O1203" s="234"/>
      <c r="P1203" s="234"/>
      <c r="Q1203" s="234"/>
      <c r="R1203" s="234"/>
      <c r="S1203" s="234"/>
      <c r="T1203" s="235"/>
      <c r="AT1203" s="229" t="s">
        <v>167</v>
      </c>
      <c r="AU1203" s="229" t="s">
        <v>83</v>
      </c>
      <c r="AV1203" s="227" t="s">
        <v>83</v>
      </c>
      <c r="AW1203" s="227" t="s">
        <v>31</v>
      </c>
      <c r="AX1203" s="227" t="s">
        <v>74</v>
      </c>
      <c r="AY1203" s="229" t="s">
        <v>159</v>
      </c>
    </row>
    <row r="1204" spans="2:51" s="255" customFormat="1" ht="12">
      <c r="B1204" s="254"/>
      <c r="D1204" s="220" t="s">
        <v>167</v>
      </c>
      <c r="E1204" s="256" t="s">
        <v>1</v>
      </c>
      <c r="F1204" s="257" t="s">
        <v>380</v>
      </c>
      <c r="H1204" s="258">
        <v>43.459</v>
      </c>
      <c r="K1204" s="259"/>
      <c r="L1204" s="254"/>
      <c r="M1204" s="260"/>
      <c r="N1204" s="261"/>
      <c r="O1204" s="261"/>
      <c r="P1204" s="261"/>
      <c r="Q1204" s="261"/>
      <c r="R1204" s="261"/>
      <c r="S1204" s="261"/>
      <c r="T1204" s="262"/>
      <c r="AT1204" s="256" t="s">
        <v>167</v>
      </c>
      <c r="AU1204" s="256" t="s">
        <v>83</v>
      </c>
      <c r="AV1204" s="255" t="s">
        <v>86</v>
      </c>
      <c r="AW1204" s="255" t="s">
        <v>31</v>
      </c>
      <c r="AX1204" s="255" t="s">
        <v>74</v>
      </c>
      <c r="AY1204" s="256" t="s">
        <v>159</v>
      </c>
    </row>
    <row r="1205" spans="2:51" s="218" customFormat="1" ht="12">
      <c r="B1205" s="219"/>
      <c r="D1205" s="220" t="s">
        <v>167</v>
      </c>
      <c r="E1205" s="221" t="s">
        <v>1</v>
      </c>
      <c r="F1205" s="222" t="s">
        <v>300</v>
      </c>
      <c r="H1205" s="221" t="s">
        <v>1</v>
      </c>
      <c r="K1205" s="223"/>
      <c r="L1205" s="219"/>
      <c r="M1205" s="224"/>
      <c r="N1205" s="225"/>
      <c r="O1205" s="225"/>
      <c r="P1205" s="225"/>
      <c r="Q1205" s="225"/>
      <c r="R1205" s="225"/>
      <c r="S1205" s="225"/>
      <c r="T1205" s="226"/>
      <c r="AT1205" s="221" t="s">
        <v>167</v>
      </c>
      <c r="AU1205" s="221" t="s">
        <v>83</v>
      </c>
      <c r="AV1205" s="218" t="s">
        <v>79</v>
      </c>
      <c r="AW1205" s="218" t="s">
        <v>31</v>
      </c>
      <c r="AX1205" s="218" t="s">
        <v>74</v>
      </c>
      <c r="AY1205" s="221" t="s">
        <v>159</v>
      </c>
    </row>
    <row r="1206" spans="2:51" s="227" customFormat="1" ht="12">
      <c r="B1206" s="228"/>
      <c r="D1206" s="220" t="s">
        <v>167</v>
      </c>
      <c r="E1206" s="229" t="s">
        <v>1</v>
      </c>
      <c r="F1206" s="230" t="s">
        <v>1437</v>
      </c>
      <c r="H1206" s="231">
        <v>7.986</v>
      </c>
      <c r="K1206" s="232"/>
      <c r="L1206" s="228"/>
      <c r="M1206" s="233"/>
      <c r="N1206" s="234"/>
      <c r="O1206" s="234"/>
      <c r="P1206" s="234"/>
      <c r="Q1206" s="234"/>
      <c r="R1206" s="234"/>
      <c r="S1206" s="234"/>
      <c r="T1206" s="235"/>
      <c r="AT1206" s="229" t="s">
        <v>167</v>
      </c>
      <c r="AU1206" s="229" t="s">
        <v>83</v>
      </c>
      <c r="AV1206" s="227" t="s">
        <v>83</v>
      </c>
      <c r="AW1206" s="227" t="s">
        <v>31</v>
      </c>
      <c r="AX1206" s="227" t="s">
        <v>74</v>
      </c>
      <c r="AY1206" s="229" t="s">
        <v>159</v>
      </c>
    </row>
    <row r="1207" spans="2:51" s="227" customFormat="1" ht="12">
      <c r="B1207" s="228"/>
      <c r="D1207" s="220" t="s">
        <v>167</v>
      </c>
      <c r="E1207" s="229" t="s">
        <v>1</v>
      </c>
      <c r="F1207" s="230" t="s">
        <v>1438</v>
      </c>
      <c r="H1207" s="231">
        <v>14.058</v>
      </c>
      <c r="K1207" s="232"/>
      <c r="L1207" s="228"/>
      <c r="M1207" s="233"/>
      <c r="N1207" s="234"/>
      <c r="O1207" s="234"/>
      <c r="P1207" s="234"/>
      <c r="Q1207" s="234"/>
      <c r="R1207" s="234"/>
      <c r="S1207" s="234"/>
      <c r="T1207" s="235"/>
      <c r="AT1207" s="229" t="s">
        <v>167</v>
      </c>
      <c r="AU1207" s="229" t="s">
        <v>83</v>
      </c>
      <c r="AV1207" s="227" t="s">
        <v>83</v>
      </c>
      <c r="AW1207" s="227" t="s">
        <v>31</v>
      </c>
      <c r="AX1207" s="227" t="s">
        <v>74</v>
      </c>
      <c r="AY1207" s="229" t="s">
        <v>159</v>
      </c>
    </row>
    <row r="1208" spans="2:51" s="227" customFormat="1" ht="12">
      <c r="B1208" s="228"/>
      <c r="D1208" s="220" t="s">
        <v>167</v>
      </c>
      <c r="E1208" s="229" t="s">
        <v>1</v>
      </c>
      <c r="F1208" s="230" t="s">
        <v>1439</v>
      </c>
      <c r="H1208" s="231">
        <v>6</v>
      </c>
      <c r="K1208" s="232"/>
      <c r="L1208" s="228"/>
      <c r="M1208" s="233"/>
      <c r="N1208" s="234"/>
      <c r="O1208" s="234"/>
      <c r="P1208" s="234"/>
      <c r="Q1208" s="234"/>
      <c r="R1208" s="234"/>
      <c r="S1208" s="234"/>
      <c r="T1208" s="235"/>
      <c r="AT1208" s="229" t="s">
        <v>167</v>
      </c>
      <c r="AU1208" s="229" t="s">
        <v>83</v>
      </c>
      <c r="AV1208" s="227" t="s">
        <v>83</v>
      </c>
      <c r="AW1208" s="227" t="s">
        <v>31</v>
      </c>
      <c r="AX1208" s="227" t="s">
        <v>74</v>
      </c>
      <c r="AY1208" s="229" t="s">
        <v>159</v>
      </c>
    </row>
    <row r="1209" spans="2:51" s="227" customFormat="1" ht="12">
      <c r="B1209" s="228"/>
      <c r="D1209" s="220" t="s">
        <v>167</v>
      </c>
      <c r="E1209" s="229" t="s">
        <v>1</v>
      </c>
      <c r="F1209" s="230" t="s">
        <v>1440</v>
      </c>
      <c r="H1209" s="231">
        <v>15.066</v>
      </c>
      <c r="K1209" s="232"/>
      <c r="L1209" s="228"/>
      <c r="M1209" s="233"/>
      <c r="N1209" s="234"/>
      <c r="O1209" s="234"/>
      <c r="P1209" s="234"/>
      <c r="Q1209" s="234"/>
      <c r="R1209" s="234"/>
      <c r="S1209" s="234"/>
      <c r="T1209" s="235"/>
      <c r="AT1209" s="229" t="s">
        <v>167</v>
      </c>
      <c r="AU1209" s="229" t="s">
        <v>83</v>
      </c>
      <c r="AV1209" s="227" t="s">
        <v>83</v>
      </c>
      <c r="AW1209" s="227" t="s">
        <v>31</v>
      </c>
      <c r="AX1209" s="227" t="s">
        <v>74</v>
      </c>
      <c r="AY1209" s="229" t="s">
        <v>159</v>
      </c>
    </row>
    <row r="1210" spans="2:51" s="227" customFormat="1" ht="12">
      <c r="B1210" s="228"/>
      <c r="D1210" s="220" t="s">
        <v>167</v>
      </c>
      <c r="E1210" s="229" t="s">
        <v>1</v>
      </c>
      <c r="F1210" s="230" t="s">
        <v>1441</v>
      </c>
      <c r="H1210" s="231">
        <v>111.846</v>
      </c>
      <c r="K1210" s="232"/>
      <c r="L1210" s="228"/>
      <c r="M1210" s="233"/>
      <c r="N1210" s="234"/>
      <c r="O1210" s="234"/>
      <c r="P1210" s="234"/>
      <c r="Q1210" s="234"/>
      <c r="R1210" s="234"/>
      <c r="S1210" s="234"/>
      <c r="T1210" s="235"/>
      <c r="AT1210" s="229" t="s">
        <v>167</v>
      </c>
      <c r="AU1210" s="229" t="s">
        <v>83</v>
      </c>
      <c r="AV1210" s="227" t="s">
        <v>83</v>
      </c>
      <c r="AW1210" s="227" t="s">
        <v>31</v>
      </c>
      <c r="AX1210" s="227" t="s">
        <v>74</v>
      </c>
      <c r="AY1210" s="229" t="s">
        <v>159</v>
      </c>
    </row>
    <row r="1211" spans="2:51" s="227" customFormat="1" ht="12">
      <c r="B1211" s="228"/>
      <c r="D1211" s="220" t="s">
        <v>167</v>
      </c>
      <c r="E1211" s="229" t="s">
        <v>1</v>
      </c>
      <c r="F1211" s="230" t="s">
        <v>1442</v>
      </c>
      <c r="H1211" s="231">
        <v>14.181</v>
      </c>
      <c r="K1211" s="232"/>
      <c r="L1211" s="228"/>
      <c r="M1211" s="233"/>
      <c r="N1211" s="234"/>
      <c r="O1211" s="234"/>
      <c r="P1211" s="234"/>
      <c r="Q1211" s="234"/>
      <c r="R1211" s="234"/>
      <c r="S1211" s="234"/>
      <c r="T1211" s="235"/>
      <c r="AT1211" s="229" t="s">
        <v>167</v>
      </c>
      <c r="AU1211" s="229" t="s">
        <v>83</v>
      </c>
      <c r="AV1211" s="227" t="s">
        <v>83</v>
      </c>
      <c r="AW1211" s="227" t="s">
        <v>31</v>
      </c>
      <c r="AX1211" s="227" t="s">
        <v>74</v>
      </c>
      <c r="AY1211" s="229" t="s">
        <v>159</v>
      </c>
    </row>
    <row r="1212" spans="2:51" s="227" customFormat="1" ht="12">
      <c r="B1212" s="228"/>
      <c r="D1212" s="220" t="s">
        <v>167</v>
      </c>
      <c r="E1212" s="229" t="s">
        <v>1</v>
      </c>
      <c r="F1212" s="230" t="s">
        <v>1443</v>
      </c>
      <c r="H1212" s="231">
        <v>17.068</v>
      </c>
      <c r="K1212" s="232"/>
      <c r="L1212" s="228"/>
      <c r="M1212" s="233"/>
      <c r="N1212" s="234"/>
      <c r="O1212" s="234"/>
      <c r="P1212" s="234"/>
      <c r="Q1212" s="234"/>
      <c r="R1212" s="234"/>
      <c r="S1212" s="234"/>
      <c r="T1212" s="235"/>
      <c r="AT1212" s="229" t="s">
        <v>167</v>
      </c>
      <c r="AU1212" s="229" t="s">
        <v>83</v>
      </c>
      <c r="AV1212" s="227" t="s">
        <v>83</v>
      </c>
      <c r="AW1212" s="227" t="s">
        <v>31</v>
      </c>
      <c r="AX1212" s="227" t="s">
        <v>74</v>
      </c>
      <c r="AY1212" s="229" t="s">
        <v>159</v>
      </c>
    </row>
    <row r="1213" spans="2:51" s="227" customFormat="1" ht="12">
      <c r="B1213" s="228"/>
      <c r="D1213" s="220" t="s">
        <v>167</v>
      </c>
      <c r="E1213" s="229" t="s">
        <v>1</v>
      </c>
      <c r="F1213" s="230" t="s">
        <v>1444</v>
      </c>
      <c r="H1213" s="231">
        <v>8.461</v>
      </c>
      <c r="K1213" s="232"/>
      <c r="L1213" s="228"/>
      <c r="M1213" s="233"/>
      <c r="N1213" s="234"/>
      <c r="O1213" s="234"/>
      <c r="P1213" s="234"/>
      <c r="Q1213" s="234"/>
      <c r="R1213" s="234"/>
      <c r="S1213" s="234"/>
      <c r="T1213" s="235"/>
      <c r="AT1213" s="229" t="s">
        <v>167</v>
      </c>
      <c r="AU1213" s="229" t="s">
        <v>83</v>
      </c>
      <c r="AV1213" s="227" t="s">
        <v>83</v>
      </c>
      <c r="AW1213" s="227" t="s">
        <v>31</v>
      </c>
      <c r="AX1213" s="227" t="s">
        <v>74</v>
      </c>
      <c r="AY1213" s="229" t="s">
        <v>159</v>
      </c>
    </row>
    <row r="1214" spans="2:51" s="227" customFormat="1" ht="12">
      <c r="B1214" s="228"/>
      <c r="D1214" s="220" t="s">
        <v>167</v>
      </c>
      <c r="E1214" s="229" t="s">
        <v>1</v>
      </c>
      <c r="F1214" s="230" t="s">
        <v>1445</v>
      </c>
      <c r="H1214" s="231">
        <v>17.402</v>
      </c>
      <c r="K1214" s="232"/>
      <c r="L1214" s="228"/>
      <c r="M1214" s="233"/>
      <c r="N1214" s="234"/>
      <c r="O1214" s="234"/>
      <c r="P1214" s="234"/>
      <c r="Q1214" s="234"/>
      <c r="R1214" s="234"/>
      <c r="S1214" s="234"/>
      <c r="T1214" s="235"/>
      <c r="AT1214" s="229" t="s">
        <v>167</v>
      </c>
      <c r="AU1214" s="229" t="s">
        <v>83</v>
      </c>
      <c r="AV1214" s="227" t="s">
        <v>83</v>
      </c>
      <c r="AW1214" s="227" t="s">
        <v>31</v>
      </c>
      <c r="AX1214" s="227" t="s">
        <v>74</v>
      </c>
      <c r="AY1214" s="229" t="s">
        <v>159</v>
      </c>
    </row>
    <row r="1215" spans="2:51" s="227" customFormat="1" ht="12">
      <c r="B1215" s="228"/>
      <c r="D1215" s="220" t="s">
        <v>167</v>
      </c>
      <c r="E1215" s="229" t="s">
        <v>1</v>
      </c>
      <c r="F1215" s="230" t="s">
        <v>1446</v>
      </c>
      <c r="H1215" s="231">
        <v>14.661</v>
      </c>
      <c r="K1215" s="232"/>
      <c r="L1215" s="228"/>
      <c r="M1215" s="233"/>
      <c r="N1215" s="234"/>
      <c r="O1215" s="234"/>
      <c r="P1215" s="234"/>
      <c r="Q1215" s="234"/>
      <c r="R1215" s="234"/>
      <c r="S1215" s="234"/>
      <c r="T1215" s="235"/>
      <c r="AT1215" s="229" t="s">
        <v>167</v>
      </c>
      <c r="AU1215" s="229" t="s">
        <v>83</v>
      </c>
      <c r="AV1215" s="227" t="s">
        <v>83</v>
      </c>
      <c r="AW1215" s="227" t="s">
        <v>31</v>
      </c>
      <c r="AX1215" s="227" t="s">
        <v>74</v>
      </c>
      <c r="AY1215" s="229" t="s">
        <v>159</v>
      </c>
    </row>
    <row r="1216" spans="2:51" s="227" customFormat="1" ht="12">
      <c r="B1216" s="228"/>
      <c r="D1216" s="220" t="s">
        <v>167</v>
      </c>
      <c r="E1216" s="229" t="s">
        <v>1</v>
      </c>
      <c r="F1216" s="230" t="s">
        <v>1447</v>
      </c>
      <c r="H1216" s="231">
        <v>18.212</v>
      </c>
      <c r="K1216" s="232"/>
      <c r="L1216" s="228"/>
      <c r="M1216" s="233"/>
      <c r="N1216" s="234"/>
      <c r="O1216" s="234"/>
      <c r="P1216" s="234"/>
      <c r="Q1216" s="234"/>
      <c r="R1216" s="234"/>
      <c r="S1216" s="234"/>
      <c r="T1216" s="235"/>
      <c r="AT1216" s="229" t="s">
        <v>167</v>
      </c>
      <c r="AU1216" s="229" t="s">
        <v>83</v>
      </c>
      <c r="AV1216" s="227" t="s">
        <v>83</v>
      </c>
      <c r="AW1216" s="227" t="s">
        <v>31</v>
      </c>
      <c r="AX1216" s="227" t="s">
        <v>74</v>
      </c>
      <c r="AY1216" s="229" t="s">
        <v>159</v>
      </c>
    </row>
    <row r="1217" spans="2:51" s="227" customFormat="1" ht="12">
      <c r="B1217" s="228"/>
      <c r="D1217" s="220" t="s">
        <v>167</v>
      </c>
      <c r="E1217" s="229" t="s">
        <v>1</v>
      </c>
      <c r="F1217" s="230" t="s">
        <v>1448</v>
      </c>
      <c r="H1217" s="231">
        <v>12.181</v>
      </c>
      <c r="K1217" s="232"/>
      <c r="L1217" s="228"/>
      <c r="M1217" s="233"/>
      <c r="N1217" s="234"/>
      <c r="O1217" s="234"/>
      <c r="P1217" s="234"/>
      <c r="Q1217" s="234"/>
      <c r="R1217" s="234"/>
      <c r="S1217" s="234"/>
      <c r="T1217" s="235"/>
      <c r="AT1217" s="229" t="s">
        <v>167</v>
      </c>
      <c r="AU1217" s="229" t="s">
        <v>83</v>
      </c>
      <c r="AV1217" s="227" t="s">
        <v>83</v>
      </c>
      <c r="AW1217" s="227" t="s">
        <v>31</v>
      </c>
      <c r="AX1217" s="227" t="s">
        <v>74</v>
      </c>
      <c r="AY1217" s="229" t="s">
        <v>159</v>
      </c>
    </row>
    <row r="1218" spans="2:51" s="227" customFormat="1" ht="12">
      <c r="B1218" s="228"/>
      <c r="D1218" s="220" t="s">
        <v>167</v>
      </c>
      <c r="E1218" s="229" t="s">
        <v>1</v>
      </c>
      <c r="F1218" s="230" t="s">
        <v>1449</v>
      </c>
      <c r="H1218" s="231">
        <v>4.2</v>
      </c>
      <c r="K1218" s="232"/>
      <c r="L1218" s="228"/>
      <c r="M1218" s="233"/>
      <c r="N1218" s="234"/>
      <c r="O1218" s="234"/>
      <c r="P1218" s="234"/>
      <c r="Q1218" s="234"/>
      <c r="R1218" s="234"/>
      <c r="S1218" s="234"/>
      <c r="T1218" s="235"/>
      <c r="AT1218" s="229" t="s">
        <v>167</v>
      </c>
      <c r="AU1218" s="229" t="s">
        <v>83</v>
      </c>
      <c r="AV1218" s="227" t="s">
        <v>83</v>
      </c>
      <c r="AW1218" s="227" t="s">
        <v>31</v>
      </c>
      <c r="AX1218" s="227" t="s">
        <v>74</v>
      </c>
      <c r="AY1218" s="229" t="s">
        <v>159</v>
      </c>
    </row>
    <row r="1219" spans="2:51" s="255" customFormat="1" ht="12">
      <c r="B1219" s="254"/>
      <c r="D1219" s="220" t="s">
        <v>167</v>
      </c>
      <c r="E1219" s="256" t="s">
        <v>1</v>
      </c>
      <c r="F1219" s="257" t="s">
        <v>380</v>
      </c>
      <c r="H1219" s="258">
        <v>261.322</v>
      </c>
      <c r="K1219" s="259"/>
      <c r="L1219" s="254"/>
      <c r="M1219" s="260"/>
      <c r="N1219" s="261"/>
      <c r="O1219" s="261"/>
      <c r="P1219" s="261"/>
      <c r="Q1219" s="261"/>
      <c r="R1219" s="261"/>
      <c r="S1219" s="261"/>
      <c r="T1219" s="262"/>
      <c r="AT1219" s="256" t="s">
        <v>167</v>
      </c>
      <c r="AU1219" s="256" t="s">
        <v>83</v>
      </c>
      <c r="AV1219" s="255" t="s">
        <v>86</v>
      </c>
      <c r="AW1219" s="255" t="s">
        <v>31</v>
      </c>
      <c r="AX1219" s="255" t="s">
        <v>74</v>
      </c>
      <c r="AY1219" s="256" t="s">
        <v>159</v>
      </c>
    </row>
    <row r="1220" spans="2:51" s="218" customFormat="1" ht="12">
      <c r="B1220" s="219"/>
      <c r="D1220" s="220" t="s">
        <v>167</v>
      </c>
      <c r="E1220" s="221" t="s">
        <v>1</v>
      </c>
      <c r="F1220" s="222" t="s">
        <v>1234</v>
      </c>
      <c r="H1220" s="221" t="s">
        <v>1</v>
      </c>
      <c r="K1220" s="223"/>
      <c r="L1220" s="219"/>
      <c r="M1220" s="224"/>
      <c r="N1220" s="225"/>
      <c r="O1220" s="225"/>
      <c r="P1220" s="225"/>
      <c r="Q1220" s="225"/>
      <c r="R1220" s="225"/>
      <c r="S1220" s="225"/>
      <c r="T1220" s="226"/>
      <c r="AT1220" s="221" t="s">
        <v>167</v>
      </c>
      <c r="AU1220" s="221" t="s">
        <v>83</v>
      </c>
      <c r="AV1220" s="218" t="s">
        <v>79</v>
      </c>
      <c r="AW1220" s="218" t="s">
        <v>31</v>
      </c>
      <c r="AX1220" s="218" t="s">
        <v>74</v>
      </c>
      <c r="AY1220" s="221" t="s">
        <v>159</v>
      </c>
    </row>
    <row r="1221" spans="2:51" s="227" customFormat="1" ht="12">
      <c r="B1221" s="228"/>
      <c r="D1221" s="220" t="s">
        <v>167</v>
      </c>
      <c r="E1221" s="229" t="s">
        <v>1</v>
      </c>
      <c r="F1221" s="230" t="s">
        <v>1450</v>
      </c>
      <c r="H1221" s="231">
        <v>7.986</v>
      </c>
      <c r="K1221" s="232"/>
      <c r="L1221" s="228"/>
      <c r="M1221" s="233"/>
      <c r="N1221" s="234"/>
      <c r="O1221" s="234"/>
      <c r="P1221" s="234"/>
      <c r="Q1221" s="234"/>
      <c r="R1221" s="234"/>
      <c r="S1221" s="234"/>
      <c r="T1221" s="235"/>
      <c r="AT1221" s="229" t="s">
        <v>167</v>
      </c>
      <c r="AU1221" s="229" t="s">
        <v>83</v>
      </c>
      <c r="AV1221" s="227" t="s">
        <v>83</v>
      </c>
      <c r="AW1221" s="227" t="s">
        <v>31</v>
      </c>
      <c r="AX1221" s="227" t="s">
        <v>74</v>
      </c>
      <c r="AY1221" s="229" t="s">
        <v>159</v>
      </c>
    </row>
    <row r="1222" spans="2:51" s="227" customFormat="1" ht="12">
      <c r="B1222" s="228"/>
      <c r="D1222" s="220" t="s">
        <v>167</v>
      </c>
      <c r="E1222" s="229" t="s">
        <v>1</v>
      </c>
      <c r="F1222" s="230" t="s">
        <v>1451</v>
      </c>
      <c r="H1222" s="231">
        <v>14.058</v>
      </c>
      <c r="K1222" s="232"/>
      <c r="L1222" s="228"/>
      <c r="M1222" s="233"/>
      <c r="N1222" s="234"/>
      <c r="O1222" s="234"/>
      <c r="P1222" s="234"/>
      <c r="Q1222" s="234"/>
      <c r="R1222" s="234"/>
      <c r="S1222" s="234"/>
      <c r="T1222" s="235"/>
      <c r="AT1222" s="229" t="s">
        <v>167</v>
      </c>
      <c r="AU1222" s="229" t="s">
        <v>83</v>
      </c>
      <c r="AV1222" s="227" t="s">
        <v>83</v>
      </c>
      <c r="AW1222" s="227" t="s">
        <v>31</v>
      </c>
      <c r="AX1222" s="227" t="s">
        <v>74</v>
      </c>
      <c r="AY1222" s="229" t="s">
        <v>159</v>
      </c>
    </row>
    <row r="1223" spans="2:51" s="227" customFormat="1" ht="12">
      <c r="B1223" s="228"/>
      <c r="D1223" s="220" t="s">
        <v>167</v>
      </c>
      <c r="E1223" s="229" t="s">
        <v>1</v>
      </c>
      <c r="F1223" s="230" t="s">
        <v>1452</v>
      </c>
      <c r="H1223" s="231">
        <v>4.05</v>
      </c>
      <c r="K1223" s="232"/>
      <c r="L1223" s="228"/>
      <c r="M1223" s="233"/>
      <c r="N1223" s="234"/>
      <c r="O1223" s="234"/>
      <c r="P1223" s="234"/>
      <c r="Q1223" s="234"/>
      <c r="R1223" s="234"/>
      <c r="S1223" s="234"/>
      <c r="T1223" s="235"/>
      <c r="AT1223" s="229" t="s">
        <v>167</v>
      </c>
      <c r="AU1223" s="229" t="s">
        <v>83</v>
      </c>
      <c r="AV1223" s="227" t="s">
        <v>83</v>
      </c>
      <c r="AW1223" s="227" t="s">
        <v>31</v>
      </c>
      <c r="AX1223" s="227" t="s">
        <v>74</v>
      </c>
      <c r="AY1223" s="229" t="s">
        <v>159</v>
      </c>
    </row>
    <row r="1224" spans="2:51" s="227" customFormat="1" ht="12">
      <c r="B1224" s="228"/>
      <c r="D1224" s="220" t="s">
        <v>167</v>
      </c>
      <c r="E1224" s="229" t="s">
        <v>1</v>
      </c>
      <c r="F1224" s="230" t="s">
        <v>1453</v>
      </c>
      <c r="H1224" s="231">
        <v>15.066</v>
      </c>
      <c r="K1224" s="232"/>
      <c r="L1224" s="228"/>
      <c r="M1224" s="233"/>
      <c r="N1224" s="234"/>
      <c r="O1224" s="234"/>
      <c r="P1224" s="234"/>
      <c r="Q1224" s="234"/>
      <c r="R1224" s="234"/>
      <c r="S1224" s="234"/>
      <c r="T1224" s="235"/>
      <c r="AT1224" s="229" t="s">
        <v>167</v>
      </c>
      <c r="AU1224" s="229" t="s">
        <v>83</v>
      </c>
      <c r="AV1224" s="227" t="s">
        <v>83</v>
      </c>
      <c r="AW1224" s="227" t="s">
        <v>31</v>
      </c>
      <c r="AX1224" s="227" t="s">
        <v>74</v>
      </c>
      <c r="AY1224" s="229" t="s">
        <v>159</v>
      </c>
    </row>
    <row r="1225" spans="2:51" s="227" customFormat="1" ht="12">
      <c r="B1225" s="228"/>
      <c r="D1225" s="220" t="s">
        <v>167</v>
      </c>
      <c r="E1225" s="229" t="s">
        <v>1</v>
      </c>
      <c r="F1225" s="230" t="s">
        <v>1454</v>
      </c>
      <c r="H1225" s="231">
        <v>111.846</v>
      </c>
      <c r="K1225" s="232"/>
      <c r="L1225" s="228"/>
      <c r="M1225" s="233"/>
      <c r="N1225" s="234"/>
      <c r="O1225" s="234"/>
      <c r="P1225" s="234"/>
      <c r="Q1225" s="234"/>
      <c r="R1225" s="234"/>
      <c r="S1225" s="234"/>
      <c r="T1225" s="235"/>
      <c r="AT1225" s="229" t="s">
        <v>167</v>
      </c>
      <c r="AU1225" s="229" t="s">
        <v>83</v>
      </c>
      <c r="AV1225" s="227" t="s">
        <v>83</v>
      </c>
      <c r="AW1225" s="227" t="s">
        <v>31</v>
      </c>
      <c r="AX1225" s="227" t="s">
        <v>74</v>
      </c>
      <c r="AY1225" s="229" t="s">
        <v>159</v>
      </c>
    </row>
    <row r="1226" spans="2:51" s="227" customFormat="1" ht="12">
      <c r="B1226" s="228"/>
      <c r="D1226" s="220" t="s">
        <v>167</v>
      </c>
      <c r="E1226" s="229" t="s">
        <v>1</v>
      </c>
      <c r="F1226" s="230" t="s">
        <v>1455</v>
      </c>
      <c r="H1226" s="231">
        <v>14.181</v>
      </c>
      <c r="K1226" s="232"/>
      <c r="L1226" s="228"/>
      <c r="M1226" s="233"/>
      <c r="N1226" s="234"/>
      <c r="O1226" s="234"/>
      <c r="P1226" s="234"/>
      <c r="Q1226" s="234"/>
      <c r="R1226" s="234"/>
      <c r="S1226" s="234"/>
      <c r="T1226" s="235"/>
      <c r="AT1226" s="229" t="s">
        <v>167</v>
      </c>
      <c r="AU1226" s="229" t="s">
        <v>83</v>
      </c>
      <c r="AV1226" s="227" t="s">
        <v>83</v>
      </c>
      <c r="AW1226" s="227" t="s">
        <v>31</v>
      </c>
      <c r="AX1226" s="227" t="s">
        <v>74</v>
      </c>
      <c r="AY1226" s="229" t="s">
        <v>159</v>
      </c>
    </row>
    <row r="1227" spans="2:51" s="227" customFormat="1" ht="12">
      <c r="B1227" s="228"/>
      <c r="D1227" s="220" t="s">
        <v>167</v>
      </c>
      <c r="E1227" s="229" t="s">
        <v>1</v>
      </c>
      <c r="F1227" s="230" t="s">
        <v>1456</v>
      </c>
      <c r="H1227" s="231">
        <v>17.068</v>
      </c>
      <c r="K1227" s="232"/>
      <c r="L1227" s="228"/>
      <c r="M1227" s="233"/>
      <c r="N1227" s="234"/>
      <c r="O1227" s="234"/>
      <c r="P1227" s="234"/>
      <c r="Q1227" s="234"/>
      <c r="R1227" s="234"/>
      <c r="S1227" s="234"/>
      <c r="T1227" s="235"/>
      <c r="AT1227" s="229" t="s">
        <v>167</v>
      </c>
      <c r="AU1227" s="229" t="s">
        <v>83</v>
      </c>
      <c r="AV1227" s="227" t="s">
        <v>83</v>
      </c>
      <c r="AW1227" s="227" t="s">
        <v>31</v>
      </c>
      <c r="AX1227" s="227" t="s">
        <v>74</v>
      </c>
      <c r="AY1227" s="229" t="s">
        <v>159</v>
      </c>
    </row>
    <row r="1228" spans="2:51" s="227" customFormat="1" ht="12">
      <c r="B1228" s="228"/>
      <c r="D1228" s="220" t="s">
        <v>167</v>
      </c>
      <c r="E1228" s="229" t="s">
        <v>1</v>
      </c>
      <c r="F1228" s="230" t="s">
        <v>1457</v>
      </c>
      <c r="H1228" s="231">
        <v>8.461</v>
      </c>
      <c r="K1228" s="232"/>
      <c r="L1228" s="228"/>
      <c r="M1228" s="233"/>
      <c r="N1228" s="234"/>
      <c r="O1228" s="234"/>
      <c r="P1228" s="234"/>
      <c r="Q1228" s="234"/>
      <c r="R1228" s="234"/>
      <c r="S1228" s="234"/>
      <c r="T1228" s="235"/>
      <c r="AT1228" s="229" t="s">
        <v>167</v>
      </c>
      <c r="AU1228" s="229" t="s">
        <v>83</v>
      </c>
      <c r="AV1228" s="227" t="s">
        <v>83</v>
      </c>
      <c r="AW1228" s="227" t="s">
        <v>31</v>
      </c>
      <c r="AX1228" s="227" t="s">
        <v>74</v>
      </c>
      <c r="AY1228" s="229" t="s">
        <v>159</v>
      </c>
    </row>
    <row r="1229" spans="2:51" s="227" customFormat="1" ht="12">
      <c r="B1229" s="228"/>
      <c r="D1229" s="220" t="s">
        <v>167</v>
      </c>
      <c r="E1229" s="229" t="s">
        <v>1</v>
      </c>
      <c r="F1229" s="230" t="s">
        <v>1458</v>
      </c>
      <c r="H1229" s="231">
        <v>17.402</v>
      </c>
      <c r="K1229" s="232"/>
      <c r="L1229" s="228"/>
      <c r="M1229" s="233"/>
      <c r="N1229" s="234"/>
      <c r="O1229" s="234"/>
      <c r="P1229" s="234"/>
      <c r="Q1229" s="234"/>
      <c r="R1229" s="234"/>
      <c r="S1229" s="234"/>
      <c r="T1229" s="235"/>
      <c r="AT1229" s="229" t="s">
        <v>167</v>
      </c>
      <c r="AU1229" s="229" t="s">
        <v>83</v>
      </c>
      <c r="AV1229" s="227" t="s">
        <v>83</v>
      </c>
      <c r="AW1229" s="227" t="s">
        <v>31</v>
      </c>
      <c r="AX1229" s="227" t="s">
        <v>74</v>
      </c>
      <c r="AY1229" s="229" t="s">
        <v>159</v>
      </c>
    </row>
    <row r="1230" spans="2:51" s="227" customFormat="1" ht="12">
      <c r="B1230" s="228"/>
      <c r="D1230" s="220" t="s">
        <v>167</v>
      </c>
      <c r="E1230" s="229" t="s">
        <v>1</v>
      </c>
      <c r="F1230" s="230" t="s">
        <v>1459</v>
      </c>
      <c r="H1230" s="231">
        <v>14.661</v>
      </c>
      <c r="K1230" s="232"/>
      <c r="L1230" s="228"/>
      <c r="M1230" s="233"/>
      <c r="N1230" s="234"/>
      <c r="O1230" s="234"/>
      <c r="P1230" s="234"/>
      <c r="Q1230" s="234"/>
      <c r="R1230" s="234"/>
      <c r="S1230" s="234"/>
      <c r="T1230" s="235"/>
      <c r="AT1230" s="229" t="s">
        <v>167</v>
      </c>
      <c r="AU1230" s="229" t="s">
        <v>83</v>
      </c>
      <c r="AV1230" s="227" t="s">
        <v>83</v>
      </c>
      <c r="AW1230" s="227" t="s">
        <v>31</v>
      </c>
      <c r="AX1230" s="227" t="s">
        <v>74</v>
      </c>
      <c r="AY1230" s="229" t="s">
        <v>159</v>
      </c>
    </row>
    <row r="1231" spans="2:51" s="227" customFormat="1" ht="12">
      <c r="B1231" s="228"/>
      <c r="D1231" s="220" t="s">
        <v>167</v>
      </c>
      <c r="E1231" s="229" t="s">
        <v>1</v>
      </c>
      <c r="F1231" s="230" t="s">
        <v>1460</v>
      </c>
      <c r="H1231" s="231">
        <v>18.212</v>
      </c>
      <c r="K1231" s="232"/>
      <c r="L1231" s="228"/>
      <c r="M1231" s="233"/>
      <c r="N1231" s="234"/>
      <c r="O1231" s="234"/>
      <c r="P1231" s="234"/>
      <c r="Q1231" s="234"/>
      <c r="R1231" s="234"/>
      <c r="S1231" s="234"/>
      <c r="T1231" s="235"/>
      <c r="AT1231" s="229" t="s">
        <v>167</v>
      </c>
      <c r="AU1231" s="229" t="s">
        <v>83</v>
      </c>
      <c r="AV1231" s="227" t="s">
        <v>83</v>
      </c>
      <c r="AW1231" s="227" t="s">
        <v>31</v>
      </c>
      <c r="AX1231" s="227" t="s">
        <v>74</v>
      </c>
      <c r="AY1231" s="229" t="s">
        <v>159</v>
      </c>
    </row>
    <row r="1232" spans="2:51" s="227" customFormat="1" ht="12">
      <c r="B1232" s="228"/>
      <c r="D1232" s="220" t="s">
        <v>167</v>
      </c>
      <c r="E1232" s="229" t="s">
        <v>1</v>
      </c>
      <c r="F1232" s="230" t="s">
        <v>1461</v>
      </c>
      <c r="H1232" s="231">
        <v>12.181</v>
      </c>
      <c r="K1232" s="232"/>
      <c r="L1232" s="228"/>
      <c r="M1232" s="233"/>
      <c r="N1232" s="234"/>
      <c r="O1232" s="234"/>
      <c r="P1232" s="234"/>
      <c r="Q1232" s="234"/>
      <c r="R1232" s="234"/>
      <c r="S1232" s="234"/>
      <c r="T1232" s="235"/>
      <c r="AT1232" s="229" t="s">
        <v>167</v>
      </c>
      <c r="AU1232" s="229" t="s">
        <v>83</v>
      </c>
      <c r="AV1232" s="227" t="s">
        <v>83</v>
      </c>
      <c r="AW1232" s="227" t="s">
        <v>31</v>
      </c>
      <c r="AX1232" s="227" t="s">
        <v>74</v>
      </c>
      <c r="AY1232" s="229" t="s">
        <v>159</v>
      </c>
    </row>
    <row r="1233" spans="2:51" s="255" customFormat="1" ht="12">
      <c r="B1233" s="254"/>
      <c r="D1233" s="220" t="s">
        <v>167</v>
      </c>
      <c r="E1233" s="256" t="s">
        <v>1</v>
      </c>
      <c r="F1233" s="257" t="s">
        <v>380</v>
      </c>
      <c r="H1233" s="258">
        <v>255.17200000000005</v>
      </c>
      <c r="K1233" s="259"/>
      <c r="L1233" s="254"/>
      <c r="M1233" s="260"/>
      <c r="N1233" s="261"/>
      <c r="O1233" s="261"/>
      <c r="P1233" s="261"/>
      <c r="Q1233" s="261"/>
      <c r="R1233" s="261"/>
      <c r="S1233" s="261"/>
      <c r="T1233" s="262"/>
      <c r="AT1233" s="256" t="s">
        <v>167</v>
      </c>
      <c r="AU1233" s="256" t="s">
        <v>83</v>
      </c>
      <c r="AV1233" s="255" t="s">
        <v>86</v>
      </c>
      <c r="AW1233" s="255" t="s">
        <v>31</v>
      </c>
      <c r="AX1233" s="255" t="s">
        <v>74</v>
      </c>
      <c r="AY1233" s="256" t="s">
        <v>159</v>
      </c>
    </row>
    <row r="1234" spans="2:51" s="218" customFormat="1" ht="12">
      <c r="B1234" s="219"/>
      <c r="D1234" s="220" t="s">
        <v>167</v>
      </c>
      <c r="E1234" s="221" t="s">
        <v>1</v>
      </c>
      <c r="F1234" s="222" t="s">
        <v>427</v>
      </c>
      <c r="H1234" s="221" t="s">
        <v>1</v>
      </c>
      <c r="K1234" s="223"/>
      <c r="L1234" s="219"/>
      <c r="M1234" s="224"/>
      <c r="N1234" s="225"/>
      <c r="O1234" s="225"/>
      <c r="P1234" s="225"/>
      <c r="Q1234" s="225"/>
      <c r="R1234" s="225"/>
      <c r="S1234" s="225"/>
      <c r="T1234" s="226"/>
      <c r="AT1234" s="221" t="s">
        <v>167</v>
      </c>
      <c r="AU1234" s="221" t="s">
        <v>83</v>
      </c>
      <c r="AV1234" s="218" t="s">
        <v>79</v>
      </c>
      <c r="AW1234" s="218" t="s">
        <v>31</v>
      </c>
      <c r="AX1234" s="218" t="s">
        <v>74</v>
      </c>
      <c r="AY1234" s="221" t="s">
        <v>159</v>
      </c>
    </row>
    <row r="1235" spans="2:51" s="227" customFormat="1" ht="12">
      <c r="B1235" s="228"/>
      <c r="D1235" s="220" t="s">
        <v>167</v>
      </c>
      <c r="E1235" s="229" t="s">
        <v>1</v>
      </c>
      <c r="F1235" s="230" t="s">
        <v>1462</v>
      </c>
      <c r="H1235" s="231">
        <v>510.344</v>
      </c>
      <c r="K1235" s="232"/>
      <c r="L1235" s="228"/>
      <c r="M1235" s="233"/>
      <c r="N1235" s="234"/>
      <c r="O1235" s="234"/>
      <c r="P1235" s="234"/>
      <c r="Q1235" s="234"/>
      <c r="R1235" s="234"/>
      <c r="S1235" s="234"/>
      <c r="T1235" s="235"/>
      <c r="AT1235" s="229" t="s">
        <v>167</v>
      </c>
      <c r="AU1235" s="229" t="s">
        <v>83</v>
      </c>
      <c r="AV1235" s="227" t="s">
        <v>83</v>
      </c>
      <c r="AW1235" s="227" t="s">
        <v>31</v>
      </c>
      <c r="AX1235" s="227" t="s">
        <v>74</v>
      </c>
      <c r="AY1235" s="229" t="s">
        <v>159</v>
      </c>
    </row>
    <row r="1236" spans="2:51" s="236" customFormat="1" ht="12">
      <c r="B1236" s="237"/>
      <c r="D1236" s="220" t="s">
        <v>167</v>
      </c>
      <c r="E1236" s="238" t="s">
        <v>1</v>
      </c>
      <c r="F1236" s="239" t="s">
        <v>178</v>
      </c>
      <c r="H1236" s="240">
        <v>1070.297</v>
      </c>
      <c r="K1236" s="241"/>
      <c r="L1236" s="237"/>
      <c r="M1236" s="242"/>
      <c r="N1236" s="243"/>
      <c r="O1236" s="243"/>
      <c r="P1236" s="243"/>
      <c r="Q1236" s="243"/>
      <c r="R1236" s="243"/>
      <c r="S1236" s="243"/>
      <c r="T1236" s="244"/>
      <c r="AT1236" s="238" t="s">
        <v>167</v>
      </c>
      <c r="AU1236" s="238" t="s">
        <v>83</v>
      </c>
      <c r="AV1236" s="236" t="s">
        <v>89</v>
      </c>
      <c r="AW1236" s="236" t="s">
        <v>31</v>
      </c>
      <c r="AX1236" s="236" t="s">
        <v>79</v>
      </c>
      <c r="AY1236" s="238" t="s">
        <v>159</v>
      </c>
    </row>
    <row r="1237" spans="1:65" s="34" customFormat="1" ht="33" customHeight="1">
      <c r="A1237" s="28"/>
      <c r="B1237" s="29"/>
      <c r="C1237" s="245" t="s">
        <v>1463</v>
      </c>
      <c r="D1237" s="245" t="s">
        <v>225</v>
      </c>
      <c r="E1237" s="246" t="s">
        <v>1464</v>
      </c>
      <c r="F1237" s="247" t="s">
        <v>1465</v>
      </c>
      <c r="G1237" s="248" t="s">
        <v>234</v>
      </c>
      <c r="H1237" s="249">
        <v>1177.327</v>
      </c>
      <c r="I1237" s="2"/>
      <c r="J1237" s="250">
        <f>ROUND(I1237*H1237,2)</f>
        <v>0</v>
      </c>
      <c r="K1237" s="248" t="s">
        <v>165</v>
      </c>
      <c r="L1237" s="251"/>
      <c r="M1237" s="252" t="s">
        <v>1</v>
      </c>
      <c r="N1237" s="253" t="s">
        <v>39</v>
      </c>
      <c r="O1237" s="76"/>
      <c r="P1237" s="214">
        <f>O1237*H1237</f>
        <v>0</v>
      </c>
      <c r="Q1237" s="214">
        <v>0.0118</v>
      </c>
      <c r="R1237" s="214">
        <f>Q1237*H1237</f>
        <v>13.8924586</v>
      </c>
      <c r="S1237" s="214">
        <v>0</v>
      </c>
      <c r="T1237" s="215">
        <f>S1237*H1237</f>
        <v>0</v>
      </c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R1237" s="216" t="s">
        <v>429</v>
      </c>
      <c r="AT1237" s="216" t="s">
        <v>225</v>
      </c>
      <c r="AU1237" s="216" t="s">
        <v>83</v>
      </c>
      <c r="AY1237" s="11" t="s">
        <v>159</v>
      </c>
      <c r="BE1237" s="217">
        <f>IF(N1237="základní",J1237,0)</f>
        <v>0</v>
      </c>
      <c r="BF1237" s="217">
        <f>IF(N1237="snížená",J1237,0)</f>
        <v>0</v>
      </c>
      <c r="BG1237" s="217">
        <f>IF(N1237="zákl. přenesená",J1237,0)</f>
        <v>0</v>
      </c>
      <c r="BH1237" s="217">
        <f>IF(N1237="sníž. přenesená",J1237,0)</f>
        <v>0</v>
      </c>
      <c r="BI1237" s="217">
        <f>IF(N1237="nulová",J1237,0)</f>
        <v>0</v>
      </c>
      <c r="BJ1237" s="11" t="s">
        <v>79</v>
      </c>
      <c r="BK1237" s="217">
        <f>ROUND(I1237*H1237,2)</f>
        <v>0</v>
      </c>
      <c r="BL1237" s="11" t="s">
        <v>244</v>
      </c>
      <c r="BM1237" s="216" t="s">
        <v>1466</v>
      </c>
    </row>
    <row r="1238" spans="2:51" s="227" customFormat="1" ht="12">
      <c r="B1238" s="228"/>
      <c r="D1238" s="220" t="s">
        <v>167</v>
      </c>
      <c r="F1238" s="230" t="s">
        <v>1467</v>
      </c>
      <c r="H1238" s="231">
        <v>1177.327</v>
      </c>
      <c r="K1238" s="232"/>
      <c r="L1238" s="228"/>
      <c r="M1238" s="233"/>
      <c r="N1238" s="234"/>
      <c r="O1238" s="234"/>
      <c r="P1238" s="234"/>
      <c r="Q1238" s="234"/>
      <c r="R1238" s="234"/>
      <c r="S1238" s="234"/>
      <c r="T1238" s="235"/>
      <c r="AT1238" s="229" t="s">
        <v>167</v>
      </c>
      <c r="AU1238" s="229" t="s">
        <v>83</v>
      </c>
      <c r="AV1238" s="227" t="s">
        <v>83</v>
      </c>
      <c r="AW1238" s="227" t="s">
        <v>3</v>
      </c>
      <c r="AX1238" s="227" t="s">
        <v>79</v>
      </c>
      <c r="AY1238" s="229" t="s">
        <v>159</v>
      </c>
    </row>
    <row r="1239" spans="1:65" s="34" customFormat="1" ht="24.2" customHeight="1">
      <c r="A1239" s="28"/>
      <c r="B1239" s="29"/>
      <c r="C1239" s="205" t="s">
        <v>1468</v>
      </c>
      <c r="D1239" s="205" t="s">
        <v>161</v>
      </c>
      <c r="E1239" s="206" t="s">
        <v>1469</v>
      </c>
      <c r="F1239" s="207" t="s">
        <v>1470</v>
      </c>
      <c r="G1239" s="208" t="s">
        <v>234</v>
      </c>
      <c r="H1239" s="209">
        <v>59.466</v>
      </c>
      <c r="I1239" s="1"/>
      <c r="J1239" s="211">
        <f>ROUND(I1239*H1239,2)</f>
        <v>0</v>
      </c>
      <c r="K1239" s="208" t="s">
        <v>165</v>
      </c>
      <c r="L1239" s="29"/>
      <c r="M1239" s="212" t="s">
        <v>1</v>
      </c>
      <c r="N1239" s="213" t="s">
        <v>39</v>
      </c>
      <c r="O1239" s="76"/>
      <c r="P1239" s="214">
        <f>O1239*H1239</f>
        <v>0</v>
      </c>
      <c r="Q1239" s="214">
        <v>0</v>
      </c>
      <c r="R1239" s="214">
        <f>Q1239*H1239</f>
        <v>0</v>
      </c>
      <c r="S1239" s="214">
        <v>0</v>
      </c>
      <c r="T1239" s="215">
        <f>S1239*H1239</f>
        <v>0</v>
      </c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R1239" s="216" t="s">
        <v>244</v>
      </c>
      <c r="AT1239" s="216" t="s">
        <v>161</v>
      </c>
      <c r="AU1239" s="216" t="s">
        <v>83</v>
      </c>
      <c r="AY1239" s="11" t="s">
        <v>159</v>
      </c>
      <c r="BE1239" s="217">
        <f>IF(N1239="základní",J1239,0)</f>
        <v>0</v>
      </c>
      <c r="BF1239" s="217">
        <f>IF(N1239="snížená",J1239,0)</f>
        <v>0</v>
      </c>
      <c r="BG1239" s="217">
        <f>IF(N1239="zákl. přenesená",J1239,0)</f>
        <v>0</v>
      </c>
      <c r="BH1239" s="217">
        <f>IF(N1239="sníž. přenesená",J1239,0)</f>
        <v>0</v>
      </c>
      <c r="BI1239" s="217">
        <f>IF(N1239="nulová",J1239,0)</f>
        <v>0</v>
      </c>
      <c r="BJ1239" s="11" t="s">
        <v>79</v>
      </c>
      <c r="BK1239" s="217">
        <f>ROUND(I1239*H1239,2)</f>
        <v>0</v>
      </c>
      <c r="BL1239" s="11" t="s">
        <v>244</v>
      </c>
      <c r="BM1239" s="216" t="s">
        <v>1471</v>
      </c>
    </row>
    <row r="1240" spans="2:51" s="227" customFormat="1" ht="12">
      <c r="B1240" s="228"/>
      <c r="D1240" s="220" t="s">
        <v>167</v>
      </c>
      <c r="E1240" s="229" t="s">
        <v>1</v>
      </c>
      <c r="F1240" s="230" t="s">
        <v>1435</v>
      </c>
      <c r="H1240" s="231">
        <v>5.172</v>
      </c>
      <c r="K1240" s="232"/>
      <c r="L1240" s="228"/>
      <c r="M1240" s="233"/>
      <c r="N1240" s="234"/>
      <c r="O1240" s="234"/>
      <c r="P1240" s="234"/>
      <c r="Q1240" s="234"/>
      <c r="R1240" s="234"/>
      <c r="S1240" s="234"/>
      <c r="T1240" s="235"/>
      <c r="AT1240" s="229" t="s">
        <v>167</v>
      </c>
      <c r="AU1240" s="229" t="s">
        <v>83</v>
      </c>
      <c r="AV1240" s="227" t="s">
        <v>83</v>
      </c>
      <c r="AW1240" s="227" t="s">
        <v>31</v>
      </c>
      <c r="AX1240" s="227" t="s">
        <v>74</v>
      </c>
      <c r="AY1240" s="229" t="s">
        <v>159</v>
      </c>
    </row>
    <row r="1241" spans="2:51" s="227" customFormat="1" ht="12">
      <c r="B1241" s="228"/>
      <c r="D1241" s="220" t="s">
        <v>167</v>
      </c>
      <c r="E1241" s="229" t="s">
        <v>1</v>
      </c>
      <c r="F1241" s="230" t="s">
        <v>1437</v>
      </c>
      <c r="H1241" s="231">
        <v>7.986</v>
      </c>
      <c r="K1241" s="232"/>
      <c r="L1241" s="228"/>
      <c r="M1241" s="233"/>
      <c r="N1241" s="234"/>
      <c r="O1241" s="234"/>
      <c r="P1241" s="234"/>
      <c r="Q1241" s="234"/>
      <c r="R1241" s="234"/>
      <c r="S1241" s="234"/>
      <c r="T1241" s="235"/>
      <c r="AT1241" s="229" t="s">
        <v>167</v>
      </c>
      <c r="AU1241" s="229" t="s">
        <v>83</v>
      </c>
      <c r="AV1241" s="227" t="s">
        <v>83</v>
      </c>
      <c r="AW1241" s="227" t="s">
        <v>31</v>
      </c>
      <c r="AX1241" s="227" t="s">
        <v>74</v>
      </c>
      <c r="AY1241" s="229" t="s">
        <v>159</v>
      </c>
    </row>
    <row r="1242" spans="2:51" s="227" customFormat="1" ht="12">
      <c r="B1242" s="228"/>
      <c r="D1242" s="220" t="s">
        <v>167</v>
      </c>
      <c r="E1242" s="229" t="s">
        <v>1</v>
      </c>
      <c r="F1242" s="230" t="s">
        <v>1439</v>
      </c>
      <c r="H1242" s="231">
        <v>6</v>
      </c>
      <c r="K1242" s="232"/>
      <c r="L1242" s="228"/>
      <c r="M1242" s="233"/>
      <c r="N1242" s="234"/>
      <c r="O1242" s="234"/>
      <c r="P1242" s="234"/>
      <c r="Q1242" s="234"/>
      <c r="R1242" s="234"/>
      <c r="S1242" s="234"/>
      <c r="T1242" s="235"/>
      <c r="AT1242" s="229" t="s">
        <v>167</v>
      </c>
      <c r="AU1242" s="229" t="s">
        <v>83</v>
      </c>
      <c r="AV1242" s="227" t="s">
        <v>83</v>
      </c>
      <c r="AW1242" s="227" t="s">
        <v>31</v>
      </c>
      <c r="AX1242" s="227" t="s">
        <v>74</v>
      </c>
      <c r="AY1242" s="229" t="s">
        <v>159</v>
      </c>
    </row>
    <row r="1243" spans="2:51" s="227" customFormat="1" ht="12">
      <c r="B1243" s="228"/>
      <c r="D1243" s="220" t="s">
        <v>167</v>
      </c>
      <c r="E1243" s="229" t="s">
        <v>1</v>
      </c>
      <c r="F1243" s="230" t="s">
        <v>1449</v>
      </c>
      <c r="H1243" s="231">
        <v>4.2</v>
      </c>
      <c r="K1243" s="232"/>
      <c r="L1243" s="228"/>
      <c r="M1243" s="233"/>
      <c r="N1243" s="234"/>
      <c r="O1243" s="234"/>
      <c r="P1243" s="234"/>
      <c r="Q1243" s="234"/>
      <c r="R1243" s="234"/>
      <c r="S1243" s="234"/>
      <c r="T1243" s="235"/>
      <c r="AT1243" s="229" t="s">
        <v>167</v>
      </c>
      <c r="AU1243" s="229" t="s">
        <v>83</v>
      </c>
      <c r="AV1243" s="227" t="s">
        <v>83</v>
      </c>
      <c r="AW1243" s="227" t="s">
        <v>31</v>
      </c>
      <c r="AX1243" s="227" t="s">
        <v>74</v>
      </c>
      <c r="AY1243" s="229" t="s">
        <v>159</v>
      </c>
    </row>
    <row r="1244" spans="2:51" s="227" customFormat="1" ht="12">
      <c r="B1244" s="228"/>
      <c r="D1244" s="220" t="s">
        <v>167</v>
      </c>
      <c r="E1244" s="229" t="s">
        <v>1</v>
      </c>
      <c r="F1244" s="230" t="s">
        <v>1472</v>
      </c>
      <c r="H1244" s="231">
        <v>36.108</v>
      </c>
      <c r="K1244" s="232"/>
      <c r="L1244" s="228"/>
      <c r="M1244" s="233"/>
      <c r="N1244" s="234"/>
      <c r="O1244" s="234"/>
      <c r="P1244" s="234"/>
      <c r="Q1244" s="234"/>
      <c r="R1244" s="234"/>
      <c r="S1244" s="234"/>
      <c r="T1244" s="235"/>
      <c r="AT1244" s="229" t="s">
        <v>167</v>
      </c>
      <c r="AU1244" s="229" t="s">
        <v>83</v>
      </c>
      <c r="AV1244" s="227" t="s">
        <v>83</v>
      </c>
      <c r="AW1244" s="227" t="s">
        <v>31</v>
      </c>
      <c r="AX1244" s="227" t="s">
        <v>74</v>
      </c>
      <c r="AY1244" s="229" t="s">
        <v>159</v>
      </c>
    </row>
    <row r="1245" spans="2:51" s="236" customFormat="1" ht="12">
      <c r="B1245" s="237"/>
      <c r="D1245" s="220" t="s">
        <v>167</v>
      </c>
      <c r="E1245" s="238" t="s">
        <v>1</v>
      </c>
      <c r="F1245" s="239" t="s">
        <v>178</v>
      </c>
      <c r="H1245" s="240">
        <v>59.465999999999994</v>
      </c>
      <c r="K1245" s="241"/>
      <c r="L1245" s="237"/>
      <c r="M1245" s="242"/>
      <c r="N1245" s="243"/>
      <c r="O1245" s="243"/>
      <c r="P1245" s="243"/>
      <c r="Q1245" s="243"/>
      <c r="R1245" s="243"/>
      <c r="S1245" s="243"/>
      <c r="T1245" s="244"/>
      <c r="AT1245" s="238" t="s">
        <v>167</v>
      </c>
      <c r="AU1245" s="238" t="s">
        <v>83</v>
      </c>
      <c r="AV1245" s="236" t="s">
        <v>89</v>
      </c>
      <c r="AW1245" s="236" t="s">
        <v>31</v>
      </c>
      <c r="AX1245" s="236" t="s">
        <v>79</v>
      </c>
      <c r="AY1245" s="238" t="s">
        <v>159</v>
      </c>
    </row>
    <row r="1246" spans="1:65" s="34" customFormat="1" ht="24.2" customHeight="1">
      <c r="A1246" s="28"/>
      <c r="B1246" s="29"/>
      <c r="C1246" s="205" t="s">
        <v>1473</v>
      </c>
      <c r="D1246" s="205" t="s">
        <v>161</v>
      </c>
      <c r="E1246" s="206" t="s">
        <v>1474</v>
      </c>
      <c r="F1246" s="207" t="s">
        <v>1475</v>
      </c>
      <c r="G1246" s="208" t="s">
        <v>234</v>
      </c>
      <c r="H1246" s="209">
        <v>44</v>
      </c>
      <c r="I1246" s="1"/>
      <c r="J1246" s="211">
        <f>ROUND(I1246*H1246,2)</f>
        <v>0</v>
      </c>
      <c r="K1246" s="208" t="s">
        <v>165</v>
      </c>
      <c r="L1246" s="29"/>
      <c r="M1246" s="212" t="s">
        <v>1</v>
      </c>
      <c r="N1246" s="213" t="s">
        <v>39</v>
      </c>
      <c r="O1246" s="76"/>
      <c r="P1246" s="214">
        <f>O1246*H1246</f>
        <v>0</v>
      </c>
      <c r="Q1246" s="214">
        <v>0.00063</v>
      </c>
      <c r="R1246" s="214">
        <f>Q1246*H1246</f>
        <v>0.02772</v>
      </c>
      <c r="S1246" s="214">
        <v>0</v>
      </c>
      <c r="T1246" s="215">
        <f>S1246*H1246</f>
        <v>0</v>
      </c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R1246" s="216" t="s">
        <v>244</v>
      </c>
      <c r="AT1246" s="216" t="s">
        <v>161</v>
      </c>
      <c r="AU1246" s="216" t="s">
        <v>83</v>
      </c>
      <c r="AY1246" s="11" t="s">
        <v>159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11" t="s">
        <v>79</v>
      </c>
      <c r="BK1246" s="217">
        <f>ROUND(I1246*H1246,2)</f>
        <v>0</v>
      </c>
      <c r="BL1246" s="11" t="s">
        <v>244</v>
      </c>
      <c r="BM1246" s="216" t="s">
        <v>1476</v>
      </c>
    </row>
    <row r="1247" spans="1:65" s="34" customFormat="1" ht="16.5" customHeight="1">
      <c r="A1247" s="28"/>
      <c r="B1247" s="29"/>
      <c r="C1247" s="245" t="s">
        <v>1477</v>
      </c>
      <c r="D1247" s="245" t="s">
        <v>225</v>
      </c>
      <c r="E1247" s="246" t="s">
        <v>1478</v>
      </c>
      <c r="F1247" s="247" t="s">
        <v>1479</v>
      </c>
      <c r="G1247" s="248" t="s">
        <v>241</v>
      </c>
      <c r="H1247" s="249">
        <v>48.4</v>
      </c>
      <c r="I1247" s="2"/>
      <c r="J1247" s="250">
        <f>ROUND(I1247*H1247,2)</f>
        <v>0</v>
      </c>
      <c r="K1247" s="248" t="s">
        <v>1</v>
      </c>
      <c r="L1247" s="251"/>
      <c r="M1247" s="252" t="s">
        <v>1</v>
      </c>
      <c r="N1247" s="253" t="s">
        <v>39</v>
      </c>
      <c r="O1247" s="76"/>
      <c r="P1247" s="214">
        <f>O1247*H1247</f>
        <v>0</v>
      </c>
      <c r="Q1247" s="214">
        <v>0.012</v>
      </c>
      <c r="R1247" s="214">
        <f>Q1247*H1247</f>
        <v>0.5808</v>
      </c>
      <c r="S1247" s="214">
        <v>0</v>
      </c>
      <c r="T1247" s="215">
        <f>S1247*H1247</f>
        <v>0</v>
      </c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R1247" s="216" t="s">
        <v>429</v>
      </c>
      <c r="AT1247" s="216" t="s">
        <v>225</v>
      </c>
      <c r="AU1247" s="216" t="s">
        <v>83</v>
      </c>
      <c r="AY1247" s="11" t="s">
        <v>159</v>
      </c>
      <c r="BE1247" s="217">
        <f>IF(N1247="základní",J1247,0)</f>
        <v>0</v>
      </c>
      <c r="BF1247" s="217">
        <f>IF(N1247="snížená",J1247,0)</f>
        <v>0</v>
      </c>
      <c r="BG1247" s="217">
        <f>IF(N1247="zákl. přenesená",J1247,0)</f>
        <v>0</v>
      </c>
      <c r="BH1247" s="217">
        <f>IF(N1247="sníž. přenesená",J1247,0)</f>
        <v>0</v>
      </c>
      <c r="BI1247" s="217">
        <f>IF(N1247="nulová",J1247,0)</f>
        <v>0</v>
      </c>
      <c r="BJ1247" s="11" t="s">
        <v>79</v>
      </c>
      <c r="BK1247" s="217">
        <f>ROUND(I1247*H1247,2)</f>
        <v>0</v>
      </c>
      <c r="BL1247" s="11" t="s">
        <v>244</v>
      </c>
      <c r="BM1247" s="216" t="s">
        <v>1480</v>
      </c>
    </row>
    <row r="1248" spans="2:51" s="227" customFormat="1" ht="12">
      <c r="B1248" s="228"/>
      <c r="D1248" s="220" t="s">
        <v>167</v>
      </c>
      <c r="F1248" s="230" t="s">
        <v>1481</v>
      </c>
      <c r="H1248" s="231">
        <v>48.4</v>
      </c>
      <c r="K1248" s="232"/>
      <c r="L1248" s="228"/>
      <c r="M1248" s="233"/>
      <c r="N1248" s="234"/>
      <c r="O1248" s="234"/>
      <c r="P1248" s="234"/>
      <c r="Q1248" s="234"/>
      <c r="R1248" s="234"/>
      <c r="S1248" s="234"/>
      <c r="T1248" s="235"/>
      <c r="AT1248" s="229" t="s">
        <v>167</v>
      </c>
      <c r="AU1248" s="229" t="s">
        <v>83</v>
      </c>
      <c r="AV1248" s="227" t="s">
        <v>83</v>
      </c>
      <c r="AW1248" s="227" t="s">
        <v>3</v>
      </c>
      <c r="AX1248" s="227" t="s">
        <v>79</v>
      </c>
      <c r="AY1248" s="229" t="s">
        <v>159</v>
      </c>
    </row>
    <row r="1249" spans="1:65" s="34" customFormat="1" ht="21.75" customHeight="1">
      <c r="A1249" s="28"/>
      <c r="B1249" s="29"/>
      <c r="C1249" s="205" t="s">
        <v>1482</v>
      </c>
      <c r="D1249" s="205" t="s">
        <v>161</v>
      </c>
      <c r="E1249" s="206" t="s">
        <v>1483</v>
      </c>
      <c r="F1249" s="207" t="s">
        <v>1484</v>
      </c>
      <c r="G1249" s="208" t="s">
        <v>322</v>
      </c>
      <c r="H1249" s="209">
        <v>201.91</v>
      </c>
      <c r="I1249" s="1"/>
      <c r="J1249" s="211">
        <f>ROUND(I1249*H1249,2)</f>
        <v>0</v>
      </c>
      <c r="K1249" s="208" t="s">
        <v>165</v>
      </c>
      <c r="L1249" s="29"/>
      <c r="M1249" s="212" t="s">
        <v>1</v>
      </c>
      <c r="N1249" s="213" t="s">
        <v>39</v>
      </c>
      <c r="O1249" s="76"/>
      <c r="P1249" s="214">
        <f>O1249*H1249</f>
        <v>0</v>
      </c>
      <c r="Q1249" s="214">
        <v>0.00055</v>
      </c>
      <c r="R1249" s="214">
        <f>Q1249*H1249</f>
        <v>0.11105050000000001</v>
      </c>
      <c r="S1249" s="214">
        <v>0</v>
      </c>
      <c r="T1249" s="215">
        <f>S1249*H1249</f>
        <v>0</v>
      </c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R1249" s="216" t="s">
        <v>244</v>
      </c>
      <c r="AT1249" s="216" t="s">
        <v>161</v>
      </c>
      <c r="AU1249" s="216" t="s">
        <v>83</v>
      </c>
      <c r="AY1249" s="11" t="s">
        <v>159</v>
      </c>
      <c r="BE1249" s="217">
        <f>IF(N1249="základní",J1249,0)</f>
        <v>0</v>
      </c>
      <c r="BF1249" s="217">
        <f>IF(N1249="snížená",J1249,0)</f>
        <v>0</v>
      </c>
      <c r="BG1249" s="217">
        <f>IF(N1249="zákl. přenesená",J1249,0)</f>
        <v>0</v>
      </c>
      <c r="BH1249" s="217">
        <f>IF(N1249="sníž. přenesená",J1249,0)</f>
        <v>0</v>
      </c>
      <c r="BI1249" s="217">
        <f>IF(N1249="nulová",J1249,0)</f>
        <v>0</v>
      </c>
      <c r="BJ1249" s="11" t="s">
        <v>79</v>
      </c>
      <c r="BK1249" s="217">
        <f>ROUND(I1249*H1249,2)</f>
        <v>0</v>
      </c>
      <c r="BL1249" s="11" t="s">
        <v>244</v>
      </c>
      <c r="BM1249" s="216" t="s">
        <v>1485</v>
      </c>
    </row>
    <row r="1250" spans="2:51" s="218" customFormat="1" ht="12">
      <c r="B1250" s="219"/>
      <c r="D1250" s="220" t="s">
        <v>167</v>
      </c>
      <c r="E1250" s="221" t="s">
        <v>1</v>
      </c>
      <c r="F1250" s="222" t="s">
        <v>324</v>
      </c>
      <c r="H1250" s="221" t="s">
        <v>1</v>
      </c>
      <c r="K1250" s="223"/>
      <c r="L1250" s="219"/>
      <c r="M1250" s="224"/>
      <c r="N1250" s="225"/>
      <c r="O1250" s="225"/>
      <c r="P1250" s="225"/>
      <c r="Q1250" s="225"/>
      <c r="R1250" s="225"/>
      <c r="S1250" s="225"/>
      <c r="T1250" s="226"/>
      <c r="AT1250" s="221" t="s">
        <v>167</v>
      </c>
      <c r="AU1250" s="221" t="s">
        <v>83</v>
      </c>
      <c r="AV1250" s="218" t="s">
        <v>79</v>
      </c>
      <c r="AW1250" s="218" t="s">
        <v>31</v>
      </c>
      <c r="AX1250" s="218" t="s">
        <v>74</v>
      </c>
      <c r="AY1250" s="221" t="s">
        <v>159</v>
      </c>
    </row>
    <row r="1251" spans="2:51" s="227" customFormat="1" ht="12">
      <c r="B1251" s="228"/>
      <c r="D1251" s="220" t="s">
        <v>167</v>
      </c>
      <c r="E1251" s="229" t="s">
        <v>1</v>
      </c>
      <c r="F1251" s="230" t="s">
        <v>1486</v>
      </c>
      <c r="H1251" s="231">
        <v>1.25</v>
      </c>
      <c r="K1251" s="232"/>
      <c r="L1251" s="228"/>
      <c r="M1251" s="233"/>
      <c r="N1251" s="234"/>
      <c r="O1251" s="234"/>
      <c r="P1251" s="234"/>
      <c r="Q1251" s="234"/>
      <c r="R1251" s="234"/>
      <c r="S1251" s="234"/>
      <c r="T1251" s="235"/>
      <c r="AT1251" s="229" t="s">
        <v>167</v>
      </c>
      <c r="AU1251" s="229" t="s">
        <v>83</v>
      </c>
      <c r="AV1251" s="227" t="s">
        <v>83</v>
      </c>
      <c r="AW1251" s="227" t="s">
        <v>31</v>
      </c>
      <c r="AX1251" s="227" t="s">
        <v>74</v>
      </c>
      <c r="AY1251" s="229" t="s">
        <v>159</v>
      </c>
    </row>
    <row r="1252" spans="2:51" s="227" customFormat="1" ht="12">
      <c r="B1252" s="228"/>
      <c r="D1252" s="220" t="s">
        <v>167</v>
      </c>
      <c r="E1252" s="229" t="s">
        <v>1</v>
      </c>
      <c r="F1252" s="230" t="s">
        <v>1487</v>
      </c>
      <c r="H1252" s="231">
        <v>1.1</v>
      </c>
      <c r="K1252" s="232"/>
      <c r="L1252" s="228"/>
      <c r="M1252" s="233"/>
      <c r="N1252" s="234"/>
      <c r="O1252" s="234"/>
      <c r="P1252" s="234"/>
      <c r="Q1252" s="234"/>
      <c r="R1252" s="234"/>
      <c r="S1252" s="234"/>
      <c r="T1252" s="235"/>
      <c r="AT1252" s="229" t="s">
        <v>167</v>
      </c>
      <c r="AU1252" s="229" t="s">
        <v>83</v>
      </c>
      <c r="AV1252" s="227" t="s">
        <v>83</v>
      </c>
      <c r="AW1252" s="227" t="s">
        <v>31</v>
      </c>
      <c r="AX1252" s="227" t="s">
        <v>74</v>
      </c>
      <c r="AY1252" s="229" t="s">
        <v>159</v>
      </c>
    </row>
    <row r="1253" spans="2:51" s="227" customFormat="1" ht="22.5">
      <c r="B1253" s="228"/>
      <c r="D1253" s="220" t="s">
        <v>167</v>
      </c>
      <c r="E1253" s="229" t="s">
        <v>1</v>
      </c>
      <c r="F1253" s="230" t="s">
        <v>1488</v>
      </c>
      <c r="H1253" s="231">
        <v>194.76</v>
      </c>
      <c r="K1253" s="232"/>
      <c r="L1253" s="228"/>
      <c r="M1253" s="233"/>
      <c r="N1253" s="234"/>
      <c r="O1253" s="234"/>
      <c r="P1253" s="234"/>
      <c r="Q1253" s="234"/>
      <c r="R1253" s="234"/>
      <c r="S1253" s="234"/>
      <c r="T1253" s="235"/>
      <c r="AT1253" s="229" t="s">
        <v>167</v>
      </c>
      <c r="AU1253" s="229" t="s">
        <v>83</v>
      </c>
      <c r="AV1253" s="227" t="s">
        <v>83</v>
      </c>
      <c r="AW1253" s="227" t="s">
        <v>31</v>
      </c>
      <c r="AX1253" s="227" t="s">
        <v>74</v>
      </c>
      <c r="AY1253" s="229" t="s">
        <v>159</v>
      </c>
    </row>
    <row r="1254" spans="2:51" s="227" customFormat="1" ht="12">
      <c r="B1254" s="228"/>
      <c r="D1254" s="220" t="s">
        <v>167</v>
      </c>
      <c r="E1254" s="229" t="s">
        <v>1</v>
      </c>
      <c r="F1254" s="230" t="s">
        <v>1489</v>
      </c>
      <c r="H1254" s="231">
        <v>4.8</v>
      </c>
      <c r="K1254" s="232"/>
      <c r="L1254" s="228"/>
      <c r="M1254" s="233"/>
      <c r="N1254" s="234"/>
      <c r="O1254" s="234"/>
      <c r="P1254" s="234"/>
      <c r="Q1254" s="234"/>
      <c r="R1254" s="234"/>
      <c r="S1254" s="234"/>
      <c r="T1254" s="235"/>
      <c r="AT1254" s="229" t="s">
        <v>167</v>
      </c>
      <c r="AU1254" s="229" t="s">
        <v>83</v>
      </c>
      <c r="AV1254" s="227" t="s">
        <v>83</v>
      </c>
      <c r="AW1254" s="227" t="s">
        <v>31</v>
      </c>
      <c r="AX1254" s="227" t="s">
        <v>74</v>
      </c>
      <c r="AY1254" s="229" t="s">
        <v>159</v>
      </c>
    </row>
    <row r="1255" spans="2:51" s="236" customFormat="1" ht="12">
      <c r="B1255" s="237"/>
      <c r="D1255" s="220" t="s">
        <v>167</v>
      </c>
      <c r="E1255" s="238" t="s">
        <v>1</v>
      </c>
      <c r="F1255" s="239" t="s">
        <v>178</v>
      </c>
      <c r="H1255" s="240">
        <v>201.91</v>
      </c>
      <c r="K1255" s="241"/>
      <c r="L1255" s="237"/>
      <c r="M1255" s="242"/>
      <c r="N1255" s="243"/>
      <c r="O1255" s="243"/>
      <c r="P1255" s="243"/>
      <c r="Q1255" s="243"/>
      <c r="R1255" s="243"/>
      <c r="S1255" s="243"/>
      <c r="T1255" s="244"/>
      <c r="AT1255" s="238" t="s">
        <v>167</v>
      </c>
      <c r="AU1255" s="238" t="s">
        <v>83</v>
      </c>
      <c r="AV1255" s="236" t="s">
        <v>89</v>
      </c>
      <c r="AW1255" s="236" t="s">
        <v>31</v>
      </c>
      <c r="AX1255" s="236" t="s">
        <v>79</v>
      </c>
      <c r="AY1255" s="238" t="s">
        <v>159</v>
      </c>
    </row>
    <row r="1256" spans="1:65" s="34" customFormat="1" ht="21.75" customHeight="1">
      <c r="A1256" s="28"/>
      <c r="B1256" s="29"/>
      <c r="C1256" s="205" t="s">
        <v>1490</v>
      </c>
      <c r="D1256" s="205" t="s">
        <v>161</v>
      </c>
      <c r="E1256" s="206" t="s">
        <v>1491</v>
      </c>
      <c r="F1256" s="207" t="s">
        <v>1492</v>
      </c>
      <c r="G1256" s="208" t="s">
        <v>322</v>
      </c>
      <c r="H1256" s="209">
        <v>97.2</v>
      </c>
      <c r="I1256" s="1"/>
      <c r="J1256" s="211">
        <f>ROUND(I1256*H1256,2)</f>
        <v>0</v>
      </c>
      <c r="K1256" s="208" t="s">
        <v>165</v>
      </c>
      <c r="L1256" s="29"/>
      <c r="M1256" s="212" t="s">
        <v>1</v>
      </c>
      <c r="N1256" s="213" t="s">
        <v>39</v>
      </c>
      <c r="O1256" s="76"/>
      <c r="P1256" s="214">
        <f>O1256*H1256</f>
        <v>0</v>
      </c>
      <c r="Q1256" s="214">
        <v>0.00055</v>
      </c>
      <c r="R1256" s="214">
        <f>Q1256*H1256</f>
        <v>0.05346000000000001</v>
      </c>
      <c r="S1256" s="214">
        <v>0</v>
      </c>
      <c r="T1256" s="215">
        <f>S1256*H1256</f>
        <v>0</v>
      </c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R1256" s="216" t="s">
        <v>244</v>
      </c>
      <c r="AT1256" s="216" t="s">
        <v>161</v>
      </c>
      <c r="AU1256" s="216" t="s">
        <v>83</v>
      </c>
      <c r="AY1256" s="11" t="s">
        <v>159</v>
      </c>
      <c r="BE1256" s="217">
        <f>IF(N1256="základní",J1256,0)</f>
        <v>0</v>
      </c>
      <c r="BF1256" s="217">
        <f>IF(N1256="snížená",J1256,0)</f>
        <v>0</v>
      </c>
      <c r="BG1256" s="217">
        <f>IF(N1256="zákl. přenesená",J1256,0)</f>
        <v>0</v>
      </c>
      <c r="BH1256" s="217">
        <f>IF(N1256="sníž. přenesená",J1256,0)</f>
        <v>0</v>
      </c>
      <c r="BI1256" s="217">
        <f>IF(N1256="nulová",J1256,0)</f>
        <v>0</v>
      </c>
      <c r="BJ1256" s="11" t="s">
        <v>79</v>
      </c>
      <c r="BK1256" s="217">
        <f>ROUND(I1256*H1256,2)</f>
        <v>0</v>
      </c>
      <c r="BL1256" s="11" t="s">
        <v>244</v>
      </c>
      <c r="BM1256" s="216" t="s">
        <v>1493</v>
      </c>
    </row>
    <row r="1257" spans="2:51" s="218" customFormat="1" ht="12">
      <c r="B1257" s="219"/>
      <c r="D1257" s="220" t="s">
        <v>167</v>
      </c>
      <c r="E1257" s="221" t="s">
        <v>1</v>
      </c>
      <c r="F1257" s="222" t="s">
        <v>236</v>
      </c>
      <c r="H1257" s="221" t="s">
        <v>1</v>
      </c>
      <c r="K1257" s="223"/>
      <c r="L1257" s="219"/>
      <c r="M1257" s="224"/>
      <c r="N1257" s="225"/>
      <c r="O1257" s="225"/>
      <c r="P1257" s="225"/>
      <c r="Q1257" s="225"/>
      <c r="R1257" s="225"/>
      <c r="S1257" s="225"/>
      <c r="T1257" s="226"/>
      <c r="AT1257" s="221" t="s">
        <v>167</v>
      </c>
      <c r="AU1257" s="221" t="s">
        <v>83</v>
      </c>
      <c r="AV1257" s="218" t="s">
        <v>79</v>
      </c>
      <c r="AW1257" s="218" t="s">
        <v>31</v>
      </c>
      <c r="AX1257" s="218" t="s">
        <v>74</v>
      </c>
      <c r="AY1257" s="221" t="s">
        <v>159</v>
      </c>
    </row>
    <row r="1258" spans="2:51" s="227" customFormat="1" ht="12">
      <c r="B1258" s="228"/>
      <c r="D1258" s="220" t="s">
        <v>167</v>
      </c>
      <c r="E1258" s="229" t="s">
        <v>1</v>
      </c>
      <c r="F1258" s="230" t="s">
        <v>1494</v>
      </c>
      <c r="H1258" s="231">
        <v>97.2</v>
      </c>
      <c r="K1258" s="232"/>
      <c r="L1258" s="228"/>
      <c r="M1258" s="233"/>
      <c r="N1258" s="234"/>
      <c r="O1258" s="234"/>
      <c r="P1258" s="234"/>
      <c r="Q1258" s="234"/>
      <c r="R1258" s="234"/>
      <c r="S1258" s="234"/>
      <c r="T1258" s="235"/>
      <c r="AT1258" s="229" t="s">
        <v>167</v>
      </c>
      <c r="AU1258" s="229" t="s">
        <v>83</v>
      </c>
      <c r="AV1258" s="227" t="s">
        <v>83</v>
      </c>
      <c r="AW1258" s="227" t="s">
        <v>31</v>
      </c>
      <c r="AX1258" s="227" t="s">
        <v>79</v>
      </c>
      <c r="AY1258" s="229" t="s">
        <v>159</v>
      </c>
    </row>
    <row r="1259" spans="1:65" s="34" customFormat="1" ht="16.5" customHeight="1">
      <c r="A1259" s="28"/>
      <c r="B1259" s="29"/>
      <c r="C1259" s="205" t="s">
        <v>1495</v>
      </c>
      <c r="D1259" s="205" t="s">
        <v>161</v>
      </c>
      <c r="E1259" s="206" t="s">
        <v>1496</v>
      </c>
      <c r="F1259" s="207" t="s">
        <v>1497</v>
      </c>
      <c r="G1259" s="208" t="s">
        <v>322</v>
      </c>
      <c r="H1259" s="209">
        <v>14.4</v>
      </c>
      <c r="I1259" s="1"/>
      <c r="J1259" s="211">
        <f>ROUND(I1259*H1259,2)</f>
        <v>0</v>
      </c>
      <c r="K1259" s="208" t="s">
        <v>165</v>
      </c>
      <c r="L1259" s="29"/>
      <c r="M1259" s="212" t="s">
        <v>1</v>
      </c>
      <c r="N1259" s="213" t="s">
        <v>39</v>
      </c>
      <c r="O1259" s="76"/>
      <c r="P1259" s="214">
        <f>O1259*H1259</f>
        <v>0</v>
      </c>
      <c r="Q1259" s="214">
        <v>0.00011</v>
      </c>
      <c r="R1259" s="214">
        <f>Q1259*H1259</f>
        <v>0.0015840000000000001</v>
      </c>
      <c r="S1259" s="214">
        <v>0</v>
      </c>
      <c r="T1259" s="215">
        <f>S1259*H1259</f>
        <v>0</v>
      </c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R1259" s="216" t="s">
        <v>244</v>
      </c>
      <c r="AT1259" s="216" t="s">
        <v>161</v>
      </c>
      <c r="AU1259" s="216" t="s">
        <v>83</v>
      </c>
      <c r="AY1259" s="11" t="s">
        <v>159</v>
      </c>
      <c r="BE1259" s="217">
        <f>IF(N1259="základní",J1259,0)</f>
        <v>0</v>
      </c>
      <c r="BF1259" s="217">
        <f>IF(N1259="snížená",J1259,0)</f>
        <v>0</v>
      </c>
      <c r="BG1259" s="217">
        <f>IF(N1259="zákl. přenesená",J1259,0)</f>
        <v>0</v>
      </c>
      <c r="BH1259" s="217">
        <f>IF(N1259="sníž. přenesená",J1259,0)</f>
        <v>0</v>
      </c>
      <c r="BI1259" s="217">
        <f>IF(N1259="nulová",J1259,0)</f>
        <v>0</v>
      </c>
      <c r="BJ1259" s="11" t="s">
        <v>79</v>
      </c>
      <c r="BK1259" s="217">
        <f>ROUND(I1259*H1259,2)</f>
        <v>0</v>
      </c>
      <c r="BL1259" s="11" t="s">
        <v>244</v>
      </c>
      <c r="BM1259" s="216" t="s">
        <v>1498</v>
      </c>
    </row>
    <row r="1260" spans="2:51" s="218" customFormat="1" ht="12">
      <c r="B1260" s="219"/>
      <c r="D1260" s="220" t="s">
        <v>167</v>
      </c>
      <c r="E1260" s="221" t="s">
        <v>1</v>
      </c>
      <c r="F1260" s="222" t="s">
        <v>1499</v>
      </c>
      <c r="H1260" s="221" t="s">
        <v>1</v>
      </c>
      <c r="K1260" s="223"/>
      <c r="L1260" s="219"/>
      <c r="M1260" s="224"/>
      <c r="N1260" s="225"/>
      <c r="O1260" s="225"/>
      <c r="P1260" s="225"/>
      <c r="Q1260" s="225"/>
      <c r="R1260" s="225"/>
      <c r="S1260" s="225"/>
      <c r="T1260" s="226"/>
      <c r="AT1260" s="221" t="s">
        <v>167</v>
      </c>
      <c r="AU1260" s="221" t="s">
        <v>83</v>
      </c>
      <c r="AV1260" s="218" t="s">
        <v>79</v>
      </c>
      <c r="AW1260" s="218" t="s">
        <v>31</v>
      </c>
      <c r="AX1260" s="218" t="s">
        <v>74</v>
      </c>
      <c r="AY1260" s="221" t="s">
        <v>159</v>
      </c>
    </row>
    <row r="1261" spans="2:51" s="218" customFormat="1" ht="12">
      <c r="B1261" s="219"/>
      <c r="D1261" s="220" t="s">
        <v>167</v>
      </c>
      <c r="E1261" s="221" t="s">
        <v>1</v>
      </c>
      <c r="F1261" s="222" t="s">
        <v>1500</v>
      </c>
      <c r="H1261" s="221" t="s">
        <v>1</v>
      </c>
      <c r="K1261" s="223"/>
      <c r="L1261" s="219"/>
      <c r="M1261" s="224"/>
      <c r="N1261" s="225"/>
      <c r="O1261" s="225"/>
      <c r="P1261" s="225"/>
      <c r="Q1261" s="225"/>
      <c r="R1261" s="225"/>
      <c r="S1261" s="225"/>
      <c r="T1261" s="226"/>
      <c r="AT1261" s="221" t="s">
        <v>167</v>
      </c>
      <c r="AU1261" s="221" t="s">
        <v>83</v>
      </c>
      <c r="AV1261" s="218" t="s">
        <v>79</v>
      </c>
      <c r="AW1261" s="218" t="s">
        <v>31</v>
      </c>
      <c r="AX1261" s="218" t="s">
        <v>74</v>
      </c>
      <c r="AY1261" s="221" t="s">
        <v>159</v>
      </c>
    </row>
    <row r="1262" spans="2:51" s="227" customFormat="1" ht="12">
      <c r="B1262" s="228"/>
      <c r="D1262" s="220" t="s">
        <v>167</v>
      </c>
      <c r="E1262" s="229" t="s">
        <v>1</v>
      </c>
      <c r="F1262" s="230" t="s">
        <v>1501</v>
      </c>
      <c r="H1262" s="231">
        <v>6.9</v>
      </c>
      <c r="K1262" s="232"/>
      <c r="L1262" s="228"/>
      <c r="M1262" s="233"/>
      <c r="N1262" s="234"/>
      <c r="O1262" s="234"/>
      <c r="P1262" s="234"/>
      <c r="Q1262" s="234"/>
      <c r="R1262" s="234"/>
      <c r="S1262" s="234"/>
      <c r="T1262" s="235"/>
      <c r="AT1262" s="229" t="s">
        <v>167</v>
      </c>
      <c r="AU1262" s="229" t="s">
        <v>83</v>
      </c>
      <c r="AV1262" s="227" t="s">
        <v>83</v>
      </c>
      <c r="AW1262" s="227" t="s">
        <v>31</v>
      </c>
      <c r="AX1262" s="227" t="s">
        <v>74</v>
      </c>
      <c r="AY1262" s="229" t="s">
        <v>159</v>
      </c>
    </row>
    <row r="1263" spans="2:51" s="227" customFormat="1" ht="12">
      <c r="B1263" s="228"/>
      <c r="D1263" s="220" t="s">
        <v>167</v>
      </c>
      <c r="E1263" s="229" t="s">
        <v>1</v>
      </c>
      <c r="F1263" s="230" t="s">
        <v>1502</v>
      </c>
      <c r="H1263" s="231">
        <v>5.1</v>
      </c>
      <c r="K1263" s="232"/>
      <c r="L1263" s="228"/>
      <c r="M1263" s="233"/>
      <c r="N1263" s="234"/>
      <c r="O1263" s="234"/>
      <c r="P1263" s="234"/>
      <c r="Q1263" s="234"/>
      <c r="R1263" s="234"/>
      <c r="S1263" s="234"/>
      <c r="T1263" s="235"/>
      <c r="AT1263" s="229" t="s">
        <v>167</v>
      </c>
      <c r="AU1263" s="229" t="s">
        <v>83</v>
      </c>
      <c r="AV1263" s="227" t="s">
        <v>83</v>
      </c>
      <c r="AW1263" s="227" t="s">
        <v>31</v>
      </c>
      <c r="AX1263" s="227" t="s">
        <v>74</v>
      </c>
      <c r="AY1263" s="229" t="s">
        <v>159</v>
      </c>
    </row>
    <row r="1264" spans="2:51" s="227" customFormat="1" ht="12">
      <c r="B1264" s="228"/>
      <c r="D1264" s="220" t="s">
        <v>167</v>
      </c>
      <c r="E1264" s="229" t="s">
        <v>1</v>
      </c>
      <c r="F1264" s="230" t="s">
        <v>1503</v>
      </c>
      <c r="H1264" s="231">
        <v>2.4</v>
      </c>
      <c r="K1264" s="232"/>
      <c r="L1264" s="228"/>
      <c r="M1264" s="233"/>
      <c r="N1264" s="234"/>
      <c r="O1264" s="234"/>
      <c r="P1264" s="234"/>
      <c r="Q1264" s="234"/>
      <c r="R1264" s="234"/>
      <c r="S1264" s="234"/>
      <c r="T1264" s="235"/>
      <c r="AT1264" s="229" t="s">
        <v>167</v>
      </c>
      <c r="AU1264" s="229" t="s">
        <v>83</v>
      </c>
      <c r="AV1264" s="227" t="s">
        <v>83</v>
      </c>
      <c r="AW1264" s="227" t="s">
        <v>31</v>
      </c>
      <c r="AX1264" s="227" t="s">
        <v>74</v>
      </c>
      <c r="AY1264" s="229" t="s">
        <v>159</v>
      </c>
    </row>
    <row r="1265" spans="2:51" s="236" customFormat="1" ht="12">
      <c r="B1265" s="237"/>
      <c r="D1265" s="220" t="s">
        <v>167</v>
      </c>
      <c r="E1265" s="238" t="s">
        <v>1</v>
      </c>
      <c r="F1265" s="239" t="s">
        <v>178</v>
      </c>
      <c r="H1265" s="240">
        <v>14.4</v>
      </c>
      <c r="K1265" s="241"/>
      <c r="L1265" s="237"/>
      <c r="M1265" s="242"/>
      <c r="N1265" s="243"/>
      <c r="O1265" s="243"/>
      <c r="P1265" s="243"/>
      <c r="Q1265" s="243"/>
      <c r="R1265" s="243"/>
      <c r="S1265" s="243"/>
      <c r="T1265" s="244"/>
      <c r="AT1265" s="238" t="s">
        <v>167</v>
      </c>
      <c r="AU1265" s="238" t="s">
        <v>83</v>
      </c>
      <c r="AV1265" s="236" t="s">
        <v>89</v>
      </c>
      <c r="AW1265" s="236" t="s">
        <v>31</v>
      </c>
      <c r="AX1265" s="236" t="s">
        <v>79</v>
      </c>
      <c r="AY1265" s="238" t="s">
        <v>159</v>
      </c>
    </row>
    <row r="1266" spans="1:65" s="34" customFormat="1" ht="24.2" customHeight="1">
      <c r="A1266" s="28"/>
      <c r="B1266" s="29"/>
      <c r="C1266" s="205" t="s">
        <v>1504</v>
      </c>
      <c r="D1266" s="205" t="s">
        <v>161</v>
      </c>
      <c r="E1266" s="206" t="s">
        <v>1505</v>
      </c>
      <c r="F1266" s="207" t="s">
        <v>1506</v>
      </c>
      <c r="G1266" s="208" t="s">
        <v>234</v>
      </c>
      <c r="H1266" s="209">
        <v>1070.297</v>
      </c>
      <c r="I1266" s="1"/>
      <c r="J1266" s="211">
        <f>ROUND(I1266*H1266,2)</f>
        <v>0</v>
      </c>
      <c r="K1266" s="208" t="s">
        <v>165</v>
      </c>
      <c r="L1266" s="29"/>
      <c r="M1266" s="212" t="s">
        <v>1</v>
      </c>
      <c r="N1266" s="213" t="s">
        <v>39</v>
      </c>
      <c r="O1266" s="76"/>
      <c r="P1266" s="214">
        <f>O1266*H1266</f>
        <v>0</v>
      </c>
      <c r="Q1266" s="214">
        <v>5E-05</v>
      </c>
      <c r="R1266" s="214">
        <f>Q1266*H1266</f>
        <v>0.05351485</v>
      </c>
      <c r="S1266" s="214">
        <v>0</v>
      </c>
      <c r="T1266" s="215">
        <f>S1266*H1266</f>
        <v>0</v>
      </c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R1266" s="216" t="s">
        <v>244</v>
      </c>
      <c r="AT1266" s="216" t="s">
        <v>161</v>
      </c>
      <c r="AU1266" s="216" t="s">
        <v>83</v>
      </c>
      <c r="AY1266" s="11" t="s">
        <v>159</v>
      </c>
      <c r="BE1266" s="217">
        <f>IF(N1266="základní",J1266,0)</f>
        <v>0</v>
      </c>
      <c r="BF1266" s="217">
        <f>IF(N1266="snížená",J1266,0)</f>
        <v>0</v>
      </c>
      <c r="BG1266" s="217">
        <f>IF(N1266="zákl. přenesená",J1266,0)</f>
        <v>0</v>
      </c>
      <c r="BH1266" s="217">
        <f>IF(N1266="sníž. přenesená",J1266,0)</f>
        <v>0</v>
      </c>
      <c r="BI1266" s="217">
        <f>IF(N1266="nulová",J1266,0)</f>
        <v>0</v>
      </c>
      <c r="BJ1266" s="11" t="s">
        <v>79</v>
      </c>
      <c r="BK1266" s="217">
        <f>ROUND(I1266*H1266,2)</f>
        <v>0</v>
      </c>
      <c r="BL1266" s="11" t="s">
        <v>244</v>
      </c>
      <c r="BM1266" s="216" t="s">
        <v>1507</v>
      </c>
    </row>
    <row r="1267" spans="1:65" s="34" customFormat="1" ht="24.2" customHeight="1">
      <c r="A1267" s="28"/>
      <c r="B1267" s="29"/>
      <c r="C1267" s="205" t="s">
        <v>1508</v>
      </c>
      <c r="D1267" s="205" t="s">
        <v>161</v>
      </c>
      <c r="E1267" s="206" t="s">
        <v>1509</v>
      </c>
      <c r="F1267" s="207" t="s">
        <v>1510</v>
      </c>
      <c r="G1267" s="208" t="s">
        <v>200</v>
      </c>
      <c r="H1267" s="209">
        <v>22.855</v>
      </c>
      <c r="I1267" s="1"/>
      <c r="J1267" s="211">
        <f>ROUND(I1267*H1267,2)</f>
        <v>0</v>
      </c>
      <c r="K1267" s="208" t="s">
        <v>165</v>
      </c>
      <c r="L1267" s="29"/>
      <c r="M1267" s="212" t="s">
        <v>1</v>
      </c>
      <c r="N1267" s="213" t="s">
        <v>39</v>
      </c>
      <c r="O1267" s="76"/>
      <c r="P1267" s="214">
        <f>O1267*H1267</f>
        <v>0</v>
      </c>
      <c r="Q1267" s="214">
        <v>0</v>
      </c>
      <c r="R1267" s="214">
        <f>Q1267*H1267</f>
        <v>0</v>
      </c>
      <c r="S1267" s="214">
        <v>0</v>
      </c>
      <c r="T1267" s="215">
        <f>S1267*H1267</f>
        <v>0</v>
      </c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R1267" s="216" t="s">
        <v>244</v>
      </c>
      <c r="AT1267" s="216" t="s">
        <v>161</v>
      </c>
      <c r="AU1267" s="216" t="s">
        <v>83</v>
      </c>
      <c r="AY1267" s="11" t="s">
        <v>159</v>
      </c>
      <c r="BE1267" s="217">
        <f>IF(N1267="základní",J1267,0)</f>
        <v>0</v>
      </c>
      <c r="BF1267" s="217">
        <f>IF(N1267="snížená",J1267,0)</f>
        <v>0</v>
      </c>
      <c r="BG1267" s="217">
        <f>IF(N1267="zákl. přenesená",J1267,0)</f>
        <v>0</v>
      </c>
      <c r="BH1267" s="217">
        <f>IF(N1267="sníž. přenesená",J1267,0)</f>
        <v>0</v>
      </c>
      <c r="BI1267" s="217">
        <f>IF(N1267="nulová",J1267,0)</f>
        <v>0</v>
      </c>
      <c r="BJ1267" s="11" t="s">
        <v>79</v>
      </c>
      <c r="BK1267" s="217">
        <f>ROUND(I1267*H1267,2)</f>
        <v>0</v>
      </c>
      <c r="BL1267" s="11" t="s">
        <v>244</v>
      </c>
      <c r="BM1267" s="216" t="s">
        <v>1511</v>
      </c>
    </row>
    <row r="1268" spans="2:63" s="192" customFormat="1" ht="22.7" customHeight="1">
      <c r="B1268" s="193"/>
      <c r="D1268" s="194" t="s">
        <v>73</v>
      </c>
      <c r="E1268" s="203" t="s">
        <v>1512</v>
      </c>
      <c r="F1268" s="203" t="s">
        <v>1513</v>
      </c>
      <c r="J1268" s="204">
        <f>BK1268</f>
        <v>0</v>
      </c>
      <c r="K1268" s="197"/>
      <c r="L1268" s="193"/>
      <c r="M1268" s="198"/>
      <c r="N1268" s="199"/>
      <c r="O1268" s="199"/>
      <c r="P1268" s="200">
        <f>SUM(P1269:P1277)</f>
        <v>0</v>
      </c>
      <c r="Q1268" s="199"/>
      <c r="R1268" s="200">
        <f>SUM(R1269:R1277)</f>
        <v>0</v>
      </c>
      <c r="S1268" s="199"/>
      <c r="T1268" s="201">
        <f>SUM(T1269:T1277)</f>
        <v>0</v>
      </c>
      <c r="AR1268" s="194" t="s">
        <v>83</v>
      </c>
      <c r="AT1268" s="197" t="s">
        <v>73</v>
      </c>
      <c r="AU1268" s="197" t="s">
        <v>79</v>
      </c>
      <c r="AY1268" s="194" t="s">
        <v>159</v>
      </c>
      <c r="BK1268" s="202">
        <f>SUM(BK1269:BK1277)</f>
        <v>0</v>
      </c>
    </row>
    <row r="1269" spans="1:65" s="34" customFormat="1" ht="37.7" customHeight="1">
      <c r="A1269" s="28"/>
      <c r="B1269" s="29"/>
      <c r="C1269" s="205" t="s">
        <v>1514</v>
      </c>
      <c r="D1269" s="205" t="s">
        <v>161</v>
      </c>
      <c r="E1269" s="206" t="s">
        <v>1515</v>
      </c>
      <c r="F1269" s="207" t="s">
        <v>1516</v>
      </c>
      <c r="G1269" s="208" t="s">
        <v>322</v>
      </c>
      <c r="H1269" s="209">
        <v>82.96</v>
      </c>
      <c r="I1269" s="1"/>
      <c r="J1269" s="211">
        <f>ROUND(I1269*H1269,2)</f>
        <v>0</v>
      </c>
      <c r="K1269" s="263" t="s">
        <v>2249</v>
      </c>
      <c r="L1269" s="29"/>
      <c r="M1269" s="212" t="s">
        <v>1</v>
      </c>
      <c r="N1269" s="213" t="s">
        <v>39</v>
      </c>
      <c r="O1269" s="76"/>
      <c r="P1269" s="214">
        <f>O1269*H1269</f>
        <v>0</v>
      </c>
      <c r="Q1269" s="214">
        <v>0</v>
      </c>
      <c r="R1269" s="214">
        <f>Q1269*H1269</f>
        <v>0</v>
      </c>
      <c r="S1269" s="214">
        <v>0</v>
      </c>
      <c r="T1269" s="215">
        <f>S1269*H1269</f>
        <v>0</v>
      </c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R1269" s="216" t="s">
        <v>244</v>
      </c>
      <c r="AT1269" s="216" t="s">
        <v>161</v>
      </c>
      <c r="AU1269" s="216" t="s">
        <v>83</v>
      </c>
      <c r="AY1269" s="11" t="s">
        <v>159</v>
      </c>
      <c r="BE1269" s="217">
        <f>IF(N1269="základní",J1269,0)</f>
        <v>0</v>
      </c>
      <c r="BF1269" s="217">
        <f>IF(N1269="snížená",J1269,0)</f>
        <v>0</v>
      </c>
      <c r="BG1269" s="217">
        <f>IF(N1269="zákl. přenesená",J1269,0)</f>
        <v>0</v>
      </c>
      <c r="BH1269" s="217">
        <f>IF(N1269="sníž. přenesená",J1269,0)</f>
        <v>0</v>
      </c>
      <c r="BI1269" s="217">
        <f>IF(N1269="nulová",J1269,0)</f>
        <v>0</v>
      </c>
      <c r="BJ1269" s="11" t="s">
        <v>79</v>
      </c>
      <c r="BK1269" s="217">
        <f>ROUND(I1269*H1269,2)</f>
        <v>0</v>
      </c>
      <c r="BL1269" s="11" t="s">
        <v>244</v>
      </c>
      <c r="BM1269" s="216" t="s">
        <v>1517</v>
      </c>
    </row>
    <row r="1270" spans="2:51" s="218" customFormat="1" ht="12">
      <c r="B1270" s="219"/>
      <c r="D1270" s="220" t="s">
        <v>167</v>
      </c>
      <c r="E1270" s="221" t="s">
        <v>1</v>
      </c>
      <c r="F1270" s="222" t="s">
        <v>1218</v>
      </c>
      <c r="H1270" s="221" t="s">
        <v>1</v>
      </c>
      <c r="K1270" s="223"/>
      <c r="L1270" s="219"/>
      <c r="M1270" s="224"/>
      <c r="N1270" s="225"/>
      <c r="O1270" s="225"/>
      <c r="P1270" s="225"/>
      <c r="Q1270" s="225"/>
      <c r="R1270" s="225"/>
      <c r="S1270" s="225"/>
      <c r="T1270" s="226"/>
      <c r="AT1270" s="221" t="s">
        <v>167</v>
      </c>
      <c r="AU1270" s="221" t="s">
        <v>83</v>
      </c>
      <c r="AV1270" s="218" t="s">
        <v>79</v>
      </c>
      <c r="AW1270" s="218" t="s">
        <v>31</v>
      </c>
      <c r="AX1270" s="218" t="s">
        <v>74</v>
      </c>
      <c r="AY1270" s="221" t="s">
        <v>159</v>
      </c>
    </row>
    <row r="1271" spans="2:51" s="227" customFormat="1" ht="12">
      <c r="B1271" s="228"/>
      <c r="D1271" s="220" t="s">
        <v>167</v>
      </c>
      <c r="E1271" s="229" t="s">
        <v>1</v>
      </c>
      <c r="F1271" s="230" t="s">
        <v>1518</v>
      </c>
      <c r="H1271" s="231">
        <v>9.6</v>
      </c>
      <c r="K1271" s="232"/>
      <c r="L1271" s="228"/>
      <c r="M1271" s="233"/>
      <c r="N1271" s="234"/>
      <c r="O1271" s="234"/>
      <c r="P1271" s="234"/>
      <c r="Q1271" s="234"/>
      <c r="R1271" s="234"/>
      <c r="S1271" s="234"/>
      <c r="T1271" s="235"/>
      <c r="AT1271" s="229" t="s">
        <v>167</v>
      </c>
      <c r="AU1271" s="229" t="s">
        <v>83</v>
      </c>
      <c r="AV1271" s="227" t="s">
        <v>83</v>
      </c>
      <c r="AW1271" s="227" t="s">
        <v>31</v>
      </c>
      <c r="AX1271" s="227" t="s">
        <v>74</v>
      </c>
      <c r="AY1271" s="229" t="s">
        <v>159</v>
      </c>
    </row>
    <row r="1272" spans="2:51" s="227" customFormat="1" ht="12">
      <c r="B1272" s="228"/>
      <c r="D1272" s="220" t="s">
        <v>167</v>
      </c>
      <c r="E1272" s="229" t="s">
        <v>1</v>
      </c>
      <c r="F1272" s="230" t="s">
        <v>1519</v>
      </c>
      <c r="H1272" s="231">
        <v>73.36</v>
      </c>
      <c r="K1272" s="232"/>
      <c r="L1272" s="228"/>
      <c r="M1272" s="233"/>
      <c r="N1272" s="234"/>
      <c r="O1272" s="234"/>
      <c r="P1272" s="234"/>
      <c r="Q1272" s="234"/>
      <c r="R1272" s="234"/>
      <c r="S1272" s="234"/>
      <c r="T1272" s="235"/>
      <c r="AT1272" s="229" t="s">
        <v>167</v>
      </c>
      <c r="AU1272" s="229" t="s">
        <v>83</v>
      </c>
      <c r="AV1272" s="227" t="s">
        <v>83</v>
      </c>
      <c r="AW1272" s="227" t="s">
        <v>31</v>
      </c>
      <c r="AX1272" s="227" t="s">
        <v>74</v>
      </c>
      <c r="AY1272" s="229" t="s">
        <v>159</v>
      </c>
    </row>
    <row r="1273" spans="2:51" s="236" customFormat="1" ht="12">
      <c r="B1273" s="237"/>
      <c r="D1273" s="220" t="s">
        <v>167</v>
      </c>
      <c r="E1273" s="238" t="s">
        <v>1</v>
      </c>
      <c r="F1273" s="239" t="s">
        <v>178</v>
      </c>
      <c r="H1273" s="240">
        <v>82.96</v>
      </c>
      <c r="K1273" s="241"/>
      <c r="L1273" s="237"/>
      <c r="M1273" s="242"/>
      <c r="N1273" s="243"/>
      <c r="O1273" s="243"/>
      <c r="P1273" s="243"/>
      <c r="Q1273" s="243"/>
      <c r="R1273" s="243"/>
      <c r="S1273" s="243"/>
      <c r="T1273" s="244"/>
      <c r="AT1273" s="238" t="s">
        <v>167</v>
      </c>
      <c r="AU1273" s="238" t="s">
        <v>83</v>
      </c>
      <c r="AV1273" s="236" t="s">
        <v>89</v>
      </c>
      <c r="AW1273" s="236" t="s">
        <v>31</v>
      </c>
      <c r="AX1273" s="236" t="s">
        <v>79</v>
      </c>
      <c r="AY1273" s="238" t="s">
        <v>159</v>
      </c>
    </row>
    <row r="1274" spans="1:65" s="34" customFormat="1" ht="24.2" customHeight="1">
      <c r="A1274" s="28"/>
      <c r="B1274" s="29"/>
      <c r="C1274" s="205" t="s">
        <v>1520</v>
      </c>
      <c r="D1274" s="205" t="s">
        <v>161</v>
      </c>
      <c r="E1274" s="206" t="s">
        <v>1521</v>
      </c>
      <c r="F1274" s="207" t="s">
        <v>1522</v>
      </c>
      <c r="G1274" s="208" t="s">
        <v>241</v>
      </c>
      <c r="H1274" s="209">
        <v>206</v>
      </c>
      <c r="I1274" s="1"/>
      <c r="J1274" s="211">
        <f>ROUND(I1274*H1274,2)</f>
        <v>0</v>
      </c>
      <c r="K1274" s="263" t="s">
        <v>2249</v>
      </c>
      <c r="L1274" s="29"/>
      <c r="M1274" s="212" t="s">
        <v>1</v>
      </c>
      <c r="N1274" s="213" t="s">
        <v>39</v>
      </c>
      <c r="O1274" s="76"/>
      <c r="P1274" s="214">
        <f>O1274*H1274</f>
        <v>0</v>
      </c>
      <c r="Q1274" s="214">
        <v>0</v>
      </c>
      <c r="R1274" s="214">
        <f>Q1274*H1274</f>
        <v>0</v>
      </c>
      <c r="S1274" s="214">
        <v>0</v>
      </c>
      <c r="T1274" s="215">
        <f>S1274*H1274</f>
        <v>0</v>
      </c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R1274" s="216" t="s">
        <v>244</v>
      </c>
      <c r="AT1274" s="216" t="s">
        <v>161</v>
      </c>
      <c r="AU1274" s="216" t="s">
        <v>83</v>
      </c>
      <c r="AY1274" s="11" t="s">
        <v>159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11" t="s">
        <v>79</v>
      </c>
      <c r="BK1274" s="217">
        <f>ROUND(I1274*H1274,2)</f>
        <v>0</v>
      </c>
      <c r="BL1274" s="11" t="s">
        <v>244</v>
      </c>
      <c r="BM1274" s="216" t="s">
        <v>1523</v>
      </c>
    </row>
    <row r="1275" spans="2:51" s="227" customFormat="1" ht="12">
      <c r="B1275" s="228"/>
      <c r="D1275" s="220" t="s">
        <v>167</v>
      </c>
      <c r="E1275" s="229" t="s">
        <v>1</v>
      </c>
      <c r="F1275" s="230" t="s">
        <v>1524</v>
      </c>
      <c r="H1275" s="231">
        <v>206</v>
      </c>
      <c r="K1275" s="232"/>
      <c r="L1275" s="228"/>
      <c r="M1275" s="233"/>
      <c r="N1275" s="234"/>
      <c r="O1275" s="234"/>
      <c r="P1275" s="234"/>
      <c r="Q1275" s="234"/>
      <c r="R1275" s="234"/>
      <c r="S1275" s="234"/>
      <c r="T1275" s="235"/>
      <c r="AT1275" s="229" t="s">
        <v>167</v>
      </c>
      <c r="AU1275" s="229" t="s">
        <v>83</v>
      </c>
      <c r="AV1275" s="227" t="s">
        <v>83</v>
      </c>
      <c r="AW1275" s="227" t="s">
        <v>31</v>
      </c>
      <c r="AX1275" s="227" t="s">
        <v>79</v>
      </c>
      <c r="AY1275" s="229" t="s">
        <v>159</v>
      </c>
    </row>
    <row r="1276" spans="1:65" s="34" customFormat="1" ht="24.2" customHeight="1">
      <c r="A1276" s="28"/>
      <c r="B1276" s="29"/>
      <c r="C1276" s="205" t="s">
        <v>1525</v>
      </c>
      <c r="D1276" s="205" t="s">
        <v>161</v>
      </c>
      <c r="E1276" s="206" t="s">
        <v>1526</v>
      </c>
      <c r="F1276" s="207" t="s">
        <v>1527</v>
      </c>
      <c r="G1276" s="208" t="s">
        <v>241</v>
      </c>
      <c r="H1276" s="209">
        <v>11</v>
      </c>
      <c r="I1276" s="1"/>
      <c r="J1276" s="211">
        <f>ROUND(I1276*H1276,2)</f>
        <v>0</v>
      </c>
      <c r="K1276" s="263" t="s">
        <v>2249</v>
      </c>
      <c r="L1276" s="29"/>
      <c r="M1276" s="212" t="s">
        <v>1</v>
      </c>
      <c r="N1276" s="213" t="s">
        <v>39</v>
      </c>
      <c r="O1276" s="76"/>
      <c r="P1276" s="214">
        <f>O1276*H1276</f>
        <v>0</v>
      </c>
      <c r="Q1276" s="214">
        <v>0</v>
      </c>
      <c r="R1276" s="214">
        <f>Q1276*H1276</f>
        <v>0</v>
      </c>
      <c r="S1276" s="214">
        <v>0</v>
      </c>
      <c r="T1276" s="215">
        <f>S1276*H1276</f>
        <v>0</v>
      </c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R1276" s="216" t="s">
        <v>244</v>
      </c>
      <c r="AT1276" s="216" t="s">
        <v>161</v>
      </c>
      <c r="AU1276" s="216" t="s">
        <v>83</v>
      </c>
      <c r="AY1276" s="11" t="s">
        <v>159</v>
      </c>
      <c r="BE1276" s="217">
        <f>IF(N1276="základní",J1276,0)</f>
        <v>0</v>
      </c>
      <c r="BF1276" s="217">
        <f>IF(N1276="snížená",J1276,0)</f>
        <v>0</v>
      </c>
      <c r="BG1276" s="217">
        <f>IF(N1276="zákl. přenesená",J1276,0)</f>
        <v>0</v>
      </c>
      <c r="BH1276" s="217">
        <f>IF(N1276="sníž. přenesená",J1276,0)</f>
        <v>0</v>
      </c>
      <c r="BI1276" s="217">
        <f>IF(N1276="nulová",J1276,0)</f>
        <v>0</v>
      </c>
      <c r="BJ1276" s="11" t="s">
        <v>79</v>
      </c>
      <c r="BK1276" s="217">
        <f>ROUND(I1276*H1276,2)</f>
        <v>0</v>
      </c>
      <c r="BL1276" s="11" t="s">
        <v>244</v>
      </c>
      <c r="BM1276" s="216" t="s">
        <v>1528</v>
      </c>
    </row>
    <row r="1277" spans="2:51" s="227" customFormat="1" ht="12">
      <c r="B1277" s="228"/>
      <c r="D1277" s="220" t="s">
        <v>167</v>
      </c>
      <c r="E1277" s="229" t="s">
        <v>1</v>
      </c>
      <c r="F1277" s="230" t="s">
        <v>211</v>
      </c>
      <c r="H1277" s="231">
        <v>11</v>
      </c>
      <c r="K1277" s="232"/>
      <c r="L1277" s="228"/>
      <c r="M1277" s="233"/>
      <c r="N1277" s="234"/>
      <c r="O1277" s="234"/>
      <c r="P1277" s="234"/>
      <c r="Q1277" s="234"/>
      <c r="R1277" s="234"/>
      <c r="S1277" s="234"/>
      <c r="T1277" s="235"/>
      <c r="AT1277" s="229" t="s">
        <v>167</v>
      </c>
      <c r="AU1277" s="229" t="s">
        <v>83</v>
      </c>
      <c r="AV1277" s="227" t="s">
        <v>83</v>
      </c>
      <c r="AW1277" s="227" t="s">
        <v>31</v>
      </c>
      <c r="AX1277" s="227" t="s">
        <v>79</v>
      </c>
      <c r="AY1277" s="229" t="s">
        <v>159</v>
      </c>
    </row>
    <row r="1278" spans="2:63" s="192" customFormat="1" ht="22.7" customHeight="1">
      <c r="B1278" s="193"/>
      <c r="D1278" s="194" t="s">
        <v>73</v>
      </c>
      <c r="E1278" s="203" t="s">
        <v>1529</v>
      </c>
      <c r="F1278" s="203" t="s">
        <v>1530</v>
      </c>
      <c r="J1278" s="204">
        <f>BK1278</f>
        <v>0</v>
      </c>
      <c r="K1278" s="197"/>
      <c r="L1278" s="193"/>
      <c r="M1278" s="198"/>
      <c r="N1278" s="199"/>
      <c r="O1278" s="199"/>
      <c r="P1278" s="200">
        <f>SUM(P1279:P1420)</f>
        <v>0</v>
      </c>
      <c r="Q1278" s="199"/>
      <c r="R1278" s="200">
        <f>SUM(R1279:R1420)</f>
        <v>11.066451950000001</v>
      </c>
      <c r="S1278" s="199"/>
      <c r="T1278" s="201">
        <f>SUM(T1279:T1420)</f>
        <v>2.26590253</v>
      </c>
      <c r="AR1278" s="194" t="s">
        <v>83</v>
      </c>
      <c r="AT1278" s="197" t="s">
        <v>73</v>
      </c>
      <c r="AU1278" s="197" t="s">
        <v>79</v>
      </c>
      <c r="AY1278" s="194" t="s">
        <v>159</v>
      </c>
      <c r="BK1278" s="202">
        <f>SUM(BK1279:BK1420)</f>
        <v>0</v>
      </c>
    </row>
    <row r="1279" spans="1:65" s="34" customFormat="1" ht="16.5" customHeight="1">
      <c r="A1279" s="28"/>
      <c r="B1279" s="29"/>
      <c r="C1279" s="205" t="s">
        <v>1531</v>
      </c>
      <c r="D1279" s="205" t="s">
        <v>161</v>
      </c>
      <c r="E1279" s="206" t="s">
        <v>1532</v>
      </c>
      <c r="F1279" s="207" t="s">
        <v>1533</v>
      </c>
      <c r="G1279" s="208" t="s">
        <v>234</v>
      </c>
      <c r="H1279" s="209">
        <v>7309.363</v>
      </c>
      <c r="I1279" s="1"/>
      <c r="J1279" s="211">
        <f>ROUND(I1279*H1279,2)</f>
        <v>0</v>
      </c>
      <c r="K1279" s="208" t="s">
        <v>165</v>
      </c>
      <c r="L1279" s="29"/>
      <c r="M1279" s="212" t="s">
        <v>1</v>
      </c>
      <c r="N1279" s="213" t="s">
        <v>39</v>
      </c>
      <c r="O1279" s="76"/>
      <c r="P1279" s="214">
        <f>O1279*H1279</f>
        <v>0</v>
      </c>
      <c r="Q1279" s="214">
        <v>0.001</v>
      </c>
      <c r="R1279" s="214">
        <f>Q1279*H1279</f>
        <v>7.309363</v>
      </c>
      <c r="S1279" s="214">
        <v>0.00031</v>
      </c>
      <c r="T1279" s="215">
        <f>S1279*H1279</f>
        <v>2.26590253</v>
      </c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R1279" s="216" t="s">
        <v>244</v>
      </c>
      <c r="AT1279" s="216" t="s">
        <v>161</v>
      </c>
      <c r="AU1279" s="216" t="s">
        <v>83</v>
      </c>
      <c r="AY1279" s="11" t="s">
        <v>159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11" t="s">
        <v>79</v>
      </c>
      <c r="BK1279" s="217">
        <f>ROUND(I1279*H1279,2)</f>
        <v>0</v>
      </c>
      <c r="BL1279" s="11" t="s">
        <v>244</v>
      </c>
      <c r="BM1279" s="216" t="s">
        <v>1534</v>
      </c>
    </row>
    <row r="1280" spans="2:51" s="218" customFormat="1" ht="12">
      <c r="B1280" s="219"/>
      <c r="D1280" s="220" t="s">
        <v>167</v>
      </c>
      <c r="E1280" s="221" t="s">
        <v>1</v>
      </c>
      <c r="F1280" s="222" t="s">
        <v>324</v>
      </c>
      <c r="H1280" s="221" t="s">
        <v>1</v>
      </c>
      <c r="K1280" s="223"/>
      <c r="L1280" s="219"/>
      <c r="M1280" s="224"/>
      <c r="N1280" s="225"/>
      <c r="O1280" s="225"/>
      <c r="P1280" s="225"/>
      <c r="Q1280" s="225"/>
      <c r="R1280" s="225"/>
      <c r="S1280" s="225"/>
      <c r="T1280" s="226"/>
      <c r="AT1280" s="221" t="s">
        <v>167</v>
      </c>
      <c r="AU1280" s="221" t="s">
        <v>83</v>
      </c>
      <c r="AV1280" s="218" t="s">
        <v>79</v>
      </c>
      <c r="AW1280" s="218" t="s">
        <v>31</v>
      </c>
      <c r="AX1280" s="218" t="s">
        <v>74</v>
      </c>
      <c r="AY1280" s="221" t="s">
        <v>159</v>
      </c>
    </row>
    <row r="1281" spans="2:51" s="218" customFormat="1" ht="12">
      <c r="B1281" s="219"/>
      <c r="D1281" s="220" t="s">
        <v>167</v>
      </c>
      <c r="E1281" s="221" t="s">
        <v>1</v>
      </c>
      <c r="F1281" s="222" t="s">
        <v>1535</v>
      </c>
      <c r="H1281" s="221" t="s">
        <v>1</v>
      </c>
      <c r="K1281" s="223"/>
      <c r="L1281" s="219"/>
      <c r="M1281" s="224"/>
      <c r="N1281" s="225"/>
      <c r="O1281" s="225"/>
      <c r="P1281" s="225"/>
      <c r="Q1281" s="225"/>
      <c r="R1281" s="225"/>
      <c r="S1281" s="225"/>
      <c r="T1281" s="226"/>
      <c r="AT1281" s="221" t="s">
        <v>167</v>
      </c>
      <c r="AU1281" s="221" t="s">
        <v>83</v>
      </c>
      <c r="AV1281" s="218" t="s">
        <v>79</v>
      </c>
      <c r="AW1281" s="218" t="s">
        <v>31</v>
      </c>
      <c r="AX1281" s="218" t="s">
        <v>74</v>
      </c>
      <c r="AY1281" s="221" t="s">
        <v>159</v>
      </c>
    </row>
    <row r="1282" spans="2:51" s="227" customFormat="1" ht="12">
      <c r="B1282" s="228"/>
      <c r="D1282" s="220" t="s">
        <v>167</v>
      </c>
      <c r="E1282" s="229" t="s">
        <v>1</v>
      </c>
      <c r="F1282" s="230" t="s">
        <v>1536</v>
      </c>
      <c r="H1282" s="231">
        <v>2119.61</v>
      </c>
      <c r="K1282" s="232"/>
      <c r="L1282" s="228"/>
      <c r="M1282" s="233"/>
      <c r="N1282" s="234"/>
      <c r="O1282" s="234"/>
      <c r="P1282" s="234"/>
      <c r="Q1282" s="234"/>
      <c r="R1282" s="234"/>
      <c r="S1282" s="234"/>
      <c r="T1282" s="235"/>
      <c r="AT1282" s="229" t="s">
        <v>167</v>
      </c>
      <c r="AU1282" s="229" t="s">
        <v>83</v>
      </c>
      <c r="AV1282" s="227" t="s">
        <v>83</v>
      </c>
      <c r="AW1282" s="227" t="s">
        <v>31</v>
      </c>
      <c r="AX1282" s="227" t="s">
        <v>74</v>
      </c>
      <c r="AY1282" s="229" t="s">
        <v>159</v>
      </c>
    </row>
    <row r="1283" spans="2:51" s="227" customFormat="1" ht="12">
      <c r="B1283" s="228"/>
      <c r="D1283" s="220" t="s">
        <v>167</v>
      </c>
      <c r="E1283" s="229" t="s">
        <v>1</v>
      </c>
      <c r="F1283" s="230" t="s">
        <v>1537</v>
      </c>
      <c r="H1283" s="231">
        <v>-472.45</v>
      </c>
      <c r="K1283" s="232"/>
      <c r="L1283" s="228"/>
      <c r="M1283" s="233"/>
      <c r="N1283" s="234"/>
      <c r="O1283" s="234"/>
      <c r="P1283" s="234"/>
      <c r="Q1283" s="234"/>
      <c r="R1283" s="234"/>
      <c r="S1283" s="234"/>
      <c r="T1283" s="235"/>
      <c r="AT1283" s="229" t="s">
        <v>167</v>
      </c>
      <c r="AU1283" s="229" t="s">
        <v>83</v>
      </c>
      <c r="AV1283" s="227" t="s">
        <v>83</v>
      </c>
      <c r="AW1283" s="227" t="s">
        <v>31</v>
      </c>
      <c r="AX1283" s="227" t="s">
        <v>74</v>
      </c>
      <c r="AY1283" s="229" t="s">
        <v>159</v>
      </c>
    </row>
    <row r="1284" spans="2:51" s="218" customFormat="1" ht="12">
      <c r="B1284" s="219"/>
      <c r="D1284" s="220" t="s">
        <v>167</v>
      </c>
      <c r="E1284" s="221" t="s">
        <v>1</v>
      </c>
      <c r="F1284" s="222" t="s">
        <v>1538</v>
      </c>
      <c r="H1284" s="221" t="s">
        <v>1</v>
      </c>
      <c r="K1284" s="223"/>
      <c r="L1284" s="219"/>
      <c r="M1284" s="224"/>
      <c r="N1284" s="225"/>
      <c r="O1284" s="225"/>
      <c r="P1284" s="225"/>
      <c r="Q1284" s="225"/>
      <c r="R1284" s="225"/>
      <c r="S1284" s="225"/>
      <c r="T1284" s="226"/>
      <c r="AT1284" s="221" t="s">
        <v>167</v>
      </c>
      <c r="AU1284" s="221" t="s">
        <v>83</v>
      </c>
      <c r="AV1284" s="218" t="s">
        <v>79</v>
      </c>
      <c r="AW1284" s="218" t="s">
        <v>31</v>
      </c>
      <c r="AX1284" s="218" t="s">
        <v>74</v>
      </c>
      <c r="AY1284" s="221" t="s">
        <v>159</v>
      </c>
    </row>
    <row r="1285" spans="2:51" s="227" customFormat="1" ht="12">
      <c r="B1285" s="228"/>
      <c r="D1285" s="220" t="s">
        <v>167</v>
      </c>
      <c r="E1285" s="229" t="s">
        <v>1</v>
      </c>
      <c r="F1285" s="230" t="s">
        <v>1539</v>
      </c>
      <c r="H1285" s="231">
        <v>1477.628</v>
      </c>
      <c r="K1285" s="232"/>
      <c r="L1285" s="228"/>
      <c r="M1285" s="233"/>
      <c r="N1285" s="234"/>
      <c r="O1285" s="234"/>
      <c r="P1285" s="234"/>
      <c r="Q1285" s="234"/>
      <c r="R1285" s="234"/>
      <c r="S1285" s="234"/>
      <c r="T1285" s="235"/>
      <c r="AT1285" s="229" t="s">
        <v>167</v>
      </c>
      <c r="AU1285" s="229" t="s">
        <v>83</v>
      </c>
      <c r="AV1285" s="227" t="s">
        <v>83</v>
      </c>
      <c r="AW1285" s="227" t="s">
        <v>31</v>
      </c>
      <c r="AX1285" s="227" t="s">
        <v>74</v>
      </c>
      <c r="AY1285" s="229" t="s">
        <v>159</v>
      </c>
    </row>
    <row r="1286" spans="2:51" s="255" customFormat="1" ht="12">
      <c r="B1286" s="254"/>
      <c r="D1286" s="220" t="s">
        <v>167</v>
      </c>
      <c r="E1286" s="256" t="s">
        <v>1</v>
      </c>
      <c r="F1286" s="257" t="s">
        <v>380</v>
      </c>
      <c r="H1286" s="258">
        <v>3124.788</v>
      </c>
      <c r="K1286" s="259"/>
      <c r="L1286" s="254"/>
      <c r="M1286" s="260"/>
      <c r="N1286" s="261"/>
      <c r="O1286" s="261"/>
      <c r="P1286" s="261"/>
      <c r="Q1286" s="261"/>
      <c r="R1286" s="261"/>
      <c r="S1286" s="261"/>
      <c r="T1286" s="262"/>
      <c r="AT1286" s="256" t="s">
        <v>167</v>
      </c>
      <c r="AU1286" s="256" t="s">
        <v>83</v>
      </c>
      <c r="AV1286" s="255" t="s">
        <v>86</v>
      </c>
      <c r="AW1286" s="255" t="s">
        <v>31</v>
      </c>
      <c r="AX1286" s="255" t="s">
        <v>74</v>
      </c>
      <c r="AY1286" s="256" t="s">
        <v>159</v>
      </c>
    </row>
    <row r="1287" spans="2:51" s="218" customFormat="1" ht="22.5">
      <c r="B1287" s="219"/>
      <c r="D1287" s="220" t="s">
        <v>167</v>
      </c>
      <c r="E1287" s="221" t="s">
        <v>1</v>
      </c>
      <c r="F1287" s="222" t="s">
        <v>1540</v>
      </c>
      <c r="H1287" s="221" t="s">
        <v>1</v>
      </c>
      <c r="K1287" s="223"/>
      <c r="L1287" s="219"/>
      <c r="M1287" s="224"/>
      <c r="N1287" s="225"/>
      <c r="O1287" s="225"/>
      <c r="P1287" s="225"/>
      <c r="Q1287" s="225"/>
      <c r="R1287" s="225"/>
      <c r="S1287" s="225"/>
      <c r="T1287" s="226"/>
      <c r="AT1287" s="221" t="s">
        <v>167</v>
      </c>
      <c r="AU1287" s="221" t="s">
        <v>83</v>
      </c>
      <c r="AV1287" s="218" t="s">
        <v>79</v>
      </c>
      <c r="AW1287" s="218" t="s">
        <v>31</v>
      </c>
      <c r="AX1287" s="218" t="s">
        <v>74</v>
      </c>
      <c r="AY1287" s="221" t="s">
        <v>159</v>
      </c>
    </row>
    <row r="1288" spans="2:51" s="218" customFormat="1" ht="12">
      <c r="B1288" s="219"/>
      <c r="D1288" s="220" t="s">
        <v>167</v>
      </c>
      <c r="E1288" s="221" t="s">
        <v>1</v>
      </c>
      <c r="F1288" s="222" t="s">
        <v>298</v>
      </c>
      <c r="H1288" s="221" t="s">
        <v>1</v>
      </c>
      <c r="K1288" s="223"/>
      <c r="L1288" s="219"/>
      <c r="M1288" s="224"/>
      <c r="N1288" s="225"/>
      <c r="O1288" s="225"/>
      <c r="P1288" s="225"/>
      <c r="Q1288" s="225"/>
      <c r="R1288" s="225"/>
      <c r="S1288" s="225"/>
      <c r="T1288" s="226"/>
      <c r="AT1288" s="221" t="s">
        <v>167</v>
      </c>
      <c r="AU1288" s="221" t="s">
        <v>83</v>
      </c>
      <c r="AV1288" s="218" t="s">
        <v>79</v>
      </c>
      <c r="AW1288" s="218" t="s">
        <v>31</v>
      </c>
      <c r="AX1288" s="218" t="s">
        <v>74</v>
      </c>
      <c r="AY1288" s="221" t="s">
        <v>159</v>
      </c>
    </row>
    <row r="1289" spans="2:51" s="227" customFormat="1" ht="12">
      <c r="B1289" s="228"/>
      <c r="D1289" s="220" t="s">
        <v>167</v>
      </c>
      <c r="E1289" s="229" t="s">
        <v>1</v>
      </c>
      <c r="F1289" s="230" t="s">
        <v>1541</v>
      </c>
      <c r="H1289" s="231">
        <v>74.1</v>
      </c>
      <c r="K1289" s="232"/>
      <c r="L1289" s="228"/>
      <c r="M1289" s="233"/>
      <c r="N1289" s="234"/>
      <c r="O1289" s="234"/>
      <c r="P1289" s="234"/>
      <c r="Q1289" s="234"/>
      <c r="R1289" s="234"/>
      <c r="S1289" s="234"/>
      <c r="T1289" s="235"/>
      <c r="AT1289" s="229" t="s">
        <v>167</v>
      </c>
      <c r="AU1289" s="229" t="s">
        <v>83</v>
      </c>
      <c r="AV1289" s="227" t="s">
        <v>83</v>
      </c>
      <c r="AW1289" s="227" t="s">
        <v>31</v>
      </c>
      <c r="AX1289" s="227" t="s">
        <v>74</v>
      </c>
      <c r="AY1289" s="229" t="s">
        <v>159</v>
      </c>
    </row>
    <row r="1290" spans="2:51" s="227" customFormat="1" ht="12">
      <c r="B1290" s="228"/>
      <c r="D1290" s="220" t="s">
        <v>167</v>
      </c>
      <c r="E1290" s="229" t="s">
        <v>1</v>
      </c>
      <c r="F1290" s="230" t="s">
        <v>1542</v>
      </c>
      <c r="H1290" s="231">
        <v>15.85</v>
      </c>
      <c r="K1290" s="232"/>
      <c r="L1290" s="228"/>
      <c r="M1290" s="233"/>
      <c r="N1290" s="234"/>
      <c r="O1290" s="234"/>
      <c r="P1290" s="234"/>
      <c r="Q1290" s="234"/>
      <c r="R1290" s="234"/>
      <c r="S1290" s="234"/>
      <c r="T1290" s="235"/>
      <c r="AT1290" s="229" t="s">
        <v>167</v>
      </c>
      <c r="AU1290" s="229" t="s">
        <v>83</v>
      </c>
      <c r="AV1290" s="227" t="s">
        <v>83</v>
      </c>
      <c r="AW1290" s="227" t="s">
        <v>31</v>
      </c>
      <c r="AX1290" s="227" t="s">
        <v>74</v>
      </c>
      <c r="AY1290" s="229" t="s">
        <v>159</v>
      </c>
    </row>
    <row r="1291" spans="2:51" s="227" customFormat="1" ht="12">
      <c r="B1291" s="228"/>
      <c r="D1291" s="220" t="s">
        <v>167</v>
      </c>
      <c r="E1291" s="229" t="s">
        <v>1</v>
      </c>
      <c r="F1291" s="230" t="s">
        <v>1543</v>
      </c>
      <c r="H1291" s="231">
        <v>60.75</v>
      </c>
      <c r="K1291" s="232"/>
      <c r="L1291" s="228"/>
      <c r="M1291" s="233"/>
      <c r="N1291" s="234"/>
      <c r="O1291" s="234"/>
      <c r="P1291" s="234"/>
      <c r="Q1291" s="234"/>
      <c r="R1291" s="234"/>
      <c r="S1291" s="234"/>
      <c r="T1291" s="235"/>
      <c r="AT1291" s="229" t="s">
        <v>167</v>
      </c>
      <c r="AU1291" s="229" t="s">
        <v>83</v>
      </c>
      <c r="AV1291" s="227" t="s">
        <v>83</v>
      </c>
      <c r="AW1291" s="227" t="s">
        <v>31</v>
      </c>
      <c r="AX1291" s="227" t="s">
        <v>74</v>
      </c>
      <c r="AY1291" s="229" t="s">
        <v>159</v>
      </c>
    </row>
    <row r="1292" spans="2:51" s="227" customFormat="1" ht="12">
      <c r="B1292" s="228"/>
      <c r="D1292" s="220" t="s">
        <v>167</v>
      </c>
      <c r="E1292" s="229" t="s">
        <v>1</v>
      </c>
      <c r="F1292" s="230" t="s">
        <v>1544</v>
      </c>
      <c r="H1292" s="231">
        <v>59.75</v>
      </c>
      <c r="K1292" s="232"/>
      <c r="L1292" s="228"/>
      <c r="M1292" s="233"/>
      <c r="N1292" s="234"/>
      <c r="O1292" s="234"/>
      <c r="P1292" s="234"/>
      <c r="Q1292" s="234"/>
      <c r="R1292" s="234"/>
      <c r="S1292" s="234"/>
      <c r="T1292" s="235"/>
      <c r="AT1292" s="229" t="s">
        <v>167</v>
      </c>
      <c r="AU1292" s="229" t="s">
        <v>83</v>
      </c>
      <c r="AV1292" s="227" t="s">
        <v>83</v>
      </c>
      <c r="AW1292" s="227" t="s">
        <v>31</v>
      </c>
      <c r="AX1292" s="227" t="s">
        <v>74</v>
      </c>
      <c r="AY1292" s="229" t="s">
        <v>159</v>
      </c>
    </row>
    <row r="1293" spans="2:51" s="227" customFormat="1" ht="12">
      <c r="B1293" s="228"/>
      <c r="D1293" s="220" t="s">
        <v>167</v>
      </c>
      <c r="E1293" s="229" t="s">
        <v>1</v>
      </c>
      <c r="F1293" s="230" t="s">
        <v>1545</v>
      </c>
      <c r="H1293" s="231">
        <v>55.5</v>
      </c>
      <c r="K1293" s="232"/>
      <c r="L1293" s="228"/>
      <c r="M1293" s="233"/>
      <c r="N1293" s="234"/>
      <c r="O1293" s="234"/>
      <c r="P1293" s="234"/>
      <c r="Q1293" s="234"/>
      <c r="R1293" s="234"/>
      <c r="S1293" s="234"/>
      <c r="T1293" s="235"/>
      <c r="AT1293" s="229" t="s">
        <v>167</v>
      </c>
      <c r="AU1293" s="229" t="s">
        <v>83</v>
      </c>
      <c r="AV1293" s="227" t="s">
        <v>83</v>
      </c>
      <c r="AW1293" s="227" t="s">
        <v>31</v>
      </c>
      <c r="AX1293" s="227" t="s">
        <v>74</v>
      </c>
      <c r="AY1293" s="229" t="s">
        <v>159</v>
      </c>
    </row>
    <row r="1294" spans="2:51" s="227" customFormat="1" ht="12">
      <c r="B1294" s="228"/>
      <c r="D1294" s="220" t="s">
        <v>167</v>
      </c>
      <c r="E1294" s="229" t="s">
        <v>1</v>
      </c>
      <c r="F1294" s="230" t="s">
        <v>1546</v>
      </c>
      <c r="H1294" s="231">
        <v>40.75</v>
      </c>
      <c r="K1294" s="232"/>
      <c r="L1294" s="228"/>
      <c r="M1294" s="233"/>
      <c r="N1294" s="234"/>
      <c r="O1294" s="234"/>
      <c r="P1294" s="234"/>
      <c r="Q1294" s="234"/>
      <c r="R1294" s="234"/>
      <c r="S1294" s="234"/>
      <c r="T1294" s="235"/>
      <c r="AT1294" s="229" t="s">
        <v>167</v>
      </c>
      <c r="AU1294" s="229" t="s">
        <v>83</v>
      </c>
      <c r="AV1294" s="227" t="s">
        <v>83</v>
      </c>
      <c r="AW1294" s="227" t="s">
        <v>31</v>
      </c>
      <c r="AX1294" s="227" t="s">
        <v>74</v>
      </c>
      <c r="AY1294" s="229" t="s">
        <v>159</v>
      </c>
    </row>
    <row r="1295" spans="2:51" s="227" customFormat="1" ht="12">
      <c r="B1295" s="228"/>
      <c r="D1295" s="220" t="s">
        <v>167</v>
      </c>
      <c r="E1295" s="229" t="s">
        <v>1</v>
      </c>
      <c r="F1295" s="230" t="s">
        <v>1547</v>
      </c>
      <c r="H1295" s="231">
        <v>17.6</v>
      </c>
      <c r="K1295" s="232"/>
      <c r="L1295" s="228"/>
      <c r="M1295" s="233"/>
      <c r="N1295" s="234"/>
      <c r="O1295" s="234"/>
      <c r="P1295" s="234"/>
      <c r="Q1295" s="234"/>
      <c r="R1295" s="234"/>
      <c r="S1295" s="234"/>
      <c r="T1295" s="235"/>
      <c r="AT1295" s="229" t="s">
        <v>167</v>
      </c>
      <c r="AU1295" s="229" t="s">
        <v>83</v>
      </c>
      <c r="AV1295" s="227" t="s">
        <v>83</v>
      </c>
      <c r="AW1295" s="227" t="s">
        <v>31</v>
      </c>
      <c r="AX1295" s="227" t="s">
        <v>74</v>
      </c>
      <c r="AY1295" s="229" t="s">
        <v>159</v>
      </c>
    </row>
    <row r="1296" spans="2:51" s="227" customFormat="1" ht="12">
      <c r="B1296" s="228"/>
      <c r="D1296" s="220" t="s">
        <v>167</v>
      </c>
      <c r="E1296" s="229" t="s">
        <v>1</v>
      </c>
      <c r="F1296" s="230" t="s">
        <v>1548</v>
      </c>
      <c r="H1296" s="231">
        <v>53.35</v>
      </c>
      <c r="K1296" s="232"/>
      <c r="L1296" s="228"/>
      <c r="M1296" s="233"/>
      <c r="N1296" s="234"/>
      <c r="O1296" s="234"/>
      <c r="P1296" s="234"/>
      <c r="Q1296" s="234"/>
      <c r="R1296" s="234"/>
      <c r="S1296" s="234"/>
      <c r="T1296" s="235"/>
      <c r="AT1296" s="229" t="s">
        <v>167</v>
      </c>
      <c r="AU1296" s="229" t="s">
        <v>83</v>
      </c>
      <c r="AV1296" s="227" t="s">
        <v>83</v>
      </c>
      <c r="AW1296" s="227" t="s">
        <v>31</v>
      </c>
      <c r="AX1296" s="227" t="s">
        <v>74</v>
      </c>
      <c r="AY1296" s="229" t="s">
        <v>159</v>
      </c>
    </row>
    <row r="1297" spans="2:51" s="227" customFormat="1" ht="12">
      <c r="B1297" s="228"/>
      <c r="D1297" s="220" t="s">
        <v>167</v>
      </c>
      <c r="E1297" s="229" t="s">
        <v>1</v>
      </c>
      <c r="F1297" s="230" t="s">
        <v>1549</v>
      </c>
      <c r="H1297" s="231">
        <v>46.5</v>
      </c>
      <c r="K1297" s="232"/>
      <c r="L1297" s="228"/>
      <c r="M1297" s="233"/>
      <c r="N1297" s="234"/>
      <c r="O1297" s="234"/>
      <c r="P1297" s="234"/>
      <c r="Q1297" s="234"/>
      <c r="R1297" s="234"/>
      <c r="S1297" s="234"/>
      <c r="T1297" s="235"/>
      <c r="AT1297" s="229" t="s">
        <v>167</v>
      </c>
      <c r="AU1297" s="229" t="s">
        <v>83</v>
      </c>
      <c r="AV1297" s="227" t="s">
        <v>83</v>
      </c>
      <c r="AW1297" s="227" t="s">
        <v>31</v>
      </c>
      <c r="AX1297" s="227" t="s">
        <v>74</v>
      </c>
      <c r="AY1297" s="229" t="s">
        <v>159</v>
      </c>
    </row>
    <row r="1298" spans="2:51" s="227" customFormat="1" ht="12">
      <c r="B1298" s="228"/>
      <c r="D1298" s="220" t="s">
        <v>167</v>
      </c>
      <c r="E1298" s="229" t="s">
        <v>1</v>
      </c>
      <c r="F1298" s="230" t="s">
        <v>1550</v>
      </c>
      <c r="H1298" s="231">
        <v>47.5</v>
      </c>
      <c r="K1298" s="232"/>
      <c r="L1298" s="228"/>
      <c r="M1298" s="233"/>
      <c r="N1298" s="234"/>
      <c r="O1298" s="234"/>
      <c r="P1298" s="234"/>
      <c r="Q1298" s="234"/>
      <c r="R1298" s="234"/>
      <c r="S1298" s="234"/>
      <c r="T1298" s="235"/>
      <c r="AT1298" s="229" t="s">
        <v>167</v>
      </c>
      <c r="AU1298" s="229" t="s">
        <v>83</v>
      </c>
      <c r="AV1298" s="227" t="s">
        <v>83</v>
      </c>
      <c r="AW1298" s="227" t="s">
        <v>31</v>
      </c>
      <c r="AX1298" s="227" t="s">
        <v>74</v>
      </c>
      <c r="AY1298" s="229" t="s">
        <v>159</v>
      </c>
    </row>
    <row r="1299" spans="2:51" s="227" customFormat="1" ht="12">
      <c r="B1299" s="228"/>
      <c r="D1299" s="220" t="s">
        <v>167</v>
      </c>
      <c r="E1299" s="229" t="s">
        <v>1</v>
      </c>
      <c r="F1299" s="230" t="s">
        <v>1551</v>
      </c>
      <c r="H1299" s="231">
        <v>55.85</v>
      </c>
      <c r="K1299" s="232"/>
      <c r="L1299" s="228"/>
      <c r="M1299" s="233"/>
      <c r="N1299" s="234"/>
      <c r="O1299" s="234"/>
      <c r="P1299" s="234"/>
      <c r="Q1299" s="234"/>
      <c r="R1299" s="234"/>
      <c r="S1299" s="234"/>
      <c r="T1299" s="235"/>
      <c r="AT1299" s="229" t="s">
        <v>167</v>
      </c>
      <c r="AU1299" s="229" t="s">
        <v>83</v>
      </c>
      <c r="AV1299" s="227" t="s">
        <v>83</v>
      </c>
      <c r="AW1299" s="227" t="s">
        <v>31</v>
      </c>
      <c r="AX1299" s="227" t="s">
        <v>74</v>
      </c>
      <c r="AY1299" s="229" t="s">
        <v>159</v>
      </c>
    </row>
    <row r="1300" spans="2:51" s="227" customFormat="1" ht="12">
      <c r="B1300" s="228"/>
      <c r="D1300" s="220" t="s">
        <v>167</v>
      </c>
      <c r="E1300" s="229" t="s">
        <v>1</v>
      </c>
      <c r="F1300" s="230" t="s">
        <v>1552</v>
      </c>
      <c r="H1300" s="231">
        <v>39.45</v>
      </c>
      <c r="K1300" s="232"/>
      <c r="L1300" s="228"/>
      <c r="M1300" s="233"/>
      <c r="N1300" s="234"/>
      <c r="O1300" s="234"/>
      <c r="P1300" s="234"/>
      <c r="Q1300" s="234"/>
      <c r="R1300" s="234"/>
      <c r="S1300" s="234"/>
      <c r="T1300" s="235"/>
      <c r="AT1300" s="229" t="s">
        <v>167</v>
      </c>
      <c r="AU1300" s="229" t="s">
        <v>83</v>
      </c>
      <c r="AV1300" s="227" t="s">
        <v>83</v>
      </c>
      <c r="AW1300" s="227" t="s">
        <v>31</v>
      </c>
      <c r="AX1300" s="227" t="s">
        <v>74</v>
      </c>
      <c r="AY1300" s="229" t="s">
        <v>159</v>
      </c>
    </row>
    <row r="1301" spans="2:51" s="227" customFormat="1" ht="12">
      <c r="B1301" s="228"/>
      <c r="D1301" s="220" t="s">
        <v>167</v>
      </c>
      <c r="E1301" s="229" t="s">
        <v>1</v>
      </c>
      <c r="F1301" s="230" t="s">
        <v>1553</v>
      </c>
      <c r="H1301" s="231">
        <v>22.5</v>
      </c>
      <c r="K1301" s="232"/>
      <c r="L1301" s="228"/>
      <c r="M1301" s="233"/>
      <c r="N1301" s="234"/>
      <c r="O1301" s="234"/>
      <c r="P1301" s="234"/>
      <c r="Q1301" s="234"/>
      <c r="R1301" s="234"/>
      <c r="S1301" s="234"/>
      <c r="T1301" s="235"/>
      <c r="AT1301" s="229" t="s">
        <v>167</v>
      </c>
      <c r="AU1301" s="229" t="s">
        <v>83</v>
      </c>
      <c r="AV1301" s="227" t="s">
        <v>83</v>
      </c>
      <c r="AW1301" s="227" t="s">
        <v>31</v>
      </c>
      <c r="AX1301" s="227" t="s">
        <v>74</v>
      </c>
      <c r="AY1301" s="229" t="s">
        <v>159</v>
      </c>
    </row>
    <row r="1302" spans="2:51" s="227" customFormat="1" ht="12">
      <c r="B1302" s="228"/>
      <c r="D1302" s="220" t="s">
        <v>167</v>
      </c>
      <c r="E1302" s="229" t="s">
        <v>1</v>
      </c>
      <c r="F1302" s="230" t="s">
        <v>1554</v>
      </c>
      <c r="H1302" s="231">
        <v>31.35</v>
      </c>
      <c r="K1302" s="232"/>
      <c r="L1302" s="228"/>
      <c r="M1302" s="233"/>
      <c r="N1302" s="234"/>
      <c r="O1302" s="234"/>
      <c r="P1302" s="234"/>
      <c r="Q1302" s="234"/>
      <c r="R1302" s="234"/>
      <c r="S1302" s="234"/>
      <c r="T1302" s="235"/>
      <c r="AT1302" s="229" t="s">
        <v>167</v>
      </c>
      <c r="AU1302" s="229" t="s">
        <v>83</v>
      </c>
      <c r="AV1302" s="227" t="s">
        <v>83</v>
      </c>
      <c r="AW1302" s="227" t="s">
        <v>31</v>
      </c>
      <c r="AX1302" s="227" t="s">
        <v>74</v>
      </c>
      <c r="AY1302" s="229" t="s">
        <v>159</v>
      </c>
    </row>
    <row r="1303" spans="2:51" s="227" customFormat="1" ht="12">
      <c r="B1303" s="228"/>
      <c r="D1303" s="220" t="s">
        <v>167</v>
      </c>
      <c r="E1303" s="229" t="s">
        <v>1</v>
      </c>
      <c r="F1303" s="230" t="s">
        <v>1555</v>
      </c>
      <c r="H1303" s="231">
        <v>29.6</v>
      </c>
      <c r="K1303" s="232"/>
      <c r="L1303" s="228"/>
      <c r="M1303" s="233"/>
      <c r="N1303" s="234"/>
      <c r="O1303" s="234"/>
      <c r="P1303" s="234"/>
      <c r="Q1303" s="234"/>
      <c r="R1303" s="234"/>
      <c r="S1303" s="234"/>
      <c r="T1303" s="235"/>
      <c r="AT1303" s="229" t="s">
        <v>167</v>
      </c>
      <c r="AU1303" s="229" t="s">
        <v>83</v>
      </c>
      <c r="AV1303" s="227" t="s">
        <v>83</v>
      </c>
      <c r="AW1303" s="227" t="s">
        <v>31</v>
      </c>
      <c r="AX1303" s="227" t="s">
        <v>74</v>
      </c>
      <c r="AY1303" s="229" t="s">
        <v>159</v>
      </c>
    </row>
    <row r="1304" spans="2:51" s="255" customFormat="1" ht="12">
      <c r="B1304" s="254"/>
      <c r="D1304" s="220" t="s">
        <v>167</v>
      </c>
      <c r="E1304" s="256" t="s">
        <v>1</v>
      </c>
      <c r="F1304" s="257" t="s">
        <v>380</v>
      </c>
      <c r="H1304" s="258">
        <v>650.4</v>
      </c>
      <c r="K1304" s="259"/>
      <c r="L1304" s="254"/>
      <c r="M1304" s="260"/>
      <c r="N1304" s="261"/>
      <c r="O1304" s="261"/>
      <c r="P1304" s="261"/>
      <c r="Q1304" s="261"/>
      <c r="R1304" s="261"/>
      <c r="S1304" s="261"/>
      <c r="T1304" s="262"/>
      <c r="AT1304" s="256" t="s">
        <v>167</v>
      </c>
      <c r="AU1304" s="256" t="s">
        <v>83</v>
      </c>
      <c r="AV1304" s="255" t="s">
        <v>86</v>
      </c>
      <c r="AW1304" s="255" t="s">
        <v>31</v>
      </c>
      <c r="AX1304" s="255" t="s">
        <v>74</v>
      </c>
      <c r="AY1304" s="256" t="s">
        <v>159</v>
      </c>
    </row>
    <row r="1305" spans="2:51" s="218" customFormat="1" ht="12">
      <c r="B1305" s="219"/>
      <c r="D1305" s="220" t="s">
        <v>167</v>
      </c>
      <c r="E1305" s="221" t="s">
        <v>1</v>
      </c>
      <c r="F1305" s="222" t="s">
        <v>353</v>
      </c>
      <c r="H1305" s="221" t="s">
        <v>1</v>
      </c>
      <c r="K1305" s="223"/>
      <c r="L1305" s="219"/>
      <c r="M1305" s="224"/>
      <c r="N1305" s="225"/>
      <c r="O1305" s="225"/>
      <c r="P1305" s="225"/>
      <c r="Q1305" s="225"/>
      <c r="R1305" s="225"/>
      <c r="S1305" s="225"/>
      <c r="T1305" s="226"/>
      <c r="AT1305" s="221" t="s">
        <v>167</v>
      </c>
      <c r="AU1305" s="221" t="s">
        <v>83</v>
      </c>
      <c r="AV1305" s="218" t="s">
        <v>79</v>
      </c>
      <c r="AW1305" s="218" t="s">
        <v>31</v>
      </c>
      <c r="AX1305" s="218" t="s">
        <v>74</v>
      </c>
      <c r="AY1305" s="221" t="s">
        <v>159</v>
      </c>
    </row>
    <row r="1306" spans="2:51" s="227" customFormat="1" ht="12">
      <c r="B1306" s="228"/>
      <c r="D1306" s="220" t="s">
        <v>167</v>
      </c>
      <c r="E1306" s="229" t="s">
        <v>1</v>
      </c>
      <c r="F1306" s="230" t="s">
        <v>1556</v>
      </c>
      <c r="H1306" s="231">
        <v>38.1</v>
      </c>
      <c r="K1306" s="232"/>
      <c r="L1306" s="228"/>
      <c r="M1306" s="233"/>
      <c r="N1306" s="234"/>
      <c r="O1306" s="234"/>
      <c r="P1306" s="234"/>
      <c r="Q1306" s="234"/>
      <c r="R1306" s="234"/>
      <c r="S1306" s="234"/>
      <c r="T1306" s="235"/>
      <c r="AT1306" s="229" t="s">
        <v>167</v>
      </c>
      <c r="AU1306" s="229" t="s">
        <v>83</v>
      </c>
      <c r="AV1306" s="227" t="s">
        <v>83</v>
      </c>
      <c r="AW1306" s="227" t="s">
        <v>31</v>
      </c>
      <c r="AX1306" s="227" t="s">
        <v>74</v>
      </c>
      <c r="AY1306" s="229" t="s">
        <v>159</v>
      </c>
    </row>
    <row r="1307" spans="2:51" s="227" customFormat="1" ht="12">
      <c r="B1307" s="228"/>
      <c r="D1307" s="220" t="s">
        <v>167</v>
      </c>
      <c r="E1307" s="229" t="s">
        <v>1</v>
      </c>
      <c r="F1307" s="230" t="s">
        <v>1557</v>
      </c>
      <c r="H1307" s="231">
        <v>40.475</v>
      </c>
      <c r="K1307" s="232"/>
      <c r="L1307" s="228"/>
      <c r="M1307" s="233"/>
      <c r="N1307" s="234"/>
      <c r="O1307" s="234"/>
      <c r="P1307" s="234"/>
      <c r="Q1307" s="234"/>
      <c r="R1307" s="234"/>
      <c r="S1307" s="234"/>
      <c r="T1307" s="235"/>
      <c r="AT1307" s="229" t="s">
        <v>167</v>
      </c>
      <c r="AU1307" s="229" t="s">
        <v>83</v>
      </c>
      <c r="AV1307" s="227" t="s">
        <v>83</v>
      </c>
      <c r="AW1307" s="227" t="s">
        <v>31</v>
      </c>
      <c r="AX1307" s="227" t="s">
        <v>74</v>
      </c>
      <c r="AY1307" s="229" t="s">
        <v>159</v>
      </c>
    </row>
    <row r="1308" spans="2:51" s="227" customFormat="1" ht="12">
      <c r="B1308" s="228"/>
      <c r="D1308" s="220" t="s">
        <v>167</v>
      </c>
      <c r="E1308" s="229" t="s">
        <v>1</v>
      </c>
      <c r="F1308" s="230" t="s">
        <v>1558</v>
      </c>
      <c r="H1308" s="231">
        <v>47.75</v>
      </c>
      <c r="K1308" s="232"/>
      <c r="L1308" s="228"/>
      <c r="M1308" s="233"/>
      <c r="N1308" s="234"/>
      <c r="O1308" s="234"/>
      <c r="P1308" s="234"/>
      <c r="Q1308" s="234"/>
      <c r="R1308" s="234"/>
      <c r="S1308" s="234"/>
      <c r="T1308" s="235"/>
      <c r="AT1308" s="229" t="s">
        <v>167</v>
      </c>
      <c r="AU1308" s="229" t="s">
        <v>83</v>
      </c>
      <c r="AV1308" s="227" t="s">
        <v>83</v>
      </c>
      <c r="AW1308" s="227" t="s">
        <v>31</v>
      </c>
      <c r="AX1308" s="227" t="s">
        <v>74</v>
      </c>
      <c r="AY1308" s="229" t="s">
        <v>159</v>
      </c>
    </row>
    <row r="1309" spans="2:51" s="227" customFormat="1" ht="12">
      <c r="B1309" s="228"/>
      <c r="D1309" s="220" t="s">
        <v>167</v>
      </c>
      <c r="E1309" s="229" t="s">
        <v>1</v>
      </c>
      <c r="F1309" s="230" t="s">
        <v>1559</v>
      </c>
      <c r="H1309" s="231">
        <v>32.4</v>
      </c>
      <c r="K1309" s="232"/>
      <c r="L1309" s="228"/>
      <c r="M1309" s="233"/>
      <c r="N1309" s="234"/>
      <c r="O1309" s="234"/>
      <c r="P1309" s="234"/>
      <c r="Q1309" s="234"/>
      <c r="R1309" s="234"/>
      <c r="S1309" s="234"/>
      <c r="T1309" s="235"/>
      <c r="AT1309" s="229" t="s">
        <v>167</v>
      </c>
      <c r="AU1309" s="229" t="s">
        <v>83</v>
      </c>
      <c r="AV1309" s="227" t="s">
        <v>83</v>
      </c>
      <c r="AW1309" s="227" t="s">
        <v>31</v>
      </c>
      <c r="AX1309" s="227" t="s">
        <v>74</v>
      </c>
      <c r="AY1309" s="229" t="s">
        <v>159</v>
      </c>
    </row>
    <row r="1310" spans="2:51" s="227" customFormat="1" ht="12">
      <c r="B1310" s="228"/>
      <c r="D1310" s="220" t="s">
        <v>167</v>
      </c>
      <c r="E1310" s="229" t="s">
        <v>1</v>
      </c>
      <c r="F1310" s="230" t="s">
        <v>1560</v>
      </c>
      <c r="H1310" s="231">
        <v>32.4</v>
      </c>
      <c r="K1310" s="232"/>
      <c r="L1310" s="228"/>
      <c r="M1310" s="233"/>
      <c r="N1310" s="234"/>
      <c r="O1310" s="234"/>
      <c r="P1310" s="234"/>
      <c r="Q1310" s="234"/>
      <c r="R1310" s="234"/>
      <c r="S1310" s="234"/>
      <c r="T1310" s="235"/>
      <c r="AT1310" s="229" t="s">
        <v>167</v>
      </c>
      <c r="AU1310" s="229" t="s">
        <v>83</v>
      </c>
      <c r="AV1310" s="227" t="s">
        <v>83</v>
      </c>
      <c r="AW1310" s="227" t="s">
        <v>31</v>
      </c>
      <c r="AX1310" s="227" t="s">
        <v>74</v>
      </c>
      <c r="AY1310" s="229" t="s">
        <v>159</v>
      </c>
    </row>
    <row r="1311" spans="2:51" s="227" customFormat="1" ht="12">
      <c r="B1311" s="228"/>
      <c r="D1311" s="220" t="s">
        <v>167</v>
      </c>
      <c r="E1311" s="229" t="s">
        <v>1</v>
      </c>
      <c r="F1311" s="230" t="s">
        <v>1561</v>
      </c>
      <c r="H1311" s="231">
        <v>32</v>
      </c>
      <c r="K1311" s="232"/>
      <c r="L1311" s="228"/>
      <c r="M1311" s="233"/>
      <c r="N1311" s="234"/>
      <c r="O1311" s="234"/>
      <c r="P1311" s="234"/>
      <c r="Q1311" s="234"/>
      <c r="R1311" s="234"/>
      <c r="S1311" s="234"/>
      <c r="T1311" s="235"/>
      <c r="AT1311" s="229" t="s">
        <v>167</v>
      </c>
      <c r="AU1311" s="229" t="s">
        <v>83</v>
      </c>
      <c r="AV1311" s="227" t="s">
        <v>83</v>
      </c>
      <c r="AW1311" s="227" t="s">
        <v>31</v>
      </c>
      <c r="AX1311" s="227" t="s">
        <v>74</v>
      </c>
      <c r="AY1311" s="229" t="s">
        <v>159</v>
      </c>
    </row>
    <row r="1312" spans="2:51" s="227" customFormat="1" ht="12">
      <c r="B1312" s="228"/>
      <c r="D1312" s="220" t="s">
        <v>167</v>
      </c>
      <c r="E1312" s="229" t="s">
        <v>1</v>
      </c>
      <c r="F1312" s="230" t="s">
        <v>1562</v>
      </c>
      <c r="H1312" s="231">
        <v>34.85</v>
      </c>
      <c r="K1312" s="232"/>
      <c r="L1312" s="228"/>
      <c r="M1312" s="233"/>
      <c r="N1312" s="234"/>
      <c r="O1312" s="234"/>
      <c r="P1312" s="234"/>
      <c r="Q1312" s="234"/>
      <c r="R1312" s="234"/>
      <c r="S1312" s="234"/>
      <c r="T1312" s="235"/>
      <c r="AT1312" s="229" t="s">
        <v>167</v>
      </c>
      <c r="AU1312" s="229" t="s">
        <v>83</v>
      </c>
      <c r="AV1312" s="227" t="s">
        <v>83</v>
      </c>
      <c r="AW1312" s="227" t="s">
        <v>31</v>
      </c>
      <c r="AX1312" s="227" t="s">
        <v>74</v>
      </c>
      <c r="AY1312" s="229" t="s">
        <v>159</v>
      </c>
    </row>
    <row r="1313" spans="2:51" s="227" customFormat="1" ht="12">
      <c r="B1313" s="228"/>
      <c r="D1313" s="220" t="s">
        <v>167</v>
      </c>
      <c r="E1313" s="229" t="s">
        <v>1</v>
      </c>
      <c r="F1313" s="230" t="s">
        <v>1563</v>
      </c>
      <c r="H1313" s="231">
        <v>30.45</v>
      </c>
      <c r="K1313" s="232"/>
      <c r="L1313" s="228"/>
      <c r="M1313" s="233"/>
      <c r="N1313" s="234"/>
      <c r="O1313" s="234"/>
      <c r="P1313" s="234"/>
      <c r="Q1313" s="234"/>
      <c r="R1313" s="234"/>
      <c r="S1313" s="234"/>
      <c r="T1313" s="235"/>
      <c r="AT1313" s="229" t="s">
        <v>167</v>
      </c>
      <c r="AU1313" s="229" t="s">
        <v>83</v>
      </c>
      <c r="AV1313" s="227" t="s">
        <v>83</v>
      </c>
      <c r="AW1313" s="227" t="s">
        <v>31</v>
      </c>
      <c r="AX1313" s="227" t="s">
        <v>74</v>
      </c>
      <c r="AY1313" s="229" t="s">
        <v>159</v>
      </c>
    </row>
    <row r="1314" spans="2:51" s="227" customFormat="1" ht="12">
      <c r="B1314" s="228"/>
      <c r="D1314" s="220" t="s">
        <v>167</v>
      </c>
      <c r="E1314" s="229" t="s">
        <v>1</v>
      </c>
      <c r="F1314" s="230" t="s">
        <v>1564</v>
      </c>
      <c r="H1314" s="231">
        <v>85.75</v>
      </c>
      <c r="K1314" s="232"/>
      <c r="L1314" s="228"/>
      <c r="M1314" s="233"/>
      <c r="N1314" s="234"/>
      <c r="O1314" s="234"/>
      <c r="P1314" s="234"/>
      <c r="Q1314" s="234"/>
      <c r="R1314" s="234"/>
      <c r="S1314" s="234"/>
      <c r="T1314" s="235"/>
      <c r="AT1314" s="229" t="s">
        <v>167</v>
      </c>
      <c r="AU1314" s="229" t="s">
        <v>83</v>
      </c>
      <c r="AV1314" s="227" t="s">
        <v>83</v>
      </c>
      <c r="AW1314" s="227" t="s">
        <v>31</v>
      </c>
      <c r="AX1314" s="227" t="s">
        <v>74</v>
      </c>
      <c r="AY1314" s="229" t="s">
        <v>159</v>
      </c>
    </row>
    <row r="1315" spans="2:51" s="255" customFormat="1" ht="12">
      <c r="B1315" s="254"/>
      <c r="D1315" s="220" t="s">
        <v>167</v>
      </c>
      <c r="E1315" s="256" t="s">
        <v>1</v>
      </c>
      <c r="F1315" s="257" t="s">
        <v>380</v>
      </c>
      <c r="H1315" s="258">
        <v>374.175</v>
      </c>
      <c r="K1315" s="259"/>
      <c r="L1315" s="254"/>
      <c r="M1315" s="260"/>
      <c r="N1315" s="261"/>
      <c r="O1315" s="261"/>
      <c r="P1315" s="261"/>
      <c r="Q1315" s="261"/>
      <c r="R1315" s="261"/>
      <c r="S1315" s="261"/>
      <c r="T1315" s="262"/>
      <c r="AT1315" s="256" t="s">
        <v>167</v>
      </c>
      <c r="AU1315" s="256" t="s">
        <v>83</v>
      </c>
      <c r="AV1315" s="255" t="s">
        <v>86</v>
      </c>
      <c r="AW1315" s="255" t="s">
        <v>31</v>
      </c>
      <c r="AX1315" s="255" t="s">
        <v>74</v>
      </c>
      <c r="AY1315" s="256" t="s">
        <v>159</v>
      </c>
    </row>
    <row r="1316" spans="2:51" s="218" customFormat="1" ht="12">
      <c r="B1316" s="219"/>
      <c r="D1316" s="220" t="s">
        <v>167</v>
      </c>
      <c r="E1316" s="221" t="s">
        <v>1</v>
      </c>
      <c r="F1316" s="222" t="s">
        <v>394</v>
      </c>
      <c r="H1316" s="221" t="s">
        <v>1</v>
      </c>
      <c r="K1316" s="223"/>
      <c r="L1316" s="219"/>
      <c r="M1316" s="224"/>
      <c r="N1316" s="225"/>
      <c r="O1316" s="225"/>
      <c r="P1316" s="225"/>
      <c r="Q1316" s="225"/>
      <c r="R1316" s="225"/>
      <c r="S1316" s="225"/>
      <c r="T1316" s="226"/>
      <c r="AT1316" s="221" t="s">
        <v>167</v>
      </c>
      <c r="AU1316" s="221" t="s">
        <v>83</v>
      </c>
      <c r="AV1316" s="218" t="s">
        <v>79</v>
      </c>
      <c r="AW1316" s="218" t="s">
        <v>31</v>
      </c>
      <c r="AX1316" s="218" t="s">
        <v>74</v>
      </c>
      <c r="AY1316" s="221" t="s">
        <v>159</v>
      </c>
    </row>
    <row r="1317" spans="2:51" s="227" customFormat="1" ht="12">
      <c r="B1317" s="228"/>
      <c r="D1317" s="220" t="s">
        <v>167</v>
      </c>
      <c r="E1317" s="229" t="s">
        <v>1</v>
      </c>
      <c r="F1317" s="230" t="s">
        <v>1565</v>
      </c>
      <c r="H1317" s="231">
        <v>25.6</v>
      </c>
      <c r="K1317" s="232"/>
      <c r="L1317" s="228"/>
      <c r="M1317" s="233"/>
      <c r="N1317" s="234"/>
      <c r="O1317" s="234"/>
      <c r="P1317" s="234"/>
      <c r="Q1317" s="234"/>
      <c r="R1317" s="234"/>
      <c r="S1317" s="234"/>
      <c r="T1317" s="235"/>
      <c r="AT1317" s="229" t="s">
        <v>167</v>
      </c>
      <c r="AU1317" s="229" t="s">
        <v>83</v>
      </c>
      <c r="AV1317" s="227" t="s">
        <v>83</v>
      </c>
      <c r="AW1317" s="227" t="s">
        <v>31</v>
      </c>
      <c r="AX1317" s="227" t="s">
        <v>74</v>
      </c>
      <c r="AY1317" s="229" t="s">
        <v>159</v>
      </c>
    </row>
    <row r="1318" spans="2:51" s="227" customFormat="1" ht="12">
      <c r="B1318" s="228"/>
      <c r="D1318" s="220" t="s">
        <v>167</v>
      </c>
      <c r="E1318" s="229" t="s">
        <v>1</v>
      </c>
      <c r="F1318" s="230" t="s">
        <v>1566</v>
      </c>
      <c r="H1318" s="231">
        <v>42.5</v>
      </c>
      <c r="K1318" s="232"/>
      <c r="L1318" s="228"/>
      <c r="M1318" s="233"/>
      <c r="N1318" s="234"/>
      <c r="O1318" s="234"/>
      <c r="P1318" s="234"/>
      <c r="Q1318" s="234"/>
      <c r="R1318" s="234"/>
      <c r="S1318" s="234"/>
      <c r="T1318" s="235"/>
      <c r="AT1318" s="229" t="s">
        <v>167</v>
      </c>
      <c r="AU1318" s="229" t="s">
        <v>83</v>
      </c>
      <c r="AV1318" s="227" t="s">
        <v>83</v>
      </c>
      <c r="AW1318" s="227" t="s">
        <v>31</v>
      </c>
      <c r="AX1318" s="227" t="s">
        <v>74</v>
      </c>
      <c r="AY1318" s="229" t="s">
        <v>159</v>
      </c>
    </row>
    <row r="1319" spans="2:51" s="227" customFormat="1" ht="12">
      <c r="B1319" s="228"/>
      <c r="D1319" s="220" t="s">
        <v>167</v>
      </c>
      <c r="E1319" s="229" t="s">
        <v>1</v>
      </c>
      <c r="F1319" s="230" t="s">
        <v>1567</v>
      </c>
      <c r="H1319" s="231">
        <v>42.5</v>
      </c>
      <c r="K1319" s="232"/>
      <c r="L1319" s="228"/>
      <c r="M1319" s="233"/>
      <c r="N1319" s="234"/>
      <c r="O1319" s="234"/>
      <c r="P1319" s="234"/>
      <c r="Q1319" s="234"/>
      <c r="R1319" s="234"/>
      <c r="S1319" s="234"/>
      <c r="T1319" s="235"/>
      <c r="AT1319" s="229" t="s">
        <v>167</v>
      </c>
      <c r="AU1319" s="229" t="s">
        <v>83</v>
      </c>
      <c r="AV1319" s="227" t="s">
        <v>83</v>
      </c>
      <c r="AW1319" s="227" t="s">
        <v>31</v>
      </c>
      <c r="AX1319" s="227" t="s">
        <v>74</v>
      </c>
      <c r="AY1319" s="229" t="s">
        <v>159</v>
      </c>
    </row>
    <row r="1320" spans="2:51" s="227" customFormat="1" ht="12">
      <c r="B1320" s="228"/>
      <c r="D1320" s="220" t="s">
        <v>167</v>
      </c>
      <c r="E1320" s="229" t="s">
        <v>1</v>
      </c>
      <c r="F1320" s="230" t="s">
        <v>1568</v>
      </c>
      <c r="H1320" s="231">
        <v>59.5</v>
      </c>
      <c r="K1320" s="232"/>
      <c r="L1320" s="228"/>
      <c r="M1320" s="233"/>
      <c r="N1320" s="234"/>
      <c r="O1320" s="234"/>
      <c r="P1320" s="234"/>
      <c r="Q1320" s="234"/>
      <c r="R1320" s="234"/>
      <c r="S1320" s="234"/>
      <c r="T1320" s="235"/>
      <c r="AT1320" s="229" t="s">
        <v>167</v>
      </c>
      <c r="AU1320" s="229" t="s">
        <v>83</v>
      </c>
      <c r="AV1320" s="227" t="s">
        <v>83</v>
      </c>
      <c r="AW1320" s="227" t="s">
        <v>31</v>
      </c>
      <c r="AX1320" s="227" t="s">
        <v>74</v>
      </c>
      <c r="AY1320" s="229" t="s">
        <v>159</v>
      </c>
    </row>
    <row r="1321" spans="2:51" s="227" customFormat="1" ht="12">
      <c r="B1321" s="228"/>
      <c r="D1321" s="220" t="s">
        <v>167</v>
      </c>
      <c r="E1321" s="229" t="s">
        <v>1</v>
      </c>
      <c r="F1321" s="230" t="s">
        <v>1569</v>
      </c>
      <c r="H1321" s="231">
        <v>31.65</v>
      </c>
      <c r="K1321" s="232"/>
      <c r="L1321" s="228"/>
      <c r="M1321" s="233"/>
      <c r="N1321" s="234"/>
      <c r="O1321" s="234"/>
      <c r="P1321" s="234"/>
      <c r="Q1321" s="234"/>
      <c r="R1321" s="234"/>
      <c r="S1321" s="234"/>
      <c r="T1321" s="235"/>
      <c r="AT1321" s="229" t="s">
        <v>167</v>
      </c>
      <c r="AU1321" s="229" t="s">
        <v>83</v>
      </c>
      <c r="AV1321" s="227" t="s">
        <v>83</v>
      </c>
      <c r="AW1321" s="227" t="s">
        <v>31</v>
      </c>
      <c r="AX1321" s="227" t="s">
        <v>74</v>
      </c>
      <c r="AY1321" s="229" t="s">
        <v>159</v>
      </c>
    </row>
    <row r="1322" spans="2:51" s="227" customFormat="1" ht="12">
      <c r="B1322" s="228"/>
      <c r="D1322" s="220" t="s">
        <v>167</v>
      </c>
      <c r="E1322" s="229" t="s">
        <v>1</v>
      </c>
      <c r="F1322" s="230" t="s">
        <v>1570</v>
      </c>
      <c r="H1322" s="231">
        <v>34</v>
      </c>
      <c r="K1322" s="232"/>
      <c r="L1322" s="228"/>
      <c r="M1322" s="233"/>
      <c r="N1322" s="234"/>
      <c r="O1322" s="234"/>
      <c r="P1322" s="234"/>
      <c r="Q1322" s="234"/>
      <c r="R1322" s="234"/>
      <c r="S1322" s="234"/>
      <c r="T1322" s="235"/>
      <c r="AT1322" s="229" t="s">
        <v>167</v>
      </c>
      <c r="AU1322" s="229" t="s">
        <v>83</v>
      </c>
      <c r="AV1322" s="227" t="s">
        <v>83</v>
      </c>
      <c r="AW1322" s="227" t="s">
        <v>31</v>
      </c>
      <c r="AX1322" s="227" t="s">
        <v>74</v>
      </c>
      <c r="AY1322" s="229" t="s">
        <v>159</v>
      </c>
    </row>
    <row r="1323" spans="2:51" s="227" customFormat="1" ht="12">
      <c r="B1323" s="228"/>
      <c r="D1323" s="220" t="s">
        <v>167</v>
      </c>
      <c r="E1323" s="229" t="s">
        <v>1</v>
      </c>
      <c r="F1323" s="230" t="s">
        <v>1571</v>
      </c>
      <c r="H1323" s="231">
        <v>40.5</v>
      </c>
      <c r="K1323" s="232"/>
      <c r="L1323" s="228"/>
      <c r="M1323" s="233"/>
      <c r="N1323" s="234"/>
      <c r="O1323" s="234"/>
      <c r="P1323" s="234"/>
      <c r="Q1323" s="234"/>
      <c r="R1323" s="234"/>
      <c r="S1323" s="234"/>
      <c r="T1323" s="235"/>
      <c r="AT1323" s="229" t="s">
        <v>167</v>
      </c>
      <c r="AU1323" s="229" t="s">
        <v>83</v>
      </c>
      <c r="AV1323" s="227" t="s">
        <v>83</v>
      </c>
      <c r="AW1323" s="227" t="s">
        <v>31</v>
      </c>
      <c r="AX1323" s="227" t="s">
        <v>74</v>
      </c>
      <c r="AY1323" s="229" t="s">
        <v>159</v>
      </c>
    </row>
    <row r="1324" spans="2:51" s="227" customFormat="1" ht="12">
      <c r="B1324" s="228"/>
      <c r="D1324" s="220" t="s">
        <v>167</v>
      </c>
      <c r="E1324" s="229" t="s">
        <v>1</v>
      </c>
      <c r="F1324" s="230" t="s">
        <v>1572</v>
      </c>
      <c r="H1324" s="231">
        <v>292.95</v>
      </c>
      <c r="K1324" s="232"/>
      <c r="L1324" s="228"/>
      <c r="M1324" s="233"/>
      <c r="N1324" s="234"/>
      <c r="O1324" s="234"/>
      <c r="P1324" s="234"/>
      <c r="Q1324" s="234"/>
      <c r="R1324" s="234"/>
      <c r="S1324" s="234"/>
      <c r="T1324" s="235"/>
      <c r="AT1324" s="229" t="s">
        <v>167</v>
      </c>
      <c r="AU1324" s="229" t="s">
        <v>83</v>
      </c>
      <c r="AV1324" s="227" t="s">
        <v>83</v>
      </c>
      <c r="AW1324" s="227" t="s">
        <v>31</v>
      </c>
      <c r="AX1324" s="227" t="s">
        <v>74</v>
      </c>
      <c r="AY1324" s="229" t="s">
        <v>159</v>
      </c>
    </row>
    <row r="1325" spans="2:51" s="227" customFormat="1" ht="12">
      <c r="B1325" s="228"/>
      <c r="D1325" s="220" t="s">
        <v>167</v>
      </c>
      <c r="E1325" s="229" t="s">
        <v>1</v>
      </c>
      <c r="F1325" s="230" t="s">
        <v>1573</v>
      </c>
      <c r="H1325" s="231">
        <v>220.8</v>
      </c>
      <c r="K1325" s="232"/>
      <c r="L1325" s="228"/>
      <c r="M1325" s="233"/>
      <c r="N1325" s="234"/>
      <c r="O1325" s="234"/>
      <c r="P1325" s="234"/>
      <c r="Q1325" s="234"/>
      <c r="R1325" s="234"/>
      <c r="S1325" s="234"/>
      <c r="T1325" s="235"/>
      <c r="AT1325" s="229" t="s">
        <v>167</v>
      </c>
      <c r="AU1325" s="229" t="s">
        <v>83</v>
      </c>
      <c r="AV1325" s="227" t="s">
        <v>83</v>
      </c>
      <c r="AW1325" s="227" t="s">
        <v>31</v>
      </c>
      <c r="AX1325" s="227" t="s">
        <v>74</v>
      </c>
      <c r="AY1325" s="229" t="s">
        <v>159</v>
      </c>
    </row>
    <row r="1326" spans="2:51" s="255" customFormat="1" ht="12">
      <c r="B1326" s="254"/>
      <c r="D1326" s="220" t="s">
        <v>167</v>
      </c>
      <c r="E1326" s="256" t="s">
        <v>1</v>
      </c>
      <c r="F1326" s="257" t="s">
        <v>380</v>
      </c>
      <c r="H1326" s="258">
        <v>790</v>
      </c>
      <c r="K1326" s="259"/>
      <c r="L1326" s="254"/>
      <c r="M1326" s="260"/>
      <c r="N1326" s="261"/>
      <c r="O1326" s="261"/>
      <c r="P1326" s="261"/>
      <c r="Q1326" s="261"/>
      <c r="R1326" s="261"/>
      <c r="S1326" s="261"/>
      <c r="T1326" s="262"/>
      <c r="AT1326" s="256" t="s">
        <v>167</v>
      </c>
      <c r="AU1326" s="256" t="s">
        <v>83</v>
      </c>
      <c r="AV1326" s="255" t="s">
        <v>86</v>
      </c>
      <c r="AW1326" s="255" t="s">
        <v>31</v>
      </c>
      <c r="AX1326" s="255" t="s">
        <v>74</v>
      </c>
      <c r="AY1326" s="256" t="s">
        <v>159</v>
      </c>
    </row>
    <row r="1327" spans="2:51" s="218" customFormat="1" ht="12">
      <c r="B1327" s="219"/>
      <c r="D1327" s="220" t="s">
        <v>167</v>
      </c>
      <c r="E1327" s="221" t="s">
        <v>1</v>
      </c>
      <c r="F1327" s="222" t="s">
        <v>458</v>
      </c>
      <c r="H1327" s="221" t="s">
        <v>1</v>
      </c>
      <c r="K1327" s="223"/>
      <c r="L1327" s="219"/>
      <c r="M1327" s="224"/>
      <c r="N1327" s="225"/>
      <c r="O1327" s="225"/>
      <c r="P1327" s="225"/>
      <c r="Q1327" s="225"/>
      <c r="R1327" s="225"/>
      <c r="S1327" s="225"/>
      <c r="T1327" s="226"/>
      <c r="AT1327" s="221" t="s">
        <v>167</v>
      </c>
      <c r="AU1327" s="221" t="s">
        <v>83</v>
      </c>
      <c r="AV1327" s="218" t="s">
        <v>79</v>
      </c>
      <c r="AW1327" s="218" t="s">
        <v>31</v>
      </c>
      <c r="AX1327" s="218" t="s">
        <v>74</v>
      </c>
      <c r="AY1327" s="221" t="s">
        <v>159</v>
      </c>
    </row>
    <row r="1328" spans="2:51" s="227" customFormat="1" ht="12">
      <c r="B1328" s="228"/>
      <c r="D1328" s="220" t="s">
        <v>167</v>
      </c>
      <c r="E1328" s="229" t="s">
        <v>1</v>
      </c>
      <c r="F1328" s="230" t="s">
        <v>1574</v>
      </c>
      <c r="H1328" s="231">
        <v>2370</v>
      </c>
      <c r="K1328" s="232"/>
      <c r="L1328" s="228"/>
      <c r="M1328" s="233"/>
      <c r="N1328" s="234"/>
      <c r="O1328" s="234"/>
      <c r="P1328" s="234"/>
      <c r="Q1328" s="234"/>
      <c r="R1328" s="234"/>
      <c r="S1328" s="234"/>
      <c r="T1328" s="235"/>
      <c r="AT1328" s="229" t="s">
        <v>167</v>
      </c>
      <c r="AU1328" s="229" t="s">
        <v>83</v>
      </c>
      <c r="AV1328" s="227" t="s">
        <v>83</v>
      </c>
      <c r="AW1328" s="227" t="s">
        <v>31</v>
      </c>
      <c r="AX1328" s="227" t="s">
        <v>74</v>
      </c>
      <c r="AY1328" s="229" t="s">
        <v>159</v>
      </c>
    </row>
    <row r="1329" spans="2:51" s="255" customFormat="1" ht="12">
      <c r="B1329" s="254"/>
      <c r="D1329" s="220" t="s">
        <v>167</v>
      </c>
      <c r="E1329" s="256" t="s">
        <v>1</v>
      </c>
      <c r="F1329" s="257" t="s">
        <v>380</v>
      </c>
      <c r="H1329" s="258">
        <v>2370</v>
      </c>
      <c r="K1329" s="259"/>
      <c r="L1329" s="254"/>
      <c r="M1329" s="260"/>
      <c r="N1329" s="261"/>
      <c r="O1329" s="261"/>
      <c r="P1329" s="261"/>
      <c r="Q1329" s="261"/>
      <c r="R1329" s="261"/>
      <c r="S1329" s="261"/>
      <c r="T1329" s="262"/>
      <c r="AT1329" s="256" t="s">
        <v>167</v>
      </c>
      <c r="AU1329" s="256" t="s">
        <v>83</v>
      </c>
      <c r="AV1329" s="255" t="s">
        <v>86</v>
      </c>
      <c r="AW1329" s="255" t="s">
        <v>31</v>
      </c>
      <c r="AX1329" s="255" t="s">
        <v>74</v>
      </c>
      <c r="AY1329" s="256" t="s">
        <v>159</v>
      </c>
    </row>
    <row r="1330" spans="2:51" s="236" customFormat="1" ht="12">
      <c r="B1330" s="237"/>
      <c r="D1330" s="220" t="s">
        <v>167</v>
      </c>
      <c r="E1330" s="238" t="s">
        <v>1</v>
      </c>
      <c r="F1330" s="239" t="s">
        <v>178</v>
      </c>
      <c r="H1330" s="240">
        <v>7309.363</v>
      </c>
      <c r="K1330" s="241"/>
      <c r="L1330" s="237"/>
      <c r="M1330" s="242"/>
      <c r="N1330" s="243"/>
      <c r="O1330" s="243"/>
      <c r="P1330" s="243"/>
      <c r="Q1330" s="243"/>
      <c r="R1330" s="243"/>
      <c r="S1330" s="243"/>
      <c r="T1330" s="244"/>
      <c r="AT1330" s="238" t="s">
        <v>167</v>
      </c>
      <c r="AU1330" s="238" t="s">
        <v>83</v>
      </c>
      <c r="AV1330" s="236" t="s">
        <v>89</v>
      </c>
      <c r="AW1330" s="236" t="s">
        <v>31</v>
      </c>
      <c r="AX1330" s="236" t="s">
        <v>79</v>
      </c>
      <c r="AY1330" s="238" t="s">
        <v>159</v>
      </c>
    </row>
    <row r="1331" spans="1:65" s="34" customFormat="1" ht="24.2" customHeight="1">
      <c r="A1331" s="28"/>
      <c r="B1331" s="29"/>
      <c r="C1331" s="205" t="s">
        <v>1575</v>
      </c>
      <c r="D1331" s="205" t="s">
        <v>161</v>
      </c>
      <c r="E1331" s="206" t="s">
        <v>1576</v>
      </c>
      <c r="F1331" s="207" t="s">
        <v>1577</v>
      </c>
      <c r="G1331" s="208" t="s">
        <v>234</v>
      </c>
      <c r="H1331" s="209">
        <v>7663.775</v>
      </c>
      <c r="I1331" s="1"/>
      <c r="J1331" s="211">
        <f>ROUND(I1331*H1331,2)</f>
        <v>0</v>
      </c>
      <c r="K1331" s="208" t="s">
        <v>165</v>
      </c>
      <c r="L1331" s="29"/>
      <c r="M1331" s="212" t="s">
        <v>1</v>
      </c>
      <c r="N1331" s="213" t="s">
        <v>39</v>
      </c>
      <c r="O1331" s="76"/>
      <c r="P1331" s="214">
        <f>O1331*H1331</f>
        <v>0</v>
      </c>
      <c r="Q1331" s="214">
        <v>0.0002</v>
      </c>
      <c r="R1331" s="214">
        <f>Q1331*H1331</f>
        <v>1.532755</v>
      </c>
      <c r="S1331" s="214">
        <v>0</v>
      </c>
      <c r="T1331" s="215">
        <f>S1331*H1331</f>
        <v>0</v>
      </c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R1331" s="216" t="s">
        <v>244</v>
      </c>
      <c r="AT1331" s="216" t="s">
        <v>161</v>
      </c>
      <c r="AU1331" s="216" t="s">
        <v>83</v>
      </c>
      <c r="AY1331" s="11" t="s">
        <v>159</v>
      </c>
      <c r="BE1331" s="217">
        <f>IF(N1331="základní",J1331,0)</f>
        <v>0</v>
      </c>
      <c r="BF1331" s="217">
        <f>IF(N1331="snížená",J1331,0)</f>
        <v>0</v>
      </c>
      <c r="BG1331" s="217">
        <f>IF(N1331="zákl. přenesená",J1331,0)</f>
        <v>0</v>
      </c>
      <c r="BH1331" s="217">
        <f>IF(N1331="sníž. přenesená",J1331,0)</f>
        <v>0</v>
      </c>
      <c r="BI1331" s="217">
        <f>IF(N1331="nulová",J1331,0)</f>
        <v>0</v>
      </c>
      <c r="BJ1331" s="11" t="s">
        <v>79</v>
      </c>
      <c r="BK1331" s="217">
        <f>ROUND(I1331*H1331,2)</f>
        <v>0</v>
      </c>
      <c r="BL1331" s="11" t="s">
        <v>244</v>
      </c>
      <c r="BM1331" s="216" t="s">
        <v>1578</v>
      </c>
    </row>
    <row r="1332" spans="1:65" s="34" customFormat="1" ht="24.2" customHeight="1">
      <c r="A1332" s="28"/>
      <c r="B1332" s="29"/>
      <c r="C1332" s="205" t="s">
        <v>1579</v>
      </c>
      <c r="D1332" s="205" t="s">
        <v>161</v>
      </c>
      <c r="E1332" s="206" t="s">
        <v>1580</v>
      </c>
      <c r="F1332" s="207" t="s">
        <v>1581</v>
      </c>
      <c r="G1332" s="208" t="s">
        <v>234</v>
      </c>
      <c r="H1332" s="209">
        <v>7663.775</v>
      </c>
      <c r="I1332" s="1"/>
      <c r="J1332" s="211">
        <f>ROUND(I1332*H1332,2)</f>
        <v>0</v>
      </c>
      <c r="K1332" s="208" t="s">
        <v>165</v>
      </c>
      <c r="L1332" s="29"/>
      <c r="M1332" s="212" t="s">
        <v>1</v>
      </c>
      <c r="N1332" s="213" t="s">
        <v>39</v>
      </c>
      <c r="O1332" s="76"/>
      <c r="P1332" s="214">
        <f>O1332*H1332</f>
        <v>0</v>
      </c>
      <c r="Q1332" s="214">
        <v>0.00029</v>
      </c>
      <c r="R1332" s="214">
        <f>Q1332*H1332</f>
        <v>2.22249475</v>
      </c>
      <c r="S1332" s="214">
        <v>0</v>
      </c>
      <c r="T1332" s="215">
        <f>S1332*H1332</f>
        <v>0</v>
      </c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R1332" s="216" t="s">
        <v>244</v>
      </c>
      <c r="AT1332" s="216" t="s">
        <v>161</v>
      </c>
      <c r="AU1332" s="216" t="s">
        <v>83</v>
      </c>
      <c r="AY1332" s="11" t="s">
        <v>159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11" t="s">
        <v>79</v>
      </c>
      <c r="BK1332" s="217">
        <f>ROUND(I1332*H1332,2)</f>
        <v>0</v>
      </c>
      <c r="BL1332" s="11" t="s">
        <v>244</v>
      </c>
      <c r="BM1332" s="216" t="s">
        <v>1582</v>
      </c>
    </row>
    <row r="1333" spans="2:51" s="218" customFormat="1" ht="12">
      <c r="B1333" s="219"/>
      <c r="D1333" s="220" t="s">
        <v>167</v>
      </c>
      <c r="E1333" s="221" t="s">
        <v>1</v>
      </c>
      <c r="F1333" s="222" t="s">
        <v>298</v>
      </c>
      <c r="H1333" s="221" t="s">
        <v>1</v>
      </c>
      <c r="K1333" s="223"/>
      <c r="L1333" s="219"/>
      <c r="M1333" s="224"/>
      <c r="N1333" s="225"/>
      <c r="O1333" s="225"/>
      <c r="P1333" s="225"/>
      <c r="Q1333" s="225"/>
      <c r="R1333" s="225"/>
      <c r="S1333" s="225"/>
      <c r="T1333" s="226"/>
      <c r="AT1333" s="221" t="s">
        <v>167</v>
      </c>
      <c r="AU1333" s="221" t="s">
        <v>83</v>
      </c>
      <c r="AV1333" s="218" t="s">
        <v>79</v>
      </c>
      <c r="AW1333" s="218" t="s">
        <v>31</v>
      </c>
      <c r="AX1333" s="218" t="s">
        <v>74</v>
      </c>
      <c r="AY1333" s="221" t="s">
        <v>159</v>
      </c>
    </row>
    <row r="1334" spans="2:51" s="227" customFormat="1" ht="12">
      <c r="B1334" s="228"/>
      <c r="D1334" s="220" t="s">
        <v>167</v>
      </c>
      <c r="E1334" s="229" t="s">
        <v>1</v>
      </c>
      <c r="F1334" s="230" t="s">
        <v>1583</v>
      </c>
      <c r="H1334" s="231">
        <v>270.06</v>
      </c>
      <c r="K1334" s="232"/>
      <c r="L1334" s="228"/>
      <c r="M1334" s="233"/>
      <c r="N1334" s="234"/>
      <c r="O1334" s="234"/>
      <c r="P1334" s="234"/>
      <c r="Q1334" s="234"/>
      <c r="R1334" s="234"/>
      <c r="S1334" s="234"/>
      <c r="T1334" s="235"/>
      <c r="AT1334" s="229" t="s">
        <v>167</v>
      </c>
      <c r="AU1334" s="229" t="s">
        <v>83</v>
      </c>
      <c r="AV1334" s="227" t="s">
        <v>83</v>
      </c>
      <c r="AW1334" s="227" t="s">
        <v>31</v>
      </c>
      <c r="AX1334" s="227" t="s">
        <v>74</v>
      </c>
      <c r="AY1334" s="229" t="s">
        <v>159</v>
      </c>
    </row>
    <row r="1335" spans="2:51" s="227" customFormat="1" ht="12">
      <c r="B1335" s="228"/>
      <c r="D1335" s="220" t="s">
        <v>167</v>
      </c>
      <c r="E1335" s="229" t="s">
        <v>1</v>
      </c>
      <c r="F1335" s="230" t="s">
        <v>1541</v>
      </c>
      <c r="H1335" s="231">
        <v>74.1</v>
      </c>
      <c r="K1335" s="232"/>
      <c r="L1335" s="228"/>
      <c r="M1335" s="233"/>
      <c r="N1335" s="234"/>
      <c r="O1335" s="234"/>
      <c r="P1335" s="234"/>
      <c r="Q1335" s="234"/>
      <c r="R1335" s="234"/>
      <c r="S1335" s="234"/>
      <c r="T1335" s="235"/>
      <c r="AT1335" s="229" t="s">
        <v>167</v>
      </c>
      <c r="AU1335" s="229" t="s">
        <v>83</v>
      </c>
      <c r="AV1335" s="227" t="s">
        <v>83</v>
      </c>
      <c r="AW1335" s="227" t="s">
        <v>31</v>
      </c>
      <c r="AX1335" s="227" t="s">
        <v>74</v>
      </c>
      <c r="AY1335" s="229" t="s">
        <v>159</v>
      </c>
    </row>
    <row r="1336" spans="2:51" s="227" customFormat="1" ht="12">
      <c r="B1336" s="228"/>
      <c r="D1336" s="220" t="s">
        <v>167</v>
      </c>
      <c r="E1336" s="229" t="s">
        <v>1</v>
      </c>
      <c r="F1336" s="230" t="s">
        <v>1542</v>
      </c>
      <c r="H1336" s="231">
        <v>15.85</v>
      </c>
      <c r="K1336" s="232"/>
      <c r="L1336" s="228"/>
      <c r="M1336" s="233"/>
      <c r="N1336" s="234"/>
      <c r="O1336" s="234"/>
      <c r="P1336" s="234"/>
      <c r="Q1336" s="234"/>
      <c r="R1336" s="234"/>
      <c r="S1336" s="234"/>
      <c r="T1336" s="235"/>
      <c r="AT1336" s="229" t="s">
        <v>167</v>
      </c>
      <c r="AU1336" s="229" t="s">
        <v>83</v>
      </c>
      <c r="AV1336" s="227" t="s">
        <v>83</v>
      </c>
      <c r="AW1336" s="227" t="s">
        <v>31</v>
      </c>
      <c r="AX1336" s="227" t="s">
        <v>74</v>
      </c>
      <c r="AY1336" s="229" t="s">
        <v>159</v>
      </c>
    </row>
    <row r="1337" spans="2:51" s="227" customFormat="1" ht="12">
      <c r="B1337" s="228"/>
      <c r="D1337" s="220" t="s">
        <v>167</v>
      </c>
      <c r="E1337" s="229" t="s">
        <v>1</v>
      </c>
      <c r="F1337" s="230" t="s">
        <v>1543</v>
      </c>
      <c r="H1337" s="231">
        <v>60.75</v>
      </c>
      <c r="K1337" s="232"/>
      <c r="L1337" s="228"/>
      <c r="M1337" s="233"/>
      <c r="N1337" s="234"/>
      <c r="O1337" s="234"/>
      <c r="P1337" s="234"/>
      <c r="Q1337" s="234"/>
      <c r="R1337" s="234"/>
      <c r="S1337" s="234"/>
      <c r="T1337" s="235"/>
      <c r="AT1337" s="229" t="s">
        <v>167</v>
      </c>
      <c r="AU1337" s="229" t="s">
        <v>83</v>
      </c>
      <c r="AV1337" s="227" t="s">
        <v>83</v>
      </c>
      <c r="AW1337" s="227" t="s">
        <v>31</v>
      </c>
      <c r="AX1337" s="227" t="s">
        <v>74</v>
      </c>
      <c r="AY1337" s="229" t="s">
        <v>159</v>
      </c>
    </row>
    <row r="1338" spans="2:51" s="227" customFormat="1" ht="12">
      <c r="B1338" s="228"/>
      <c r="D1338" s="220" t="s">
        <v>167</v>
      </c>
      <c r="E1338" s="229" t="s">
        <v>1</v>
      </c>
      <c r="F1338" s="230" t="s">
        <v>1544</v>
      </c>
      <c r="H1338" s="231">
        <v>59.75</v>
      </c>
      <c r="K1338" s="232"/>
      <c r="L1338" s="228"/>
      <c r="M1338" s="233"/>
      <c r="N1338" s="234"/>
      <c r="O1338" s="234"/>
      <c r="P1338" s="234"/>
      <c r="Q1338" s="234"/>
      <c r="R1338" s="234"/>
      <c r="S1338" s="234"/>
      <c r="T1338" s="235"/>
      <c r="AT1338" s="229" t="s">
        <v>167</v>
      </c>
      <c r="AU1338" s="229" t="s">
        <v>83</v>
      </c>
      <c r="AV1338" s="227" t="s">
        <v>83</v>
      </c>
      <c r="AW1338" s="227" t="s">
        <v>31</v>
      </c>
      <c r="AX1338" s="227" t="s">
        <v>74</v>
      </c>
      <c r="AY1338" s="229" t="s">
        <v>159</v>
      </c>
    </row>
    <row r="1339" spans="2:51" s="227" customFormat="1" ht="12">
      <c r="B1339" s="228"/>
      <c r="D1339" s="220" t="s">
        <v>167</v>
      </c>
      <c r="E1339" s="229" t="s">
        <v>1</v>
      </c>
      <c r="F1339" s="230" t="s">
        <v>1545</v>
      </c>
      <c r="H1339" s="231">
        <v>55.5</v>
      </c>
      <c r="K1339" s="232"/>
      <c r="L1339" s="228"/>
      <c r="M1339" s="233"/>
      <c r="N1339" s="234"/>
      <c r="O1339" s="234"/>
      <c r="P1339" s="234"/>
      <c r="Q1339" s="234"/>
      <c r="R1339" s="234"/>
      <c r="S1339" s="234"/>
      <c r="T1339" s="235"/>
      <c r="AT1339" s="229" t="s">
        <v>167</v>
      </c>
      <c r="AU1339" s="229" t="s">
        <v>83</v>
      </c>
      <c r="AV1339" s="227" t="s">
        <v>83</v>
      </c>
      <c r="AW1339" s="227" t="s">
        <v>31</v>
      </c>
      <c r="AX1339" s="227" t="s">
        <v>74</v>
      </c>
      <c r="AY1339" s="229" t="s">
        <v>159</v>
      </c>
    </row>
    <row r="1340" spans="2:51" s="227" customFormat="1" ht="12">
      <c r="B1340" s="228"/>
      <c r="D1340" s="220" t="s">
        <v>167</v>
      </c>
      <c r="E1340" s="229" t="s">
        <v>1</v>
      </c>
      <c r="F1340" s="230" t="s">
        <v>1546</v>
      </c>
      <c r="H1340" s="231">
        <v>40.75</v>
      </c>
      <c r="K1340" s="232"/>
      <c r="L1340" s="228"/>
      <c r="M1340" s="233"/>
      <c r="N1340" s="234"/>
      <c r="O1340" s="234"/>
      <c r="P1340" s="234"/>
      <c r="Q1340" s="234"/>
      <c r="R1340" s="234"/>
      <c r="S1340" s="234"/>
      <c r="T1340" s="235"/>
      <c r="AT1340" s="229" t="s">
        <v>167</v>
      </c>
      <c r="AU1340" s="229" t="s">
        <v>83</v>
      </c>
      <c r="AV1340" s="227" t="s">
        <v>83</v>
      </c>
      <c r="AW1340" s="227" t="s">
        <v>31</v>
      </c>
      <c r="AX1340" s="227" t="s">
        <v>74</v>
      </c>
      <c r="AY1340" s="229" t="s">
        <v>159</v>
      </c>
    </row>
    <row r="1341" spans="2:51" s="227" customFormat="1" ht="12">
      <c r="B1341" s="228"/>
      <c r="D1341" s="220" t="s">
        <v>167</v>
      </c>
      <c r="E1341" s="229" t="s">
        <v>1</v>
      </c>
      <c r="F1341" s="230" t="s">
        <v>1547</v>
      </c>
      <c r="H1341" s="231">
        <v>17.6</v>
      </c>
      <c r="K1341" s="232"/>
      <c r="L1341" s="228"/>
      <c r="M1341" s="233"/>
      <c r="N1341" s="234"/>
      <c r="O1341" s="234"/>
      <c r="P1341" s="234"/>
      <c r="Q1341" s="234"/>
      <c r="R1341" s="234"/>
      <c r="S1341" s="234"/>
      <c r="T1341" s="235"/>
      <c r="AT1341" s="229" t="s">
        <v>167</v>
      </c>
      <c r="AU1341" s="229" t="s">
        <v>83</v>
      </c>
      <c r="AV1341" s="227" t="s">
        <v>83</v>
      </c>
      <c r="AW1341" s="227" t="s">
        <v>31</v>
      </c>
      <c r="AX1341" s="227" t="s">
        <v>74</v>
      </c>
      <c r="AY1341" s="229" t="s">
        <v>159</v>
      </c>
    </row>
    <row r="1342" spans="2:51" s="227" customFormat="1" ht="12">
      <c r="B1342" s="228"/>
      <c r="D1342" s="220" t="s">
        <v>167</v>
      </c>
      <c r="E1342" s="229" t="s">
        <v>1</v>
      </c>
      <c r="F1342" s="230" t="s">
        <v>1548</v>
      </c>
      <c r="H1342" s="231">
        <v>53.35</v>
      </c>
      <c r="K1342" s="232"/>
      <c r="L1342" s="228"/>
      <c r="M1342" s="233"/>
      <c r="N1342" s="234"/>
      <c r="O1342" s="234"/>
      <c r="P1342" s="234"/>
      <c r="Q1342" s="234"/>
      <c r="R1342" s="234"/>
      <c r="S1342" s="234"/>
      <c r="T1342" s="235"/>
      <c r="AT1342" s="229" t="s">
        <v>167</v>
      </c>
      <c r="AU1342" s="229" t="s">
        <v>83</v>
      </c>
      <c r="AV1342" s="227" t="s">
        <v>83</v>
      </c>
      <c r="AW1342" s="227" t="s">
        <v>31</v>
      </c>
      <c r="AX1342" s="227" t="s">
        <v>74</v>
      </c>
      <c r="AY1342" s="229" t="s">
        <v>159</v>
      </c>
    </row>
    <row r="1343" spans="2:51" s="227" customFormat="1" ht="12">
      <c r="B1343" s="228"/>
      <c r="D1343" s="220" t="s">
        <v>167</v>
      </c>
      <c r="E1343" s="229" t="s">
        <v>1</v>
      </c>
      <c r="F1343" s="230" t="s">
        <v>1549</v>
      </c>
      <c r="H1343" s="231">
        <v>46.5</v>
      </c>
      <c r="K1343" s="232"/>
      <c r="L1343" s="228"/>
      <c r="M1343" s="233"/>
      <c r="N1343" s="234"/>
      <c r="O1343" s="234"/>
      <c r="P1343" s="234"/>
      <c r="Q1343" s="234"/>
      <c r="R1343" s="234"/>
      <c r="S1343" s="234"/>
      <c r="T1343" s="235"/>
      <c r="AT1343" s="229" t="s">
        <v>167</v>
      </c>
      <c r="AU1343" s="229" t="s">
        <v>83</v>
      </c>
      <c r="AV1343" s="227" t="s">
        <v>83</v>
      </c>
      <c r="AW1343" s="227" t="s">
        <v>31</v>
      </c>
      <c r="AX1343" s="227" t="s">
        <v>74</v>
      </c>
      <c r="AY1343" s="229" t="s">
        <v>159</v>
      </c>
    </row>
    <row r="1344" spans="2:51" s="227" customFormat="1" ht="12">
      <c r="B1344" s="228"/>
      <c r="D1344" s="220" t="s">
        <v>167</v>
      </c>
      <c r="E1344" s="229" t="s">
        <v>1</v>
      </c>
      <c r="F1344" s="230" t="s">
        <v>1550</v>
      </c>
      <c r="H1344" s="231">
        <v>47.5</v>
      </c>
      <c r="K1344" s="232"/>
      <c r="L1344" s="228"/>
      <c r="M1344" s="233"/>
      <c r="N1344" s="234"/>
      <c r="O1344" s="234"/>
      <c r="P1344" s="234"/>
      <c r="Q1344" s="234"/>
      <c r="R1344" s="234"/>
      <c r="S1344" s="234"/>
      <c r="T1344" s="235"/>
      <c r="AT1344" s="229" t="s">
        <v>167</v>
      </c>
      <c r="AU1344" s="229" t="s">
        <v>83</v>
      </c>
      <c r="AV1344" s="227" t="s">
        <v>83</v>
      </c>
      <c r="AW1344" s="227" t="s">
        <v>31</v>
      </c>
      <c r="AX1344" s="227" t="s">
        <v>74</v>
      </c>
      <c r="AY1344" s="229" t="s">
        <v>159</v>
      </c>
    </row>
    <row r="1345" spans="2:51" s="227" customFormat="1" ht="12">
      <c r="B1345" s="228"/>
      <c r="D1345" s="220" t="s">
        <v>167</v>
      </c>
      <c r="E1345" s="229" t="s">
        <v>1</v>
      </c>
      <c r="F1345" s="230" t="s">
        <v>1551</v>
      </c>
      <c r="H1345" s="231">
        <v>55.85</v>
      </c>
      <c r="K1345" s="232"/>
      <c r="L1345" s="228"/>
      <c r="M1345" s="233"/>
      <c r="N1345" s="234"/>
      <c r="O1345" s="234"/>
      <c r="P1345" s="234"/>
      <c r="Q1345" s="234"/>
      <c r="R1345" s="234"/>
      <c r="S1345" s="234"/>
      <c r="T1345" s="235"/>
      <c r="AT1345" s="229" t="s">
        <v>167</v>
      </c>
      <c r="AU1345" s="229" t="s">
        <v>83</v>
      </c>
      <c r="AV1345" s="227" t="s">
        <v>83</v>
      </c>
      <c r="AW1345" s="227" t="s">
        <v>31</v>
      </c>
      <c r="AX1345" s="227" t="s">
        <v>74</v>
      </c>
      <c r="AY1345" s="229" t="s">
        <v>159</v>
      </c>
    </row>
    <row r="1346" spans="2:51" s="227" customFormat="1" ht="12">
      <c r="B1346" s="228"/>
      <c r="D1346" s="220" t="s">
        <v>167</v>
      </c>
      <c r="E1346" s="229" t="s">
        <v>1</v>
      </c>
      <c r="F1346" s="230" t="s">
        <v>1552</v>
      </c>
      <c r="H1346" s="231">
        <v>39.45</v>
      </c>
      <c r="K1346" s="232"/>
      <c r="L1346" s="228"/>
      <c r="M1346" s="233"/>
      <c r="N1346" s="234"/>
      <c r="O1346" s="234"/>
      <c r="P1346" s="234"/>
      <c r="Q1346" s="234"/>
      <c r="R1346" s="234"/>
      <c r="S1346" s="234"/>
      <c r="T1346" s="235"/>
      <c r="AT1346" s="229" t="s">
        <v>167</v>
      </c>
      <c r="AU1346" s="229" t="s">
        <v>83</v>
      </c>
      <c r="AV1346" s="227" t="s">
        <v>83</v>
      </c>
      <c r="AW1346" s="227" t="s">
        <v>31</v>
      </c>
      <c r="AX1346" s="227" t="s">
        <v>74</v>
      </c>
      <c r="AY1346" s="229" t="s">
        <v>159</v>
      </c>
    </row>
    <row r="1347" spans="2:51" s="227" customFormat="1" ht="12">
      <c r="B1347" s="228"/>
      <c r="D1347" s="220" t="s">
        <v>167</v>
      </c>
      <c r="E1347" s="229" t="s">
        <v>1</v>
      </c>
      <c r="F1347" s="230" t="s">
        <v>1553</v>
      </c>
      <c r="H1347" s="231">
        <v>22.5</v>
      </c>
      <c r="K1347" s="232"/>
      <c r="L1347" s="228"/>
      <c r="M1347" s="233"/>
      <c r="N1347" s="234"/>
      <c r="O1347" s="234"/>
      <c r="P1347" s="234"/>
      <c r="Q1347" s="234"/>
      <c r="R1347" s="234"/>
      <c r="S1347" s="234"/>
      <c r="T1347" s="235"/>
      <c r="AT1347" s="229" t="s">
        <v>167</v>
      </c>
      <c r="AU1347" s="229" t="s">
        <v>83</v>
      </c>
      <c r="AV1347" s="227" t="s">
        <v>83</v>
      </c>
      <c r="AW1347" s="227" t="s">
        <v>31</v>
      </c>
      <c r="AX1347" s="227" t="s">
        <v>74</v>
      </c>
      <c r="AY1347" s="229" t="s">
        <v>159</v>
      </c>
    </row>
    <row r="1348" spans="2:51" s="227" customFormat="1" ht="12">
      <c r="B1348" s="228"/>
      <c r="D1348" s="220" t="s">
        <v>167</v>
      </c>
      <c r="E1348" s="229" t="s">
        <v>1</v>
      </c>
      <c r="F1348" s="230" t="s">
        <v>1554</v>
      </c>
      <c r="H1348" s="231">
        <v>31.35</v>
      </c>
      <c r="K1348" s="232"/>
      <c r="L1348" s="228"/>
      <c r="M1348" s="233"/>
      <c r="N1348" s="234"/>
      <c r="O1348" s="234"/>
      <c r="P1348" s="234"/>
      <c r="Q1348" s="234"/>
      <c r="R1348" s="234"/>
      <c r="S1348" s="234"/>
      <c r="T1348" s="235"/>
      <c r="AT1348" s="229" t="s">
        <v>167</v>
      </c>
      <c r="AU1348" s="229" t="s">
        <v>83</v>
      </c>
      <c r="AV1348" s="227" t="s">
        <v>83</v>
      </c>
      <c r="AW1348" s="227" t="s">
        <v>31</v>
      </c>
      <c r="AX1348" s="227" t="s">
        <v>74</v>
      </c>
      <c r="AY1348" s="229" t="s">
        <v>159</v>
      </c>
    </row>
    <row r="1349" spans="2:51" s="227" customFormat="1" ht="12">
      <c r="B1349" s="228"/>
      <c r="D1349" s="220" t="s">
        <v>167</v>
      </c>
      <c r="E1349" s="229" t="s">
        <v>1</v>
      </c>
      <c r="F1349" s="230" t="s">
        <v>1584</v>
      </c>
      <c r="H1349" s="231">
        <v>19.55</v>
      </c>
      <c r="K1349" s="232"/>
      <c r="L1349" s="228"/>
      <c r="M1349" s="233"/>
      <c r="N1349" s="234"/>
      <c r="O1349" s="234"/>
      <c r="P1349" s="234"/>
      <c r="Q1349" s="234"/>
      <c r="R1349" s="234"/>
      <c r="S1349" s="234"/>
      <c r="T1349" s="235"/>
      <c r="AT1349" s="229" t="s">
        <v>167</v>
      </c>
      <c r="AU1349" s="229" t="s">
        <v>83</v>
      </c>
      <c r="AV1349" s="227" t="s">
        <v>83</v>
      </c>
      <c r="AW1349" s="227" t="s">
        <v>31</v>
      </c>
      <c r="AX1349" s="227" t="s">
        <v>74</v>
      </c>
      <c r="AY1349" s="229" t="s">
        <v>159</v>
      </c>
    </row>
    <row r="1350" spans="2:51" s="255" customFormat="1" ht="12">
      <c r="B1350" s="254"/>
      <c r="D1350" s="220" t="s">
        <v>167</v>
      </c>
      <c r="E1350" s="256" t="s">
        <v>1</v>
      </c>
      <c r="F1350" s="257" t="s">
        <v>380</v>
      </c>
      <c r="H1350" s="258">
        <v>910.4100000000001</v>
      </c>
      <c r="K1350" s="259"/>
      <c r="L1350" s="254"/>
      <c r="M1350" s="260"/>
      <c r="N1350" s="261"/>
      <c r="O1350" s="261"/>
      <c r="P1350" s="261"/>
      <c r="Q1350" s="261"/>
      <c r="R1350" s="261"/>
      <c r="S1350" s="261"/>
      <c r="T1350" s="262"/>
      <c r="AT1350" s="256" t="s">
        <v>167</v>
      </c>
      <c r="AU1350" s="256" t="s">
        <v>83</v>
      </c>
      <c r="AV1350" s="255" t="s">
        <v>86</v>
      </c>
      <c r="AW1350" s="255" t="s">
        <v>31</v>
      </c>
      <c r="AX1350" s="255" t="s">
        <v>74</v>
      </c>
      <c r="AY1350" s="256" t="s">
        <v>159</v>
      </c>
    </row>
    <row r="1351" spans="2:51" s="218" customFormat="1" ht="12">
      <c r="B1351" s="219"/>
      <c r="D1351" s="220" t="s">
        <v>167</v>
      </c>
      <c r="E1351" s="221" t="s">
        <v>1</v>
      </c>
      <c r="F1351" s="222" t="s">
        <v>353</v>
      </c>
      <c r="H1351" s="221" t="s">
        <v>1</v>
      </c>
      <c r="K1351" s="223"/>
      <c r="L1351" s="219"/>
      <c r="M1351" s="224"/>
      <c r="N1351" s="225"/>
      <c r="O1351" s="225"/>
      <c r="P1351" s="225"/>
      <c r="Q1351" s="225"/>
      <c r="R1351" s="225"/>
      <c r="S1351" s="225"/>
      <c r="T1351" s="226"/>
      <c r="AT1351" s="221" t="s">
        <v>167</v>
      </c>
      <c r="AU1351" s="221" t="s">
        <v>83</v>
      </c>
      <c r="AV1351" s="218" t="s">
        <v>79</v>
      </c>
      <c r="AW1351" s="218" t="s">
        <v>31</v>
      </c>
      <c r="AX1351" s="218" t="s">
        <v>74</v>
      </c>
      <c r="AY1351" s="221" t="s">
        <v>159</v>
      </c>
    </row>
    <row r="1352" spans="2:51" s="227" customFormat="1" ht="12">
      <c r="B1352" s="228"/>
      <c r="D1352" s="220" t="s">
        <v>167</v>
      </c>
      <c r="E1352" s="229" t="s">
        <v>1</v>
      </c>
      <c r="F1352" s="230" t="s">
        <v>1585</v>
      </c>
      <c r="H1352" s="231">
        <v>244.79</v>
      </c>
      <c r="K1352" s="232"/>
      <c r="L1352" s="228"/>
      <c r="M1352" s="233"/>
      <c r="N1352" s="234"/>
      <c r="O1352" s="234"/>
      <c r="P1352" s="234"/>
      <c r="Q1352" s="234"/>
      <c r="R1352" s="234"/>
      <c r="S1352" s="234"/>
      <c r="T1352" s="235"/>
      <c r="AT1352" s="229" t="s">
        <v>167</v>
      </c>
      <c r="AU1352" s="229" t="s">
        <v>83</v>
      </c>
      <c r="AV1352" s="227" t="s">
        <v>83</v>
      </c>
      <c r="AW1352" s="227" t="s">
        <v>31</v>
      </c>
      <c r="AX1352" s="227" t="s">
        <v>74</v>
      </c>
      <c r="AY1352" s="229" t="s">
        <v>159</v>
      </c>
    </row>
    <row r="1353" spans="2:51" s="227" customFormat="1" ht="12">
      <c r="B1353" s="228"/>
      <c r="D1353" s="220" t="s">
        <v>167</v>
      </c>
      <c r="E1353" s="229" t="s">
        <v>1</v>
      </c>
      <c r="F1353" s="230" t="s">
        <v>1586</v>
      </c>
      <c r="H1353" s="231">
        <v>56.64</v>
      </c>
      <c r="K1353" s="232"/>
      <c r="L1353" s="228"/>
      <c r="M1353" s="233"/>
      <c r="N1353" s="234"/>
      <c r="O1353" s="234"/>
      <c r="P1353" s="234"/>
      <c r="Q1353" s="234"/>
      <c r="R1353" s="234"/>
      <c r="S1353" s="234"/>
      <c r="T1353" s="235"/>
      <c r="AT1353" s="229" t="s">
        <v>167</v>
      </c>
      <c r="AU1353" s="229" t="s">
        <v>83</v>
      </c>
      <c r="AV1353" s="227" t="s">
        <v>83</v>
      </c>
      <c r="AW1353" s="227" t="s">
        <v>31</v>
      </c>
      <c r="AX1353" s="227" t="s">
        <v>74</v>
      </c>
      <c r="AY1353" s="229" t="s">
        <v>159</v>
      </c>
    </row>
    <row r="1354" spans="2:51" s="227" customFormat="1" ht="12">
      <c r="B1354" s="228"/>
      <c r="D1354" s="220" t="s">
        <v>167</v>
      </c>
      <c r="E1354" s="229" t="s">
        <v>1</v>
      </c>
      <c r="F1354" s="230" t="s">
        <v>1587</v>
      </c>
      <c r="H1354" s="231">
        <v>40.32</v>
      </c>
      <c r="K1354" s="232"/>
      <c r="L1354" s="228"/>
      <c r="M1354" s="233"/>
      <c r="N1354" s="234"/>
      <c r="O1354" s="234"/>
      <c r="P1354" s="234"/>
      <c r="Q1354" s="234"/>
      <c r="R1354" s="234"/>
      <c r="S1354" s="234"/>
      <c r="T1354" s="235"/>
      <c r="AT1354" s="229" t="s">
        <v>167</v>
      </c>
      <c r="AU1354" s="229" t="s">
        <v>83</v>
      </c>
      <c r="AV1354" s="227" t="s">
        <v>83</v>
      </c>
      <c r="AW1354" s="227" t="s">
        <v>31</v>
      </c>
      <c r="AX1354" s="227" t="s">
        <v>74</v>
      </c>
      <c r="AY1354" s="229" t="s">
        <v>159</v>
      </c>
    </row>
    <row r="1355" spans="2:51" s="227" customFormat="1" ht="12">
      <c r="B1355" s="228"/>
      <c r="D1355" s="220" t="s">
        <v>167</v>
      </c>
      <c r="E1355" s="229" t="s">
        <v>1</v>
      </c>
      <c r="F1355" s="230" t="s">
        <v>1588</v>
      </c>
      <c r="H1355" s="231">
        <v>12.1</v>
      </c>
      <c r="K1355" s="232"/>
      <c r="L1355" s="228"/>
      <c r="M1355" s="233"/>
      <c r="N1355" s="234"/>
      <c r="O1355" s="234"/>
      <c r="P1355" s="234"/>
      <c r="Q1355" s="234"/>
      <c r="R1355" s="234"/>
      <c r="S1355" s="234"/>
      <c r="T1355" s="235"/>
      <c r="AT1355" s="229" t="s">
        <v>167</v>
      </c>
      <c r="AU1355" s="229" t="s">
        <v>83</v>
      </c>
      <c r="AV1355" s="227" t="s">
        <v>83</v>
      </c>
      <c r="AW1355" s="227" t="s">
        <v>31</v>
      </c>
      <c r="AX1355" s="227" t="s">
        <v>74</v>
      </c>
      <c r="AY1355" s="229" t="s">
        <v>159</v>
      </c>
    </row>
    <row r="1356" spans="2:51" s="227" customFormat="1" ht="12">
      <c r="B1356" s="228"/>
      <c r="D1356" s="220" t="s">
        <v>167</v>
      </c>
      <c r="E1356" s="229" t="s">
        <v>1</v>
      </c>
      <c r="F1356" s="230" t="s">
        <v>1589</v>
      </c>
      <c r="H1356" s="231">
        <v>7.875</v>
      </c>
      <c r="K1356" s="232"/>
      <c r="L1356" s="228"/>
      <c r="M1356" s="233"/>
      <c r="N1356" s="234"/>
      <c r="O1356" s="234"/>
      <c r="P1356" s="234"/>
      <c r="Q1356" s="234"/>
      <c r="R1356" s="234"/>
      <c r="S1356" s="234"/>
      <c r="T1356" s="235"/>
      <c r="AT1356" s="229" t="s">
        <v>167</v>
      </c>
      <c r="AU1356" s="229" t="s">
        <v>83</v>
      </c>
      <c r="AV1356" s="227" t="s">
        <v>83</v>
      </c>
      <c r="AW1356" s="227" t="s">
        <v>31</v>
      </c>
      <c r="AX1356" s="227" t="s">
        <v>74</v>
      </c>
      <c r="AY1356" s="229" t="s">
        <v>159</v>
      </c>
    </row>
    <row r="1357" spans="2:51" s="227" customFormat="1" ht="12">
      <c r="B1357" s="228"/>
      <c r="D1357" s="220" t="s">
        <v>167</v>
      </c>
      <c r="E1357" s="229" t="s">
        <v>1</v>
      </c>
      <c r="F1357" s="230" t="s">
        <v>1556</v>
      </c>
      <c r="H1357" s="231">
        <v>38.1</v>
      </c>
      <c r="K1357" s="232"/>
      <c r="L1357" s="228"/>
      <c r="M1357" s="233"/>
      <c r="N1357" s="234"/>
      <c r="O1357" s="234"/>
      <c r="P1357" s="234"/>
      <c r="Q1357" s="234"/>
      <c r="R1357" s="234"/>
      <c r="S1357" s="234"/>
      <c r="T1357" s="235"/>
      <c r="AT1357" s="229" t="s">
        <v>167</v>
      </c>
      <c r="AU1357" s="229" t="s">
        <v>83</v>
      </c>
      <c r="AV1357" s="227" t="s">
        <v>83</v>
      </c>
      <c r="AW1357" s="227" t="s">
        <v>31</v>
      </c>
      <c r="AX1357" s="227" t="s">
        <v>74</v>
      </c>
      <c r="AY1357" s="229" t="s">
        <v>159</v>
      </c>
    </row>
    <row r="1358" spans="2:51" s="227" customFormat="1" ht="12">
      <c r="B1358" s="228"/>
      <c r="D1358" s="220" t="s">
        <v>167</v>
      </c>
      <c r="E1358" s="229" t="s">
        <v>1</v>
      </c>
      <c r="F1358" s="230" t="s">
        <v>1590</v>
      </c>
      <c r="H1358" s="231">
        <v>42.85</v>
      </c>
      <c r="K1358" s="232"/>
      <c r="L1358" s="228"/>
      <c r="M1358" s="233"/>
      <c r="N1358" s="234"/>
      <c r="O1358" s="234"/>
      <c r="P1358" s="234"/>
      <c r="Q1358" s="234"/>
      <c r="R1358" s="234"/>
      <c r="S1358" s="234"/>
      <c r="T1358" s="235"/>
      <c r="AT1358" s="229" t="s">
        <v>167</v>
      </c>
      <c r="AU1358" s="229" t="s">
        <v>83</v>
      </c>
      <c r="AV1358" s="227" t="s">
        <v>83</v>
      </c>
      <c r="AW1358" s="227" t="s">
        <v>31</v>
      </c>
      <c r="AX1358" s="227" t="s">
        <v>74</v>
      </c>
      <c r="AY1358" s="229" t="s">
        <v>159</v>
      </c>
    </row>
    <row r="1359" spans="2:51" s="227" customFormat="1" ht="12">
      <c r="B1359" s="228"/>
      <c r="D1359" s="220" t="s">
        <v>167</v>
      </c>
      <c r="E1359" s="229" t="s">
        <v>1</v>
      </c>
      <c r="F1359" s="230" t="s">
        <v>1591</v>
      </c>
      <c r="H1359" s="231">
        <v>45.84</v>
      </c>
      <c r="K1359" s="232"/>
      <c r="L1359" s="228"/>
      <c r="M1359" s="233"/>
      <c r="N1359" s="234"/>
      <c r="O1359" s="234"/>
      <c r="P1359" s="234"/>
      <c r="Q1359" s="234"/>
      <c r="R1359" s="234"/>
      <c r="S1359" s="234"/>
      <c r="T1359" s="235"/>
      <c r="AT1359" s="229" t="s">
        <v>167</v>
      </c>
      <c r="AU1359" s="229" t="s">
        <v>83</v>
      </c>
      <c r="AV1359" s="227" t="s">
        <v>83</v>
      </c>
      <c r="AW1359" s="227" t="s">
        <v>31</v>
      </c>
      <c r="AX1359" s="227" t="s">
        <v>74</v>
      </c>
      <c r="AY1359" s="229" t="s">
        <v>159</v>
      </c>
    </row>
    <row r="1360" spans="2:51" s="227" customFormat="1" ht="12">
      <c r="B1360" s="228"/>
      <c r="D1360" s="220" t="s">
        <v>167</v>
      </c>
      <c r="E1360" s="229" t="s">
        <v>1</v>
      </c>
      <c r="F1360" s="230" t="s">
        <v>1559</v>
      </c>
      <c r="H1360" s="231">
        <v>32.4</v>
      </c>
      <c r="K1360" s="232"/>
      <c r="L1360" s="228"/>
      <c r="M1360" s="233"/>
      <c r="N1360" s="234"/>
      <c r="O1360" s="234"/>
      <c r="P1360" s="234"/>
      <c r="Q1360" s="234"/>
      <c r="R1360" s="234"/>
      <c r="S1360" s="234"/>
      <c r="T1360" s="235"/>
      <c r="AT1360" s="229" t="s">
        <v>167</v>
      </c>
      <c r="AU1360" s="229" t="s">
        <v>83</v>
      </c>
      <c r="AV1360" s="227" t="s">
        <v>83</v>
      </c>
      <c r="AW1360" s="227" t="s">
        <v>31</v>
      </c>
      <c r="AX1360" s="227" t="s">
        <v>74</v>
      </c>
      <c r="AY1360" s="229" t="s">
        <v>159</v>
      </c>
    </row>
    <row r="1361" spans="2:51" s="227" customFormat="1" ht="12">
      <c r="B1361" s="228"/>
      <c r="D1361" s="220" t="s">
        <v>167</v>
      </c>
      <c r="E1361" s="229" t="s">
        <v>1</v>
      </c>
      <c r="F1361" s="230" t="s">
        <v>1560</v>
      </c>
      <c r="H1361" s="231">
        <v>32.4</v>
      </c>
      <c r="K1361" s="232"/>
      <c r="L1361" s="228"/>
      <c r="M1361" s="233"/>
      <c r="N1361" s="234"/>
      <c r="O1361" s="234"/>
      <c r="P1361" s="234"/>
      <c r="Q1361" s="234"/>
      <c r="R1361" s="234"/>
      <c r="S1361" s="234"/>
      <c r="T1361" s="235"/>
      <c r="AT1361" s="229" t="s">
        <v>167</v>
      </c>
      <c r="AU1361" s="229" t="s">
        <v>83</v>
      </c>
      <c r="AV1361" s="227" t="s">
        <v>83</v>
      </c>
      <c r="AW1361" s="227" t="s">
        <v>31</v>
      </c>
      <c r="AX1361" s="227" t="s">
        <v>74</v>
      </c>
      <c r="AY1361" s="229" t="s">
        <v>159</v>
      </c>
    </row>
    <row r="1362" spans="2:51" s="227" customFormat="1" ht="12">
      <c r="B1362" s="228"/>
      <c r="D1362" s="220" t="s">
        <v>167</v>
      </c>
      <c r="E1362" s="229" t="s">
        <v>1</v>
      </c>
      <c r="F1362" s="230" t="s">
        <v>1561</v>
      </c>
      <c r="H1362" s="231">
        <v>32</v>
      </c>
      <c r="K1362" s="232"/>
      <c r="L1362" s="228"/>
      <c r="M1362" s="233"/>
      <c r="N1362" s="234"/>
      <c r="O1362" s="234"/>
      <c r="P1362" s="234"/>
      <c r="Q1362" s="234"/>
      <c r="R1362" s="234"/>
      <c r="S1362" s="234"/>
      <c r="T1362" s="235"/>
      <c r="AT1362" s="229" t="s">
        <v>167</v>
      </c>
      <c r="AU1362" s="229" t="s">
        <v>83</v>
      </c>
      <c r="AV1362" s="227" t="s">
        <v>83</v>
      </c>
      <c r="AW1362" s="227" t="s">
        <v>31</v>
      </c>
      <c r="AX1362" s="227" t="s">
        <v>74</v>
      </c>
      <c r="AY1362" s="229" t="s">
        <v>159</v>
      </c>
    </row>
    <row r="1363" spans="2:51" s="227" customFormat="1" ht="12">
      <c r="B1363" s="228"/>
      <c r="D1363" s="220" t="s">
        <v>167</v>
      </c>
      <c r="E1363" s="229" t="s">
        <v>1</v>
      </c>
      <c r="F1363" s="230" t="s">
        <v>1562</v>
      </c>
      <c r="H1363" s="231">
        <v>34.85</v>
      </c>
      <c r="K1363" s="232"/>
      <c r="L1363" s="228"/>
      <c r="M1363" s="233"/>
      <c r="N1363" s="234"/>
      <c r="O1363" s="234"/>
      <c r="P1363" s="234"/>
      <c r="Q1363" s="234"/>
      <c r="R1363" s="234"/>
      <c r="S1363" s="234"/>
      <c r="T1363" s="235"/>
      <c r="AT1363" s="229" t="s">
        <v>167</v>
      </c>
      <c r="AU1363" s="229" t="s">
        <v>83</v>
      </c>
      <c r="AV1363" s="227" t="s">
        <v>83</v>
      </c>
      <c r="AW1363" s="227" t="s">
        <v>31</v>
      </c>
      <c r="AX1363" s="227" t="s">
        <v>74</v>
      </c>
      <c r="AY1363" s="229" t="s">
        <v>159</v>
      </c>
    </row>
    <row r="1364" spans="2:51" s="227" customFormat="1" ht="12">
      <c r="B1364" s="228"/>
      <c r="D1364" s="220" t="s">
        <v>167</v>
      </c>
      <c r="E1364" s="229" t="s">
        <v>1</v>
      </c>
      <c r="F1364" s="230" t="s">
        <v>1563</v>
      </c>
      <c r="H1364" s="231">
        <v>30.45</v>
      </c>
      <c r="K1364" s="232"/>
      <c r="L1364" s="228"/>
      <c r="M1364" s="233"/>
      <c r="N1364" s="234"/>
      <c r="O1364" s="234"/>
      <c r="P1364" s="234"/>
      <c r="Q1364" s="234"/>
      <c r="R1364" s="234"/>
      <c r="S1364" s="234"/>
      <c r="T1364" s="235"/>
      <c r="AT1364" s="229" t="s">
        <v>167</v>
      </c>
      <c r="AU1364" s="229" t="s">
        <v>83</v>
      </c>
      <c r="AV1364" s="227" t="s">
        <v>83</v>
      </c>
      <c r="AW1364" s="227" t="s">
        <v>31</v>
      </c>
      <c r="AX1364" s="227" t="s">
        <v>74</v>
      </c>
      <c r="AY1364" s="229" t="s">
        <v>159</v>
      </c>
    </row>
    <row r="1365" spans="2:51" s="227" customFormat="1" ht="12">
      <c r="B1365" s="228"/>
      <c r="D1365" s="220" t="s">
        <v>167</v>
      </c>
      <c r="E1365" s="229" t="s">
        <v>1</v>
      </c>
      <c r="F1365" s="230" t="s">
        <v>1592</v>
      </c>
      <c r="H1365" s="231">
        <v>51.96</v>
      </c>
      <c r="K1365" s="232"/>
      <c r="L1365" s="228"/>
      <c r="M1365" s="233"/>
      <c r="N1365" s="234"/>
      <c r="O1365" s="234"/>
      <c r="P1365" s="234"/>
      <c r="Q1365" s="234"/>
      <c r="R1365" s="234"/>
      <c r="S1365" s="234"/>
      <c r="T1365" s="235"/>
      <c r="AT1365" s="229" t="s">
        <v>167</v>
      </c>
      <c r="AU1365" s="229" t="s">
        <v>83</v>
      </c>
      <c r="AV1365" s="227" t="s">
        <v>83</v>
      </c>
      <c r="AW1365" s="227" t="s">
        <v>31</v>
      </c>
      <c r="AX1365" s="227" t="s">
        <v>74</v>
      </c>
      <c r="AY1365" s="229" t="s">
        <v>159</v>
      </c>
    </row>
    <row r="1366" spans="2:51" s="255" customFormat="1" ht="12">
      <c r="B1366" s="254"/>
      <c r="D1366" s="220" t="s">
        <v>167</v>
      </c>
      <c r="E1366" s="256" t="s">
        <v>1</v>
      </c>
      <c r="F1366" s="257" t="s">
        <v>380</v>
      </c>
      <c r="H1366" s="258">
        <v>702.5750000000002</v>
      </c>
      <c r="K1366" s="259"/>
      <c r="L1366" s="254"/>
      <c r="M1366" s="260"/>
      <c r="N1366" s="261"/>
      <c r="O1366" s="261"/>
      <c r="P1366" s="261"/>
      <c r="Q1366" s="261"/>
      <c r="R1366" s="261"/>
      <c r="S1366" s="261"/>
      <c r="T1366" s="262"/>
      <c r="AT1366" s="256" t="s">
        <v>167</v>
      </c>
      <c r="AU1366" s="256" t="s">
        <v>83</v>
      </c>
      <c r="AV1366" s="255" t="s">
        <v>86</v>
      </c>
      <c r="AW1366" s="255" t="s">
        <v>31</v>
      </c>
      <c r="AX1366" s="255" t="s">
        <v>74</v>
      </c>
      <c r="AY1366" s="256" t="s">
        <v>159</v>
      </c>
    </row>
    <row r="1367" spans="2:51" s="218" customFormat="1" ht="12">
      <c r="B1367" s="219"/>
      <c r="D1367" s="220" t="s">
        <v>167</v>
      </c>
      <c r="E1367" s="221" t="s">
        <v>1</v>
      </c>
      <c r="F1367" s="222" t="s">
        <v>394</v>
      </c>
      <c r="H1367" s="221" t="s">
        <v>1</v>
      </c>
      <c r="K1367" s="223"/>
      <c r="L1367" s="219"/>
      <c r="M1367" s="224"/>
      <c r="N1367" s="225"/>
      <c r="O1367" s="225"/>
      <c r="P1367" s="225"/>
      <c r="Q1367" s="225"/>
      <c r="R1367" s="225"/>
      <c r="S1367" s="225"/>
      <c r="T1367" s="226"/>
      <c r="AT1367" s="221" t="s">
        <v>167</v>
      </c>
      <c r="AU1367" s="221" t="s">
        <v>83</v>
      </c>
      <c r="AV1367" s="218" t="s">
        <v>79</v>
      </c>
      <c r="AW1367" s="218" t="s">
        <v>31</v>
      </c>
      <c r="AX1367" s="218" t="s">
        <v>74</v>
      </c>
      <c r="AY1367" s="221" t="s">
        <v>159</v>
      </c>
    </row>
    <row r="1368" spans="2:51" s="227" customFormat="1" ht="12">
      <c r="B1368" s="228"/>
      <c r="D1368" s="220" t="s">
        <v>167</v>
      </c>
      <c r="E1368" s="229" t="s">
        <v>1</v>
      </c>
      <c r="F1368" s="230" t="s">
        <v>1593</v>
      </c>
      <c r="H1368" s="231">
        <v>400.96</v>
      </c>
      <c r="K1368" s="232"/>
      <c r="L1368" s="228"/>
      <c r="M1368" s="233"/>
      <c r="N1368" s="234"/>
      <c r="O1368" s="234"/>
      <c r="P1368" s="234"/>
      <c r="Q1368" s="234"/>
      <c r="R1368" s="234"/>
      <c r="S1368" s="234"/>
      <c r="T1368" s="235"/>
      <c r="AT1368" s="229" t="s">
        <v>167</v>
      </c>
      <c r="AU1368" s="229" t="s">
        <v>83</v>
      </c>
      <c r="AV1368" s="227" t="s">
        <v>83</v>
      </c>
      <c r="AW1368" s="227" t="s">
        <v>31</v>
      </c>
      <c r="AX1368" s="227" t="s">
        <v>74</v>
      </c>
      <c r="AY1368" s="229" t="s">
        <v>159</v>
      </c>
    </row>
    <row r="1369" spans="2:51" s="227" customFormat="1" ht="12">
      <c r="B1369" s="228"/>
      <c r="D1369" s="220" t="s">
        <v>167</v>
      </c>
      <c r="E1369" s="229" t="s">
        <v>1</v>
      </c>
      <c r="F1369" s="230" t="s">
        <v>1594</v>
      </c>
      <c r="H1369" s="231">
        <v>62.29</v>
      </c>
      <c r="K1369" s="232"/>
      <c r="L1369" s="228"/>
      <c r="M1369" s="233"/>
      <c r="N1369" s="234"/>
      <c r="O1369" s="234"/>
      <c r="P1369" s="234"/>
      <c r="Q1369" s="234"/>
      <c r="R1369" s="234"/>
      <c r="S1369" s="234"/>
      <c r="T1369" s="235"/>
      <c r="AT1369" s="229" t="s">
        <v>167</v>
      </c>
      <c r="AU1369" s="229" t="s">
        <v>83</v>
      </c>
      <c r="AV1369" s="227" t="s">
        <v>83</v>
      </c>
      <c r="AW1369" s="227" t="s">
        <v>31</v>
      </c>
      <c r="AX1369" s="227" t="s">
        <v>74</v>
      </c>
      <c r="AY1369" s="229" t="s">
        <v>159</v>
      </c>
    </row>
    <row r="1370" spans="2:51" s="227" customFormat="1" ht="12">
      <c r="B1370" s="228"/>
      <c r="D1370" s="220" t="s">
        <v>167</v>
      </c>
      <c r="E1370" s="229" t="s">
        <v>1</v>
      </c>
      <c r="F1370" s="230" t="s">
        <v>1565</v>
      </c>
      <c r="H1370" s="231">
        <v>25.6</v>
      </c>
      <c r="K1370" s="232"/>
      <c r="L1370" s="228"/>
      <c r="M1370" s="233"/>
      <c r="N1370" s="234"/>
      <c r="O1370" s="234"/>
      <c r="P1370" s="234"/>
      <c r="Q1370" s="234"/>
      <c r="R1370" s="234"/>
      <c r="S1370" s="234"/>
      <c r="T1370" s="235"/>
      <c r="AT1370" s="229" t="s">
        <v>167</v>
      </c>
      <c r="AU1370" s="229" t="s">
        <v>83</v>
      </c>
      <c r="AV1370" s="227" t="s">
        <v>83</v>
      </c>
      <c r="AW1370" s="227" t="s">
        <v>31</v>
      </c>
      <c r="AX1370" s="227" t="s">
        <v>74</v>
      </c>
      <c r="AY1370" s="229" t="s">
        <v>159</v>
      </c>
    </row>
    <row r="1371" spans="2:51" s="227" customFormat="1" ht="12">
      <c r="B1371" s="228"/>
      <c r="D1371" s="220" t="s">
        <v>167</v>
      </c>
      <c r="E1371" s="229" t="s">
        <v>1</v>
      </c>
      <c r="F1371" s="230" t="s">
        <v>1566</v>
      </c>
      <c r="H1371" s="231">
        <v>42.5</v>
      </c>
      <c r="K1371" s="232"/>
      <c r="L1371" s="228"/>
      <c r="M1371" s="233"/>
      <c r="N1371" s="234"/>
      <c r="O1371" s="234"/>
      <c r="P1371" s="234"/>
      <c r="Q1371" s="234"/>
      <c r="R1371" s="234"/>
      <c r="S1371" s="234"/>
      <c r="T1371" s="235"/>
      <c r="AT1371" s="229" t="s">
        <v>167</v>
      </c>
      <c r="AU1371" s="229" t="s">
        <v>83</v>
      </c>
      <c r="AV1371" s="227" t="s">
        <v>83</v>
      </c>
      <c r="AW1371" s="227" t="s">
        <v>31</v>
      </c>
      <c r="AX1371" s="227" t="s">
        <v>74</v>
      </c>
      <c r="AY1371" s="229" t="s">
        <v>159</v>
      </c>
    </row>
    <row r="1372" spans="2:51" s="227" customFormat="1" ht="12">
      <c r="B1372" s="228"/>
      <c r="D1372" s="220" t="s">
        <v>167</v>
      </c>
      <c r="E1372" s="229" t="s">
        <v>1</v>
      </c>
      <c r="F1372" s="230" t="s">
        <v>1567</v>
      </c>
      <c r="H1372" s="231">
        <v>42.5</v>
      </c>
      <c r="K1372" s="232"/>
      <c r="L1372" s="228"/>
      <c r="M1372" s="233"/>
      <c r="N1372" s="234"/>
      <c r="O1372" s="234"/>
      <c r="P1372" s="234"/>
      <c r="Q1372" s="234"/>
      <c r="R1372" s="234"/>
      <c r="S1372" s="234"/>
      <c r="T1372" s="235"/>
      <c r="AT1372" s="229" t="s">
        <v>167</v>
      </c>
      <c r="AU1372" s="229" t="s">
        <v>83</v>
      </c>
      <c r="AV1372" s="227" t="s">
        <v>83</v>
      </c>
      <c r="AW1372" s="227" t="s">
        <v>31</v>
      </c>
      <c r="AX1372" s="227" t="s">
        <v>74</v>
      </c>
      <c r="AY1372" s="229" t="s">
        <v>159</v>
      </c>
    </row>
    <row r="1373" spans="2:51" s="227" customFormat="1" ht="12">
      <c r="B1373" s="228"/>
      <c r="D1373" s="220" t="s">
        <v>167</v>
      </c>
      <c r="E1373" s="229" t="s">
        <v>1</v>
      </c>
      <c r="F1373" s="230" t="s">
        <v>1568</v>
      </c>
      <c r="H1373" s="231">
        <v>59.5</v>
      </c>
      <c r="K1373" s="232"/>
      <c r="L1373" s="228"/>
      <c r="M1373" s="233"/>
      <c r="N1373" s="234"/>
      <c r="O1373" s="234"/>
      <c r="P1373" s="234"/>
      <c r="Q1373" s="234"/>
      <c r="R1373" s="234"/>
      <c r="S1373" s="234"/>
      <c r="T1373" s="235"/>
      <c r="AT1373" s="229" t="s">
        <v>167</v>
      </c>
      <c r="AU1373" s="229" t="s">
        <v>83</v>
      </c>
      <c r="AV1373" s="227" t="s">
        <v>83</v>
      </c>
      <c r="AW1373" s="227" t="s">
        <v>31</v>
      </c>
      <c r="AX1373" s="227" t="s">
        <v>74</v>
      </c>
      <c r="AY1373" s="229" t="s">
        <v>159</v>
      </c>
    </row>
    <row r="1374" spans="2:51" s="227" customFormat="1" ht="12">
      <c r="B1374" s="228"/>
      <c r="D1374" s="220" t="s">
        <v>167</v>
      </c>
      <c r="E1374" s="229" t="s">
        <v>1</v>
      </c>
      <c r="F1374" s="230" t="s">
        <v>1595</v>
      </c>
      <c r="H1374" s="231">
        <v>18.1</v>
      </c>
      <c r="K1374" s="232"/>
      <c r="L1374" s="228"/>
      <c r="M1374" s="233"/>
      <c r="N1374" s="234"/>
      <c r="O1374" s="234"/>
      <c r="P1374" s="234"/>
      <c r="Q1374" s="234"/>
      <c r="R1374" s="234"/>
      <c r="S1374" s="234"/>
      <c r="T1374" s="235"/>
      <c r="AT1374" s="229" t="s">
        <v>167</v>
      </c>
      <c r="AU1374" s="229" t="s">
        <v>83</v>
      </c>
      <c r="AV1374" s="227" t="s">
        <v>83</v>
      </c>
      <c r="AW1374" s="227" t="s">
        <v>31</v>
      </c>
      <c r="AX1374" s="227" t="s">
        <v>74</v>
      </c>
      <c r="AY1374" s="229" t="s">
        <v>159</v>
      </c>
    </row>
    <row r="1375" spans="2:51" s="227" customFormat="1" ht="12">
      <c r="B1375" s="228"/>
      <c r="D1375" s="220" t="s">
        <v>167</v>
      </c>
      <c r="E1375" s="229" t="s">
        <v>1</v>
      </c>
      <c r="F1375" s="230" t="s">
        <v>1596</v>
      </c>
      <c r="H1375" s="231">
        <v>12.575</v>
      </c>
      <c r="K1375" s="232"/>
      <c r="L1375" s="228"/>
      <c r="M1375" s="233"/>
      <c r="N1375" s="234"/>
      <c r="O1375" s="234"/>
      <c r="P1375" s="234"/>
      <c r="Q1375" s="234"/>
      <c r="R1375" s="234"/>
      <c r="S1375" s="234"/>
      <c r="T1375" s="235"/>
      <c r="AT1375" s="229" t="s">
        <v>167</v>
      </c>
      <c r="AU1375" s="229" t="s">
        <v>83</v>
      </c>
      <c r="AV1375" s="227" t="s">
        <v>83</v>
      </c>
      <c r="AW1375" s="227" t="s">
        <v>31</v>
      </c>
      <c r="AX1375" s="227" t="s">
        <v>74</v>
      </c>
      <c r="AY1375" s="229" t="s">
        <v>159</v>
      </c>
    </row>
    <row r="1376" spans="2:51" s="227" customFormat="1" ht="12">
      <c r="B1376" s="228"/>
      <c r="D1376" s="220" t="s">
        <v>167</v>
      </c>
      <c r="E1376" s="229" t="s">
        <v>1</v>
      </c>
      <c r="F1376" s="230" t="s">
        <v>1570</v>
      </c>
      <c r="H1376" s="231">
        <v>34</v>
      </c>
      <c r="K1376" s="232"/>
      <c r="L1376" s="228"/>
      <c r="M1376" s="233"/>
      <c r="N1376" s="234"/>
      <c r="O1376" s="234"/>
      <c r="P1376" s="234"/>
      <c r="Q1376" s="234"/>
      <c r="R1376" s="234"/>
      <c r="S1376" s="234"/>
      <c r="T1376" s="235"/>
      <c r="AT1376" s="229" t="s">
        <v>167</v>
      </c>
      <c r="AU1376" s="229" t="s">
        <v>83</v>
      </c>
      <c r="AV1376" s="227" t="s">
        <v>83</v>
      </c>
      <c r="AW1376" s="227" t="s">
        <v>31</v>
      </c>
      <c r="AX1376" s="227" t="s">
        <v>74</v>
      </c>
      <c r="AY1376" s="229" t="s">
        <v>159</v>
      </c>
    </row>
    <row r="1377" spans="2:51" s="227" customFormat="1" ht="12">
      <c r="B1377" s="228"/>
      <c r="D1377" s="220" t="s">
        <v>167</v>
      </c>
      <c r="E1377" s="229" t="s">
        <v>1</v>
      </c>
      <c r="F1377" s="230" t="s">
        <v>1571</v>
      </c>
      <c r="H1377" s="231">
        <v>40.5</v>
      </c>
      <c r="K1377" s="232"/>
      <c r="L1377" s="228"/>
      <c r="M1377" s="233"/>
      <c r="N1377" s="234"/>
      <c r="O1377" s="234"/>
      <c r="P1377" s="234"/>
      <c r="Q1377" s="234"/>
      <c r="R1377" s="234"/>
      <c r="S1377" s="234"/>
      <c r="T1377" s="235"/>
      <c r="AT1377" s="229" t="s">
        <v>167</v>
      </c>
      <c r="AU1377" s="229" t="s">
        <v>83</v>
      </c>
      <c r="AV1377" s="227" t="s">
        <v>83</v>
      </c>
      <c r="AW1377" s="227" t="s">
        <v>31</v>
      </c>
      <c r="AX1377" s="227" t="s">
        <v>74</v>
      </c>
      <c r="AY1377" s="229" t="s">
        <v>159</v>
      </c>
    </row>
    <row r="1378" spans="2:51" s="227" customFormat="1" ht="12">
      <c r="B1378" s="228"/>
      <c r="D1378" s="220" t="s">
        <v>167</v>
      </c>
      <c r="E1378" s="229" t="s">
        <v>1</v>
      </c>
      <c r="F1378" s="230" t="s">
        <v>1597</v>
      </c>
      <c r="H1378" s="231">
        <v>93.625</v>
      </c>
      <c r="K1378" s="232"/>
      <c r="L1378" s="228"/>
      <c r="M1378" s="233"/>
      <c r="N1378" s="234"/>
      <c r="O1378" s="234"/>
      <c r="P1378" s="234"/>
      <c r="Q1378" s="234"/>
      <c r="R1378" s="234"/>
      <c r="S1378" s="234"/>
      <c r="T1378" s="235"/>
      <c r="AT1378" s="229" t="s">
        <v>167</v>
      </c>
      <c r="AU1378" s="229" t="s">
        <v>83</v>
      </c>
      <c r="AV1378" s="227" t="s">
        <v>83</v>
      </c>
      <c r="AW1378" s="227" t="s">
        <v>31</v>
      </c>
      <c r="AX1378" s="227" t="s">
        <v>74</v>
      </c>
      <c r="AY1378" s="229" t="s">
        <v>159</v>
      </c>
    </row>
    <row r="1379" spans="2:51" s="227" customFormat="1" ht="12">
      <c r="B1379" s="228"/>
      <c r="D1379" s="220" t="s">
        <v>167</v>
      </c>
      <c r="E1379" s="229" t="s">
        <v>1</v>
      </c>
      <c r="F1379" s="230" t="s">
        <v>1598</v>
      </c>
      <c r="H1379" s="231">
        <v>292.95</v>
      </c>
      <c r="K1379" s="232"/>
      <c r="L1379" s="228"/>
      <c r="M1379" s="233"/>
      <c r="N1379" s="234"/>
      <c r="O1379" s="234"/>
      <c r="P1379" s="234"/>
      <c r="Q1379" s="234"/>
      <c r="R1379" s="234"/>
      <c r="S1379" s="234"/>
      <c r="T1379" s="235"/>
      <c r="AT1379" s="229" t="s">
        <v>167</v>
      </c>
      <c r="AU1379" s="229" t="s">
        <v>83</v>
      </c>
      <c r="AV1379" s="227" t="s">
        <v>83</v>
      </c>
      <c r="AW1379" s="227" t="s">
        <v>31</v>
      </c>
      <c r="AX1379" s="227" t="s">
        <v>74</v>
      </c>
      <c r="AY1379" s="229" t="s">
        <v>159</v>
      </c>
    </row>
    <row r="1380" spans="2:51" s="227" customFormat="1" ht="12">
      <c r="B1380" s="228"/>
      <c r="D1380" s="220" t="s">
        <v>167</v>
      </c>
      <c r="E1380" s="229" t="s">
        <v>1</v>
      </c>
      <c r="F1380" s="230" t="s">
        <v>1599</v>
      </c>
      <c r="H1380" s="231">
        <v>257.6</v>
      </c>
      <c r="K1380" s="232"/>
      <c r="L1380" s="228"/>
      <c r="M1380" s="233"/>
      <c r="N1380" s="234"/>
      <c r="O1380" s="234"/>
      <c r="P1380" s="234"/>
      <c r="Q1380" s="234"/>
      <c r="R1380" s="234"/>
      <c r="S1380" s="234"/>
      <c r="T1380" s="235"/>
      <c r="AT1380" s="229" t="s">
        <v>167</v>
      </c>
      <c r="AU1380" s="229" t="s">
        <v>83</v>
      </c>
      <c r="AV1380" s="227" t="s">
        <v>83</v>
      </c>
      <c r="AW1380" s="227" t="s">
        <v>31</v>
      </c>
      <c r="AX1380" s="227" t="s">
        <v>74</v>
      </c>
      <c r="AY1380" s="229" t="s">
        <v>159</v>
      </c>
    </row>
    <row r="1381" spans="2:51" s="227" customFormat="1" ht="12">
      <c r="B1381" s="228"/>
      <c r="D1381" s="220" t="s">
        <v>167</v>
      </c>
      <c r="E1381" s="229" t="s">
        <v>1</v>
      </c>
      <c r="F1381" s="230" t="s">
        <v>1600</v>
      </c>
      <c r="H1381" s="231">
        <v>39</v>
      </c>
      <c r="K1381" s="232"/>
      <c r="L1381" s="228"/>
      <c r="M1381" s="233"/>
      <c r="N1381" s="234"/>
      <c r="O1381" s="234"/>
      <c r="P1381" s="234"/>
      <c r="Q1381" s="234"/>
      <c r="R1381" s="234"/>
      <c r="S1381" s="234"/>
      <c r="T1381" s="235"/>
      <c r="AT1381" s="229" t="s">
        <v>167</v>
      </c>
      <c r="AU1381" s="229" t="s">
        <v>83</v>
      </c>
      <c r="AV1381" s="227" t="s">
        <v>83</v>
      </c>
      <c r="AW1381" s="227" t="s">
        <v>31</v>
      </c>
      <c r="AX1381" s="227" t="s">
        <v>74</v>
      </c>
      <c r="AY1381" s="229" t="s">
        <v>159</v>
      </c>
    </row>
    <row r="1382" spans="2:51" s="227" customFormat="1" ht="12">
      <c r="B1382" s="228"/>
      <c r="D1382" s="220" t="s">
        <v>167</v>
      </c>
      <c r="E1382" s="229" t="s">
        <v>1</v>
      </c>
      <c r="F1382" s="230" t="s">
        <v>1601</v>
      </c>
      <c r="H1382" s="231">
        <v>37.8</v>
      </c>
      <c r="K1382" s="232"/>
      <c r="L1382" s="228"/>
      <c r="M1382" s="233"/>
      <c r="N1382" s="234"/>
      <c r="O1382" s="234"/>
      <c r="P1382" s="234"/>
      <c r="Q1382" s="234"/>
      <c r="R1382" s="234"/>
      <c r="S1382" s="234"/>
      <c r="T1382" s="235"/>
      <c r="AT1382" s="229" t="s">
        <v>167</v>
      </c>
      <c r="AU1382" s="229" t="s">
        <v>83</v>
      </c>
      <c r="AV1382" s="227" t="s">
        <v>83</v>
      </c>
      <c r="AW1382" s="227" t="s">
        <v>31</v>
      </c>
      <c r="AX1382" s="227" t="s">
        <v>74</v>
      </c>
      <c r="AY1382" s="229" t="s">
        <v>159</v>
      </c>
    </row>
    <row r="1383" spans="2:51" s="227" customFormat="1" ht="12">
      <c r="B1383" s="228"/>
      <c r="D1383" s="220" t="s">
        <v>167</v>
      </c>
      <c r="E1383" s="229" t="s">
        <v>1</v>
      </c>
      <c r="F1383" s="230" t="s">
        <v>1602</v>
      </c>
      <c r="H1383" s="231">
        <v>39</v>
      </c>
      <c r="K1383" s="232"/>
      <c r="L1383" s="228"/>
      <c r="M1383" s="233"/>
      <c r="N1383" s="234"/>
      <c r="O1383" s="234"/>
      <c r="P1383" s="234"/>
      <c r="Q1383" s="234"/>
      <c r="R1383" s="234"/>
      <c r="S1383" s="234"/>
      <c r="T1383" s="235"/>
      <c r="AT1383" s="229" t="s">
        <v>167</v>
      </c>
      <c r="AU1383" s="229" t="s">
        <v>83</v>
      </c>
      <c r="AV1383" s="227" t="s">
        <v>83</v>
      </c>
      <c r="AW1383" s="227" t="s">
        <v>31</v>
      </c>
      <c r="AX1383" s="227" t="s">
        <v>74</v>
      </c>
      <c r="AY1383" s="229" t="s">
        <v>159</v>
      </c>
    </row>
    <row r="1384" spans="2:51" s="227" customFormat="1" ht="12">
      <c r="B1384" s="228"/>
      <c r="D1384" s="220" t="s">
        <v>167</v>
      </c>
      <c r="E1384" s="229" t="s">
        <v>1</v>
      </c>
      <c r="F1384" s="230" t="s">
        <v>1603</v>
      </c>
      <c r="H1384" s="231">
        <v>17.7</v>
      </c>
      <c r="K1384" s="232"/>
      <c r="L1384" s="228"/>
      <c r="M1384" s="233"/>
      <c r="N1384" s="234"/>
      <c r="O1384" s="234"/>
      <c r="P1384" s="234"/>
      <c r="Q1384" s="234"/>
      <c r="R1384" s="234"/>
      <c r="S1384" s="234"/>
      <c r="T1384" s="235"/>
      <c r="AT1384" s="229" t="s">
        <v>167</v>
      </c>
      <c r="AU1384" s="229" t="s">
        <v>83</v>
      </c>
      <c r="AV1384" s="227" t="s">
        <v>83</v>
      </c>
      <c r="AW1384" s="227" t="s">
        <v>31</v>
      </c>
      <c r="AX1384" s="227" t="s">
        <v>74</v>
      </c>
      <c r="AY1384" s="229" t="s">
        <v>159</v>
      </c>
    </row>
    <row r="1385" spans="2:51" s="255" customFormat="1" ht="12">
      <c r="B1385" s="254"/>
      <c r="D1385" s="220" t="s">
        <v>167</v>
      </c>
      <c r="E1385" s="256" t="s">
        <v>1</v>
      </c>
      <c r="F1385" s="257" t="s">
        <v>380</v>
      </c>
      <c r="H1385" s="258">
        <v>1516.2000000000003</v>
      </c>
      <c r="K1385" s="259"/>
      <c r="L1385" s="254"/>
      <c r="M1385" s="260"/>
      <c r="N1385" s="261"/>
      <c r="O1385" s="261"/>
      <c r="P1385" s="261"/>
      <c r="Q1385" s="261"/>
      <c r="R1385" s="261"/>
      <c r="S1385" s="261"/>
      <c r="T1385" s="262"/>
      <c r="AT1385" s="256" t="s">
        <v>167</v>
      </c>
      <c r="AU1385" s="256" t="s">
        <v>83</v>
      </c>
      <c r="AV1385" s="255" t="s">
        <v>86</v>
      </c>
      <c r="AW1385" s="255" t="s">
        <v>31</v>
      </c>
      <c r="AX1385" s="255" t="s">
        <v>74</v>
      </c>
      <c r="AY1385" s="256" t="s">
        <v>159</v>
      </c>
    </row>
    <row r="1386" spans="2:51" s="218" customFormat="1" ht="12">
      <c r="B1386" s="219"/>
      <c r="D1386" s="220" t="s">
        <v>167</v>
      </c>
      <c r="E1386" s="221" t="s">
        <v>1</v>
      </c>
      <c r="F1386" s="222" t="s">
        <v>411</v>
      </c>
      <c r="H1386" s="221" t="s">
        <v>1</v>
      </c>
      <c r="K1386" s="223"/>
      <c r="L1386" s="219"/>
      <c r="M1386" s="224"/>
      <c r="N1386" s="225"/>
      <c r="O1386" s="225"/>
      <c r="P1386" s="225"/>
      <c r="Q1386" s="225"/>
      <c r="R1386" s="225"/>
      <c r="S1386" s="225"/>
      <c r="T1386" s="226"/>
      <c r="AT1386" s="221" t="s">
        <v>167</v>
      </c>
      <c r="AU1386" s="221" t="s">
        <v>83</v>
      </c>
      <c r="AV1386" s="218" t="s">
        <v>79</v>
      </c>
      <c r="AW1386" s="218" t="s">
        <v>31</v>
      </c>
      <c r="AX1386" s="218" t="s">
        <v>74</v>
      </c>
      <c r="AY1386" s="221" t="s">
        <v>159</v>
      </c>
    </row>
    <row r="1387" spans="2:51" s="227" customFormat="1" ht="12">
      <c r="B1387" s="228"/>
      <c r="D1387" s="220" t="s">
        <v>167</v>
      </c>
      <c r="E1387" s="229" t="s">
        <v>1</v>
      </c>
      <c r="F1387" s="230" t="s">
        <v>1604</v>
      </c>
      <c r="H1387" s="231">
        <v>401.19</v>
      </c>
      <c r="K1387" s="232"/>
      <c r="L1387" s="228"/>
      <c r="M1387" s="233"/>
      <c r="N1387" s="234"/>
      <c r="O1387" s="234"/>
      <c r="P1387" s="234"/>
      <c r="Q1387" s="234"/>
      <c r="R1387" s="234"/>
      <c r="S1387" s="234"/>
      <c r="T1387" s="235"/>
      <c r="AT1387" s="229" t="s">
        <v>167</v>
      </c>
      <c r="AU1387" s="229" t="s">
        <v>83</v>
      </c>
      <c r="AV1387" s="227" t="s">
        <v>83</v>
      </c>
      <c r="AW1387" s="227" t="s">
        <v>31</v>
      </c>
      <c r="AX1387" s="227" t="s">
        <v>74</v>
      </c>
      <c r="AY1387" s="229" t="s">
        <v>159</v>
      </c>
    </row>
    <row r="1388" spans="2:51" s="227" customFormat="1" ht="12">
      <c r="B1388" s="228"/>
      <c r="D1388" s="220" t="s">
        <v>167</v>
      </c>
      <c r="E1388" s="229" t="s">
        <v>1</v>
      </c>
      <c r="F1388" s="230" t="s">
        <v>1605</v>
      </c>
      <c r="H1388" s="231">
        <v>62.29</v>
      </c>
      <c r="K1388" s="232"/>
      <c r="L1388" s="228"/>
      <c r="M1388" s="233"/>
      <c r="N1388" s="234"/>
      <c r="O1388" s="234"/>
      <c r="P1388" s="234"/>
      <c r="Q1388" s="234"/>
      <c r="R1388" s="234"/>
      <c r="S1388" s="234"/>
      <c r="T1388" s="235"/>
      <c r="AT1388" s="229" t="s">
        <v>167</v>
      </c>
      <c r="AU1388" s="229" t="s">
        <v>83</v>
      </c>
      <c r="AV1388" s="227" t="s">
        <v>83</v>
      </c>
      <c r="AW1388" s="227" t="s">
        <v>31</v>
      </c>
      <c r="AX1388" s="227" t="s">
        <v>74</v>
      </c>
      <c r="AY1388" s="229" t="s">
        <v>159</v>
      </c>
    </row>
    <row r="1389" spans="2:51" s="227" customFormat="1" ht="12">
      <c r="B1389" s="228"/>
      <c r="D1389" s="220" t="s">
        <v>167</v>
      </c>
      <c r="E1389" s="229" t="s">
        <v>1</v>
      </c>
      <c r="F1389" s="230" t="s">
        <v>1606</v>
      </c>
      <c r="H1389" s="231">
        <v>25.6</v>
      </c>
      <c r="K1389" s="232"/>
      <c r="L1389" s="228"/>
      <c r="M1389" s="233"/>
      <c r="N1389" s="234"/>
      <c r="O1389" s="234"/>
      <c r="P1389" s="234"/>
      <c r="Q1389" s="234"/>
      <c r="R1389" s="234"/>
      <c r="S1389" s="234"/>
      <c r="T1389" s="235"/>
      <c r="AT1389" s="229" t="s">
        <v>167</v>
      </c>
      <c r="AU1389" s="229" t="s">
        <v>83</v>
      </c>
      <c r="AV1389" s="227" t="s">
        <v>83</v>
      </c>
      <c r="AW1389" s="227" t="s">
        <v>31</v>
      </c>
      <c r="AX1389" s="227" t="s">
        <v>74</v>
      </c>
      <c r="AY1389" s="229" t="s">
        <v>159</v>
      </c>
    </row>
    <row r="1390" spans="2:51" s="227" customFormat="1" ht="12">
      <c r="B1390" s="228"/>
      <c r="D1390" s="220" t="s">
        <v>167</v>
      </c>
      <c r="E1390" s="229" t="s">
        <v>1</v>
      </c>
      <c r="F1390" s="230" t="s">
        <v>1607</v>
      </c>
      <c r="H1390" s="231">
        <v>42.5</v>
      </c>
      <c r="K1390" s="232"/>
      <c r="L1390" s="228"/>
      <c r="M1390" s="233"/>
      <c r="N1390" s="234"/>
      <c r="O1390" s="234"/>
      <c r="P1390" s="234"/>
      <c r="Q1390" s="234"/>
      <c r="R1390" s="234"/>
      <c r="S1390" s="234"/>
      <c r="T1390" s="235"/>
      <c r="AT1390" s="229" t="s">
        <v>167</v>
      </c>
      <c r="AU1390" s="229" t="s">
        <v>83</v>
      </c>
      <c r="AV1390" s="227" t="s">
        <v>83</v>
      </c>
      <c r="AW1390" s="227" t="s">
        <v>31</v>
      </c>
      <c r="AX1390" s="227" t="s">
        <v>74</v>
      </c>
      <c r="AY1390" s="229" t="s">
        <v>159</v>
      </c>
    </row>
    <row r="1391" spans="2:51" s="227" customFormat="1" ht="12">
      <c r="B1391" s="228"/>
      <c r="D1391" s="220" t="s">
        <v>167</v>
      </c>
      <c r="E1391" s="229" t="s">
        <v>1</v>
      </c>
      <c r="F1391" s="230" t="s">
        <v>1608</v>
      </c>
      <c r="H1391" s="231">
        <v>42.5</v>
      </c>
      <c r="K1391" s="232"/>
      <c r="L1391" s="228"/>
      <c r="M1391" s="233"/>
      <c r="N1391" s="234"/>
      <c r="O1391" s="234"/>
      <c r="P1391" s="234"/>
      <c r="Q1391" s="234"/>
      <c r="R1391" s="234"/>
      <c r="S1391" s="234"/>
      <c r="T1391" s="235"/>
      <c r="AT1391" s="229" t="s">
        <v>167</v>
      </c>
      <c r="AU1391" s="229" t="s">
        <v>83</v>
      </c>
      <c r="AV1391" s="227" t="s">
        <v>83</v>
      </c>
      <c r="AW1391" s="227" t="s">
        <v>31</v>
      </c>
      <c r="AX1391" s="227" t="s">
        <v>74</v>
      </c>
      <c r="AY1391" s="229" t="s">
        <v>159</v>
      </c>
    </row>
    <row r="1392" spans="2:51" s="227" customFormat="1" ht="12">
      <c r="B1392" s="228"/>
      <c r="D1392" s="220" t="s">
        <v>167</v>
      </c>
      <c r="E1392" s="229" t="s">
        <v>1</v>
      </c>
      <c r="F1392" s="230" t="s">
        <v>1609</v>
      </c>
      <c r="H1392" s="231">
        <v>59.5</v>
      </c>
      <c r="K1392" s="232"/>
      <c r="L1392" s="228"/>
      <c r="M1392" s="233"/>
      <c r="N1392" s="234"/>
      <c r="O1392" s="234"/>
      <c r="P1392" s="234"/>
      <c r="Q1392" s="234"/>
      <c r="R1392" s="234"/>
      <c r="S1392" s="234"/>
      <c r="T1392" s="235"/>
      <c r="AT1392" s="229" t="s">
        <v>167</v>
      </c>
      <c r="AU1392" s="229" t="s">
        <v>83</v>
      </c>
      <c r="AV1392" s="227" t="s">
        <v>83</v>
      </c>
      <c r="AW1392" s="227" t="s">
        <v>31</v>
      </c>
      <c r="AX1392" s="227" t="s">
        <v>74</v>
      </c>
      <c r="AY1392" s="229" t="s">
        <v>159</v>
      </c>
    </row>
    <row r="1393" spans="2:51" s="227" customFormat="1" ht="12">
      <c r="B1393" s="228"/>
      <c r="D1393" s="220" t="s">
        <v>167</v>
      </c>
      <c r="E1393" s="229" t="s">
        <v>1</v>
      </c>
      <c r="F1393" s="230" t="s">
        <v>1610</v>
      </c>
      <c r="H1393" s="231">
        <v>30.9</v>
      </c>
      <c r="K1393" s="232"/>
      <c r="L1393" s="228"/>
      <c r="M1393" s="233"/>
      <c r="N1393" s="234"/>
      <c r="O1393" s="234"/>
      <c r="P1393" s="234"/>
      <c r="Q1393" s="234"/>
      <c r="R1393" s="234"/>
      <c r="S1393" s="234"/>
      <c r="T1393" s="235"/>
      <c r="AT1393" s="229" t="s">
        <v>167</v>
      </c>
      <c r="AU1393" s="229" t="s">
        <v>83</v>
      </c>
      <c r="AV1393" s="227" t="s">
        <v>83</v>
      </c>
      <c r="AW1393" s="227" t="s">
        <v>31</v>
      </c>
      <c r="AX1393" s="227" t="s">
        <v>74</v>
      </c>
      <c r="AY1393" s="229" t="s">
        <v>159</v>
      </c>
    </row>
    <row r="1394" spans="2:51" s="227" customFormat="1" ht="12">
      <c r="B1394" s="228"/>
      <c r="D1394" s="220" t="s">
        <v>167</v>
      </c>
      <c r="E1394" s="229" t="s">
        <v>1</v>
      </c>
      <c r="F1394" s="230" t="s">
        <v>1611</v>
      </c>
      <c r="H1394" s="231">
        <v>12.575</v>
      </c>
      <c r="K1394" s="232"/>
      <c r="L1394" s="228"/>
      <c r="M1394" s="233"/>
      <c r="N1394" s="234"/>
      <c r="O1394" s="234"/>
      <c r="P1394" s="234"/>
      <c r="Q1394" s="234"/>
      <c r="R1394" s="234"/>
      <c r="S1394" s="234"/>
      <c r="T1394" s="235"/>
      <c r="AT1394" s="229" t="s">
        <v>167</v>
      </c>
      <c r="AU1394" s="229" t="s">
        <v>83</v>
      </c>
      <c r="AV1394" s="227" t="s">
        <v>83</v>
      </c>
      <c r="AW1394" s="227" t="s">
        <v>31</v>
      </c>
      <c r="AX1394" s="227" t="s">
        <v>74</v>
      </c>
      <c r="AY1394" s="229" t="s">
        <v>159</v>
      </c>
    </row>
    <row r="1395" spans="2:51" s="227" customFormat="1" ht="12">
      <c r="B1395" s="228"/>
      <c r="D1395" s="220" t="s">
        <v>167</v>
      </c>
      <c r="E1395" s="229" t="s">
        <v>1</v>
      </c>
      <c r="F1395" s="230" t="s">
        <v>1612</v>
      </c>
      <c r="H1395" s="231">
        <v>34</v>
      </c>
      <c r="K1395" s="232"/>
      <c r="L1395" s="228"/>
      <c r="M1395" s="233"/>
      <c r="N1395" s="234"/>
      <c r="O1395" s="234"/>
      <c r="P1395" s="234"/>
      <c r="Q1395" s="234"/>
      <c r="R1395" s="234"/>
      <c r="S1395" s="234"/>
      <c r="T1395" s="235"/>
      <c r="AT1395" s="229" t="s">
        <v>167</v>
      </c>
      <c r="AU1395" s="229" t="s">
        <v>83</v>
      </c>
      <c r="AV1395" s="227" t="s">
        <v>83</v>
      </c>
      <c r="AW1395" s="227" t="s">
        <v>31</v>
      </c>
      <c r="AX1395" s="227" t="s">
        <v>74</v>
      </c>
      <c r="AY1395" s="229" t="s">
        <v>159</v>
      </c>
    </row>
    <row r="1396" spans="2:51" s="227" customFormat="1" ht="12">
      <c r="B1396" s="228"/>
      <c r="D1396" s="220" t="s">
        <v>167</v>
      </c>
      <c r="E1396" s="229" t="s">
        <v>1</v>
      </c>
      <c r="F1396" s="230" t="s">
        <v>1613</v>
      </c>
      <c r="H1396" s="231">
        <v>40.5</v>
      </c>
      <c r="K1396" s="232"/>
      <c r="L1396" s="228"/>
      <c r="M1396" s="233"/>
      <c r="N1396" s="234"/>
      <c r="O1396" s="234"/>
      <c r="P1396" s="234"/>
      <c r="Q1396" s="234"/>
      <c r="R1396" s="234"/>
      <c r="S1396" s="234"/>
      <c r="T1396" s="235"/>
      <c r="AT1396" s="229" t="s">
        <v>167</v>
      </c>
      <c r="AU1396" s="229" t="s">
        <v>83</v>
      </c>
      <c r="AV1396" s="227" t="s">
        <v>83</v>
      </c>
      <c r="AW1396" s="227" t="s">
        <v>31</v>
      </c>
      <c r="AX1396" s="227" t="s">
        <v>74</v>
      </c>
      <c r="AY1396" s="229" t="s">
        <v>159</v>
      </c>
    </row>
    <row r="1397" spans="2:51" s="227" customFormat="1" ht="12">
      <c r="B1397" s="228"/>
      <c r="D1397" s="220" t="s">
        <v>167</v>
      </c>
      <c r="E1397" s="229" t="s">
        <v>1</v>
      </c>
      <c r="F1397" s="230" t="s">
        <v>1614</v>
      </c>
      <c r="H1397" s="231">
        <v>93.625</v>
      </c>
      <c r="K1397" s="232"/>
      <c r="L1397" s="228"/>
      <c r="M1397" s="233"/>
      <c r="N1397" s="234"/>
      <c r="O1397" s="234"/>
      <c r="P1397" s="234"/>
      <c r="Q1397" s="234"/>
      <c r="R1397" s="234"/>
      <c r="S1397" s="234"/>
      <c r="T1397" s="235"/>
      <c r="AT1397" s="229" t="s">
        <v>167</v>
      </c>
      <c r="AU1397" s="229" t="s">
        <v>83</v>
      </c>
      <c r="AV1397" s="227" t="s">
        <v>83</v>
      </c>
      <c r="AW1397" s="227" t="s">
        <v>31</v>
      </c>
      <c r="AX1397" s="227" t="s">
        <v>74</v>
      </c>
      <c r="AY1397" s="229" t="s">
        <v>159</v>
      </c>
    </row>
    <row r="1398" spans="2:51" s="227" customFormat="1" ht="12">
      <c r="B1398" s="228"/>
      <c r="D1398" s="220" t="s">
        <v>167</v>
      </c>
      <c r="E1398" s="229" t="s">
        <v>1</v>
      </c>
      <c r="F1398" s="230" t="s">
        <v>1615</v>
      </c>
      <c r="H1398" s="231">
        <v>292.95</v>
      </c>
      <c r="K1398" s="232"/>
      <c r="L1398" s="228"/>
      <c r="M1398" s="233"/>
      <c r="N1398" s="234"/>
      <c r="O1398" s="234"/>
      <c r="P1398" s="234"/>
      <c r="Q1398" s="234"/>
      <c r="R1398" s="234"/>
      <c r="S1398" s="234"/>
      <c r="T1398" s="235"/>
      <c r="AT1398" s="229" t="s">
        <v>167</v>
      </c>
      <c r="AU1398" s="229" t="s">
        <v>83</v>
      </c>
      <c r="AV1398" s="227" t="s">
        <v>83</v>
      </c>
      <c r="AW1398" s="227" t="s">
        <v>31</v>
      </c>
      <c r="AX1398" s="227" t="s">
        <v>74</v>
      </c>
      <c r="AY1398" s="229" t="s">
        <v>159</v>
      </c>
    </row>
    <row r="1399" spans="2:51" s="227" customFormat="1" ht="12">
      <c r="B1399" s="228"/>
      <c r="D1399" s="220" t="s">
        <v>167</v>
      </c>
      <c r="E1399" s="229" t="s">
        <v>1</v>
      </c>
      <c r="F1399" s="230" t="s">
        <v>1616</v>
      </c>
      <c r="H1399" s="231">
        <v>257.6</v>
      </c>
      <c r="K1399" s="232"/>
      <c r="L1399" s="228"/>
      <c r="M1399" s="233"/>
      <c r="N1399" s="234"/>
      <c r="O1399" s="234"/>
      <c r="P1399" s="234"/>
      <c r="Q1399" s="234"/>
      <c r="R1399" s="234"/>
      <c r="S1399" s="234"/>
      <c r="T1399" s="235"/>
      <c r="AT1399" s="229" t="s">
        <v>167</v>
      </c>
      <c r="AU1399" s="229" t="s">
        <v>83</v>
      </c>
      <c r="AV1399" s="227" t="s">
        <v>83</v>
      </c>
      <c r="AW1399" s="227" t="s">
        <v>31</v>
      </c>
      <c r="AX1399" s="227" t="s">
        <v>74</v>
      </c>
      <c r="AY1399" s="229" t="s">
        <v>159</v>
      </c>
    </row>
    <row r="1400" spans="2:51" s="227" customFormat="1" ht="12">
      <c r="B1400" s="228"/>
      <c r="D1400" s="220" t="s">
        <v>167</v>
      </c>
      <c r="E1400" s="229" t="s">
        <v>1</v>
      </c>
      <c r="F1400" s="230" t="s">
        <v>1617</v>
      </c>
      <c r="H1400" s="231">
        <v>39</v>
      </c>
      <c r="K1400" s="232"/>
      <c r="L1400" s="228"/>
      <c r="M1400" s="233"/>
      <c r="N1400" s="234"/>
      <c r="O1400" s="234"/>
      <c r="P1400" s="234"/>
      <c r="Q1400" s="234"/>
      <c r="R1400" s="234"/>
      <c r="S1400" s="234"/>
      <c r="T1400" s="235"/>
      <c r="AT1400" s="229" t="s">
        <v>167</v>
      </c>
      <c r="AU1400" s="229" t="s">
        <v>83</v>
      </c>
      <c r="AV1400" s="227" t="s">
        <v>83</v>
      </c>
      <c r="AW1400" s="227" t="s">
        <v>31</v>
      </c>
      <c r="AX1400" s="227" t="s">
        <v>74</v>
      </c>
      <c r="AY1400" s="229" t="s">
        <v>159</v>
      </c>
    </row>
    <row r="1401" spans="2:51" s="227" customFormat="1" ht="12">
      <c r="B1401" s="228"/>
      <c r="D1401" s="220" t="s">
        <v>167</v>
      </c>
      <c r="E1401" s="229" t="s">
        <v>1</v>
      </c>
      <c r="F1401" s="230" t="s">
        <v>1618</v>
      </c>
      <c r="H1401" s="231">
        <v>37.8</v>
      </c>
      <c r="K1401" s="232"/>
      <c r="L1401" s="228"/>
      <c r="M1401" s="233"/>
      <c r="N1401" s="234"/>
      <c r="O1401" s="234"/>
      <c r="P1401" s="234"/>
      <c r="Q1401" s="234"/>
      <c r="R1401" s="234"/>
      <c r="S1401" s="234"/>
      <c r="T1401" s="235"/>
      <c r="AT1401" s="229" t="s">
        <v>167</v>
      </c>
      <c r="AU1401" s="229" t="s">
        <v>83</v>
      </c>
      <c r="AV1401" s="227" t="s">
        <v>83</v>
      </c>
      <c r="AW1401" s="227" t="s">
        <v>31</v>
      </c>
      <c r="AX1401" s="227" t="s">
        <v>74</v>
      </c>
      <c r="AY1401" s="229" t="s">
        <v>159</v>
      </c>
    </row>
    <row r="1402" spans="2:51" s="227" customFormat="1" ht="12">
      <c r="B1402" s="228"/>
      <c r="D1402" s="220" t="s">
        <v>167</v>
      </c>
      <c r="E1402" s="229" t="s">
        <v>1</v>
      </c>
      <c r="F1402" s="230" t="s">
        <v>1619</v>
      </c>
      <c r="H1402" s="231">
        <v>39</v>
      </c>
      <c r="K1402" s="232"/>
      <c r="L1402" s="228"/>
      <c r="M1402" s="233"/>
      <c r="N1402" s="234"/>
      <c r="O1402" s="234"/>
      <c r="P1402" s="234"/>
      <c r="Q1402" s="234"/>
      <c r="R1402" s="234"/>
      <c r="S1402" s="234"/>
      <c r="T1402" s="235"/>
      <c r="AT1402" s="229" t="s">
        <v>167</v>
      </c>
      <c r="AU1402" s="229" t="s">
        <v>83</v>
      </c>
      <c r="AV1402" s="227" t="s">
        <v>83</v>
      </c>
      <c r="AW1402" s="227" t="s">
        <v>31</v>
      </c>
      <c r="AX1402" s="227" t="s">
        <v>74</v>
      </c>
      <c r="AY1402" s="229" t="s">
        <v>159</v>
      </c>
    </row>
    <row r="1403" spans="2:51" s="255" customFormat="1" ht="12">
      <c r="B1403" s="254"/>
      <c r="D1403" s="220" t="s">
        <v>167</v>
      </c>
      <c r="E1403" s="256" t="s">
        <v>1</v>
      </c>
      <c r="F1403" s="257" t="s">
        <v>380</v>
      </c>
      <c r="H1403" s="258">
        <v>1511.53</v>
      </c>
      <c r="K1403" s="259"/>
      <c r="L1403" s="254"/>
      <c r="M1403" s="260"/>
      <c r="N1403" s="261"/>
      <c r="O1403" s="261"/>
      <c r="P1403" s="261"/>
      <c r="Q1403" s="261"/>
      <c r="R1403" s="261"/>
      <c r="S1403" s="261"/>
      <c r="T1403" s="262"/>
      <c r="AT1403" s="256" t="s">
        <v>167</v>
      </c>
      <c r="AU1403" s="256" t="s">
        <v>83</v>
      </c>
      <c r="AV1403" s="255" t="s">
        <v>86</v>
      </c>
      <c r="AW1403" s="255" t="s">
        <v>31</v>
      </c>
      <c r="AX1403" s="255" t="s">
        <v>74</v>
      </c>
      <c r="AY1403" s="256" t="s">
        <v>159</v>
      </c>
    </row>
    <row r="1404" spans="2:51" s="218" customFormat="1" ht="12">
      <c r="B1404" s="219"/>
      <c r="D1404" s="220" t="s">
        <v>167</v>
      </c>
      <c r="E1404" s="221" t="s">
        <v>1</v>
      </c>
      <c r="F1404" s="222" t="s">
        <v>427</v>
      </c>
      <c r="H1404" s="221" t="s">
        <v>1</v>
      </c>
      <c r="K1404" s="223"/>
      <c r="L1404" s="219"/>
      <c r="M1404" s="224"/>
      <c r="N1404" s="225"/>
      <c r="O1404" s="225"/>
      <c r="P1404" s="225"/>
      <c r="Q1404" s="225"/>
      <c r="R1404" s="225"/>
      <c r="S1404" s="225"/>
      <c r="T1404" s="226"/>
      <c r="AT1404" s="221" t="s">
        <v>167</v>
      </c>
      <c r="AU1404" s="221" t="s">
        <v>83</v>
      </c>
      <c r="AV1404" s="218" t="s">
        <v>79</v>
      </c>
      <c r="AW1404" s="218" t="s">
        <v>31</v>
      </c>
      <c r="AX1404" s="218" t="s">
        <v>74</v>
      </c>
      <c r="AY1404" s="221" t="s">
        <v>159</v>
      </c>
    </row>
    <row r="1405" spans="2:51" s="227" customFormat="1" ht="12">
      <c r="B1405" s="228"/>
      <c r="D1405" s="220" t="s">
        <v>167</v>
      </c>
      <c r="E1405" s="229" t="s">
        <v>1</v>
      </c>
      <c r="F1405" s="230" t="s">
        <v>1620</v>
      </c>
      <c r="H1405" s="231">
        <v>3023.06</v>
      </c>
      <c r="K1405" s="232"/>
      <c r="L1405" s="228"/>
      <c r="M1405" s="233"/>
      <c r="N1405" s="234"/>
      <c r="O1405" s="234"/>
      <c r="P1405" s="234"/>
      <c r="Q1405" s="234"/>
      <c r="R1405" s="234"/>
      <c r="S1405" s="234"/>
      <c r="T1405" s="235"/>
      <c r="AT1405" s="229" t="s">
        <v>167</v>
      </c>
      <c r="AU1405" s="229" t="s">
        <v>83</v>
      </c>
      <c r="AV1405" s="227" t="s">
        <v>83</v>
      </c>
      <c r="AW1405" s="227" t="s">
        <v>31</v>
      </c>
      <c r="AX1405" s="227" t="s">
        <v>74</v>
      </c>
      <c r="AY1405" s="229" t="s">
        <v>159</v>
      </c>
    </row>
    <row r="1406" spans="2:51" s="255" customFormat="1" ht="12">
      <c r="B1406" s="254"/>
      <c r="D1406" s="220" t="s">
        <v>167</v>
      </c>
      <c r="E1406" s="256" t="s">
        <v>1</v>
      </c>
      <c r="F1406" s="257" t="s">
        <v>380</v>
      </c>
      <c r="H1406" s="258">
        <v>3023.06</v>
      </c>
      <c r="K1406" s="259"/>
      <c r="L1406" s="254"/>
      <c r="M1406" s="260"/>
      <c r="N1406" s="261"/>
      <c r="O1406" s="261"/>
      <c r="P1406" s="261"/>
      <c r="Q1406" s="261"/>
      <c r="R1406" s="261"/>
      <c r="S1406" s="261"/>
      <c r="T1406" s="262"/>
      <c r="AT1406" s="256" t="s">
        <v>167</v>
      </c>
      <c r="AU1406" s="256" t="s">
        <v>83</v>
      </c>
      <c r="AV1406" s="255" t="s">
        <v>86</v>
      </c>
      <c r="AW1406" s="255" t="s">
        <v>31</v>
      </c>
      <c r="AX1406" s="255" t="s">
        <v>74</v>
      </c>
      <c r="AY1406" s="256" t="s">
        <v>159</v>
      </c>
    </row>
    <row r="1407" spans="2:51" s="236" customFormat="1" ht="12">
      <c r="B1407" s="237"/>
      <c r="D1407" s="220" t="s">
        <v>167</v>
      </c>
      <c r="E1407" s="238" t="s">
        <v>1</v>
      </c>
      <c r="F1407" s="239" t="s">
        <v>178</v>
      </c>
      <c r="H1407" s="240">
        <v>7663.775</v>
      </c>
      <c r="K1407" s="241"/>
      <c r="L1407" s="237"/>
      <c r="M1407" s="242"/>
      <c r="N1407" s="243"/>
      <c r="O1407" s="243"/>
      <c r="P1407" s="243"/>
      <c r="Q1407" s="243"/>
      <c r="R1407" s="243"/>
      <c r="S1407" s="243"/>
      <c r="T1407" s="244"/>
      <c r="AT1407" s="238" t="s">
        <v>167</v>
      </c>
      <c r="AU1407" s="238" t="s">
        <v>83</v>
      </c>
      <c r="AV1407" s="236" t="s">
        <v>89</v>
      </c>
      <c r="AW1407" s="236" t="s">
        <v>31</v>
      </c>
      <c r="AX1407" s="236" t="s">
        <v>79</v>
      </c>
      <c r="AY1407" s="238" t="s">
        <v>159</v>
      </c>
    </row>
    <row r="1408" spans="1:65" s="34" customFormat="1" ht="24.2" customHeight="1">
      <c r="A1408" s="28"/>
      <c r="B1408" s="29"/>
      <c r="C1408" s="205" t="s">
        <v>1621</v>
      </c>
      <c r="D1408" s="205" t="s">
        <v>161</v>
      </c>
      <c r="E1408" s="206" t="s">
        <v>1622</v>
      </c>
      <c r="F1408" s="207" t="s">
        <v>1623</v>
      </c>
      <c r="G1408" s="208" t="s">
        <v>322</v>
      </c>
      <c r="H1408" s="209">
        <v>73.8</v>
      </c>
      <c r="I1408" s="1"/>
      <c r="J1408" s="211">
        <f>ROUND(I1408*H1408,2)</f>
        <v>0</v>
      </c>
      <c r="K1408" s="208" t="s">
        <v>165</v>
      </c>
      <c r="L1408" s="29"/>
      <c r="M1408" s="212" t="s">
        <v>1</v>
      </c>
      <c r="N1408" s="213" t="s">
        <v>39</v>
      </c>
      <c r="O1408" s="76"/>
      <c r="P1408" s="214">
        <f>O1408*H1408</f>
        <v>0</v>
      </c>
      <c r="Q1408" s="214">
        <v>0</v>
      </c>
      <c r="R1408" s="214">
        <f>Q1408*H1408</f>
        <v>0</v>
      </c>
      <c r="S1408" s="214">
        <v>0</v>
      </c>
      <c r="T1408" s="215">
        <f>S1408*H1408</f>
        <v>0</v>
      </c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R1408" s="216" t="s">
        <v>244</v>
      </c>
      <c r="AT1408" s="216" t="s">
        <v>161</v>
      </c>
      <c r="AU1408" s="216" t="s">
        <v>83</v>
      </c>
      <c r="AY1408" s="11" t="s">
        <v>159</v>
      </c>
      <c r="BE1408" s="217">
        <f>IF(N1408="základní",J1408,0)</f>
        <v>0</v>
      </c>
      <c r="BF1408" s="217">
        <f>IF(N1408="snížená",J1408,0)</f>
        <v>0</v>
      </c>
      <c r="BG1408" s="217">
        <f>IF(N1408="zákl. přenesená",J1408,0)</f>
        <v>0</v>
      </c>
      <c r="BH1408" s="217">
        <f>IF(N1408="sníž. přenesená",J1408,0)</f>
        <v>0</v>
      </c>
      <c r="BI1408" s="217">
        <f>IF(N1408="nulová",J1408,0)</f>
        <v>0</v>
      </c>
      <c r="BJ1408" s="11" t="s">
        <v>79</v>
      </c>
      <c r="BK1408" s="217">
        <f>ROUND(I1408*H1408,2)</f>
        <v>0</v>
      </c>
      <c r="BL1408" s="11" t="s">
        <v>244</v>
      </c>
      <c r="BM1408" s="216" t="s">
        <v>1624</v>
      </c>
    </row>
    <row r="1409" spans="2:51" s="227" customFormat="1" ht="12">
      <c r="B1409" s="228"/>
      <c r="D1409" s="220" t="s">
        <v>167</v>
      </c>
      <c r="E1409" s="229" t="s">
        <v>1</v>
      </c>
      <c r="F1409" s="230" t="s">
        <v>1625</v>
      </c>
      <c r="H1409" s="231">
        <v>73.8</v>
      </c>
      <c r="K1409" s="232"/>
      <c r="L1409" s="228"/>
      <c r="M1409" s="233"/>
      <c r="N1409" s="234"/>
      <c r="O1409" s="234"/>
      <c r="P1409" s="234"/>
      <c r="Q1409" s="234"/>
      <c r="R1409" s="234"/>
      <c r="S1409" s="234"/>
      <c r="T1409" s="235"/>
      <c r="AT1409" s="229" t="s">
        <v>167</v>
      </c>
      <c r="AU1409" s="229" t="s">
        <v>83</v>
      </c>
      <c r="AV1409" s="227" t="s">
        <v>83</v>
      </c>
      <c r="AW1409" s="227" t="s">
        <v>31</v>
      </c>
      <c r="AX1409" s="227" t="s">
        <v>79</v>
      </c>
      <c r="AY1409" s="229" t="s">
        <v>159</v>
      </c>
    </row>
    <row r="1410" spans="1:65" s="34" customFormat="1" ht="33" customHeight="1">
      <c r="A1410" s="28"/>
      <c r="B1410" s="29"/>
      <c r="C1410" s="205" t="s">
        <v>1626</v>
      </c>
      <c r="D1410" s="205" t="s">
        <v>161</v>
      </c>
      <c r="E1410" s="206" t="s">
        <v>1627</v>
      </c>
      <c r="F1410" s="207" t="s">
        <v>1628</v>
      </c>
      <c r="G1410" s="208" t="s">
        <v>234</v>
      </c>
      <c r="H1410" s="209">
        <v>55.92</v>
      </c>
      <c r="I1410" s="1"/>
      <c r="J1410" s="211">
        <f>ROUND(I1410*H1410,2)</f>
        <v>0</v>
      </c>
      <c r="K1410" s="208" t="s">
        <v>165</v>
      </c>
      <c r="L1410" s="29"/>
      <c r="M1410" s="212" t="s">
        <v>1</v>
      </c>
      <c r="N1410" s="213" t="s">
        <v>39</v>
      </c>
      <c r="O1410" s="76"/>
      <c r="P1410" s="214">
        <f>O1410*H1410</f>
        <v>0</v>
      </c>
      <c r="Q1410" s="214">
        <v>1E-05</v>
      </c>
      <c r="R1410" s="214">
        <f>Q1410*H1410</f>
        <v>0.0005592</v>
      </c>
      <c r="S1410" s="214">
        <v>0</v>
      </c>
      <c r="T1410" s="215">
        <f>S1410*H1410</f>
        <v>0</v>
      </c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R1410" s="216" t="s">
        <v>244</v>
      </c>
      <c r="AT1410" s="216" t="s">
        <v>161</v>
      </c>
      <c r="AU1410" s="216" t="s">
        <v>83</v>
      </c>
      <c r="AY1410" s="11" t="s">
        <v>159</v>
      </c>
      <c r="BE1410" s="217">
        <f>IF(N1410="základní",J1410,0)</f>
        <v>0</v>
      </c>
      <c r="BF1410" s="217">
        <f>IF(N1410="snížená",J1410,0)</f>
        <v>0</v>
      </c>
      <c r="BG1410" s="217">
        <f>IF(N1410="zákl. přenesená",J1410,0)</f>
        <v>0</v>
      </c>
      <c r="BH1410" s="217">
        <f>IF(N1410="sníž. přenesená",J1410,0)</f>
        <v>0</v>
      </c>
      <c r="BI1410" s="217">
        <f>IF(N1410="nulová",J1410,0)</f>
        <v>0</v>
      </c>
      <c r="BJ1410" s="11" t="s">
        <v>79</v>
      </c>
      <c r="BK1410" s="217">
        <f>ROUND(I1410*H1410,2)</f>
        <v>0</v>
      </c>
      <c r="BL1410" s="11" t="s">
        <v>244</v>
      </c>
      <c r="BM1410" s="216" t="s">
        <v>1629</v>
      </c>
    </row>
    <row r="1411" spans="2:51" s="218" customFormat="1" ht="12">
      <c r="B1411" s="219"/>
      <c r="D1411" s="220" t="s">
        <v>167</v>
      </c>
      <c r="E1411" s="221" t="s">
        <v>1</v>
      </c>
      <c r="F1411" s="222" t="s">
        <v>1630</v>
      </c>
      <c r="H1411" s="221" t="s">
        <v>1</v>
      </c>
      <c r="K1411" s="223"/>
      <c r="L1411" s="219"/>
      <c r="M1411" s="224"/>
      <c r="N1411" s="225"/>
      <c r="O1411" s="225"/>
      <c r="P1411" s="225"/>
      <c r="Q1411" s="225"/>
      <c r="R1411" s="225"/>
      <c r="S1411" s="225"/>
      <c r="T1411" s="226"/>
      <c r="AT1411" s="221" t="s">
        <v>167</v>
      </c>
      <c r="AU1411" s="221" t="s">
        <v>83</v>
      </c>
      <c r="AV1411" s="218" t="s">
        <v>79</v>
      </c>
      <c r="AW1411" s="218" t="s">
        <v>31</v>
      </c>
      <c r="AX1411" s="218" t="s">
        <v>74</v>
      </c>
      <c r="AY1411" s="221" t="s">
        <v>159</v>
      </c>
    </row>
    <row r="1412" spans="2:51" s="227" customFormat="1" ht="12">
      <c r="B1412" s="228"/>
      <c r="D1412" s="220" t="s">
        <v>167</v>
      </c>
      <c r="E1412" s="229" t="s">
        <v>1</v>
      </c>
      <c r="F1412" s="230" t="s">
        <v>1631</v>
      </c>
      <c r="H1412" s="231">
        <v>17.52</v>
      </c>
      <c r="K1412" s="232"/>
      <c r="L1412" s="228"/>
      <c r="M1412" s="233"/>
      <c r="N1412" s="234"/>
      <c r="O1412" s="234"/>
      <c r="P1412" s="234"/>
      <c r="Q1412" s="234"/>
      <c r="R1412" s="234"/>
      <c r="S1412" s="234"/>
      <c r="T1412" s="235"/>
      <c r="AT1412" s="229" t="s">
        <v>167</v>
      </c>
      <c r="AU1412" s="229" t="s">
        <v>83</v>
      </c>
      <c r="AV1412" s="227" t="s">
        <v>83</v>
      </c>
      <c r="AW1412" s="227" t="s">
        <v>31</v>
      </c>
      <c r="AX1412" s="227" t="s">
        <v>74</v>
      </c>
      <c r="AY1412" s="229" t="s">
        <v>159</v>
      </c>
    </row>
    <row r="1413" spans="2:51" s="227" customFormat="1" ht="12">
      <c r="B1413" s="228"/>
      <c r="D1413" s="220" t="s">
        <v>167</v>
      </c>
      <c r="E1413" s="229" t="s">
        <v>1</v>
      </c>
      <c r="F1413" s="230" t="s">
        <v>1632</v>
      </c>
      <c r="H1413" s="231">
        <v>38.4</v>
      </c>
      <c r="K1413" s="232"/>
      <c r="L1413" s="228"/>
      <c r="M1413" s="233"/>
      <c r="N1413" s="234"/>
      <c r="O1413" s="234"/>
      <c r="P1413" s="234"/>
      <c r="Q1413" s="234"/>
      <c r="R1413" s="234"/>
      <c r="S1413" s="234"/>
      <c r="T1413" s="235"/>
      <c r="AT1413" s="229" t="s">
        <v>167</v>
      </c>
      <c r="AU1413" s="229" t="s">
        <v>83</v>
      </c>
      <c r="AV1413" s="227" t="s">
        <v>83</v>
      </c>
      <c r="AW1413" s="227" t="s">
        <v>31</v>
      </c>
      <c r="AX1413" s="227" t="s">
        <v>74</v>
      </c>
      <c r="AY1413" s="229" t="s">
        <v>159</v>
      </c>
    </row>
    <row r="1414" spans="2:51" s="236" customFormat="1" ht="12">
      <c r="B1414" s="237"/>
      <c r="D1414" s="220" t="s">
        <v>167</v>
      </c>
      <c r="E1414" s="238" t="s">
        <v>1</v>
      </c>
      <c r="F1414" s="239" t="s">
        <v>178</v>
      </c>
      <c r="H1414" s="240">
        <v>55.92</v>
      </c>
      <c r="K1414" s="241"/>
      <c r="L1414" s="237"/>
      <c r="M1414" s="242"/>
      <c r="N1414" s="243"/>
      <c r="O1414" s="243"/>
      <c r="P1414" s="243"/>
      <c r="Q1414" s="243"/>
      <c r="R1414" s="243"/>
      <c r="S1414" s="243"/>
      <c r="T1414" s="244"/>
      <c r="AT1414" s="238" t="s">
        <v>167</v>
      </c>
      <c r="AU1414" s="238" t="s">
        <v>83</v>
      </c>
      <c r="AV1414" s="236" t="s">
        <v>89</v>
      </c>
      <c r="AW1414" s="236" t="s">
        <v>31</v>
      </c>
      <c r="AX1414" s="236" t="s">
        <v>79</v>
      </c>
      <c r="AY1414" s="238" t="s">
        <v>159</v>
      </c>
    </row>
    <row r="1415" spans="1:65" s="34" customFormat="1" ht="24.2" customHeight="1">
      <c r="A1415" s="28"/>
      <c r="B1415" s="29"/>
      <c r="C1415" s="205" t="s">
        <v>1633</v>
      </c>
      <c r="D1415" s="205" t="s">
        <v>161</v>
      </c>
      <c r="E1415" s="206" t="s">
        <v>1634</v>
      </c>
      <c r="F1415" s="207" t="s">
        <v>1635</v>
      </c>
      <c r="G1415" s="208" t="s">
        <v>241</v>
      </c>
      <c r="H1415" s="209">
        <v>59</v>
      </c>
      <c r="I1415" s="1"/>
      <c r="J1415" s="211">
        <f>ROUND(I1415*H1415,2)</f>
        <v>0</v>
      </c>
      <c r="K1415" s="208" t="s">
        <v>165</v>
      </c>
      <c r="L1415" s="29"/>
      <c r="M1415" s="212" t="s">
        <v>1</v>
      </c>
      <c r="N1415" s="213" t="s">
        <v>39</v>
      </c>
      <c r="O1415" s="76"/>
      <c r="P1415" s="214">
        <f>O1415*H1415</f>
        <v>0</v>
      </c>
      <c r="Q1415" s="214">
        <v>2E-05</v>
      </c>
      <c r="R1415" s="214">
        <f>Q1415*H1415</f>
        <v>0.00118</v>
      </c>
      <c r="S1415" s="214">
        <v>0</v>
      </c>
      <c r="T1415" s="215">
        <f>S1415*H1415</f>
        <v>0</v>
      </c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R1415" s="216" t="s">
        <v>244</v>
      </c>
      <c r="AT1415" s="216" t="s">
        <v>161</v>
      </c>
      <c r="AU1415" s="216" t="s">
        <v>83</v>
      </c>
      <c r="AY1415" s="11" t="s">
        <v>159</v>
      </c>
      <c r="BE1415" s="217">
        <f>IF(N1415="základní",J1415,0)</f>
        <v>0</v>
      </c>
      <c r="BF1415" s="217">
        <f>IF(N1415="snížená",J1415,0)</f>
        <v>0</v>
      </c>
      <c r="BG1415" s="217">
        <f>IF(N1415="zákl. přenesená",J1415,0)</f>
        <v>0</v>
      </c>
      <c r="BH1415" s="217">
        <f>IF(N1415="sníž. přenesená",J1415,0)</f>
        <v>0</v>
      </c>
      <c r="BI1415" s="217">
        <f>IF(N1415="nulová",J1415,0)</f>
        <v>0</v>
      </c>
      <c r="BJ1415" s="11" t="s">
        <v>79</v>
      </c>
      <c r="BK1415" s="217">
        <f>ROUND(I1415*H1415,2)</f>
        <v>0</v>
      </c>
      <c r="BL1415" s="11" t="s">
        <v>244</v>
      </c>
      <c r="BM1415" s="216" t="s">
        <v>1636</v>
      </c>
    </row>
    <row r="1416" spans="2:51" s="218" customFormat="1" ht="22.5">
      <c r="B1416" s="219"/>
      <c r="D1416" s="220" t="s">
        <v>167</v>
      </c>
      <c r="E1416" s="221" t="s">
        <v>1</v>
      </c>
      <c r="F1416" s="222" t="s">
        <v>1637</v>
      </c>
      <c r="H1416" s="221" t="s">
        <v>1</v>
      </c>
      <c r="K1416" s="223"/>
      <c r="L1416" s="219"/>
      <c r="M1416" s="224"/>
      <c r="N1416" s="225"/>
      <c r="O1416" s="225"/>
      <c r="P1416" s="225"/>
      <c r="Q1416" s="225"/>
      <c r="R1416" s="225"/>
      <c r="S1416" s="225"/>
      <c r="T1416" s="226"/>
      <c r="AT1416" s="221" t="s">
        <v>167</v>
      </c>
      <c r="AU1416" s="221" t="s">
        <v>83</v>
      </c>
      <c r="AV1416" s="218" t="s">
        <v>79</v>
      </c>
      <c r="AW1416" s="218" t="s">
        <v>31</v>
      </c>
      <c r="AX1416" s="218" t="s">
        <v>74</v>
      </c>
      <c r="AY1416" s="221" t="s">
        <v>159</v>
      </c>
    </row>
    <row r="1417" spans="2:51" s="227" customFormat="1" ht="12">
      <c r="B1417" s="228"/>
      <c r="D1417" s="220" t="s">
        <v>167</v>
      </c>
      <c r="E1417" s="229" t="s">
        <v>1</v>
      </c>
      <c r="F1417" s="230" t="s">
        <v>1638</v>
      </c>
      <c r="H1417" s="231">
        <v>59</v>
      </c>
      <c r="K1417" s="232"/>
      <c r="L1417" s="228"/>
      <c r="M1417" s="233"/>
      <c r="N1417" s="234"/>
      <c r="O1417" s="234"/>
      <c r="P1417" s="234"/>
      <c r="Q1417" s="234"/>
      <c r="R1417" s="234"/>
      <c r="S1417" s="234"/>
      <c r="T1417" s="235"/>
      <c r="AT1417" s="229" t="s">
        <v>167</v>
      </c>
      <c r="AU1417" s="229" t="s">
        <v>83</v>
      </c>
      <c r="AV1417" s="227" t="s">
        <v>83</v>
      </c>
      <c r="AW1417" s="227" t="s">
        <v>31</v>
      </c>
      <c r="AX1417" s="227" t="s">
        <v>79</v>
      </c>
      <c r="AY1417" s="229" t="s">
        <v>159</v>
      </c>
    </row>
    <row r="1418" spans="1:65" s="34" customFormat="1" ht="33" customHeight="1">
      <c r="A1418" s="28"/>
      <c r="B1418" s="29"/>
      <c r="C1418" s="205" t="s">
        <v>1639</v>
      </c>
      <c r="D1418" s="205" t="s">
        <v>161</v>
      </c>
      <c r="E1418" s="206" t="s">
        <v>1640</v>
      </c>
      <c r="F1418" s="207" t="s">
        <v>1641</v>
      </c>
      <c r="G1418" s="208" t="s">
        <v>241</v>
      </c>
      <c r="H1418" s="209">
        <v>5</v>
      </c>
      <c r="I1418" s="1"/>
      <c r="J1418" s="211">
        <f>ROUND(I1418*H1418,2)</f>
        <v>0</v>
      </c>
      <c r="K1418" s="263" t="s">
        <v>2249</v>
      </c>
      <c r="L1418" s="29"/>
      <c r="M1418" s="212" t="s">
        <v>1</v>
      </c>
      <c r="N1418" s="213" t="s">
        <v>39</v>
      </c>
      <c r="O1418" s="76"/>
      <c r="P1418" s="214">
        <f>O1418*H1418</f>
        <v>0</v>
      </c>
      <c r="Q1418" s="214">
        <v>2E-05</v>
      </c>
      <c r="R1418" s="214">
        <f>Q1418*H1418</f>
        <v>0.0001</v>
      </c>
      <c r="S1418" s="214">
        <v>0</v>
      </c>
      <c r="T1418" s="215">
        <f>S1418*H1418</f>
        <v>0</v>
      </c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R1418" s="216" t="s">
        <v>244</v>
      </c>
      <c r="AT1418" s="216" t="s">
        <v>161</v>
      </c>
      <c r="AU1418" s="216" t="s">
        <v>83</v>
      </c>
      <c r="AY1418" s="11" t="s">
        <v>159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11" t="s">
        <v>79</v>
      </c>
      <c r="BK1418" s="217">
        <f>ROUND(I1418*H1418,2)</f>
        <v>0</v>
      </c>
      <c r="BL1418" s="11" t="s">
        <v>244</v>
      </c>
      <c r="BM1418" s="216" t="s">
        <v>1642</v>
      </c>
    </row>
    <row r="1419" spans="2:51" s="218" customFormat="1" ht="12">
      <c r="B1419" s="219"/>
      <c r="D1419" s="220" t="s">
        <v>167</v>
      </c>
      <c r="E1419" s="221" t="s">
        <v>1</v>
      </c>
      <c r="F1419" s="222" t="s">
        <v>1643</v>
      </c>
      <c r="H1419" s="221" t="s">
        <v>1</v>
      </c>
      <c r="K1419" s="223"/>
      <c r="L1419" s="219"/>
      <c r="M1419" s="224"/>
      <c r="N1419" s="225"/>
      <c r="O1419" s="225"/>
      <c r="P1419" s="225"/>
      <c r="Q1419" s="225"/>
      <c r="R1419" s="225"/>
      <c r="S1419" s="225"/>
      <c r="T1419" s="226"/>
      <c r="AT1419" s="221" t="s">
        <v>167</v>
      </c>
      <c r="AU1419" s="221" t="s">
        <v>83</v>
      </c>
      <c r="AV1419" s="218" t="s">
        <v>79</v>
      </c>
      <c r="AW1419" s="218" t="s">
        <v>31</v>
      </c>
      <c r="AX1419" s="218" t="s">
        <v>74</v>
      </c>
      <c r="AY1419" s="221" t="s">
        <v>159</v>
      </c>
    </row>
    <row r="1420" spans="2:51" s="227" customFormat="1" ht="12">
      <c r="B1420" s="228"/>
      <c r="D1420" s="220" t="s">
        <v>167</v>
      </c>
      <c r="E1420" s="229" t="s">
        <v>1</v>
      </c>
      <c r="F1420" s="230" t="s">
        <v>108</v>
      </c>
      <c r="H1420" s="231">
        <v>5</v>
      </c>
      <c r="K1420" s="232"/>
      <c r="L1420" s="228"/>
      <c r="M1420" s="265"/>
      <c r="N1420" s="266"/>
      <c r="O1420" s="266"/>
      <c r="P1420" s="266"/>
      <c r="Q1420" s="266"/>
      <c r="R1420" s="266"/>
      <c r="S1420" s="266"/>
      <c r="T1420" s="267"/>
      <c r="AT1420" s="229" t="s">
        <v>167</v>
      </c>
      <c r="AU1420" s="229" t="s">
        <v>83</v>
      </c>
      <c r="AV1420" s="227" t="s">
        <v>83</v>
      </c>
      <c r="AW1420" s="227" t="s">
        <v>31</v>
      </c>
      <c r="AX1420" s="227" t="s">
        <v>79</v>
      </c>
      <c r="AY1420" s="229" t="s">
        <v>159</v>
      </c>
    </row>
    <row r="1421" spans="1:31" s="34" customFormat="1" ht="6.95" customHeight="1">
      <c r="A1421" s="28"/>
      <c r="B1421" s="55"/>
      <c r="C1421" s="56"/>
      <c r="D1421" s="56"/>
      <c r="E1421" s="56"/>
      <c r="F1421" s="56"/>
      <c r="G1421" s="56"/>
      <c r="H1421" s="56"/>
      <c r="I1421" s="56"/>
      <c r="J1421" s="56"/>
      <c r="K1421" s="164"/>
      <c r="L1421" s="29"/>
      <c r="M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</row>
  </sheetData>
  <sheetProtection password="C0FB" sheet="1" objects="1" scenarios="1"/>
  <autoFilter ref="C137:K1420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178">
      <selection activeCell="J219" sqref="J219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85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1:31" s="34" customFormat="1" ht="12" customHeight="1">
      <c r="A8" s="28"/>
      <c r="B8" s="29"/>
      <c r="C8" s="28"/>
      <c r="D8" s="24" t="s">
        <v>115</v>
      </c>
      <c r="E8" s="28"/>
      <c r="F8" s="28"/>
      <c r="G8" s="28"/>
      <c r="H8" s="28"/>
      <c r="I8" s="28"/>
      <c r="J8" s="28"/>
      <c r="K8" s="138"/>
      <c r="L8" s="5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34" customFormat="1" ht="16.5" customHeight="1">
      <c r="A9" s="28"/>
      <c r="B9" s="29"/>
      <c r="C9" s="28"/>
      <c r="D9" s="28"/>
      <c r="E9" s="64" t="s">
        <v>1644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2" customHeight="1">
      <c r="A11" s="28"/>
      <c r="B11" s="29"/>
      <c r="C11" s="28"/>
      <c r="D11" s="24" t="s">
        <v>17</v>
      </c>
      <c r="E11" s="28"/>
      <c r="F11" s="25" t="s">
        <v>1</v>
      </c>
      <c r="G11" s="28"/>
      <c r="H11" s="28"/>
      <c r="I11" s="24" t="s">
        <v>18</v>
      </c>
      <c r="J11" s="25" t="s">
        <v>1</v>
      </c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 customHeight="1">
      <c r="A12" s="28"/>
      <c r="B12" s="29"/>
      <c r="C12" s="28"/>
      <c r="D12" s="24" t="s">
        <v>19</v>
      </c>
      <c r="E12" s="28"/>
      <c r="F12" s="25" t="s">
        <v>20</v>
      </c>
      <c r="G12" s="28"/>
      <c r="H12" s="28"/>
      <c r="I12" s="24" t="s">
        <v>21</v>
      </c>
      <c r="J12" s="140" t="str">
        <f>'Rekapitulace stavby'!AN8</f>
        <v>15. 2. 2021</v>
      </c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0.7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23</v>
      </c>
      <c r="E14" s="28"/>
      <c r="F14" s="28"/>
      <c r="G14" s="28"/>
      <c r="H14" s="28"/>
      <c r="I14" s="24" t="s">
        <v>24</v>
      </c>
      <c r="J14" s="25" t="s">
        <v>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8" customHeight="1">
      <c r="A15" s="28"/>
      <c r="B15" s="29"/>
      <c r="C15" s="28"/>
      <c r="D15" s="28"/>
      <c r="E15" s="25" t="s">
        <v>25</v>
      </c>
      <c r="F15" s="28"/>
      <c r="G15" s="28"/>
      <c r="H15" s="28"/>
      <c r="I15" s="24" t="s">
        <v>26</v>
      </c>
      <c r="J15" s="25" t="s">
        <v>1</v>
      </c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2" customHeight="1">
      <c r="A17" s="28"/>
      <c r="B17" s="29"/>
      <c r="C17" s="28"/>
      <c r="D17" s="24" t="s">
        <v>27</v>
      </c>
      <c r="E17" s="28"/>
      <c r="F17" s="28"/>
      <c r="G17" s="28"/>
      <c r="H17" s="28"/>
      <c r="I17" s="24" t="s">
        <v>24</v>
      </c>
      <c r="J17" s="4" t="str">
        <f>'Rekapitulace stavby'!AN13</f>
        <v>Vyplň údaj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18" customHeight="1">
      <c r="A18" s="28"/>
      <c r="B18" s="29"/>
      <c r="C18" s="28"/>
      <c r="D18" s="28"/>
      <c r="E18" s="6" t="str">
        <f>'Rekapitulace stavby'!E14</f>
        <v>Vyplň údaj</v>
      </c>
      <c r="F18" s="268"/>
      <c r="G18" s="268"/>
      <c r="H18" s="268"/>
      <c r="I18" s="24" t="s">
        <v>26</v>
      </c>
      <c r="J18" s="4" t="str">
        <f>'Rekapitulace stavby'!AN14</f>
        <v>Vyplň údaj</v>
      </c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2" customHeight="1">
      <c r="A20" s="28"/>
      <c r="B20" s="29"/>
      <c r="C20" s="28"/>
      <c r="D20" s="24" t="s">
        <v>29</v>
      </c>
      <c r="E20" s="28"/>
      <c r="F20" s="28"/>
      <c r="G20" s="28"/>
      <c r="H20" s="28"/>
      <c r="I20" s="24" t="s">
        <v>24</v>
      </c>
      <c r="J20" s="25" t="s">
        <v>1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18" customHeight="1">
      <c r="A21" s="28"/>
      <c r="B21" s="29"/>
      <c r="C21" s="28"/>
      <c r="D21" s="28"/>
      <c r="E21" s="25" t="s">
        <v>30</v>
      </c>
      <c r="F21" s="28"/>
      <c r="G21" s="28"/>
      <c r="H21" s="28"/>
      <c r="I21" s="24" t="s">
        <v>26</v>
      </c>
      <c r="J21" s="25" t="s">
        <v>1</v>
      </c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2" customHeight="1">
      <c r="A23" s="28"/>
      <c r="B23" s="29"/>
      <c r="C23" s="28"/>
      <c r="D23" s="24" t="s">
        <v>32</v>
      </c>
      <c r="E23" s="28"/>
      <c r="F23" s="28"/>
      <c r="G23" s="28"/>
      <c r="H23" s="28"/>
      <c r="I23" s="24" t="s">
        <v>24</v>
      </c>
      <c r="J23" s="25" t="str">
        <f>IF('Rekapitulace stavby'!AN19="","",'Rekapitulace stavby'!AN19)</f>
        <v/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18" customHeight="1">
      <c r="A24" s="28"/>
      <c r="B24" s="29"/>
      <c r="C24" s="28"/>
      <c r="D24" s="28"/>
      <c r="E24" s="25" t="str">
        <f>IF('Rekapitulace stavby'!E20="","",'Rekapitulace stavby'!E20)</f>
        <v xml:space="preserve"> </v>
      </c>
      <c r="F24" s="28"/>
      <c r="G24" s="28"/>
      <c r="H24" s="28"/>
      <c r="I24" s="24" t="s">
        <v>26</v>
      </c>
      <c r="J24" s="25" t="str">
        <f>IF('Rekapitulace stavby'!AN20="","",'Rekapitulace stavby'!AN20)</f>
        <v/>
      </c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2" customHeight="1">
      <c r="A26" s="28"/>
      <c r="B26" s="29"/>
      <c r="C26" s="28"/>
      <c r="D26" s="24" t="s">
        <v>33</v>
      </c>
      <c r="E26" s="28"/>
      <c r="F26" s="28"/>
      <c r="G26" s="28"/>
      <c r="H26" s="28"/>
      <c r="I26" s="28"/>
      <c r="J26" s="28"/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145" customFormat="1" ht="16.5" customHeight="1">
      <c r="A27" s="141"/>
      <c r="B27" s="142"/>
      <c r="C27" s="141"/>
      <c r="D27" s="141"/>
      <c r="E27" s="26" t="s">
        <v>1</v>
      </c>
      <c r="F27" s="26"/>
      <c r="G27" s="26"/>
      <c r="H27" s="26"/>
      <c r="I27" s="141"/>
      <c r="J27" s="141"/>
      <c r="K27" s="143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34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34" customFormat="1" ht="6.95" customHeight="1">
      <c r="A29" s="28"/>
      <c r="B29" s="29"/>
      <c r="C29" s="28"/>
      <c r="D29" s="89"/>
      <c r="E29" s="89"/>
      <c r="F29" s="89"/>
      <c r="G29" s="89"/>
      <c r="H29" s="89"/>
      <c r="I29" s="89"/>
      <c r="J29" s="89"/>
      <c r="K29" s="146"/>
      <c r="L29" s="5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34" customFormat="1" ht="25.35" customHeight="1">
      <c r="A30" s="28"/>
      <c r="B30" s="29"/>
      <c r="C30" s="28"/>
      <c r="D30" s="147" t="s">
        <v>34</v>
      </c>
      <c r="E30" s="28"/>
      <c r="F30" s="28"/>
      <c r="G30" s="28"/>
      <c r="H30" s="28"/>
      <c r="I30" s="28"/>
      <c r="J30" s="148">
        <f>ROUND(J120,2)</f>
        <v>0</v>
      </c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14.45" customHeight="1">
      <c r="A32" s="28"/>
      <c r="B32" s="29"/>
      <c r="C32" s="28"/>
      <c r="D32" s="28"/>
      <c r="E32" s="28"/>
      <c r="F32" s="149" t="s">
        <v>36</v>
      </c>
      <c r="G32" s="28"/>
      <c r="H32" s="28"/>
      <c r="I32" s="149" t="s">
        <v>35</v>
      </c>
      <c r="J32" s="149" t="s">
        <v>37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14.45" customHeight="1">
      <c r="A33" s="28"/>
      <c r="B33" s="29"/>
      <c r="C33" s="28"/>
      <c r="D33" s="150" t="s">
        <v>38</v>
      </c>
      <c r="E33" s="24" t="s">
        <v>39</v>
      </c>
      <c r="F33" s="151">
        <f>ROUND((SUM(BE120:BE209)),2)</f>
        <v>0</v>
      </c>
      <c r="G33" s="28"/>
      <c r="H33" s="28"/>
      <c r="I33" s="152">
        <v>0.21</v>
      </c>
      <c r="J33" s="151">
        <f>ROUND(((SUM(BE120:BE209))*I33),2)</f>
        <v>0</v>
      </c>
      <c r="K33" s="138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4" t="s">
        <v>40</v>
      </c>
      <c r="F34" s="151">
        <f>ROUND((SUM(BF120:BF209)),2)</f>
        <v>0</v>
      </c>
      <c r="G34" s="28"/>
      <c r="H34" s="28"/>
      <c r="I34" s="152">
        <v>0.15</v>
      </c>
      <c r="J34" s="151">
        <f>ROUND(((SUM(BF120:BF209))*I34),2)</f>
        <v>0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 hidden="1">
      <c r="A35" s="28"/>
      <c r="B35" s="29"/>
      <c r="C35" s="28"/>
      <c r="D35" s="28"/>
      <c r="E35" s="24" t="s">
        <v>41</v>
      </c>
      <c r="F35" s="151">
        <f>ROUND((SUM(BG120:BG209)),2)</f>
        <v>0</v>
      </c>
      <c r="G35" s="28"/>
      <c r="H35" s="28"/>
      <c r="I35" s="152">
        <v>0.21</v>
      </c>
      <c r="J35" s="151">
        <f>0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 hidden="1">
      <c r="A36" s="28"/>
      <c r="B36" s="29"/>
      <c r="C36" s="28"/>
      <c r="D36" s="28"/>
      <c r="E36" s="24" t="s">
        <v>42</v>
      </c>
      <c r="F36" s="151">
        <f>ROUND((SUM(BH120:BH209)),2)</f>
        <v>0</v>
      </c>
      <c r="G36" s="28"/>
      <c r="H36" s="28"/>
      <c r="I36" s="152">
        <v>0.15</v>
      </c>
      <c r="J36" s="151">
        <f>0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43</v>
      </c>
      <c r="F37" s="151">
        <f>ROUND((SUM(BI120:BI209)),2)</f>
        <v>0</v>
      </c>
      <c r="G37" s="28"/>
      <c r="H37" s="28"/>
      <c r="I37" s="152">
        <v>0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25.35" customHeight="1">
      <c r="A39" s="28"/>
      <c r="B39" s="29"/>
      <c r="C39" s="153"/>
      <c r="D39" s="154" t="s">
        <v>44</v>
      </c>
      <c r="E39" s="80"/>
      <c r="F39" s="80"/>
      <c r="G39" s="155" t="s">
        <v>45</v>
      </c>
      <c r="H39" s="156" t="s">
        <v>46</v>
      </c>
      <c r="I39" s="80"/>
      <c r="J39" s="157">
        <f>SUM(J30:J37)</f>
        <v>0</v>
      </c>
      <c r="K39" s="15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34" customFormat="1" ht="12" customHeight="1">
      <c r="A86" s="28"/>
      <c r="B86" s="29"/>
      <c r="C86" s="24" t="s">
        <v>115</v>
      </c>
      <c r="D86" s="28"/>
      <c r="E86" s="28"/>
      <c r="F86" s="28"/>
      <c r="G86" s="28"/>
      <c r="H86" s="28"/>
      <c r="I86" s="28"/>
      <c r="J86" s="28"/>
      <c r="K86" s="138"/>
      <c r="L86" s="50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34" customFormat="1" ht="16.5" customHeight="1">
      <c r="A87" s="28"/>
      <c r="B87" s="29"/>
      <c r="C87" s="28"/>
      <c r="D87" s="28"/>
      <c r="E87" s="64" t="str">
        <f>E9</f>
        <v>2 - Zdravotechnika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2" customHeight="1">
      <c r="A89" s="28"/>
      <c r="B89" s="29"/>
      <c r="C89" s="24" t="s">
        <v>19</v>
      </c>
      <c r="D89" s="28"/>
      <c r="E89" s="28"/>
      <c r="F89" s="25" t="str">
        <f>F12</f>
        <v xml:space="preserve"> </v>
      </c>
      <c r="G89" s="28"/>
      <c r="H89" s="28"/>
      <c r="I89" s="24" t="s">
        <v>21</v>
      </c>
      <c r="J89" s="140" t="str">
        <f>IF(J12="","",J12)</f>
        <v>15. 2. 2021</v>
      </c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5.2" customHeight="1">
      <c r="A91" s="28"/>
      <c r="B91" s="29"/>
      <c r="C91" s="24" t="s">
        <v>23</v>
      </c>
      <c r="D91" s="28"/>
      <c r="E91" s="28"/>
      <c r="F91" s="25" t="str">
        <f>E15</f>
        <v>Pardubický kraj</v>
      </c>
      <c r="G91" s="28"/>
      <c r="H91" s="28"/>
      <c r="I91" s="24" t="s">
        <v>29</v>
      </c>
      <c r="J91" s="166" t="str">
        <f>E21</f>
        <v>astalon s.r.o.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15.2" customHeight="1">
      <c r="A92" s="28"/>
      <c r="B92" s="29"/>
      <c r="C92" s="24" t="s">
        <v>27</v>
      </c>
      <c r="D92" s="28"/>
      <c r="E92" s="28"/>
      <c r="F92" s="25" t="str">
        <f>IF(E18="","",E18)</f>
        <v>Vyplň údaj</v>
      </c>
      <c r="G92" s="28"/>
      <c r="H92" s="28"/>
      <c r="I92" s="24" t="s">
        <v>32</v>
      </c>
      <c r="J92" s="166" t="str">
        <f>E24</f>
        <v xml:space="preserve"> </v>
      </c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29.25" customHeight="1">
      <c r="A94" s="28"/>
      <c r="B94" s="29"/>
      <c r="C94" s="167" t="s">
        <v>118</v>
      </c>
      <c r="D94" s="153"/>
      <c r="E94" s="153"/>
      <c r="F94" s="153"/>
      <c r="G94" s="153"/>
      <c r="H94" s="153"/>
      <c r="I94" s="153"/>
      <c r="J94" s="168" t="s">
        <v>119</v>
      </c>
      <c r="K94" s="169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34" customFormat="1" ht="22.7" customHeight="1">
      <c r="A96" s="28"/>
      <c r="B96" s="29"/>
      <c r="C96" s="170" t="s">
        <v>120</v>
      </c>
      <c r="D96" s="28"/>
      <c r="E96" s="28"/>
      <c r="F96" s="28"/>
      <c r="G96" s="28"/>
      <c r="H96" s="28"/>
      <c r="I96" s="28"/>
      <c r="J96" s="148">
        <f>J120</f>
        <v>0</v>
      </c>
      <c r="K96" s="138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1" t="s">
        <v>121</v>
      </c>
    </row>
    <row r="97" spans="2:12" s="172" customFormat="1" ht="24.95" customHeight="1">
      <c r="B97" s="171"/>
      <c r="D97" s="173" t="s">
        <v>1645</v>
      </c>
      <c r="E97" s="174"/>
      <c r="F97" s="174"/>
      <c r="G97" s="174"/>
      <c r="H97" s="174"/>
      <c r="I97" s="174"/>
      <c r="J97" s="175">
        <f>J121</f>
        <v>0</v>
      </c>
      <c r="K97" s="176"/>
      <c r="L97" s="171"/>
    </row>
    <row r="98" spans="2:12" s="172" customFormat="1" ht="24.95" customHeight="1">
      <c r="B98" s="171"/>
      <c r="D98" s="173" t="s">
        <v>1646</v>
      </c>
      <c r="E98" s="174"/>
      <c r="F98" s="174"/>
      <c r="G98" s="174"/>
      <c r="H98" s="174"/>
      <c r="I98" s="174"/>
      <c r="J98" s="175">
        <f>J124</f>
        <v>0</v>
      </c>
      <c r="K98" s="176"/>
      <c r="L98" s="171"/>
    </row>
    <row r="99" spans="2:12" s="172" customFormat="1" ht="24.95" customHeight="1">
      <c r="B99" s="171"/>
      <c r="D99" s="173" t="s">
        <v>1647</v>
      </c>
      <c r="E99" s="174"/>
      <c r="F99" s="174"/>
      <c r="G99" s="174"/>
      <c r="H99" s="174"/>
      <c r="I99" s="174"/>
      <c r="J99" s="175">
        <f>J148</f>
        <v>0</v>
      </c>
      <c r="K99" s="176"/>
      <c r="L99" s="171"/>
    </row>
    <row r="100" spans="2:12" s="172" customFormat="1" ht="24.95" customHeight="1">
      <c r="B100" s="171"/>
      <c r="D100" s="173" t="s">
        <v>1648</v>
      </c>
      <c r="E100" s="174"/>
      <c r="F100" s="174"/>
      <c r="G100" s="174"/>
      <c r="H100" s="174"/>
      <c r="I100" s="174"/>
      <c r="J100" s="175">
        <f>J182</f>
        <v>0</v>
      </c>
      <c r="K100" s="176"/>
      <c r="L100" s="171"/>
    </row>
    <row r="101" spans="1:31" s="34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138"/>
      <c r="L101" s="50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34" customFormat="1" ht="6.95" customHeight="1">
      <c r="A102" s="28"/>
      <c r="B102" s="55"/>
      <c r="C102" s="56"/>
      <c r="D102" s="56"/>
      <c r="E102" s="56"/>
      <c r="F102" s="56"/>
      <c r="G102" s="56"/>
      <c r="H102" s="56"/>
      <c r="I102" s="56"/>
      <c r="J102" s="56"/>
      <c r="K102" s="164"/>
      <c r="L102" s="50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34" customFormat="1" ht="6.95" customHeight="1">
      <c r="A106" s="28"/>
      <c r="B106" s="57"/>
      <c r="C106" s="58"/>
      <c r="D106" s="58"/>
      <c r="E106" s="58"/>
      <c r="F106" s="58"/>
      <c r="G106" s="58"/>
      <c r="H106" s="58"/>
      <c r="I106" s="58"/>
      <c r="J106" s="58"/>
      <c r="K106" s="165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34" customFormat="1" ht="24.95" customHeight="1">
      <c r="A107" s="28"/>
      <c r="B107" s="29"/>
      <c r="C107" s="15" t="s">
        <v>144</v>
      </c>
      <c r="D107" s="28"/>
      <c r="E107" s="28"/>
      <c r="F107" s="28"/>
      <c r="G107" s="28"/>
      <c r="H107" s="28"/>
      <c r="I107" s="28"/>
      <c r="J107" s="28"/>
      <c r="K107" s="138"/>
      <c r="L107" s="50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34" customFormat="1" ht="6.9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138"/>
      <c r="L108" s="50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34" customFormat="1" ht="12" customHeight="1">
      <c r="A109" s="28"/>
      <c r="B109" s="29"/>
      <c r="C109" s="24" t="s">
        <v>15</v>
      </c>
      <c r="D109" s="28"/>
      <c r="E109" s="28"/>
      <c r="F109" s="28"/>
      <c r="G109" s="28"/>
      <c r="H109" s="28"/>
      <c r="I109" s="28"/>
      <c r="J109" s="28"/>
      <c r="K109" s="138"/>
      <c r="L109" s="50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34" customFormat="1" ht="26.25" customHeight="1">
      <c r="A110" s="28"/>
      <c r="B110" s="29"/>
      <c r="C110" s="28"/>
      <c r="D110" s="28"/>
      <c r="E110" s="136" t="str">
        <f>E7</f>
        <v>SŠ chovu koní a jezdectví Kladruby nad Labem - rekonstrukce DM</v>
      </c>
      <c r="F110" s="137"/>
      <c r="G110" s="137"/>
      <c r="H110" s="137"/>
      <c r="I110" s="28"/>
      <c r="J110" s="28"/>
      <c r="K110" s="138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12" customHeight="1">
      <c r="A111" s="28"/>
      <c r="B111" s="29"/>
      <c r="C111" s="24" t="s">
        <v>115</v>
      </c>
      <c r="D111" s="28"/>
      <c r="E111" s="28"/>
      <c r="F111" s="28"/>
      <c r="G111" s="28"/>
      <c r="H111" s="28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16.5" customHeight="1">
      <c r="A112" s="28"/>
      <c r="B112" s="29"/>
      <c r="C112" s="28"/>
      <c r="D112" s="28"/>
      <c r="E112" s="64" t="str">
        <f>E9</f>
        <v>2 - Zdravotechnika</v>
      </c>
      <c r="F112" s="139"/>
      <c r="G112" s="139"/>
      <c r="H112" s="139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12" customHeight="1">
      <c r="A114" s="28"/>
      <c r="B114" s="29"/>
      <c r="C114" s="24" t="s">
        <v>19</v>
      </c>
      <c r="D114" s="28"/>
      <c r="E114" s="28"/>
      <c r="F114" s="25" t="str">
        <f>F12</f>
        <v xml:space="preserve"> </v>
      </c>
      <c r="G114" s="28"/>
      <c r="H114" s="28"/>
      <c r="I114" s="24" t="s">
        <v>21</v>
      </c>
      <c r="J114" s="140" t="str">
        <f>IF(J12="","",J12)</f>
        <v>15. 2. 2021</v>
      </c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34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138"/>
      <c r="L115" s="50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34" customFormat="1" ht="15.2" customHeight="1">
      <c r="A116" s="28"/>
      <c r="B116" s="29"/>
      <c r="C116" s="24" t="s">
        <v>23</v>
      </c>
      <c r="D116" s="28"/>
      <c r="E116" s="28"/>
      <c r="F116" s="25" t="str">
        <f>E15</f>
        <v>Pardubický kraj</v>
      </c>
      <c r="G116" s="28"/>
      <c r="H116" s="28"/>
      <c r="I116" s="24" t="s">
        <v>29</v>
      </c>
      <c r="J116" s="166" t="str">
        <f>E21</f>
        <v>astalon s.r.o.</v>
      </c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5.2" customHeight="1">
      <c r="A117" s="28"/>
      <c r="B117" s="29"/>
      <c r="C117" s="24" t="s">
        <v>27</v>
      </c>
      <c r="D117" s="28"/>
      <c r="E117" s="28"/>
      <c r="F117" s="25" t="str">
        <f>IF(E18="","",E18)</f>
        <v>Vyplň údaj</v>
      </c>
      <c r="G117" s="28"/>
      <c r="H117" s="28"/>
      <c r="I117" s="24" t="s">
        <v>32</v>
      </c>
      <c r="J117" s="166" t="str">
        <f>E24</f>
        <v xml:space="preserve"> </v>
      </c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0.3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187" customFormat="1" ht="29.25" customHeight="1">
      <c r="A119" s="143"/>
      <c r="B119" s="182"/>
      <c r="C119" s="183" t="s">
        <v>145</v>
      </c>
      <c r="D119" s="184" t="s">
        <v>59</v>
      </c>
      <c r="E119" s="184" t="s">
        <v>55</v>
      </c>
      <c r="F119" s="184" t="s">
        <v>56</v>
      </c>
      <c r="G119" s="184" t="s">
        <v>146</v>
      </c>
      <c r="H119" s="184" t="s">
        <v>147</v>
      </c>
      <c r="I119" s="184" t="s">
        <v>148</v>
      </c>
      <c r="J119" s="184" t="s">
        <v>119</v>
      </c>
      <c r="K119" s="185" t="s">
        <v>149</v>
      </c>
      <c r="L119" s="186"/>
      <c r="M119" s="85" t="s">
        <v>1</v>
      </c>
      <c r="N119" s="86" t="s">
        <v>38</v>
      </c>
      <c r="O119" s="86" t="s">
        <v>150</v>
      </c>
      <c r="P119" s="86" t="s">
        <v>151</v>
      </c>
      <c r="Q119" s="86" t="s">
        <v>152</v>
      </c>
      <c r="R119" s="86" t="s">
        <v>153</v>
      </c>
      <c r="S119" s="86" t="s">
        <v>154</v>
      </c>
      <c r="T119" s="87" t="s">
        <v>155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</row>
    <row r="120" spans="1:63" s="34" customFormat="1" ht="22.7" customHeight="1">
      <c r="A120" s="28"/>
      <c r="B120" s="29"/>
      <c r="C120" s="93" t="s">
        <v>156</v>
      </c>
      <c r="D120" s="28"/>
      <c r="E120" s="28"/>
      <c r="F120" s="28"/>
      <c r="G120" s="28"/>
      <c r="H120" s="28"/>
      <c r="I120" s="28"/>
      <c r="J120" s="188">
        <f>BK120</f>
        <v>0</v>
      </c>
      <c r="K120" s="138"/>
      <c r="L120" s="29"/>
      <c r="M120" s="88"/>
      <c r="N120" s="72"/>
      <c r="O120" s="89"/>
      <c r="P120" s="189">
        <f>P121+P124+P148+P182</f>
        <v>0</v>
      </c>
      <c r="Q120" s="89"/>
      <c r="R120" s="189">
        <f>R121+R124+R148+R182</f>
        <v>0</v>
      </c>
      <c r="S120" s="89"/>
      <c r="T120" s="190">
        <f>T121+T124+T148+T182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1" t="s">
        <v>73</v>
      </c>
      <c r="AU120" s="11" t="s">
        <v>121</v>
      </c>
      <c r="BK120" s="191">
        <f>BK121+BK124+BK148+BK182</f>
        <v>0</v>
      </c>
    </row>
    <row r="121" spans="2:63" s="192" customFormat="1" ht="25.9" customHeight="1">
      <c r="B121" s="193"/>
      <c r="D121" s="194" t="s">
        <v>73</v>
      </c>
      <c r="E121" s="195" t="s">
        <v>197</v>
      </c>
      <c r="F121" s="195" t="s">
        <v>618</v>
      </c>
      <c r="J121" s="196">
        <f>BK121</f>
        <v>0</v>
      </c>
      <c r="K121" s="197"/>
      <c r="L121" s="193"/>
      <c r="M121" s="198"/>
      <c r="N121" s="199"/>
      <c r="O121" s="199"/>
      <c r="P121" s="200">
        <f>SUM(P122:P123)</f>
        <v>0</v>
      </c>
      <c r="Q121" s="199"/>
      <c r="R121" s="200">
        <f>SUM(R122:R123)</f>
        <v>0</v>
      </c>
      <c r="S121" s="199"/>
      <c r="T121" s="201">
        <f>SUM(T122:T123)</f>
        <v>0</v>
      </c>
      <c r="AR121" s="194" t="s">
        <v>79</v>
      </c>
      <c r="AT121" s="197" t="s">
        <v>73</v>
      </c>
      <c r="AU121" s="197" t="s">
        <v>74</v>
      </c>
      <c r="AY121" s="194" t="s">
        <v>159</v>
      </c>
      <c r="BK121" s="202">
        <f>SUM(BK122:BK123)</f>
        <v>0</v>
      </c>
    </row>
    <row r="122" spans="1:65" s="34" customFormat="1" ht="24.2" customHeight="1">
      <c r="A122" s="28"/>
      <c r="B122" s="29"/>
      <c r="C122" s="205" t="s">
        <v>79</v>
      </c>
      <c r="D122" s="205" t="s">
        <v>161</v>
      </c>
      <c r="E122" s="206" t="s">
        <v>1649</v>
      </c>
      <c r="F122" s="207" t="s">
        <v>1650</v>
      </c>
      <c r="G122" s="208" t="s">
        <v>322</v>
      </c>
      <c r="H122" s="209">
        <v>7</v>
      </c>
      <c r="I122" s="1"/>
      <c r="J122" s="211">
        <f>ROUND(I122*H122,2)</f>
        <v>0</v>
      </c>
      <c r="K122" s="263" t="s">
        <v>2249</v>
      </c>
      <c r="L122" s="29"/>
      <c r="M122" s="212" t="s">
        <v>1</v>
      </c>
      <c r="N122" s="213" t="s">
        <v>39</v>
      </c>
      <c r="O122" s="7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216" t="s">
        <v>89</v>
      </c>
      <c r="AT122" s="216" t="s">
        <v>161</v>
      </c>
      <c r="AU122" s="216" t="s">
        <v>79</v>
      </c>
      <c r="AY122" s="11" t="s">
        <v>159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1" t="s">
        <v>79</v>
      </c>
      <c r="BK122" s="217">
        <f>ROUND(I122*H122,2)</f>
        <v>0</v>
      </c>
      <c r="BL122" s="11" t="s">
        <v>89</v>
      </c>
      <c r="BM122" s="216" t="s">
        <v>83</v>
      </c>
    </row>
    <row r="123" spans="1:65" s="34" customFormat="1" ht="24.2" customHeight="1">
      <c r="A123" s="28"/>
      <c r="B123" s="29"/>
      <c r="C123" s="205" t="s">
        <v>83</v>
      </c>
      <c r="D123" s="205" t="s">
        <v>161</v>
      </c>
      <c r="E123" s="206" t="s">
        <v>1651</v>
      </c>
      <c r="F123" s="207" t="s">
        <v>1652</v>
      </c>
      <c r="G123" s="208" t="s">
        <v>1653</v>
      </c>
      <c r="H123" s="209">
        <v>1</v>
      </c>
      <c r="I123" s="1"/>
      <c r="J123" s="211">
        <f>ROUND(I123*H123,2)</f>
        <v>0</v>
      </c>
      <c r="K123" s="263" t="s">
        <v>2249</v>
      </c>
      <c r="L123" s="29"/>
      <c r="M123" s="212" t="s">
        <v>1</v>
      </c>
      <c r="N123" s="213" t="s">
        <v>39</v>
      </c>
      <c r="O123" s="7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216" t="s">
        <v>89</v>
      </c>
      <c r="AT123" s="216" t="s">
        <v>161</v>
      </c>
      <c r="AU123" s="216" t="s">
        <v>79</v>
      </c>
      <c r="AY123" s="11" t="s">
        <v>159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1" t="s">
        <v>79</v>
      </c>
      <c r="BK123" s="217">
        <f>ROUND(I123*H123,2)</f>
        <v>0</v>
      </c>
      <c r="BL123" s="11" t="s">
        <v>89</v>
      </c>
      <c r="BM123" s="216" t="s">
        <v>89</v>
      </c>
    </row>
    <row r="124" spans="2:63" s="192" customFormat="1" ht="25.9" customHeight="1">
      <c r="B124" s="193"/>
      <c r="D124" s="194" t="s">
        <v>73</v>
      </c>
      <c r="E124" s="195" t="s">
        <v>1654</v>
      </c>
      <c r="F124" s="195" t="s">
        <v>1655</v>
      </c>
      <c r="J124" s="196">
        <f>BK124</f>
        <v>0</v>
      </c>
      <c r="K124" s="197"/>
      <c r="L124" s="193"/>
      <c r="M124" s="198"/>
      <c r="N124" s="199"/>
      <c r="O124" s="199"/>
      <c r="P124" s="200">
        <f>SUM(P125:P147)</f>
        <v>0</v>
      </c>
      <c r="Q124" s="199"/>
      <c r="R124" s="200">
        <f>SUM(R125:R147)</f>
        <v>0</v>
      </c>
      <c r="S124" s="199"/>
      <c r="T124" s="201">
        <f>SUM(T125:T147)</f>
        <v>0</v>
      </c>
      <c r="AR124" s="194" t="s">
        <v>83</v>
      </c>
      <c r="AT124" s="197" t="s">
        <v>73</v>
      </c>
      <c r="AU124" s="197" t="s">
        <v>74</v>
      </c>
      <c r="AY124" s="194" t="s">
        <v>159</v>
      </c>
      <c r="BK124" s="202">
        <f>SUM(BK125:BK147)</f>
        <v>0</v>
      </c>
    </row>
    <row r="125" spans="1:65" s="34" customFormat="1" ht="16.5" customHeight="1">
      <c r="A125" s="28"/>
      <c r="B125" s="29"/>
      <c r="C125" s="205" t="s">
        <v>86</v>
      </c>
      <c r="D125" s="205" t="s">
        <v>161</v>
      </c>
      <c r="E125" s="206" t="s">
        <v>1656</v>
      </c>
      <c r="F125" s="207" t="s">
        <v>1657</v>
      </c>
      <c r="G125" s="208" t="s">
        <v>322</v>
      </c>
      <c r="H125" s="209">
        <v>180</v>
      </c>
      <c r="I125" s="1"/>
      <c r="J125" s="211">
        <f aca="true" t="shared" si="0" ref="J125:J147">ROUND(I125*H125,2)</f>
        <v>0</v>
      </c>
      <c r="K125" s="263" t="s">
        <v>2249</v>
      </c>
      <c r="L125" s="29"/>
      <c r="M125" s="212" t="s">
        <v>1</v>
      </c>
      <c r="N125" s="213" t="s">
        <v>39</v>
      </c>
      <c r="O125" s="76"/>
      <c r="P125" s="214">
        <f aca="true" t="shared" si="1" ref="P125:P147">O125*H125</f>
        <v>0</v>
      </c>
      <c r="Q125" s="214">
        <v>0</v>
      </c>
      <c r="R125" s="214">
        <f aca="true" t="shared" si="2" ref="R125:R147">Q125*H125</f>
        <v>0</v>
      </c>
      <c r="S125" s="214">
        <v>0</v>
      </c>
      <c r="T125" s="215">
        <f aca="true" t="shared" si="3" ref="T125:T147"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216" t="s">
        <v>244</v>
      </c>
      <c r="AT125" s="216" t="s">
        <v>161</v>
      </c>
      <c r="AU125" s="216" t="s">
        <v>79</v>
      </c>
      <c r="AY125" s="11" t="s">
        <v>159</v>
      </c>
      <c r="BE125" s="217">
        <f aca="true" t="shared" si="4" ref="BE125:BE147">IF(N125="základní",J125,0)</f>
        <v>0</v>
      </c>
      <c r="BF125" s="217">
        <f aca="true" t="shared" si="5" ref="BF125:BF147">IF(N125="snížená",J125,0)</f>
        <v>0</v>
      </c>
      <c r="BG125" s="217">
        <f aca="true" t="shared" si="6" ref="BG125:BG147">IF(N125="zákl. přenesená",J125,0)</f>
        <v>0</v>
      </c>
      <c r="BH125" s="217">
        <f aca="true" t="shared" si="7" ref="BH125:BH147">IF(N125="sníž. přenesená",J125,0)</f>
        <v>0</v>
      </c>
      <c r="BI125" s="217">
        <f aca="true" t="shared" si="8" ref="BI125:BI147">IF(N125="nulová",J125,0)</f>
        <v>0</v>
      </c>
      <c r="BJ125" s="11" t="s">
        <v>79</v>
      </c>
      <c r="BK125" s="217">
        <f aca="true" t="shared" si="9" ref="BK125:BK147">ROUND(I125*H125,2)</f>
        <v>0</v>
      </c>
      <c r="BL125" s="11" t="s">
        <v>244</v>
      </c>
      <c r="BM125" s="216" t="s">
        <v>189</v>
      </c>
    </row>
    <row r="126" spans="1:65" s="34" customFormat="1" ht="16.5" customHeight="1">
      <c r="A126" s="28"/>
      <c r="B126" s="29"/>
      <c r="C126" s="205" t="s">
        <v>89</v>
      </c>
      <c r="D126" s="205" t="s">
        <v>161</v>
      </c>
      <c r="E126" s="206" t="s">
        <v>1658</v>
      </c>
      <c r="F126" s="207" t="s">
        <v>1659</v>
      </c>
      <c r="G126" s="208" t="s">
        <v>322</v>
      </c>
      <c r="H126" s="209">
        <v>150</v>
      </c>
      <c r="I126" s="1"/>
      <c r="J126" s="211">
        <f t="shared" si="0"/>
        <v>0</v>
      </c>
      <c r="K126" s="263" t="s">
        <v>2249</v>
      </c>
      <c r="L126" s="29"/>
      <c r="M126" s="212" t="s">
        <v>1</v>
      </c>
      <c r="N126" s="213" t="s">
        <v>39</v>
      </c>
      <c r="O126" s="76"/>
      <c r="P126" s="214">
        <f t="shared" si="1"/>
        <v>0</v>
      </c>
      <c r="Q126" s="214">
        <v>0</v>
      </c>
      <c r="R126" s="214">
        <f t="shared" si="2"/>
        <v>0</v>
      </c>
      <c r="S126" s="214">
        <v>0</v>
      </c>
      <c r="T126" s="215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216" t="s">
        <v>244</v>
      </c>
      <c r="AT126" s="216" t="s">
        <v>161</v>
      </c>
      <c r="AU126" s="216" t="s">
        <v>79</v>
      </c>
      <c r="AY126" s="11" t="s">
        <v>159</v>
      </c>
      <c r="BE126" s="217">
        <f t="shared" si="4"/>
        <v>0</v>
      </c>
      <c r="BF126" s="217">
        <f t="shared" si="5"/>
        <v>0</v>
      </c>
      <c r="BG126" s="217">
        <f t="shared" si="6"/>
        <v>0</v>
      </c>
      <c r="BH126" s="217">
        <f t="shared" si="7"/>
        <v>0</v>
      </c>
      <c r="BI126" s="217">
        <f t="shared" si="8"/>
        <v>0</v>
      </c>
      <c r="BJ126" s="11" t="s">
        <v>79</v>
      </c>
      <c r="BK126" s="217">
        <f t="shared" si="9"/>
        <v>0</v>
      </c>
      <c r="BL126" s="11" t="s">
        <v>244</v>
      </c>
      <c r="BM126" s="216" t="s">
        <v>197</v>
      </c>
    </row>
    <row r="127" spans="1:65" s="34" customFormat="1" ht="16.5" customHeight="1">
      <c r="A127" s="28"/>
      <c r="B127" s="29"/>
      <c r="C127" s="205" t="s">
        <v>108</v>
      </c>
      <c r="D127" s="205" t="s">
        <v>161</v>
      </c>
      <c r="E127" s="206" t="s">
        <v>1660</v>
      </c>
      <c r="F127" s="207" t="s">
        <v>1661</v>
      </c>
      <c r="G127" s="208" t="s">
        <v>322</v>
      </c>
      <c r="H127" s="209">
        <v>305</v>
      </c>
      <c r="I127" s="1"/>
      <c r="J127" s="211">
        <f t="shared" si="0"/>
        <v>0</v>
      </c>
      <c r="K127" s="263" t="s">
        <v>2249</v>
      </c>
      <c r="L127" s="29"/>
      <c r="M127" s="212" t="s">
        <v>1</v>
      </c>
      <c r="N127" s="213" t="s">
        <v>39</v>
      </c>
      <c r="O127" s="76"/>
      <c r="P127" s="214">
        <f t="shared" si="1"/>
        <v>0</v>
      </c>
      <c r="Q127" s="214">
        <v>0</v>
      </c>
      <c r="R127" s="214">
        <f t="shared" si="2"/>
        <v>0</v>
      </c>
      <c r="S127" s="214">
        <v>0</v>
      </c>
      <c r="T127" s="215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216" t="s">
        <v>244</v>
      </c>
      <c r="AT127" s="216" t="s">
        <v>161</v>
      </c>
      <c r="AU127" s="216" t="s">
        <v>79</v>
      </c>
      <c r="AY127" s="11" t="s">
        <v>159</v>
      </c>
      <c r="BE127" s="217">
        <f t="shared" si="4"/>
        <v>0</v>
      </c>
      <c r="BF127" s="217">
        <f t="shared" si="5"/>
        <v>0</v>
      </c>
      <c r="BG127" s="217">
        <f t="shared" si="6"/>
        <v>0</v>
      </c>
      <c r="BH127" s="217">
        <f t="shared" si="7"/>
        <v>0</v>
      </c>
      <c r="BI127" s="217">
        <f t="shared" si="8"/>
        <v>0</v>
      </c>
      <c r="BJ127" s="11" t="s">
        <v>79</v>
      </c>
      <c r="BK127" s="217">
        <f t="shared" si="9"/>
        <v>0</v>
      </c>
      <c r="BL127" s="11" t="s">
        <v>244</v>
      </c>
      <c r="BM127" s="216" t="s">
        <v>207</v>
      </c>
    </row>
    <row r="128" spans="1:65" s="34" customFormat="1" ht="16.5" customHeight="1">
      <c r="A128" s="28"/>
      <c r="B128" s="29"/>
      <c r="C128" s="205" t="s">
        <v>189</v>
      </c>
      <c r="D128" s="205" t="s">
        <v>161</v>
      </c>
      <c r="E128" s="206" t="s">
        <v>1662</v>
      </c>
      <c r="F128" s="207" t="s">
        <v>1663</v>
      </c>
      <c r="G128" s="208" t="s">
        <v>322</v>
      </c>
      <c r="H128" s="209">
        <v>40</v>
      </c>
      <c r="I128" s="1"/>
      <c r="J128" s="211">
        <f t="shared" si="0"/>
        <v>0</v>
      </c>
      <c r="K128" s="263" t="s">
        <v>2249</v>
      </c>
      <c r="L128" s="29"/>
      <c r="M128" s="212" t="s">
        <v>1</v>
      </c>
      <c r="N128" s="213" t="s">
        <v>39</v>
      </c>
      <c r="O128" s="76"/>
      <c r="P128" s="214">
        <f t="shared" si="1"/>
        <v>0</v>
      </c>
      <c r="Q128" s="214">
        <v>0</v>
      </c>
      <c r="R128" s="214">
        <f t="shared" si="2"/>
        <v>0</v>
      </c>
      <c r="S128" s="214">
        <v>0</v>
      </c>
      <c r="T128" s="215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244</v>
      </c>
      <c r="AT128" s="216" t="s">
        <v>161</v>
      </c>
      <c r="AU128" s="216" t="s">
        <v>79</v>
      </c>
      <c r="AY128" s="11" t="s">
        <v>159</v>
      </c>
      <c r="BE128" s="217">
        <f t="shared" si="4"/>
        <v>0</v>
      </c>
      <c r="BF128" s="217">
        <f t="shared" si="5"/>
        <v>0</v>
      </c>
      <c r="BG128" s="217">
        <f t="shared" si="6"/>
        <v>0</v>
      </c>
      <c r="BH128" s="217">
        <f t="shared" si="7"/>
        <v>0</v>
      </c>
      <c r="BI128" s="217">
        <f t="shared" si="8"/>
        <v>0</v>
      </c>
      <c r="BJ128" s="11" t="s">
        <v>79</v>
      </c>
      <c r="BK128" s="217">
        <f t="shared" si="9"/>
        <v>0</v>
      </c>
      <c r="BL128" s="11" t="s">
        <v>244</v>
      </c>
      <c r="BM128" s="216" t="s">
        <v>216</v>
      </c>
    </row>
    <row r="129" spans="1:65" s="34" customFormat="1" ht="21.75" customHeight="1">
      <c r="A129" s="28"/>
      <c r="B129" s="29"/>
      <c r="C129" s="205" t="s">
        <v>111</v>
      </c>
      <c r="D129" s="205" t="s">
        <v>161</v>
      </c>
      <c r="E129" s="206" t="s">
        <v>1664</v>
      </c>
      <c r="F129" s="207" t="s">
        <v>1665</v>
      </c>
      <c r="G129" s="208" t="s">
        <v>322</v>
      </c>
      <c r="H129" s="209">
        <v>20</v>
      </c>
      <c r="I129" s="1"/>
      <c r="J129" s="211">
        <f t="shared" si="0"/>
        <v>0</v>
      </c>
      <c r="K129" s="263" t="s">
        <v>2249</v>
      </c>
      <c r="L129" s="29"/>
      <c r="M129" s="212" t="s">
        <v>1</v>
      </c>
      <c r="N129" s="21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244</v>
      </c>
      <c r="AT129" s="216" t="s">
        <v>161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244</v>
      </c>
      <c r="BM129" s="216" t="s">
        <v>231</v>
      </c>
    </row>
    <row r="130" spans="1:65" s="34" customFormat="1" ht="21.75" customHeight="1">
      <c r="A130" s="28"/>
      <c r="B130" s="29"/>
      <c r="C130" s="205" t="s">
        <v>197</v>
      </c>
      <c r="D130" s="205" t="s">
        <v>161</v>
      </c>
      <c r="E130" s="206" t="s">
        <v>1666</v>
      </c>
      <c r="F130" s="207" t="s">
        <v>1667</v>
      </c>
      <c r="G130" s="208" t="s">
        <v>322</v>
      </c>
      <c r="H130" s="209">
        <v>60</v>
      </c>
      <c r="I130" s="1"/>
      <c r="J130" s="211">
        <f t="shared" si="0"/>
        <v>0</v>
      </c>
      <c r="K130" s="263" t="s">
        <v>2249</v>
      </c>
      <c r="L130" s="29"/>
      <c r="M130" s="212" t="s">
        <v>1</v>
      </c>
      <c r="N130" s="21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244</v>
      </c>
      <c r="AT130" s="216" t="s">
        <v>161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244</v>
      </c>
      <c r="BM130" s="216" t="s">
        <v>244</v>
      </c>
    </row>
    <row r="131" spans="1:65" s="34" customFormat="1" ht="21.75" customHeight="1">
      <c r="A131" s="28"/>
      <c r="B131" s="29"/>
      <c r="C131" s="205" t="s">
        <v>203</v>
      </c>
      <c r="D131" s="205" t="s">
        <v>161</v>
      </c>
      <c r="E131" s="206" t="s">
        <v>1668</v>
      </c>
      <c r="F131" s="207" t="s">
        <v>1669</v>
      </c>
      <c r="G131" s="208" t="s">
        <v>322</v>
      </c>
      <c r="H131" s="209">
        <v>55</v>
      </c>
      <c r="I131" s="1"/>
      <c r="J131" s="211">
        <f t="shared" si="0"/>
        <v>0</v>
      </c>
      <c r="K131" s="263" t="s">
        <v>2249</v>
      </c>
      <c r="L131" s="29"/>
      <c r="M131" s="212" t="s">
        <v>1</v>
      </c>
      <c r="N131" s="21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244</v>
      </c>
      <c r="AT131" s="216" t="s">
        <v>161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244</v>
      </c>
      <c r="BM131" s="216" t="s">
        <v>254</v>
      </c>
    </row>
    <row r="132" spans="1:65" s="34" customFormat="1" ht="21.75" customHeight="1">
      <c r="A132" s="28"/>
      <c r="B132" s="29"/>
      <c r="C132" s="205" t="s">
        <v>207</v>
      </c>
      <c r="D132" s="205" t="s">
        <v>161</v>
      </c>
      <c r="E132" s="206" t="s">
        <v>1670</v>
      </c>
      <c r="F132" s="207" t="s">
        <v>1671</v>
      </c>
      <c r="G132" s="208" t="s">
        <v>322</v>
      </c>
      <c r="H132" s="209">
        <v>12</v>
      </c>
      <c r="I132" s="1"/>
      <c r="J132" s="211">
        <f t="shared" si="0"/>
        <v>0</v>
      </c>
      <c r="K132" s="263" t="s">
        <v>2249</v>
      </c>
      <c r="L132" s="29"/>
      <c r="M132" s="212" t="s">
        <v>1</v>
      </c>
      <c r="N132" s="21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244</v>
      </c>
      <c r="AT132" s="216" t="s">
        <v>161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244</v>
      </c>
      <c r="BM132" s="216" t="s">
        <v>263</v>
      </c>
    </row>
    <row r="133" spans="1:65" s="34" customFormat="1" ht="16.5" customHeight="1">
      <c r="A133" s="28"/>
      <c r="B133" s="29"/>
      <c r="C133" s="205" t="s">
        <v>211</v>
      </c>
      <c r="D133" s="205" t="s">
        <v>161</v>
      </c>
      <c r="E133" s="206" t="s">
        <v>1672</v>
      </c>
      <c r="F133" s="207" t="s">
        <v>1673</v>
      </c>
      <c r="G133" s="208" t="s">
        <v>241</v>
      </c>
      <c r="H133" s="209">
        <v>52</v>
      </c>
      <c r="I133" s="1"/>
      <c r="J133" s="211">
        <f t="shared" si="0"/>
        <v>0</v>
      </c>
      <c r="K133" s="263" t="s">
        <v>2249</v>
      </c>
      <c r="L133" s="29"/>
      <c r="M133" s="212" t="s">
        <v>1</v>
      </c>
      <c r="N133" s="21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244</v>
      </c>
      <c r="AT133" s="216" t="s">
        <v>161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244</v>
      </c>
      <c r="BM133" s="216" t="s">
        <v>286</v>
      </c>
    </row>
    <row r="134" spans="1:65" s="34" customFormat="1" ht="16.5" customHeight="1">
      <c r="A134" s="28"/>
      <c r="B134" s="29"/>
      <c r="C134" s="205" t="s">
        <v>216</v>
      </c>
      <c r="D134" s="205" t="s">
        <v>161</v>
      </c>
      <c r="E134" s="206" t="s">
        <v>1674</v>
      </c>
      <c r="F134" s="207" t="s">
        <v>1675</v>
      </c>
      <c r="G134" s="208" t="s">
        <v>241</v>
      </c>
      <c r="H134" s="209">
        <v>48</v>
      </c>
      <c r="I134" s="1"/>
      <c r="J134" s="211">
        <f t="shared" si="0"/>
        <v>0</v>
      </c>
      <c r="K134" s="263" t="s">
        <v>2249</v>
      </c>
      <c r="L134" s="29"/>
      <c r="M134" s="212" t="s">
        <v>1</v>
      </c>
      <c r="N134" s="21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244</v>
      </c>
      <c r="AT134" s="216" t="s">
        <v>161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244</v>
      </c>
      <c r="BM134" s="216" t="s">
        <v>306</v>
      </c>
    </row>
    <row r="135" spans="1:65" s="34" customFormat="1" ht="16.5" customHeight="1">
      <c r="A135" s="28"/>
      <c r="B135" s="29"/>
      <c r="C135" s="205" t="s">
        <v>224</v>
      </c>
      <c r="D135" s="205" t="s">
        <v>161</v>
      </c>
      <c r="E135" s="206" t="s">
        <v>1676</v>
      </c>
      <c r="F135" s="207" t="s">
        <v>1677</v>
      </c>
      <c r="G135" s="208" t="s">
        <v>241</v>
      </c>
      <c r="H135" s="209">
        <v>27</v>
      </c>
      <c r="I135" s="1"/>
      <c r="J135" s="211">
        <f t="shared" si="0"/>
        <v>0</v>
      </c>
      <c r="K135" s="263" t="s">
        <v>2249</v>
      </c>
      <c r="L135" s="29"/>
      <c r="M135" s="212" t="s">
        <v>1</v>
      </c>
      <c r="N135" s="213" t="s">
        <v>39</v>
      </c>
      <c r="O135" s="76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216" t="s">
        <v>244</v>
      </c>
      <c r="AT135" s="216" t="s">
        <v>161</v>
      </c>
      <c r="AU135" s="216" t="s">
        <v>79</v>
      </c>
      <c r="AY135" s="11" t="s">
        <v>159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1" t="s">
        <v>79</v>
      </c>
      <c r="BK135" s="217">
        <f t="shared" si="9"/>
        <v>0</v>
      </c>
      <c r="BL135" s="11" t="s">
        <v>244</v>
      </c>
      <c r="BM135" s="216" t="s">
        <v>319</v>
      </c>
    </row>
    <row r="136" spans="1:65" s="34" customFormat="1" ht="24.2" customHeight="1">
      <c r="A136" s="28"/>
      <c r="B136" s="29"/>
      <c r="C136" s="205" t="s">
        <v>231</v>
      </c>
      <c r="D136" s="205" t="s">
        <v>161</v>
      </c>
      <c r="E136" s="206" t="s">
        <v>1678</v>
      </c>
      <c r="F136" s="207" t="s">
        <v>1679</v>
      </c>
      <c r="G136" s="208" t="s">
        <v>241</v>
      </c>
      <c r="H136" s="209">
        <v>2</v>
      </c>
      <c r="I136" s="1"/>
      <c r="J136" s="211">
        <f t="shared" si="0"/>
        <v>0</v>
      </c>
      <c r="K136" s="263" t="s">
        <v>2249</v>
      </c>
      <c r="L136" s="29"/>
      <c r="M136" s="212" t="s">
        <v>1</v>
      </c>
      <c r="N136" s="213" t="s">
        <v>39</v>
      </c>
      <c r="O136" s="76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244</v>
      </c>
      <c r="AT136" s="216" t="s">
        <v>161</v>
      </c>
      <c r="AU136" s="216" t="s">
        <v>79</v>
      </c>
      <c r="AY136" s="11" t="s">
        <v>159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1" t="s">
        <v>79</v>
      </c>
      <c r="BK136" s="217">
        <f t="shared" si="9"/>
        <v>0</v>
      </c>
      <c r="BL136" s="11" t="s">
        <v>244</v>
      </c>
      <c r="BM136" s="216" t="s">
        <v>333</v>
      </c>
    </row>
    <row r="137" spans="1:65" s="34" customFormat="1" ht="16.5" customHeight="1">
      <c r="A137" s="28"/>
      <c r="B137" s="29"/>
      <c r="C137" s="205" t="s">
        <v>8</v>
      </c>
      <c r="D137" s="205" t="s">
        <v>161</v>
      </c>
      <c r="E137" s="206" t="s">
        <v>1680</v>
      </c>
      <c r="F137" s="207" t="s">
        <v>1681</v>
      </c>
      <c r="G137" s="208" t="s">
        <v>241</v>
      </c>
      <c r="H137" s="209">
        <v>14</v>
      </c>
      <c r="I137" s="1"/>
      <c r="J137" s="211">
        <f t="shared" si="0"/>
        <v>0</v>
      </c>
      <c r="K137" s="263" t="s">
        <v>2249</v>
      </c>
      <c r="L137" s="29"/>
      <c r="M137" s="212" t="s">
        <v>1</v>
      </c>
      <c r="N137" s="213" t="s">
        <v>39</v>
      </c>
      <c r="O137" s="76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244</v>
      </c>
      <c r="AT137" s="216" t="s">
        <v>161</v>
      </c>
      <c r="AU137" s="216" t="s">
        <v>79</v>
      </c>
      <c r="AY137" s="11" t="s">
        <v>159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1" t="s">
        <v>79</v>
      </c>
      <c r="BK137" s="217">
        <f t="shared" si="9"/>
        <v>0</v>
      </c>
      <c r="BL137" s="11" t="s">
        <v>244</v>
      </c>
      <c r="BM137" s="216" t="s">
        <v>346</v>
      </c>
    </row>
    <row r="138" spans="1:65" s="34" customFormat="1" ht="21.75" customHeight="1">
      <c r="A138" s="28"/>
      <c r="B138" s="29"/>
      <c r="C138" s="205" t="s">
        <v>244</v>
      </c>
      <c r="D138" s="205" t="s">
        <v>161</v>
      </c>
      <c r="E138" s="206" t="s">
        <v>1682</v>
      </c>
      <c r="F138" s="207" t="s">
        <v>1683</v>
      </c>
      <c r="G138" s="208" t="s">
        <v>241</v>
      </c>
      <c r="H138" s="209">
        <v>1</v>
      </c>
      <c r="I138" s="1"/>
      <c r="J138" s="211">
        <f t="shared" si="0"/>
        <v>0</v>
      </c>
      <c r="K138" s="263" t="s">
        <v>2249</v>
      </c>
      <c r="L138" s="29"/>
      <c r="M138" s="212" t="s">
        <v>1</v>
      </c>
      <c r="N138" s="213" t="s">
        <v>39</v>
      </c>
      <c r="O138" s="76"/>
      <c r="P138" s="214">
        <f t="shared" si="1"/>
        <v>0</v>
      </c>
      <c r="Q138" s="214">
        <v>0</v>
      </c>
      <c r="R138" s="214">
        <f t="shared" si="2"/>
        <v>0</v>
      </c>
      <c r="S138" s="214">
        <v>0</v>
      </c>
      <c r="T138" s="215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216" t="s">
        <v>244</v>
      </c>
      <c r="AT138" s="216" t="s">
        <v>161</v>
      </c>
      <c r="AU138" s="216" t="s">
        <v>79</v>
      </c>
      <c r="AY138" s="11" t="s">
        <v>159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1" t="s">
        <v>79</v>
      </c>
      <c r="BK138" s="217">
        <f t="shared" si="9"/>
        <v>0</v>
      </c>
      <c r="BL138" s="11" t="s">
        <v>244</v>
      </c>
      <c r="BM138" s="216" t="s">
        <v>429</v>
      </c>
    </row>
    <row r="139" spans="1:65" s="34" customFormat="1" ht="24.2" customHeight="1">
      <c r="A139" s="28"/>
      <c r="B139" s="29"/>
      <c r="C139" s="205" t="s">
        <v>249</v>
      </c>
      <c r="D139" s="205" t="s">
        <v>161</v>
      </c>
      <c r="E139" s="206" t="s">
        <v>1684</v>
      </c>
      <c r="F139" s="207" t="s">
        <v>1685</v>
      </c>
      <c r="G139" s="208" t="s">
        <v>241</v>
      </c>
      <c r="H139" s="209">
        <v>3</v>
      </c>
      <c r="I139" s="1"/>
      <c r="J139" s="211">
        <f t="shared" si="0"/>
        <v>0</v>
      </c>
      <c r="K139" s="263" t="s">
        <v>2249</v>
      </c>
      <c r="L139" s="29"/>
      <c r="M139" s="212" t="s">
        <v>1</v>
      </c>
      <c r="N139" s="213" t="s">
        <v>39</v>
      </c>
      <c r="O139" s="76"/>
      <c r="P139" s="214">
        <f t="shared" si="1"/>
        <v>0</v>
      </c>
      <c r="Q139" s="214">
        <v>0</v>
      </c>
      <c r="R139" s="214">
        <f t="shared" si="2"/>
        <v>0</v>
      </c>
      <c r="S139" s="214">
        <v>0</v>
      </c>
      <c r="T139" s="215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244</v>
      </c>
      <c r="AT139" s="216" t="s">
        <v>161</v>
      </c>
      <c r="AU139" s="216" t="s">
        <v>79</v>
      </c>
      <c r="AY139" s="11" t="s">
        <v>159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1" t="s">
        <v>79</v>
      </c>
      <c r="BK139" s="217">
        <f t="shared" si="9"/>
        <v>0</v>
      </c>
      <c r="BL139" s="11" t="s">
        <v>244</v>
      </c>
      <c r="BM139" s="216" t="s">
        <v>460</v>
      </c>
    </row>
    <row r="140" spans="1:65" s="34" customFormat="1" ht="16.5" customHeight="1">
      <c r="A140" s="28"/>
      <c r="B140" s="29"/>
      <c r="C140" s="205" t="s">
        <v>254</v>
      </c>
      <c r="D140" s="205" t="s">
        <v>161</v>
      </c>
      <c r="E140" s="206" t="s">
        <v>1686</v>
      </c>
      <c r="F140" s="207" t="s">
        <v>1687</v>
      </c>
      <c r="G140" s="208" t="s">
        <v>322</v>
      </c>
      <c r="H140" s="209">
        <v>350</v>
      </c>
      <c r="I140" s="1"/>
      <c r="J140" s="211">
        <f t="shared" si="0"/>
        <v>0</v>
      </c>
      <c r="K140" s="263" t="s">
        <v>2249</v>
      </c>
      <c r="L140" s="29"/>
      <c r="M140" s="212" t="s">
        <v>1</v>
      </c>
      <c r="N140" s="213" t="s">
        <v>39</v>
      </c>
      <c r="O140" s="76"/>
      <c r="P140" s="214">
        <f t="shared" si="1"/>
        <v>0</v>
      </c>
      <c r="Q140" s="214">
        <v>0</v>
      </c>
      <c r="R140" s="214">
        <f t="shared" si="2"/>
        <v>0</v>
      </c>
      <c r="S140" s="214">
        <v>0</v>
      </c>
      <c r="T140" s="215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216" t="s">
        <v>244</v>
      </c>
      <c r="AT140" s="216" t="s">
        <v>161</v>
      </c>
      <c r="AU140" s="216" t="s">
        <v>79</v>
      </c>
      <c r="AY140" s="11" t="s">
        <v>159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1" t="s">
        <v>79</v>
      </c>
      <c r="BK140" s="217">
        <f t="shared" si="9"/>
        <v>0</v>
      </c>
      <c r="BL140" s="11" t="s">
        <v>244</v>
      </c>
      <c r="BM140" s="216" t="s">
        <v>490</v>
      </c>
    </row>
    <row r="141" spans="1:65" s="34" customFormat="1" ht="16.5" customHeight="1">
      <c r="A141" s="28"/>
      <c r="B141" s="29"/>
      <c r="C141" s="205" t="s">
        <v>258</v>
      </c>
      <c r="D141" s="205" t="s">
        <v>161</v>
      </c>
      <c r="E141" s="206" t="s">
        <v>1688</v>
      </c>
      <c r="F141" s="207" t="s">
        <v>1689</v>
      </c>
      <c r="G141" s="208" t="s">
        <v>322</v>
      </c>
      <c r="H141" s="209">
        <v>310</v>
      </c>
      <c r="I141" s="1"/>
      <c r="J141" s="211">
        <f t="shared" si="0"/>
        <v>0</v>
      </c>
      <c r="K141" s="263" t="s">
        <v>2249</v>
      </c>
      <c r="L141" s="29"/>
      <c r="M141" s="212" t="s">
        <v>1</v>
      </c>
      <c r="N141" s="213" t="s">
        <v>39</v>
      </c>
      <c r="O141" s="76"/>
      <c r="P141" s="214">
        <f t="shared" si="1"/>
        <v>0</v>
      </c>
      <c r="Q141" s="214">
        <v>0</v>
      </c>
      <c r="R141" s="214">
        <f t="shared" si="2"/>
        <v>0</v>
      </c>
      <c r="S141" s="214">
        <v>0</v>
      </c>
      <c r="T141" s="215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216" t="s">
        <v>244</v>
      </c>
      <c r="AT141" s="216" t="s">
        <v>161</v>
      </c>
      <c r="AU141" s="216" t="s">
        <v>79</v>
      </c>
      <c r="AY141" s="11" t="s">
        <v>159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1" t="s">
        <v>79</v>
      </c>
      <c r="BK141" s="217">
        <f t="shared" si="9"/>
        <v>0</v>
      </c>
      <c r="BL141" s="11" t="s">
        <v>244</v>
      </c>
      <c r="BM141" s="216" t="s">
        <v>506</v>
      </c>
    </row>
    <row r="142" spans="1:65" s="34" customFormat="1" ht="16.5" customHeight="1">
      <c r="A142" s="28"/>
      <c r="B142" s="29"/>
      <c r="C142" s="205" t="s">
        <v>263</v>
      </c>
      <c r="D142" s="205" t="s">
        <v>161</v>
      </c>
      <c r="E142" s="206" t="s">
        <v>1690</v>
      </c>
      <c r="F142" s="207" t="s">
        <v>1691</v>
      </c>
      <c r="G142" s="208" t="s">
        <v>322</v>
      </c>
      <c r="H142" s="209">
        <v>40</v>
      </c>
      <c r="I142" s="1"/>
      <c r="J142" s="211">
        <f t="shared" si="0"/>
        <v>0</v>
      </c>
      <c r="K142" s="263" t="s">
        <v>2249</v>
      </c>
      <c r="L142" s="29"/>
      <c r="M142" s="212" t="s">
        <v>1</v>
      </c>
      <c r="N142" s="213" t="s">
        <v>39</v>
      </c>
      <c r="O142" s="76"/>
      <c r="P142" s="214">
        <f t="shared" si="1"/>
        <v>0</v>
      </c>
      <c r="Q142" s="214">
        <v>0</v>
      </c>
      <c r="R142" s="214">
        <f t="shared" si="2"/>
        <v>0</v>
      </c>
      <c r="S142" s="214">
        <v>0</v>
      </c>
      <c r="T142" s="215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216" t="s">
        <v>244</v>
      </c>
      <c r="AT142" s="216" t="s">
        <v>161</v>
      </c>
      <c r="AU142" s="216" t="s">
        <v>79</v>
      </c>
      <c r="AY142" s="11" t="s">
        <v>159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1" t="s">
        <v>79</v>
      </c>
      <c r="BK142" s="217">
        <f t="shared" si="9"/>
        <v>0</v>
      </c>
      <c r="BL142" s="11" t="s">
        <v>244</v>
      </c>
      <c r="BM142" s="216" t="s">
        <v>516</v>
      </c>
    </row>
    <row r="143" spans="1:65" s="34" customFormat="1" ht="16.5" customHeight="1">
      <c r="A143" s="28"/>
      <c r="B143" s="29"/>
      <c r="C143" s="205" t="s">
        <v>7</v>
      </c>
      <c r="D143" s="205" t="s">
        <v>161</v>
      </c>
      <c r="E143" s="206" t="s">
        <v>1692</v>
      </c>
      <c r="F143" s="207" t="s">
        <v>1693</v>
      </c>
      <c r="G143" s="208" t="s">
        <v>241</v>
      </c>
      <c r="H143" s="209">
        <v>7</v>
      </c>
      <c r="I143" s="1"/>
      <c r="J143" s="211">
        <f t="shared" si="0"/>
        <v>0</v>
      </c>
      <c r="K143" s="263" t="s">
        <v>2249</v>
      </c>
      <c r="L143" s="29"/>
      <c r="M143" s="212" t="s">
        <v>1</v>
      </c>
      <c r="N143" s="213" t="s">
        <v>39</v>
      </c>
      <c r="O143" s="76"/>
      <c r="P143" s="214">
        <f t="shared" si="1"/>
        <v>0</v>
      </c>
      <c r="Q143" s="214">
        <v>0</v>
      </c>
      <c r="R143" s="214">
        <f t="shared" si="2"/>
        <v>0</v>
      </c>
      <c r="S143" s="214">
        <v>0</v>
      </c>
      <c r="T143" s="215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216" t="s">
        <v>244</v>
      </c>
      <c r="AT143" s="216" t="s">
        <v>161</v>
      </c>
      <c r="AU143" s="216" t="s">
        <v>79</v>
      </c>
      <c r="AY143" s="11" t="s">
        <v>159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1" t="s">
        <v>79</v>
      </c>
      <c r="BK143" s="217">
        <f t="shared" si="9"/>
        <v>0</v>
      </c>
      <c r="BL143" s="11" t="s">
        <v>244</v>
      </c>
      <c r="BM143" s="216" t="s">
        <v>566</v>
      </c>
    </row>
    <row r="144" spans="1:65" s="34" customFormat="1" ht="16.5" customHeight="1">
      <c r="A144" s="28"/>
      <c r="B144" s="29"/>
      <c r="C144" s="205" t="s">
        <v>286</v>
      </c>
      <c r="D144" s="205" t="s">
        <v>161</v>
      </c>
      <c r="E144" s="206" t="s">
        <v>1694</v>
      </c>
      <c r="F144" s="207" t="s">
        <v>1695</v>
      </c>
      <c r="G144" s="208" t="s">
        <v>241</v>
      </c>
      <c r="H144" s="209">
        <v>1</v>
      </c>
      <c r="I144" s="1"/>
      <c r="J144" s="211">
        <f t="shared" si="0"/>
        <v>0</v>
      </c>
      <c r="K144" s="263" t="s">
        <v>2249</v>
      </c>
      <c r="L144" s="29"/>
      <c r="M144" s="212" t="s">
        <v>1</v>
      </c>
      <c r="N144" s="213" t="s">
        <v>39</v>
      </c>
      <c r="O144" s="76"/>
      <c r="P144" s="214">
        <f t="shared" si="1"/>
        <v>0</v>
      </c>
      <c r="Q144" s="214">
        <v>0</v>
      </c>
      <c r="R144" s="214">
        <f t="shared" si="2"/>
        <v>0</v>
      </c>
      <c r="S144" s="214">
        <v>0</v>
      </c>
      <c r="T144" s="215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244</v>
      </c>
      <c r="AT144" s="216" t="s">
        <v>161</v>
      </c>
      <c r="AU144" s="216" t="s">
        <v>79</v>
      </c>
      <c r="AY144" s="11" t="s">
        <v>159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1" t="s">
        <v>79</v>
      </c>
      <c r="BK144" s="217">
        <f t="shared" si="9"/>
        <v>0</v>
      </c>
      <c r="BL144" s="11" t="s">
        <v>244</v>
      </c>
      <c r="BM144" s="216" t="s">
        <v>576</v>
      </c>
    </row>
    <row r="145" spans="1:65" s="34" customFormat="1" ht="16.5" customHeight="1">
      <c r="A145" s="28"/>
      <c r="B145" s="29"/>
      <c r="C145" s="205" t="s">
        <v>294</v>
      </c>
      <c r="D145" s="205" t="s">
        <v>161</v>
      </c>
      <c r="E145" s="206" t="s">
        <v>1696</v>
      </c>
      <c r="F145" s="207" t="s">
        <v>1697</v>
      </c>
      <c r="G145" s="208" t="s">
        <v>322</v>
      </c>
      <c r="H145" s="209">
        <v>680</v>
      </c>
      <c r="I145" s="1"/>
      <c r="J145" s="211">
        <f t="shared" si="0"/>
        <v>0</v>
      </c>
      <c r="K145" s="263" t="s">
        <v>2249</v>
      </c>
      <c r="L145" s="29"/>
      <c r="M145" s="212" t="s">
        <v>1</v>
      </c>
      <c r="N145" s="213" t="s">
        <v>39</v>
      </c>
      <c r="O145" s="76"/>
      <c r="P145" s="214">
        <f t="shared" si="1"/>
        <v>0</v>
      </c>
      <c r="Q145" s="214">
        <v>0</v>
      </c>
      <c r="R145" s="214">
        <f t="shared" si="2"/>
        <v>0</v>
      </c>
      <c r="S145" s="214">
        <v>0</v>
      </c>
      <c r="T145" s="215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216" t="s">
        <v>244</v>
      </c>
      <c r="AT145" s="216" t="s">
        <v>161</v>
      </c>
      <c r="AU145" s="216" t="s">
        <v>79</v>
      </c>
      <c r="AY145" s="11" t="s">
        <v>159</v>
      </c>
      <c r="BE145" s="217">
        <f t="shared" si="4"/>
        <v>0</v>
      </c>
      <c r="BF145" s="217">
        <f t="shared" si="5"/>
        <v>0</v>
      </c>
      <c r="BG145" s="217">
        <f t="shared" si="6"/>
        <v>0</v>
      </c>
      <c r="BH145" s="217">
        <f t="shared" si="7"/>
        <v>0</v>
      </c>
      <c r="BI145" s="217">
        <f t="shared" si="8"/>
        <v>0</v>
      </c>
      <c r="BJ145" s="11" t="s">
        <v>79</v>
      </c>
      <c r="BK145" s="217">
        <f t="shared" si="9"/>
        <v>0</v>
      </c>
      <c r="BL145" s="11" t="s">
        <v>244</v>
      </c>
      <c r="BM145" s="216" t="s">
        <v>589</v>
      </c>
    </row>
    <row r="146" spans="1:65" s="34" customFormat="1" ht="16.5" customHeight="1">
      <c r="A146" s="28"/>
      <c r="B146" s="29"/>
      <c r="C146" s="205" t="s">
        <v>306</v>
      </c>
      <c r="D146" s="205" t="s">
        <v>161</v>
      </c>
      <c r="E146" s="206" t="s">
        <v>1698</v>
      </c>
      <c r="F146" s="207" t="s">
        <v>1699</v>
      </c>
      <c r="G146" s="208" t="s">
        <v>322</v>
      </c>
      <c r="H146" s="209">
        <v>147</v>
      </c>
      <c r="I146" s="1"/>
      <c r="J146" s="211">
        <f t="shared" si="0"/>
        <v>0</v>
      </c>
      <c r="K146" s="263" t="s">
        <v>2249</v>
      </c>
      <c r="L146" s="29"/>
      <c r="M146" s="212" t="s">
        <v>1</v>
      </c>
      <c r="N146" s="213" t="s">
        <v>39</v>
      </c>
      <c r="O146" s="76"/>
      <c r="P146" s="214">
        <f t="shared" si="1"/>
        <v>0</v>
      </c>
      <c r="Q146" s="214">
        <v>0</v>
      </c>
      <c r="R146" s="214">
        <f t="shared" si="2"/>
        <v>0</v>
      </c>
      <c r="S146" s="214">
        <v>0</v>
      </c>
      <c r="T146" s="215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216" t="s">
        <v>244</v>
      </c>
      <c r="AT146" s="216" t="s">
        <v>161</v>
      </c>
      <c r="AU146" s="216" t="s">
        <v>79</v>
      </c>
      <c r="AY146" s="11" t="s">
        <v>159</v>
      </c>
      <c r="BE146" s="217">
        <f t="shared" si="4"/>
        <v>0</v>
      </c>
      <c r="BF146" s="217">
        <f t="shared" si="5"/>
        <v>0</v>
      </c>
      <c r="BG146" s="217">
        <f t="shared" si="6"/>
        <v>0</v>
      </c>
      <c r="BH146" s="217">
        <f t="shared" si="7"/>
        <v>0</v>
      </c>
      <c r="BI146" s="217">
        <f t="shared" si="8"/>
        <v>0</v>
      </c>
      <c r="BJ146" s="11" t="s">
        <v>79</v>
      </c>
      <c r="BK146" s="217">
        <f t="shared" si="9"/>
        <v>0</v>
      </c>
      <c r="BL146" s="11" t="s">
        <v>244</v>
      </c>
      <c r="BM146" s="216" t="s">
        <v>597</v>
      </c>
    </row>
    <row r="147" spans="1:65" s="34" customFormat="1" ht="21.75" customHeight="1">
      <c r="A147" s="28"/>
      <c r="B147" s="29"/>
      <c r="C147" s="205" t="s">
        <v>311</v>
      </c>
      <c r="D147" s="205" t="s">
        <v>161</v>
      </c>
      <c r="E147" s="206" t="s">
        <v>1700</v>
      </c>
      <c r="F147" s="207" t="s">
        <v>1701</v>
      </c>
      <c r="G147" s="208" t="s">
        <v>200</v>
      </c>
      <c r="H147" s="209">
        <v>1.099</v>
      </c>
      <c r="I147" s="1"/>
      <c r="J147" s="211">
        <f t="shared" si="0"/>
        <v>0</v>
      </c>
      <c r="K147" s="263" t="s">
        <v>2249</v>
      </c>
      <c r="L147" s="29"/>
      <c r="M147" s="212" t="s">
        <v>1</v>
      </c>
      <c r="N147" s="213" t="s">
        <v>39</v>
      </c>
      <c r="O147" s="76"/>
      <c r="P147" s="214">
        <f t="shared" si="1"/>
        <v>0</v>
      </c>
      <c r="Q147" s="214">
        <v>0</v>
      </c>
      <c r="R147" s="214">
        <f t="shared" si="2"/>
        <v>0</v>
      </c>
      <c r="S147" s="214">
        <v>0</v>
      </c>
      <c r="T147" s="215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216" t="s">
        <v>244</v>
      </c>
      <c r="AT147" s="216" t="s">
        <v>161</v>
      </c>
      <c r="AU147" s="216" t="s">
        <v>79</v>
      </c>
      <c r="AY147" s="11" t="s">
        <v>159</v>
      </c>
      <c r="BE147" s="217">
        <f t="shared" si="4"/>
        <v>0</v>
      </c>
      <c r="BF147" s="217">
        <f t="shared" si="5"/>
        <v>0</v>
      </c>
      <c r="BG147" s="217">
        <f t="shared" si="6"/>
        <v>0</v>
      </c>
      <c r="BH147" s="217">
        <f t="shared" si="7"/>
        <v>0</v>
      </c>
      <c r="BI147" s="217">
        <f t="shared" si="8"/>
        <v>0</v>
      </c>
      <c r="BJ147" s="11" t="s">
        <v>79</v>
      </c>
      <c r="BK147" s="217">
        <f t="shared" si="9"/>
        <v>0</v>
      </c>
      <c r="BL147" s="11" t="s">
        <v>244</v>
      </c>
      <c r="BM147" s="216" t="s">
        <v>605</v>
      </c>
    </row>
    <row r="148" spans="2:63" s="192" customFormat="1" ht="25.9" customHeight="1">
      <c r="B148" s="193"/>
      <c r="D148" s="194" t="s">
        <v>73</v>
      </c>
      <c r="E148" s="195" t="s">
        <v>1702</v>
      </c>
      <c r="F148" s="195" t="s">
        <v>1703</v>
      </c>
      <c r="J148" s="196">
        <f>BK148</f>
        <v>0</v>
      </c>
      <c r="K148" s="197"/>
      <c r="L148" s="193"/>
      <c r="M148" s="198"/>
      <c r="N148" s="199"/>
      <c r="O148" s="199"/>
      <c r="P148" s="200">
        <f>SUM(P149:P181)</f>
        <v>0</v>
      </c>
      <c r="Q148" s="199"/>
      <c r="R148" s="200">
        <f>SUM(R149:R181)</f>
        <v>0</v>
      </c>
      <c r="S148" s="199"/>
      <c r="T148" s="201">
        <f>SUM(T149:T181)</f>
        <v>0</v>
      </c>
      <c r="AR148" s="194" t="s">
        <v>83</v>
      </c>
      <c r="AT148" s="197" t="s">
        <v>73</v>
      </c>
      <c r="AU148" s="197" t="s">
        <v>74</v>
      </c>
      <c r="AY148" s="194" t="s">
        <v>159</v>
      </c>
      <c r="BK148" s="202">
        <f>SUM(BK149:BK181)</f>
        <v>0</v>
      </c>
    </row>
    <row r="149" spans="1:65" s="34" customFormat="1" ht="16.5" customHeight="1">
      <c r="A149" s="28"/>
      <c r="B149" s="29"/>
      <c r="C149" s="205" t="s">
        <v>319</v>
      </c>
      <c r="D149" s="205" t="s">
        <v>161</v>
      </c>
      <c r="E149" s="206" t="s">
        <v>1704</v>
      </c>
      <c r="F149" s="207" t="s">
        <v>1705</v>
      </c>
      <c r="G149" s="208" t="s">
        <v>322</v>
      </c>
      <c r="H149" s="209">
        <v>6</v>
      </c>
      <c r="I149" s="1"/>
      <c r="J149" s="211">
        <f aca="true" t="shared" si="10" ref="J149:J181">ROUND(I149*H149,2)</f>
        <v>0</v>
      </c>
      <c r="K149" s="263" t="s">
        <v>2249</v>
      </c>
      <c r="L149" s="29"/>
      <c r="M149" s="212" t="s">
        <v>1</v>
      </c>
      <c r="N149" s="213" t="s">
        <v>39</v>
      </c>
      <c r="O149" s="76"/>
      <c r="P149" s="214">
        <f aca="true" t="shared" si="11" ref="P149:P181">O149*H149</f>
        <v>0</v>
      </c>
      <c r="Q149" s="214">
        <v>0</v>
      </c>
      <c r="R149" s="214">
        <f aca="true" t="shared" si="12" ref="R149:R181">Q149*H149</f>
        <v>0</v>
      </c>
      <c r="S149" s="214">
        <v>0</v>
      </c>
      <c r="T149" s="215">
        <f aca="true" t="shared" si="13" ref="T149:T181"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216" t="s">
        <v>244</v>
      </c>
      <c r="AT149" s="216" t="s">
        <v>161</v>
      </c>
      <c r="AU149" s="216" t="s">
        <v>79</v>
      </c>
      <c r="AY149" s="11" t="s">
        <v>159</v>
      </c>
      <c r="BE149" s="217">
        <f aca="true" t="shared" si="14" ref="BE149:BE181">IF(N149="základní",J149,0)</f>
        <v>0</v>
      </c>
      <c r="BF149" s="217">
        <f aca="true" t="shared" si="15" ref="BF149:BF181">IF(N149="snížená",J149,0)</f>
        <v>0</v>
      </c>
      <c r="BG149" s="217">
        <f aca="true" t="shared" si="16" ref="BG149:BG181">IF(N149="zákl. přenesená",J149,0)</f>
        <v>0</v>
      </c>
      <c r="BH149" s="217">
        <f aca="true" t="shared" si="17" ref="BH149:BH181">IF(N149="sníž. přenesená",J149,0)</f>
        <v>0</v>
      </c>
      <c r="BI149" s="217">
        <f aca="true" t="shared" si="18" ref="BI149:BI181">IF(N149="nulová",J149,0)</f>
        <v>0</v>
      </c>
      <c r="BJ149" s="11" t="s">
        <v>79</v>
      </c>
      <c r="BK149" s="217">
        <f aca="true" t="shared" si="19" ref="BK149:BK181">ROUND(I149*H149,2)</f>
        <v>0</v>
      </c>
      <c r="BL149" s="11" t="s">
        <v>244</v>
      </c>
      <c r="BM149" s="216" t="s">
        <v>614</v>
      </c>
    </row>
    <row r="150" spans="1:65" s="34" customFormat="1" ht="16.5" customHeight="1">
      <c r="A150" s="28"/>
      <c r="B150" s="29"/>
      <c r="C150" s="205" t="s">
        <v>326</v>
      </c>
      <c r="D150" s="205" t="s">
        <v>161</v>
      </c>
      <c r="E150" s="206" t="s">
        <v>1706</v>
      </c>
      <c r="F150" s="207" t="s">
        <v>1707</v>
      </c>
      <c r="G150" s="208" t="s">
        <v>322</v>
      </c>
      <c r="H150" s="209">
        <v>6</v>
      </c>
      <c r="I150" s="1"/>
      <c r="J150" s="211">
        <f t="shared" si="10"/>
        <v>0</v>
      </c>
      <c r="K150" s="263" t="s">
        <v>2249</v>
      </c>
      <c r="L150" s="29"/>
      <c r="M150" s="212" t="s">
        <v>1</v>
      </c>
      <c r="N150" s="213" t="s">
        <v>39</v>
      </c>
      <c r="O150" s="76"/>
      <c r="P150" s="214">
        <f t="shared" si="11"/>
        <v>0</v>
      </c>
      <c r="Q150" s="214">
        <v>0</v>
      </c>
      <c r="R150" s="214">
        <f t="shared" si="12"/>
        <v>0</v>
      </c>
      <c r="S150" s="214">
        <v>0</v>
      </c>
      <c r="T150" s="215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216" t="s">
        <v>244</v>
      </c>
      <c r="AT150" s="216" t="s">
        <v>161</v>
      </c>
      <c r="AU150" s="216" t="s">
        <v>79</v>
      </c>
      <c r="AY150" s="11" t="s">
        <v>159</v>
      </c>
      <c r="BE150" s="217">
        <f t="shared" si="14"/>
        <v>0</v>
      </c>
      <c r="BF150" s="217">
        <f t="shared" si="15"/>
        <v>0</v>
      </c>
      <c r="BG150" s="217">
        <f t="shared" si="16"/>
        <v>0</v>
      </c>
      <c r="BH150" s="217">
        <f t="shared" si="17"/>
        <v>0</v>
      </c>
      <c r="BI150" s="217">
        <f t="shared" si="18"/>
        <v>0</v>
      </c>
      <c r="BJ150" s="11" t="s">
        <v>79</v>
      </c>
      <c r="BK150" s="217">
        <f t="shared" si="19"/>
        <v>0</v>
      </c>
      <c r="BL150" s="11" t="s">
        <v>244</v>
      </c>
      <c r="BM150" s="216" t="s">
        <v>624</v>
      </c>
    </row>
    <row r="151" spans="1:65" s="34" customFormat="1" ht="16.5" customHeight="1">
      <c r="A151" s="28"/>
      <c r="B151" s="29"/>
      <c r="C151" s="205" t="s">
        <v>333</v>
      </c>
      <c r="D151" s="205" t="s">
        <v>161</v>
      </c>
      <c r="E151" s="206" t="s">
        <v>1708</v>
      </c>
      <c r="F151" s="207" t="s">
        <v>1709</v>
      </c>
      <c r="G151" s="208" t="s">
        <v>322</v>
      </c>
      <c r="H151" s="209">
        <v>20</v>
      </c>
      <c r="I151" s="1"/>
      <c r="J151" s="211">
        <f t="shared" si="10"/>
        <v>0</v>
      </c>
      <c r="K151" s="263" t="s">
        <v>2249</v>
      </c>
      <c r="L151" s="29"/>
      <c r="M151" s="212" t="s">
        <v>1</v>
      </c>
      <c r="N151" s="213" t="s">
        <v>39</v>
      </c>
      <c r="O151" s="76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216" t="s">
        <v>244</v>
      </c>
      <c r="AT151" s="216" t="s">
        <v>161</v>
      </c>
      <c r="AU151" s="216" t="s">
        <v>79</v>
      </c>
      <c r="AY151" s="11" t="s">
        <v>159</v>
      </c>
      <c r="BE151" s="217">
        <f t="shared" si="14"/>
        <v>0</v>
      </c>
      <c r="BF151" s="217">
        <f t="shared" si="15"/>
        <v>0</v>
      </c>
      <c r="BG151" s="217">
        <f t="shared" si="16"/>
        <v>0</v>
      </c>
      <c r="BH151" s="217">
        <f t="shared" si="17"/>
        <v>0</v>
      </c>
      <c r="BI151" s="217">
        <f t="shared" si="18"/>
        <v>0</v>
      </c>
      <c r="BJ151" s="11" t="s">
        <v>79</v>
      </c>
      <c r="BK151" s="217">
        <f t="shared" si="19"/>
        <v>0</v>
      </c>
      <c r="BL151" s="11" t="s">
        <v>244</v>
      </c>
      <c r="BM151" s="216" t="s">
        <v>637</v>
      </c>
    </row>
    <row r="152" spans="1:65" s="34" customFormat="1" ht="16.5" customHeight="1">
      <c r="A152" s="28"/>
      <c r="B152" s="29"/>
      <c r="C152" s="205" t="s">
        <v>340</v>
      </c>
      <c r="D152" s="205" t="s">
        <v>161</v>
      </c>
      <c r="E152" s="206" t="s">
        <v>1710</v>
      </c>
      <c r="F152" s="207" t="s">
        <v>1711</v>
      </c>
      <c r="G152" s="208" t="s">
        <v>322</v>
      </c>
      <c r="H152" s="209">
        <v>50</v>
      </c>
      <c r="I152" s="1"/>
      <c r="J152" s="211">
        <f t="shared" si="10"/>
        <v>0</v>
      </c>
      <c r="K152" s="263" t="s">
        <v>2249</v>
      </c>
      <c r="L152" s="29"/>
      <c r="M152" s="212" t="s">
        <v>1</v>
      </c>
      <c r="N152" s="213" t="s">
        <v>39</v>
      </c>
      <c r="O152" s="76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216" t="s">
        <v>244</v>
      </c>
      <c r="AT152" s="216" t="s">
        <v>161</v>
      </c>
      <c r="AU152" s="216" t="s">
        <v>79</v>
      </c>
      <c r="AY152" s="11" t="s">
        <v>159</v>
      </c>
      <c r="BE152" s="217">
        <f t="shared" si="14"/>
        <v>0</v>
      </c>
      <c r="BF152" s="217">
        <f t="shared" si="15"/>
        <v>0</v>
      </c>
      <c r="BG152" s="217">
        <f t="shared" si="16"/>
        <v>0</v>
      </c>
      <c r="BH152" s="217">
        <f t="shared" si="17"/>
        <v>0</v>
      </c>
      <c r="BI152" s="217">
        <f t="shared" si="18"/>
        <v>0</v>
      </c>
      <c r="BJ152" s="11" t="s">
        <v>79</v>
      </c>
      <c r="BK152" s="217">
        <f t="shared" si="19"/>
        <v>0</v>
      </c>
      <c r="BL152" s="11" t="s">
        <v>244</v>
      </c>
      <c r="BM152" s="216" t="s">
        <v>650</v>
      </c>
    </row>
    <row r="153" spans="1:65" s="34" customFormat="1" ht="21.75" customHeight="1">
      <c r="A153" s="28"/>
      <c r="B153" s="29"/>
      <c r="C153" s="205" t="s">
        <v>346</v>
      </c>
      <c r="D153" s="205" t="s">
        <v>161</v>
      </c>
      <c r="E153" s="206" t="s">
        <v>1712</v>
      </c>
      <c r="F153" s="207" t="s">
        <v>1713</v>
      </c>
      <c r="G153" s="208" t="s">
        <v>322</v>
      </c>
      <c r="H153" s="209">
        <v>550</v>
      </c>
      <c r="I153" s="1"/>
      <c r="J153" s="211">
        <f t="shared" si="10"/>
        <v>0</v>
      </c>
      <c r="K153" s="263" t="s">
        <v>2249</v>
      </c>
      <c r="L153" s="29"/>
      <c r="M153" s="212" t="s">
        <v>1</v>
      </c>
      <c r="N153" s="213" t="s">
        <v>39</v>
      </c>
      <c r="O153" s="76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216" t="s">
        <v>244</v>
      </c>
      <c r="AT153" s="216" t="s">
        <v>161</v>
      </c>
      <c r="AU153" s="216" t="s">
        <v>79</v>
      </c>
      <c r="AY153" s="11" t="s">
        <v>159</v>
      </c>
      <c r="BE153" s="217">
        <f t="shared" si="14"/>
        <v>0</v>
      </c>
      <c r="BF153" s="217">
        <f t="shared" si="15"/>
        <v>0</v>
      </c>
      <c r="BG153" s="217">
        <f t="shared" si="16"/>
        <v>0</v>
      </c>
      <c r="BH153" s="217">
        <f t="shared" si="17"/>
        <v>0</v>
      </c>
      <c r="BI153" s="217">
        <f t="shared" si="18"/>
        <v>0</v>
      </c>
      <c r="BJ153" s="11" t="s">
        <v>79</v>
      </c>
      <c r="BK153" s="217">
        <f t="shared" si="19"/>
        <v>0</v>
      </c>
      <c r="BL153" s="11" t="s">
        <v>244</v>
      </c>
      <c r="BM153" s="216" t="s">
        <v>661</v>
      </c>
    </row>
    <row r="154" spans="1:65" s="34" customFormat="1" ht="21.75" customHeight="1">
      <c r="A154" s="28"/>
      <c r="B154" s="29"/>
      <c r="C154" s="205" t="s">
        <v>360</v>
      </c>
      <c r="D154" s="205" t="s">
        <v>161</v>
      </c>
      <c r="E154" s="206" t="s">
        <v>1714</v>
      </c>
      <c r="F154" s="207" t="s">
        <v>1715</v>
      </c>
      <c r="G154" s="208" t="s">
        <v>322</v>
      </c>
      <c r="H154" s="209">
        <v>290</v>
      </c>
      <c r="I154" s="1"/>
      <c r="J154" s="211">
        <f t="shared" si="10"/>
        <v>0</v>
      </c>
      <c r="K154" s="263" t="s">
        <v>2249</v>
      </c>
      <c r="L154" s="29"/>
      <c r="M154" s="212" t="s">
        <v>1</v>
      </c>
      <c r="N154" s="213" t="s">
        <v>39</v>
      </c>
      <c r="O154" s="76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216" t="s">
        <v>244</v>
      </c>
      <c r="AT154" s="216" t="s">
        <v>161</v>
      </c>
      <c r="AU154" s="216" t="s">
        <v>79</v>
      </c>
      <c r="AY154" s="11" t="s">
        <v>159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1" t="s">
        <v>79</v>
      </c>
      <c r="BK154" s="217">
        <f t="shared" si="19"/>
        <v>0</v>
      </c>
      <c r="BL154" s="11" t="s">
        <v>244</v>
      </c>
      <c r="BM154" s="216" t="s">
        <v>669</v>
      </c>
    </row>
    <row r="155" spans="1:65" s="34" customFormat="1" ht="21.75" customHeight="1">
      <c r="A155" s="28"/>
      <c r="B155" s="29"/>
      <c r="C155" s="205" t="s">
        <v>429</v>
      </c>
      <c r="D155" s="205" t="s">
        <v>161</v>
      </c>
      <c r="E155" s="206" t="s">
        <v>1716</v>
      </c>
      <c r="F155" s="207" t="s">
        <v>1717</v>
      </c>
      <c r="G155" s="208" t="s">
        <v>322</v>
      </c>
      <c r="H155" s="209">
        <v>300</v>
      </c>
      <c r="I155" s="1"/>
      <c r="J155" s="211">
        <f t="shared" si="10"/>
        <v>0</v>
      </c>
      <c r="K155" s="263" t="s">
        <v>2249</v>
      </c>
      <c r="L155" s="29"/>
      <c r="M155" s="212" t="s">
        <v>1</v>
      </c>
      <c r="N155" s="213" t="s">
        <v>39</v>
      </c>
      <c r="O155" s="76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216" t="s">
        <v>244</v>
      </c>
      <c r="AT155" s="216" t="s">
        <v>161</v>
      </c>
      <c r="AU155" s="216" t="s">
        <v>79</v>
      </c>
      <c r="AY155" s="11" t="s">
        <v>159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1" t="s">
        <v>79</v>
      </c>
      <c r="BK155" s="217">
        <f t="shared" si="19"/>
        <v>0</v>
      </c>
      <c r="BL155" s="11" t="s">
        <v>244</v>
      </c>
      <c r="BM155" s="216" t="s">
        <v>677</v>
      </c>
    </row>
    <row r="156" spans="1:65" s="34" customFormat="1" ht="21.75" customHeight="1">
      <c r="A156" s="28"/>
      <c r="B156" s="29"/>
      <c r="C156" s="205" t="s">
        <v>433</v>
      </c>
      <c r="D156" s="205" t="s">
        <v>161</v>
      </c>
      <c r="E156" s="206" t="s">
        <v>1718</v>
      </c>
      <c r="F156" s="207" t="s">
        <v>1719</v>
      </c>
      <c r="G156" s="208" t="s">
        <v>322</v>
      </c>
      <c r="H156" s="209">
        <v>45</v>
      </c>
      <c r="I156" s="1"/>
      <c r="J156" s="211">
        <f t="shared" si="10"/>
        <v>0</v>
      </c>
      <c r="K156" s="263" t="s">
        <v>2249</v>
      </c>
      <c r="L156" s="29"/>
      <c r="M156" s="212" t="s">
        <v>1</v>
      </c>
      <c r="N156" s="213" t="s">
        <v>39</v>
      </c>
      <c r="O156" s="76"/>
      <c r="P156" s="214">
        <f t="shared" si="11"/>
        <v>0</v>
      </c>
      <c r="Q156" s="214">
        <v>0</v>
      </c>
      <c r="R156" s="214">
        <f t="shared" si="12"/>
        <v>0</v>
      </c>
      <c r="S156" s="214">
        <v>0</v>
      </c>
      <c r="T156" s="215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216" t="s">
        <v>244</v>
      </c>
      <c r="AT156" s="216" t="s">
        <v>161</v>
      </c>
      <c r="AU156" s="216" t="s">
        <v>79</v>
      </c>
      <c r="AY156" s="11" t="s">
        <v>159</v>
      </c>
      <c r="BE156" s="217">
        <f t="shared" si="14"/>
        <v>0</v>
      </c>
      <c r="BF156" s="217">
        <f t="shared" si="15"/>
        <v>0</v>
      </c>
      <c r="BG156" s="217">
        <f t="shared" si="16"/>
        <v>0</v>
      </c>
      <c r="BH156" s="217">
        <f t="shared" si="17"/>
        <v>0</v>
      </c>
      <c r="BI156" s="217">
        <f t="shared" si="18"/>
        <v>0</v>
      </c>
      <c r="BJ156" s="11" t="s">
        <v>79</v>
      </c>
      <c r="BK156" s="217">
        <f t="shared" si="19"/>
        <v>0</v>
      </c>
      <c r="BL156" s="11" t="s">
        <v>244</v>
      </c>
      <c r="BM156" s="216" t="s">
        <v>686</v>
      </c>
    </row>
    <row r="157" spans="1:65" s="34" customFormat="1" ht="21.75" customHeight="1">
      <c r="A157" s="28"/>
      <c r="B157" s="29"/>
      <c r="C157" s="205" t="s">
        <v>460</v>
      </c>
      <c r="D157" s="205" t="s">
        <v>161</v>
      </c>
      <c r="E157" s="206" t="s">
        <v>1720</v>
      </c>
      <c r="F157" s="207" t="s">
        <v>1721</v>
      </c>
      <c r="G157" s="208" t="s">
        <v>322</v>
      </c>
      <c r="H157" s="209">
        <v>70</v>
      </c>
      <c r="I157" s="1"/>
      <c r="J157" s="211">
        <f t="shared" si="10"/>
        <v>0</v>
      </c>
      <c r="K157" s="263" t="s">
        <v>2249</v>
      </c>
      <c r="L157" s="29"/>
      <c r="M157" s="212" t="s">
        <v>1</v>
      </c>
      <c r="N157" s="213" t="s">
        <v>39</v>
      </c>
      <c r="O157" s="76"/>
      <c r="P157" s="214">
        <f t="shared" si="11"/>
        <v>0</v>
      </c>
      <c r="Q157" s="214">
        <v>0</v>
      </c>
      <c r="R157" s="214">
        <f t="shared" si="12"/>
        <v>0</v>
      </c>
      <c r="S157" s="214">
        <v>0</v>
      </c>
      <c r="T157" s="215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216" t="s">
        <v>244</v>
      </c>
      <c r="AT157" s="216" t="s">
        <v>161</v>
      </c>
      <c r="AU157" s="216" t="s">
        <v>79</v>
      </c>
      <c r="AY157" s="11" t="s">
        <v>159</v>
      </c>
      <c r="BE157" s="217">
        <f t="shared" si="14"/>
        <v>0</v>
      </c>
      <c r="BF157" s="217">
        <f t="shared" si="15"/>
        <v>0</v>
      </c>
      <c r="BG157" s="217">
        <f t="shared" si="16"/>
        <v>0</v>
      </c>
      <c r="BH157" s="217">
        <f t="shared" si="17"/>
        <v>0</v>
      </c>
      <c r="BI157" s="217">
        <f t="shared" si="18"/>
        <v>0</v>
      </c>
      <c r="BJ157" s="11" t="s">
        <v>79</v>
      </c>
      <c r="BK157" s="217">
        <f t="shared" si="19"/>
        <v>0</v>
      </c>
      <c r="BL157" s="11" t="s">
        <v>244</v>
      </c>
      <c r="BM157" s="216" t="s">
        <v>705</v>
      </c>
    </row>
    <row r="158" spans="1:65" s="34" customFormat="1" ht="21.75" customHeight="1">
      <c r="A158" s="28"/>
      <c r="B158" s="29"/>
      <c r="C158" s="205" t="s">
        <v>484</v>
      </c>
      <c r="D158" s="205" t="s">
        <v>161</v>
      </c>
      <c r="E158" s="206" t="s">
        <v>1722</v>
      </c>
      <c r="F158" s="207" t="s">
        <v>1723</v>
      </c>
      <c r="G158" s="208" t="s">
        <v>322</v>
      </c>
      <c r="H158" s="209">
        <v>55</v>
      </c>
      <c r="I158" s="1"/>
      <c r="J158" s="211">
        <f t="shared" si="10"/>
        <v>0</v>
      </c>
      <c r="K158" s="263" t="s">
        <v>2249</v>
      </c>
      <c r="L158" s="29"/>
      <c r="M158" s="212" t="s">
        <v>1</v>
      </c>
      <c r="N158" s="213" t="s">
        <v>39</v>
      </c>
      <c r="O158" s="76"/>
      <c r="P158" s="214">
        <f t="shared" si="11"/>
        <v>0</v>
      </c>
      <c r="Q158" s="214">
        <v>0</v>
      </c>
      <c r="R158" s="214">
        <f t="shared" si="12"/>
        <v>0</v>
      </c>
      <c r="S158" s="214">
        <v>0</v>
      </c>
      <c r="T158" s="215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216" t="s">
        <v>244</v>
      </c>
      <c r="AT158" s="216" t="s">
        <v>161</v>
      </c>
      <c r="AU158" s="216" t="s">
        <v>79</v>
      </c>
      <c r="AY158" s="11" t="s">
        <v>159</v>
      </c>
      <c r="BE158" s="217">
        <f t="shared" si="14"/>
        <v>0</v>
      </c>
      <c r="BF158" s="217">
        <f t="shared" si="15"/>
        <v>0</v>
      </c>
      <c r="BG158" s="217">
        <f t="shared" si="16"/>
        <v>0</v>
      </c>
      <c r="BH158" s="217">
        <f t="shared" si="17"/>
        <v>0</v>
      </c>
      <c r="BI158" s="217">
        <f t="shared" si="18"/>
        <v>0</v>
      </c>
      <c r="BJ158" s="11" t="s">
        <v>79</v>
      </c>
      <c r="BK158" s="217">
        <f t="shared" si="19"/>
        <v>0</v>
      </c>
      <c r="BL158" s="11" t="s">
        <v>244</v>
      </c>
      <c r="BM158" s="216" t="s">
        <v>724</v>
      </c>
    </row>
    <row r="159" spans="1:65" s="34" customFormat="1" ht="16.5" customHeight="1">
      <c r="A159" s="28"/>
      <c r="B159" s="29"/>
      <c r="C159" s="205" t="s">
        <v>490</v>
      </c>
      <c r="D159" s="205" t="s">
        <v>161</v>
      </c>
      <c r="E159" s="206" t="s">
        <v>1724</v>
      </c>
      <c r="F159" s="207" t="s">
        <v>1725</v>
      </c>
      <c r="G159" s="208" t="s">
        <v>241</v>
      </c>
      <c r="H159" s="209">
        <v>249</v>
      </c>
      <c r="I159" s="1"/>
      <c r="J159" s="211">
        <f t="shared" si="10"/>
        <v>0</v>
      </c>
      <c r="K159" s="263" t="s">
        <v>2249</v>
      </c>
      <c r="L159" s="29"/>
      <c r="M159" s="212" t="s">
        <v>1</v>
      </c>
      <c r="N159" s="213" t="s">
        <v>39</v>
      </c>
      <c r="O159" s="76"/>
      <c r="P159" s="214">
        <f t="shared" si="11"/>
        <v>0</v>
      </c>
      <c r="Q159" s="214">
        <v>0</v>
      </c>
      <c r="R159" s="214">
        <f t="shared" si="12"/>
        <v>0</v>
      </c>
      <c r="S159" s="214">
        <v>0</v>
      </c>
      <c r="T159" s="215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216" t="s">
        <v>244</v>
      </c>
      <c r="AT159" s="216" t="s">
        <v>161</v>
      </c>
      <c r="AU159" s="216" t="s">
        <v>79</v>
      </c>
      <c r="AY159" s="11" t="s">
        <v>159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1" t="s">
        <v>79</v>
      </c>
      <c r="BK159" s="217">
        <f t="shared" si="19"/>
        <v>0</v>
      </c>
      <c r="BL159" s="11" t="s">
        <v>244</v>
      </c>
      <c r="BM159" s="216" t="s">
        <v>740</v>
      </c>
    </row>
    <row r="160" spans="1:65" s="34" customFormat="1" ht="16.5" customHeight="1">
      <c r="A160" s="28"/>
      <c r="B160" s="29"/>
      <c r="C160" s="205" t="s">
        <v>500</v>
      </c>
      <c r="D160" s="205" t="s">
        <v>161</v>
      </c>
      <c r="E160" s="206" t="s">
        <v>1726</v>
      </c>
      <c r="F160" s="207" t="s">
        <v>1727</v>
      </c>
      <c r="G160" s="208" t="s">
        <v>241</v>
      </c>
      <c r="H160" s="209">
        <v>6</v>
      </c>
      <c r="I160" s="1"/>
      <c r="J160" s="211">
        <f t="shared" si="10"/>
        <v>0</v>
      </c>
      <c r="K160" s="263" t="s">
        <v>2249</v>
      </c>
      <c r="L160" s="29"/>
      <c r="M160" s="212" t="s">
        <v>1</v>
      </c>
      <c r="N160" s="213" t="s">
        <v>39</v>
      </c>
      <c r="O160" s="76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216" t="s">
        <v>244</v>
      </c>
      <c r="AT160" s="216" t="s">
        <v>161</v>
      </c>
      <c r="AU160" s="216" t="s">
        <v>79</v>
      </c>
      <c r="AY160" s="11" t="s">
        <v>159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1" t="s">
        <v>79</v>
      </c>
      <c r="BK160" s="217">
        <f t="shared" si="19"/>
        <v>0</v>
      </c>
      <c r="BL160" s="11" t="s">
        <v>244</v>
      </c>
      <c r="BM160" s="216" t="s">
        <v>753</v>
      </c>
    </row>
    <row r="161" spans="1:65" s="34" customFormat="1" ht="24.2" customHeight="1">
      <c r="A161" s="28"/>
      <c r="B161" s="29"/>
      <c r="C161" s="205" t="s">
        <v>506</v>
      </c>
      <c r="D161" s="205" t="s">
        <v>161</v>
      </c>
      <c r="E161" s="206" t="s">
        <v>1728</v>
      </c>
      <c r="F161" s="207" t="s">
        <v>1729</v>
      </c>
      <c r="G161" s="208" t="s">
        <v>322</v>
      </c>
      <c r="H161" s="209">
        <v>550</v>
      </c>
      <c r="I161" s="1"/>
      <c r="J161" s="211">
        <f t="shared" si="10"/>
        <v>0</v>
      </c>
      <c r="K161" s="263" t="s">
        <v>2249</v>
      </c>
      <c r="L161" s="29"/>
      <c r="M161" s="212" t="s">
        <v>1</v>
      </c>
      <c r="N161" s="213" t="s">
        <v>39</v>
      </c>
      <c r="O161" s="76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216" t="s">
        <v>244</v>
      </c>
      <c r="AT161" s="216" t="s">
        <v>161</v>
      </c>
      <c r="AU161" s="216" t="s">
        <v>79</v>
      </c>
      <c r="AY161" s="11" t="s">
        <v>159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1" t="s">
        <v>79</v>
      </c>
      <c r="BK161" s="217">
        <f t="shared" si="19"/>
        <v>0</v>
      </c>
      <c r="BL161" s="11" t="s">
        <v>244</v>
      </c>
      <c r="BM161" s="216" t="s">
        <v>782</v>
      </c>
    </row>
    <row r="162" spans="1:65" s="34" customFormat="1" ht="24.2" customHeight="1">
      <c r="A162" s="28"/>
      <c r="B162" s="29"/>
      <c r="C162" s="205" t="s">
        <v>510</v>
      </c>
      <c r="D162" s="205" t="s">
        <v>161</v>
      </c>
      <c r="E162" s="206" t="s">
        <v>1730</v>
      </c>
      <c r="F162" s="207" t="s">
        <v>1731</v>
      </c>
      <c r="G162" s="208" t="s">
        <v>322</v>
      </c>
      <c r="H162" s="209">
        <v>296</v>
      </c>
      <c r="I162" s="1"/>
      <c r="J162" s="211">
        <f t="shared" si="10"/>
        <v>0</v>
      </c>
      <c r="K162" s="263" t="s">
        <v>2249</v>
      </c>
      <c r="L162" s="29"/>
      <c r="M162" s="212" t="s">
        <v>1</v>
      </c>
      <c r="N162" s="213" t="s">
        <v>39</v>
      </c>
      <c r="O162" s="76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216" t="s">
        <v>244</v>
      </c>
      <c r="AT162" s="216" t="s">
        <v>161</v>
      </c>
      <c r="AU162" s="216" t="s">
        <v>79</v>
      </c>
      <c r="AY162" s="11" t="s">
        <v>159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1" t="s">
        <v>79</v>
      </c>
      <c r="BK162" s="217">
        <f t="shared" si="19"/>
        <v>0</v>
      </c>
      <c r="BL162" s="11" t="s">
        <v>244</v>
      </c>
      <c r="BM162" s="216" t="s">
        <v>798</v>
      </c>
    </row>
    <row r="163" spans="1:65" s="34" customFormat="1" ht="24.2" customHeight="1">
      <c r="A163" s="28"/>
      <c r="B163" s="29"/>
      <c r="C163" s="205" t="s">
        <v>516</v>
      </c>
      <c r="D163" s="205" t="s">
        <v>161</v>
      </c>
      <c r="E163" s="206" t="s">
        <v>1732</v>
      </c>
      <c r="F163" s="207" t="s">
        <v>1733</v>
      </c>
      <c r="G163" s="208" t="s">
        <v>322</v>
      </c>
      <c r="H163" s="209">
        <v>371</v>
      </c>
      <c r="I163" s="1"/>
      <c r="J163" s="211">
        <f t="shared" si="10"/>
        <v>0</v>
      </c>
      <c r="K163" s="263" t="s">
        <v>2249</v>
      </c>
      <c r="L163" s="29"/>
      <c r="M163" s="212" t="s">
        <v>1</v>
      </c>
      <c r="N163" s="213" t="s">
        <v>39</v>
      </c>
      <c r="O163" s="76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216" t="s">
        <v>244</v>
      </c>
      <c r="AT163" s="216" t="s">
        <v>161</v>
      </c>
      <c r="AU163" s="216" t="s">
        <v>79</v>
      </c>
      <c r="AY163" s="11" t="s">
        <v>159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1" t="s">
        <v>79</v>
      </c>
      <c r="BK163" s="217">
        <f t="shared" si="19"/>
        <v>0</v>
      </c>
      <c r="BL163" s="11" t="s">
        <v>244</v>
      </c>
      <c r="BM163" s="216" t="s">
        <v>808</v>
      </c>
    </row>
    <row r="164" spans="1:65" s="34" customFormat="1" ht="24.2" customHeight="1">
      <c r="A164" s="28"/>
      <c r="B164" s="29"/>
      <c r="C164" s="205" t="s">
        <v>522</v>
      </c>
      <c r="D164" s="205" t="s">
        <v>161</v>
      </c>
      <c r="E164" s="206" t="s">
        <v>1734</v>
      </c>
      <c r="F164" s="207" t="s">
        <v>1735</v>
      </c>
      <c r="G164" s="208" t="s">
        <v>322</v>
      </c>
      <c r="H164" s="209">
        <v>175</v>
      </c>
      <c r="I164" s="1"/>
      <c r="J164" s="211">
        <f t="shared" si="10"/>
        <v>0</v>
      </c>
      <c r="K164" s="263" t="s">
        <v>2249</v>
      </c>
      <c r="L164" s="29"/>
      <c r="M164" s="212" t="s">
        <v>1</v>
      </c>
      <c r="N164" s="213" t="s">
        <v>39</v>
      </c>
      <c r="O164" s="76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216" t="s">
        <v>244</v>
      </c>
      <c r="AT164" s="216" t="s">
        <v>161</v>
      </c>
      <c r="AU164" s="216" t="s">
        <v>79</v>
      </c>
      <c r="AY164" s="11" t="s">
        <v>159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1" t="s">
        <v>79</v>
      </c>
      <c r="BK164" s="217">
        <f t="shared" si="19"/>
        <v>0</v>
      </c>
      <c r="BL164" s="11" t="s">
        <v>244</v>
      </c>
      <c r="BM164" s="216" t="s">
        <v>821</v>
      </c>
    </row>
    <row r="165" spans="1:65" s="34" customFormat="1" ht="16.5" customHeight="1">
      <c r="A165" s="28"/>
      <c r="B165" s="29"/>
      <c r="C165" s="205" t="s">
        <v>566</v>
      </c>
      <c r="D165" s="205" t="s">
        <v>161</v>
      </c>
      <c r="E165" s="206" t="s">
        <v>1736</v>
      </c>
      <c r="F165" s="207" t="s">
        <v>1737</v>
      </c>
      <c r="G165" s="208" t="s">
        <v>241</v>
      </c>
      <c r="H165" s="209">
        <v>24</v>
      </c>
      <c r="I165" s="1"/>
      <c r="J165" s="211">
        <f t="shared" si="10"/>
        <v>0</v>
      </c>
      <c r="K165" s="263" t="s">
        <v>2249</v>
      </c>
      <c r="L165" s="29"/>
      <c r="M165" s="212" t="s">
        <v>1</v>
      </c>
      <c r="N165" s="213" t="s">
        <v>39</v>
      </c>
      <c r="O165" s="76"/>
      <c r="P165" s="214">
        <f t="shared" si="11"/>
        <v>0</v>
      </c>
      <c r="Q165" s="214">
        <v>0</v>
      </c>
      <c r="R165" s="214">
        <f t="shared" si="12"/>
        <v>0</v>
      </c>
      <c r="S165" s="214">
        <v>0</v>
      </c>
      <c r="T165" s="215">
        <f t="shared" si="1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216" t="s">
        <v>244</v>
      </c>
      <c r="AT165" s="216" t="s">
        <v>161</v>
      </c>
      <c r="AU165" s="216" t="s">
        <v>79</v>
      </c>
      <c r="AY165" s="11" t="s">
        <v>159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1" t="s">
        <v>79</v>
      </c>
      <c r="BK165" s="217">
        <f t="shared" si="19"/>
        <v>0</v>
      </c>
      <c r="BL165" s="11" t="s">
        <v>244</v>
      </c>
      <c r="BM165" s="216" t="s">
        <v>836</v>
      </c>
    </row>
    <row r="166" spans="1:65" s="34" customFormat="1" ht="16.5" customHeight="1">
      <c r="A166" s="28"/>
      <c r="B166" s="29"/>
      <c r="C166" s="205" t="s">
        <v>572</v>
      </c>
      <c r="D166" s="205" t="s">
        <v>161</v>
      </c>
      <c r="E166" s="206" t="s">
        <v>1738</v>
      </c>
      <c r="F166" s="207" t="s">
        <v>1739</v>
      </c>
      <c r="G166" s="208" t="s">
        <v>241</v>
      </c>
      <c r="H166" s="209">
        <v>85</v>
      </c>
      <c r="I166" s="1"/>
      <c r="J166" s="211">
        <f t="shared" si="10"/>
        <v>0</v>
      </c>
      <c r="K166" s="263" t="s">
        <v>2249</v>
      </c>
      <c r="L166" s="29"/>
      <c r="M166" s="212" t="s">
        <v>1</v>
      </c>
      <c r="N166" s="213" t="s">
        <v>39</v>
      </c>
      <c r="O166" s="76"/>
      <c r="P166" s="214">
        <f t="shared" si="11"/>
        <v>0</v>
      </c>
      <c r="Q166" s="214">
        <v>0</v>
      </c>
      <c r="R166" s="214">
        <f t="shared" si="12"/>
        <v>0</v>
      </c>
      <c r="S166" s="214">
        <v>0</v>
      </c>
      <c r="T166" s="215">
        <f t="shared" si="1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216" t="s">
        <v>244</v>
      </c>
      <c r="AT166" s="216" t="s">
        <v>161</v>
      </c>
      <c r="AU166" s="216" t="s">
        <v>79</v>
      </c>
      <c r="AY166" s="11" t="s">
        <v>159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1" t="s">
        <v>79</v>
      </c>
      <c r="BK166" s="217">
        <f t="shared" si="19"/>
        <v>0</v>
      </c>
      <c r="BL166" s="11" t="s">
        <v>244</v>
      </c>
      <c r="BM166" s="216" t="s">
        <v>846</v>
      </c>
    </row>
    <row r="167" spans="1:65" s="34" customFormat="1" ht="16.5" customHeight="1">
      <c r="A167" s="28"/>
      <c r="B167" s="29"/>
      <c r="C167" s="205" t="s">
        <v>576</v>
      </c>
      <c r="D167" s="205" t="s">
        <v>161</v>
      </c>
      <c r="E167" s="206" t="s">
        <v>1740</v>
      </c>
      <c r="F167" s="207" t="s">
        <v>1741</v>
      </c>
      <c r="G167" s="208" t="s">
        <v>241</v>
      </c>
      <c r="H167" s="209">
        <v>29</v>
      </c>
      <c r="I167" s="1"/>
      <c r="J167" s="211">
        <f t="shared" si="10"/>
        <v>0</v>
      </c>
      <c r="K167" s="263" t="s">
        <v>2249</v>
      </c>
      <c r="L167" s="29"/>
      <c r="M167" s="212" t="s">
        <v>1</v>
      </c>
      <c r="N167" s="213" t="s">
        <v>39</v>
      </c>
      <c r="O167" s="76"/>
      <c r="P167" s="214">
        <f t="shared" si="11"/>
        <v>0</v>
      </c>
      <c r="Q167" s="214">
        <v>0</v>
      </c>
      <c r="R167" s="214">
        <f t="shared" si="12"/>
        <v>0</v>
      </c>
      <c r="S167" s="214">
        <v>0</v>
      </c>
      <c r="T167" s="215">
        <f t="shared" si="1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216" t="s">
        <v>244</v>
      </c>
      <c r="AT167" s="216" t="s">
        <v>161</v>
      </c>
      <c r="AU167" s="216" t="s">
        <v>79</v>
      </c>
      <c r="AY167" s="11" t="s">
        <v>159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1" t="s">
        <v>79</v>
      </c>
      <c r="BK167" s="217">
        <f t="shared" si="19"/>
        <v>0</v>
      </c>
      <c r="BL167" s="11" t="s">
        <v>244</v>
      </c>
      <c r="BM167" s="216" t="s">
        <v>867</v>
      </c>
    </row>
    <row r="168" spans="1:65" s="34" customFormat="1" ht="16.5" customHeight="1">
      <c r="A168" s="28"/>
      <c r="B168" s="29"/>
      <c r="C168" s="205" t="s">
        <v>585</v>
      </c>
      <c r="D168" s="205" t="s">
        <v>161</v>
      </c>
      <c r="E168" s="206" t="s">
        <v>1742</v>
      </c>
      <c r="F168" s="207" t="s">
        <v>1743</v>
      </c>
      <c r="G168" s="208" t="s">
        <v>241</v>
      </c>
      <c r="H168" s="209">
        <v>2</v>
      </c>
      <c r="I168" s="1"/>
      <c r="J168" s="211">
        <f t="shared" si="10"/>
        <v>0</v>
      </c>
      <c r="K168" s="263" t="s">
        <v>2249</v>
      </c>
      <c r="L168" s="29"/>
      <c r="M168" s="212" t="s">
        <v>1</v>
      </c>
      <c r="N168" s="213" t="s">
        <v>39</v>
      </c>
      <c r="O168" s="76"/>
      <c r="P168" s="214">
        <f t="shared" si="11"/>
        <v>0</v>
      </c>
      <c r="Q168" s="214">
        <v>0</v>
      </c>
      <c r="R168" s="214">
        <f t="shared" si="12"/>
        <v>0</v>
      </c>
      <c r="S168" s="214">
        <v>0</v>
      </c>
      <c r="T168" s="215">
        <f t="shared" si="1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216" t="s">
        <v>244</v>
      </c>
      <c r="AT168" s="216" t="s">
        <v>161</v>
      </c>
      <c r="AU168" s="216" t="s">
        <v>79</v>
      </c>
      <c r="AY168" s="11" t="s">
        <v>159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1" t="s">
        <v>79</v>
      </c>
      <c r="BK168" s="217">
        <f t="shared" si="19"/>
        <v>0</v>
      </c>
      <c r="BL168" s="11" t="s">
        <v>244</v>
      </c>
      <c r="BM168" s="216" t="s">
        <v>876</v>
      </c>
    </row>
    <row r="169" spans="1:65" s="34" customFormat="1" ht="16.5" customHeight="1">
      <c r="A169" s="28"/>
      <c r="B169" s="29"/>
      <c r="C169" s="205" t="s">
        <v>589</v>
      </c>
      <c r="D169" s="205" t="s">
        <v>161</v>
      </c>
      <c r="E169" s="206" t="s">
        <v>1744</v>
      </c>
      <c r="F169" s="207" t="s">
        <v>1745</v>
      </c>
      <c r="G169" s="208" t="s">
        <v>241</v>
      </c>
      <c r="H169" s="209">
        <v>2</v>
      </c>
      <c r="I169" s="1"/>
      <c r="J169" s="211">
        <f t="shared" si="10"/>
        <v>0</v>
      </c>
      <c r="K169" s="263" t="s">
        <v>2249</v>
      </c>
      <c r="L169" s="29"/>
      <c r="M169" s="212" t="s">
        <v>1</v>
      </c>
      <c r="N169" s="213" t="s">
        <v>39</v>
      </c>
      <c r="O169" s="76"/>
      <c r="P169" s="214">
        <f t="shared" si="11"/>
        <v>0</v>
      </c>
      <c r="Q169" s="214">
        <v>0</v>
      </c>
      <c r="R169" s="214">
        <f t="shared" si="12"/>
        <v>0</v>
      </c>
      <c r="S169" s="214">
        <v>0</v>
      </c>
      <c r="T169" s="215">
        <f t="shared" si="1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216" t="s">
        <v>244</v>
      </c>
      <c r="AT169" s="216" t="s">
        <v>161</v>
      </c>
      <c r="AU169" s="216" t="s">
        <v>79</v>
      </c>
      <c r="AY169" s="11" t="s">
        <v>159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1" t="s">
        <v>79</v>
      </c>
      <c r="BK169" s="217">
        <f t="shared" si="19"/>
        <v>0</v>
      </c>
      <c r="BL169" s="11" t="s">
        <v>244</v>
      </c>
      <c r="BM169" s="216" t="s">
        <v>890</v>
      </c>
    </row>
    <row r="170" spans="1:65" s="34" customFormat="1" ht="16.5" customHeight="1">
      <c r="A170" s="28"/>
      <c r="B170" s="29"/>
      <c r="C170" s="205" t="s">
        <v>593</v>
      </c>
      <c r="D170" s="205" t="s">
        <v>161</v>
      </c>
      <c r="E170" s="206" t="s">
        <v>1746</v>
      </c>
      <c r="F170" s="207" t="s">
        <v>1747</v>
      </c>
      <c r="G170" s="208" t="s">
        <v>241</v>
      </c>
      <c r="H170" s="209">
        <v>3</v>
      </c>
      <c r="I170" s="1"/>
      <c r="J170" s="211">
        <f t="shared" si="10"/>
        <v>0</v>
      </c>
      <c r="K170" s="263" t="s">
        <v>2249</v>
      </c>
      <c r="L170" s="29"/>
      <c r="M170" s="212" t="s">
        <v>1</v>
      </c>
      <c r="N170" s="213" t="s">
        <v>39</v>
      </c>
      <c r="O170" s="76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216" t="s">
        <v>244</v>
      </c>
      <c r="AT170" s="216" t="s">
        <v>161</v>
      </c>
      <c r="AU170" s="216" t="s">
        <v>79</v>
      </c>
      <c r="AY170" s="11" t="s">
        <v>159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1" t="s">
        <v>79</v>
      </c>
      <c r="BK170" s="217">
        <f t="shared" si="19"/>
        <v>0</v>
      </c>
      <c r="BL170" s="11" t="s">
        <v>244</v>
      </c>
      <c r="BM170" s="216" t="s">
        <v>899</v>
      </c>
    </row>
    <row r="171" spans="1:65" s="34" customFormat="1" ht="24.2" customHeight="1">
      <c r="A171" s="28"/>
      <c r="B171" s="29"/>
      <c r="C171" s="205" t="s">
        <v>597</v>
      </c>
      <c r="D171" s="205" t="s">
        <v>161</v>
      </c>
      <c r="E171" s="206" t="s">
        <v>1748</v>
      </c>
      <c r="F171" s="207" t="s">
        <v>1749</v>
      </c>
      <c r="G171" s="208" t="s">
        <v>241</v>
      </c>
      <c r="H171" s="209">
        <v>6</v>
      </c>
      <c r="I171" s="1"/>
      <c r="J171" s="211">
        <f t="shared" si="10"/>
        <v>0</v>
      </c>
      <c r="K171" s="263" t="s">
        <v>2249</v>
      </c>
      <c r="L171" s="29"/>
      <c r="M171" s="212" t="s">
        <v>1</v>
      </c>
      <c r="N171" s="213" t="s">
        <v>39</v>
      </c>
      <c r="O171" s="76"/>
      <c r="P171" s="214">
        <f t="shared" si="11"/>
        <v>0</v>
      </c>
      <c r="Q171" s="214">
        <v>0</v>
      </c>
      <c r="R171" s="214">
        <f t="shared" si="12"/>
        <v>0</v>
      </c>
      <c r="S171" s="214">
        <v>0</v>
      </c>
      <c r="T171" s="215">
        <f t="shared" si="1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216" t="s">
        <v>244</v>
      </c>
      <c r="AT171" s="216" t="s">
        <v>161</v>
      </c>
      <c r="AU171" s="216" t="s">
        <v>79</v>
      </c>
      <c r="AY171" s="11" t="s">
        <v>159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1" t="s">
        <v>79</v>
      </c>
      <c r="BK171" s="217">
        <f t="shared" si="19"/>
        <v>0</v>
      </c>
      <c r="BL171" s="11" t="s">
        <v>244</v>
      </c>
      <c r="BM171" s="216" t="s">
        <v>912</v>
      </c>
    </row>
    <row r="172" spans="1:65" s="34" customFormat="1" ht="24.2" customHeight="1">
      <c r="A172" s="28"/>
      <c r="B172" s="29"/>
      <c r="C172" s="205" t="s">
        <v>601</v>
      </c>
      <c r="D172" s="205" t="s">
        <v>161</v>
      </c>
      <c r="E172" s="206" t="s">
        <v>1750</v>
      </c>
      <c r="F172" s="207" t="s">
        <v>1751</v>
      </c>
      <c r="G172" s="208" t="s">
        <v>241</v>
      </c>
      <c r="H172" s="209">
        <v>130</v>
      </c>
      <c r="I172" s="1"/>
      <c r="J172" s="211">
        <f t="shared" si="10"/>
        <v>0</v>
      </c>
      <c r="K172" s="263" t="s">
        <v>2249</v>
      </c>
      <c r="L172" s="29"/>
      <c r="M172" s="212" t="s">
        <v>1</v>
      </c>
      <c r="N172" s="213" t="s">
        <v>39</v>
      </c>
      <c r="O172" s="76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216" t="s">
        <v>244</v>
      </c>
      <c r="AT172" s="216" t="s">
        <v>161</v>
      </c>
      <c r="AU172" s="216" t="s">
        <v>79</v>
      </c>
      <c r="AY172" s="11" t="s">
        <v>159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1" t="s">
        <v>79</v>
      </c>
      <c r="BK172" s="217">
        <f t="shared" si="19"/>
        <v>0</v>
      </c>
      <c r="BL172" s="11" t="s">
        <v>244</v>
      </c>
      <c r="BM172" s="216" t="s">
        <v>926</v>
      </c>
    </row>
    <row r="173" spans="1:65" s="34" customFormat="1" ht="16.5" customHeight="1">
      <c r="A173" s="28"/>
      <c r="B173" s="29"/>
      <c r="C173" s="205" t="s">
        <v>605</v>
      </c>
      <c r="D173" s="205" t="s">
        <v>161</v>
      </c>
      <c r="E173" s="206" t="s">
        <v>1752</v>
      </c>
      <c r="F173" s="207" t="s">
        <v>1753</v>
      </c>
      <c r="G173" s="208" t="s">
        <v>322</v>
      </c>
      <c r="H173" s="209">
        <v>840</v>
      </c>
      <c r="I173" s="1"/>
      <c r="J173" s="211">
        <f t="shared" si="10"/>
        <v>0</v>
      </c>
      <c r="K173" s="263" t="s">
        <v>2249</v>
      </c>
      <c r="L173" s="29"/>
      <c r="M173" s="212" t="s">
        <v>1</v>
      </c>
      <c r="N173" s="213" t="s">
        <v>39</v>
      </c>
      <c r="O173" s="76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216" t="s">
        <v>244</v>
      </c>
      <c r="AT173" s="216" t="s">
        <v>161</v>
      </c>
      <c r="AU173" s="216" t="s">
        <v>79</v>
      </c>
      <c r="AY173" s="11" t="s">
        <v>159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1" t="s">
        <v>79</v>
      </c>
      <c r="BK173" s="217">
        <f t="shared" si="19"/>
        <v>0</v>
      </c>
      <c r="BL173" s="11" t="s">
        <v>244</v>
      </c>
      <c r="BM173" s="216" t="s">
        <v>965</v>
      </c>
    </row>
    <row r="174" spans="1:65" s="34" customFormat="1" ht="16.5" customHeight="1">
      <c r="A174" s="28"/>
      <c r="B174" s="29"/>
      <c r="C174" s="205" t="s">
        <v>610</v>
      </c>
      <c r="D174" s="205" t="s">
        <v>161</v>
      </c>
      <c r="E174" s="206" t="s">
        <v>1754</v>
      </c>
      <c r="F174" s="207" t="s">
        <v>1755</v>
      </c>
      <c r="G174" s="208" t="s">
        <v>322</v>
      </c>
      <c r="H174" s="209">
        <v>3345</v>
      </c>
      <c r="I174" s="1"/>
      <c r="J174" s="211">
        <f t="shared" si="10"/>
        <v>0</v>
      </c>
      <c r="K174" s="263" t="s">
        <v>2249</v>
      </c>
      <c r="L174" s="29"/>
      <c r="M174" s="212" t="s">
        <v>1</v>
      </c>
      <c r="N174" s="213" t="s">
        <v>39</v>
      </c>
      <c r="O174" s="76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216" t="s">
        <v>244</v>
      </c>
      <c r="AT174" s="216" t="s">
        <v>161</v>
      </c>
      <c r="AU174" s="216" t="s">
        <v>79</v>
      </c>
      <c r="AY174" s="11" t="s">
        <v>159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1" t="s">
        <v>79</v>
      </c>
      <c r="BK174" s="217">
        <f t="shared" si="19"/>
        <v>0</v>
      </c>
      <c r="BL174" s="11" t="s">
        <v>244</v>
      </c>
      <c r="BM174" s="216" t="s">
        <v>979</v>
      </c>
    </row>
    <row r="175" spans="1:65" s="34" customFormat="1" ht="16.5" customHeight="1">
      <c r="A175" s="28"/>
      <c r="B175" s="29"/>
      <c r="C175" s="205" t="s">
        <v>614</v>
      </c>
      <c r="D175" s="205" t="s">
        <v>161</v>
      </c>
      <c r="E175" s="206" t="s">
        <v>1756</v>
      </c>
      <c r="F175" s="207" t="s">
        <v>1757</v>
      </c>
      <c r="G175" s="208" t="s">
        <v>322</v>
      </c>
      <c r="H175" s="209">
        <v>175</v>
      </c>
      <c r="I175" s="1"/>
      <c r="J175" s="211">
        <f t="shared" si="10"/>
        <v>0</v>
      </c>
      <c r="K175" s="263" t="s">
        <v>2249</v>
      </c>
      <c r="L175" s="29"/>
      <c r="M175" s="212" t="s">
        <v>1</v>
      </c>
      <c r="N175" s="213" t="s">
        <v>39</v>
      </c>
      <c r="O175" s="76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216" t="s">
        <v>244</v>
      </c>
      <c r="AT175" s="216" t="s">
        <v>161</v>
      </c>
      <c r="AU175" s="216" t="s">
        <v>79</v>
      </c>
      <c r="AY175" s="11" t="s">
        <v>159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1" t="s">
        <v>79</v>
      </c>
      <c r="BK175" s="217">
        <f t="shared" si="19"/>
        <v>0</v>
      </c>
      <c r="BL175" s="11" t="s">
        <v>244</v>
      </c>
      <c r="BM175" s="216" t="s">
        <v>992</v>
      </c>
    </row>
    <row r="176" spans="1:65" s="34" customFormat="1" ht="21.75" customHeight="1">
      <c r="A176" s="28"/>
      <c r="B176" s="29"/>
      <c r="C176" s="205" t="s">
        <v>619</v>
      </c>
      <c r="D176" s="205" t="s">
        <v>161</v>
      </c>
      <c r="E176" s="206" t="s">
        <v>1758</v>
      </c>
      <c r="F176" s="207" t="s">
        <v>1759</v>
      </c>
      <c r="G176" s="208" t="s">
        <v>241</v>
      </c>
      <c r="H176" s="209">
        <v>2</v>
      </c>
      <c r="I176" s="1"/>
      <c r="J176" s="211">
        <f t="shared" si="10"/>
        <v>0</v>
      </c>
      <c r="K176" s="263" t="s">
        <v>2249</v>
      </c>
      <c r="L176" s="29"/>
      <c r="M176" s="212" t="s">
        <v>1</v>
      </c>
      <c r="N176" s="213" t="s">
        <v>39</v>
      </c>
      <c r="O176" s="76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216" t="s">
        <v>244</v>
      </c>
      <c r="AT176" s="216" t="s">
        <v>161</v>
      </c>
      <c r="AU176" s="216" t="s">
        <v>79</v>
      </c>
      <c r="AY176" s="11" t="s">
        <v>159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1" t="s">
        <v>79</v>
      </c>
      <c r="BK176" s="217">
        <f t="shared" si="19"/>
        <v>0</v>
      </c>
      <c r="BL176" s="11" t="s">
        <v>244</v>
      </c>
      <c r="BM176" s="216" t="s">
        <v>1012</v>
      </c>
    </row>
    <row r="177" spans="1:65" s="34" customFormat="1" ht="21.75" customHeight="1">
      <c r="A177" s="28"/>
      <c r="B177" s="29"/>
      <c r="C177" s="205" t="s">
        <v>624</v>
      </c>
      <c r="D177" s="205" t="s">
        <v>161</v>
      </c>
      <c r="E177" s="206" t="s">
        <v>1760</v>
      </c>
      <c r="F177" s="207" t="s">
        <v>1761</v>
      </c>
      <c r="G177" s="208" t="s">
        <v>241</v>
      </c>
      <c r="H177" s="209">
        <v>3</v>
      </c>
      <c r="I177" s="1"/>
      <c r="J177" s="211">
        <f t="shared" si="10"/>
        <v>0</v>
      </c>
      <c r="K177" s="263" t="s">
        <v>2249</v>
      </c>
      <c r="L177" s="29"/>
      <c r="M177" s="212" t="s">
        <v>1</v>
      </c>
      <c r="N177" s="213" t="s">
        <v>39</v>
      </c>
      <c r="O177" s="76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216" t="s">
        <v>244</v>
      </c>
      <c r="AT177" s="216" t="s">
        <v>161</v>
      </c>
      <c r="AU177" s="216" t="s">
        <v>79</v>
      </c>
      <c r="AY177" s="11" t="s">
        <v>159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1" t="s">
        <v>79</v>
      </c>
      <c r="BK177" s="217">
        <f t="shared" si="19"/>
        <v>0</v>
      </c>
      <c r="BL177" s="11" t="s">
        <v>244</v>
      </c>
      <c r="BM177" s="216" t="s">
        <v>1027</v>
      </c>
    </row>
    <row r="178" spans="1:65" s="34" customFormat="1" ht="21.75" customHeight="1">
      <c r="A178" s="28"/>
      <c r="B178" s="29"/>
      <c r="C178" s="205" t="s">
        <v>629</v>
      </c>
      <c r="D178" s="205" t="s">
        <v>161</v>
      </c>
      <c r="E178" s="206" t="s">
        <v>1762</v>
      </c>
      <c r="F178" s="207" t="s">
        <v>1763</v>
      </c>
      <c r="G178" s="208" t="s">
        <v>241</v>
      </c>
      <c r="H178" s="209">
        <v>2</v>
      </c>
      <c r="I178" s="1"/>
      <c r="J178" s="211">
        <f t="shared" si="10"/>
        <v>0</v>
      </c>
      <c r="K178" s="263" t="s">
        <v>2249</v>
      </c>
      <c r="L178" s="29"/>
      <c r="M178" s="212" t="s">
        <v>1</v>
      </c>
      <c r="N178" s="213" t="s">
        <v>39</v>
      </c>
      <c r="O178" s="76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216" t="s">
        <v>244</v>
      </c>
      <c r="AT178" s="216" t="s">
        <v>161</v>
      </c>
      <c r="AU178" s="216" t="s">
        <v>79</v>
      </c>
      <c r="AY178" s="11" t="s">
        <v>159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1" t="s">
        <v>79</v>
      </c>
      <c r="BK178" s="217">
        <f t="shared" si="19"/>
        <v>0</v>
      </c>
      <c r="BL178" s="11" t="s">
        <v>244</v>
      </c>
      <c r="BM178" s="216" t="s">
        <v>1038</v>
      </c>
    </row>
    <row r="179" spans="1:65" s="34" customFormat="1" ht="16.5" customHeight="1">
      <c r="A179" s="28"/>
      <c r="B179" s="29"/>
      <c r="C179" s="205" t="s">
        <v>637</v>
      </c>
      <c r="D179" s="205" t="s">
        <v>161</v>
      </c>
      <c r="E179" s="206" t="s">
        <v>1764</v>
      </c>
      <c r="F179" s="207" t="s">
        <v>1765</v>
      </c>
      <c r="G179" s="208" t="s">
        <v>322</v>
      </c>
      <c r="H179" s="209">
        <v>1392</v>
      </c>
      <c r="I179" s="1"/>
      <c r="J179" s="211">
        <f t="shared" si="10"/>
        <v>0</v>
      </c>
      <c r="K179" s="263" t="s">
        <v>2249</v>
      </c>
      <c r="L179" s="29"/>
      <c r="M179" s="212" t="s">
        <v>1</v>
      </c>
      <c r="N179" s="213" t="s">
        <v>39</v>
      </c>
      <c r="O179" s="76"/>
      <c r="P179" s="214">
        <f t="shared" si="11"/>
        <v>0</v>
      </c>
      <c r="Q179" s="214">
        <v>0</v>
      </c>
      <c r="R179" s="214">
        <f t="shared" si="12"/>
        <v>0</v>
      </c>
      <c r="S179" s="214">
        <v>0</v>
      </c>
      <c r="T179" s="215">
        <f t="shared" si="1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216" t="s">
        <v>244</v>
      </c>
      <c r="AT179" s="216" t="s">
        <v>161</v>
      </c>
      <c r="AU179" s="216" t="s">
        <v>79</v>
      </c>
      <c r="AY179" s="11" t="s">
        <v>159</v>
      </c>
      <c r="BE179" s="217">
        <f t="shared" si="14"/>
        <v>0</v>
      </c>
      <c r="BF179" s="217">
        <f t="shared" si="15"/>
        <v>0</v>
      </c>
      <c r="BG179" s="217">
        <f t="shared" si="16"/>
        <v>0</v>
      </c>
      <c r="BH179" s="217">
        <f t="shared" si="17"/>
        <v>0</v>
      </c>
      <c r="BI179" s="217">
        <f t="shared" si="18"/>
        <v>0</v>
      </c>
      <c r="BJ179" s="11" t="s">
        <v>79</v>
      </c>
      <c r="BK179" s="217">
        <f t="shared" si="19"/>
        <v>0</v>
      </c>
      <c r="BL179" s="11" t="s">
        <v>244</v>
      </c>
      <c r="BM179" s="216" t="s">
        <v>1049</v>
      </c>
    </row>
    <row r="180" spans="1:65" s="34" customFormat="1" ht="16.5" customHeight="1">
      <c r="A180" s="28"/>
      <c r="B180" s="29"/>
      <c r="C180" s="205" t="s">
        <v>644</v>
      </c>
      <c r="D180" s="205" t="s">
        <v>161</v>
      </c>
      <c r="E180" s="206" t="s">
        <v>1766</v>
      </c>
      <c r="F180" s="207" t="s">
        <v>1767</v>
      </c>
      <c r="G180" s="208" t="s">
        <v>322</v>
      </c>
      <c r="H180" s="209">
        <v>1392</v>
      </c>
      <c r="I180" s="1"/>
      <c r="J180" s="211">
        <f t="shared" si="10"/>
        <v>0</v>
      </c>
      <c r="K180" s="263" t="s">
        <v>2249</v>
      </c>
      <c r="L180" s="29"/>
      <c r="M180" s="212" t="s">
        <v>1</v>
      </c>
      <c r="N180" s="213" t="s">
        <v>39</v>
      </c>
      <c r="O180" s="76"/>
      <c r="P180" s="214">
        <f t="shared" si="11"/>
        <v>0</v>
      </c>
      <c r="Q180" s="214">
        <v>0</v>
      </c>
      <c r="R180" s="214">
        <f t="shared" si="12"/>
        <v>0</v>
      </c>
      <c r="S180" s="214">
        <v>0</v>
      </c>
      <c r="T180" s="215">
        <f t="shared" si="1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216" t="s">
        <v>244</v>
      </c>
      <c r="AT180" s="216" t="s">
        <v>161</v>
      </c>
      <c r="AU180" s="216" t="s">
        <v>79</v>
      </c>
      <c r="AY180" s="11" t="s">
        <v>159</v>
      </c>
      <c r="BE180" s="217">
        <f t="shared" si="14"/>
        <v>0</v>
      </c>
      <c r="BF180" s="217">
        <f t="shared" si="15"/>
        <v>0</v>
      </c>
      <c r="BG180" s="217">
        <f t="shared" si="16"/>
        <v>0</v>
      </c>
      <c r="BH180" s="217">
        <f t="shared" si="17"/>
        <v>0</v>
      </c>
      <c r="BI180" s="217">
        <f t="shared" si="18"/>
        <v>0</v>
      </c>
      <c r="BJ180" s="11" t="s">
        <v>79</v>
      </c>
      <c r="BK180" s="217">
        <f t="shared" si="19"/>
        <v>0</v>
      </c>
      <c r="BL180" s="11" t="s">
        <v>244</v>
      </c>
      <c r="BM180" s="216" t="s">
        <v>1060</v>
      </c>
    </row>
    <row r="181" spans="1:65" s="34" customFormat="1" ht="21.75" customHeight="1">
      <c r="A181" s="28"/>
      <c r="B181" s="29"/>
      <c r="C181" s="205" t="s">
        <v>650</v>
      </c>
      <c r="D181" s="205" t="s">
        <v>161</v>
      </c>
      <c r="E181" s="206" t="s">
        <v>1768</v>
      </c>
      <c r="F181" s="207" t="s">
        <v>1769</v>
      </c>
      <c r="G181" s="208" t="s">
        <v>200</v>
      </c>
      <c r="H181" s="209">
        <v>2.159</v>
      </c>
      <c r="I181" s="1"/>
      <c r="J181" s="211">
        <f t="shared" si="10"/>
        <v>0</v>
      </c>
      <c r="K181" s="263" t="s">
        <v>2249</v>
      </c>
      <c r="L181" s="29"/>
      <c r="M181" s="212" t="s">
        <v>1</v>
      </c>
      <c r="N181" s="213" t="s">
        <v>39</v>
      </c>
      <c r="O181" s="76"/>
      <c r="P181" s="214">
        <f t="shared" si="11"/>
        <v>0</v>
      </c>
      <c r="Q181" s="214">
        <v>0</v>
      </c>
      <c r="R181" s="214">
        <f t="shared" si="12"/>
        <v>0</v>
      </c>
      <c r="S181" s="214">
        <v>0</v>
      </c>
      <c r="T181" s="215">
        <f t="shared" si="13"/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216" t="s">
        <v>244</v>
      </c>
      <c r="AT181" s="216" t="s">
        <v>161</v>
      </c>
      <c r="AU181" s="216" t="s">
        <v>79</v>
      </c>
      <c r="AY181" s="11" t="s">
        <v>159</v>
      </c>
      <c r="BE181" s="217">
        <f t="shared" si="14"/>
        <v>0</v>
      </c>
      <c r="BF181" s="217">
        <f t="shared" si="15"/>
        <v>0</v>
      </c>
      <c r="BG181" s="217">
        <f t="shared" si="16"/>
        <v>0</v>
      </c>
      <c r="BH181" s="217">
        <f t="shared" si="17"/>
        <v>0</v>
      </c>
      <c r="BI181" s="217">
        <f t="shared" si="18"/>
        <v>0</v>
      </c>
      <c r="BJ181" s="11" t="s">
        <v>79</v>
      </c>
      <c r="BK181" s="217">
        <f t="shared" si="19"/>
        <v>0</v>
      </c>
      <c r="BL181" s="11" t="s">
        <v>244</v>
      </c>
      <c r="BM181" s="216" t="s">
        <v>1068</v>
      </c>
    </row>
    <row r="182" spans="2:63" s="192" customFormat="1" ht="25.9" customHeight="1">
      <c r="B182" s="193"/>
      <c r="D182" s="194" t="s">
        <v>73</v>
      </c>
      <c r="E182" s="195" t="s">
        <v>1770</v>
      </c>
      <c r="F182" s="195" t="s">
        <v>1771</v>
      </c>
      <c r="J182" s="196">
        <f>BK182</f>
        <v>0</v>
      </c>
      <c r="K182" s="263" t="s">
        <v>2249</v>
      </c>
      <c r="L182" s="193"/>
      <c r="M182" s="198"/>
      <c r="N182" s="199"/>
      <c r="O182" s="199"/>
      <c r="P182" s="200">
        <f>SUM(P183:P209)</f>
        <v>0</v>
      </c>
      <c r="Q182" s="199"/>
      <c r="R182" s="200">
        <f>SUM(R183:R209)</f>
        <v>0</v>
      </c>
      <c r="S182" s="199"/>
      <c r="T182" s="201">
        <f>SUM(T183:T209)</f>
        <v>0</v>
      </c>
      <c r="AR182" s="194" t="s">
        <v>83</v>
      </c>
      <c r="AT182" s="197" t="s">
        <v>73</v>
      </c>
      <c r="AU182" s="197" t="s">
        <v>74</v>
      </c>
      <c r="AY182" s="194" t="s">
        <v>159</v>
      </c>
      <c r="BK182" s="202">
        <f>SUM(BK183:BK209)</f>
        <v>0</v>
      </c>
    </row>
    <row r="183" spans="1:65" s="34" customFormat="1" ht="16.5" customHeight="1">
      <c r="A183" s="28"/>
      <c r="B183" s="29"/>
      <c r="C183" s="205" t="s">
        <v>657</v>
      </c>
      <c r="D183" s="205" t="s">
        <v>161</v>
      </c>
      <c r="E183" s="206" t="s">
        <v>1772</v>
      </c>
      <c r="F183" s="207" t="s">
        <v>1773</v>
      </c>
      <c r="G183" s="208" t="s">
        <v>1653</v>
      </c>
      <c r="H183" s="209">
        <v>22</v>
      </c>
      <c r="I183" s="1"/>
      <c r="J183" s="211">
        <f aca="true" t="shared" si="20" ref="J183:J209">ROUND(I183*H183,2)</f>
        <v>0</v>
      </c>
      <c r="K183" s="263" t="s">
        <v>2249</v>
      </c>
      <c r="L183" s="29"/>
      <c r="M183" s="212" t="s">
        <v>1</v>
      </c>
      <c r="N183" s="213" t="s">
        <v>39</v>
      </c>
      <c r="O183" s="76"/>
      <c r="P183" s="214">
        <f aca="true" t="shared" si="21" ref="P183:P209">O183*H183</f>
        <v>0</v>
      </c>
      <c r="Q183" s="214">
        <v>0</v>
      </c>
      <c r="R183" s="214">
        <f aca="true" t="shared" si="22" ref="R183:R209">Q183*H183</f>
        <v>0</v>
      </c>
      <c r="S183" s="214">
        <v>0</v>
      </c>
      <c r="T183" s="215">
        <f aca="true" t="shared" si="23" ref="T183:T209"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216" t="s">
        <v>244</v>
      </c>
      <c r="AT183" s="216" t="s">
        <v>161</v>
      </c>
      <c r="AU183" s="216" t="s">
        <v>79</v>
      </c>
      <c r="AY183" s="11" t="s">
        <v>159</v>
      </c>
      <c r="BE183" s="217">
        <f aca="true" t="shared" si="24" ref="BE183:BE209">IF(N183="základní",J183,0)</f>
        <v>0</v>
      </c>
      <c r="BF183" s="217">
        <f aca="true" t="shared" si="25" ref="BF183:BF209">IF(N183="snížená",J183,0)</f>
        <v>0</v>
      </c>
      <c r="BG183" s="217">
        <f aca="true" t="shared" si="26" ref="BG183:BG209">IF(N183="zákl. přenesená",J183,0)</f>
        <v>0</v>
      </c>
      <c r="BH183" s="217">
        <f aca="true" t="shared" si="27" ref="BH183:BH209">IF(N183="sníž. přenesená",J183,0)</f>
        <v>0</v>
      </c>
      <c r="BI183" s="217">
        <f aca="true" t="shared" si="28" ref="BI183:BI209">IF(N183="nulová",J183,0)</f>
        <v>0</v>
      </c>
      <c r="BJ183" s="11" t="s">
        <v>79</v>
      </c>
      <c r="BK183" s="217">
        <f aca="true" t="shared" si="29" ref="BK183:BK209">ROUND(I183*H183,2)</f>
        <v>0</v>
      </c>
      <c r="BL183" s="11" t="s">
        <v>244</v>
      </c>
      <c r="BM183" s="216" t="s">
        <v>1076</v>
      </c>
    </row>
    <row r="184" spans="1:65" s="34" customFormat="1" ht="24.2" customHeight="1">
      <c r="A184" s="28"/>
      <c r="B184" s="29"/>
      <c r="C184" s="205" t="s">
        <v>661</v>
      </c>
      <c r="D184" s="205" t="s">
        <v>161</v>
      </c>
      <c r="E184" s="206" t="s">
        <v>1774</v>
      </c>
      <c r="F184" s="207" t="s">
        <v>1775</v>
      </c>
      <c r="G184" s="208" t="s">
        <v>1653</v>
      </c>
      <c r="H184" s="209">
        <v>22</v>
      </c>
      <c r="I184" s="1"/>
      <c r="J184" s="211">
        <f t="shared" si="20"/>
        <v>0</v>
      </c>
      <c r="K184" s="263" t="s">
        <v>2249</v>
      </c>
      <c r="L184" s="29"/>
      <c r="M184" s="212" t="s">
        <v>1</v>
      </c>
      <c r="N184" s="213" t="s">
        <v>39</v>
      </c>
      <c r="O184" s="76"/>
      <c r="P184" s="214">
        <f t="shared" si="21"/>
        <v>0</v>
      </c>
      <c r="Q184" s="214">
        <v>0</v>
      </c>
      <c r="R184" s="214">
        <f t="shared" si="22"/>
        <v>0</v>
      </c>
      <c r="S184" s="214">
        <v>0</v>
      </c>
      <c r="T184" s="215">
        <f t="shared" si="23"/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216" t="s">
        <v>244</v>
      </c>
      <c r="AT184" s="216" t="s">
        <v>161</v>
      </c>
      <c r="AU184" s="216" t="s">
        <v>79</v>
      </c>
      <c r="AY184" s="11" t="s">
        <v>159</v>
      </c>
      <c r="BE184" s="217">
        <f t="shared" si="24"/>
        <v>0</v>
      </c>
      <c r="BF184" s="217">
        <f t="shared" si="25"/>
        <v>0</v>
      </c>
      <c r="BG184" s="217">
        <f t="shared" si="26"/>
        <v>0</v>
      </c>
      <c r="BH184" s="217">
        <f t="shared" si="27"/>
        <v>0</v>
      </c>
      <c r="BI184" s="217">
        <f t="shared" si="28"/>
        <v>0</v>
      </c>
      <c r="BJ184" s="11" t="s">
        <v>79</v>
      </c>
      <c r="BK184" s="217">
        <f t="shared" si="29"/>
        <v>0</v>
      </c>
      <c r="BL184" s="11" t="s">
        <v>244</v>
      </c>
      <c r="BM184" s="216" t="s">
        <v>1085</v>
      </c>
    </row>
    <row r="185" spans="1:65" s="34" customFormat="1" ht="16.5" customHeight="1">
      <c r="A185" s="28"/>
      <c r="B185" s="29"/>
      <c r="C185" s="205" t="s">
        <v>665</v>
      </c>
      <c r="D185" s="205" t="s">
        <v>161</v>
      </c>
      <c r="E185" s="206" t="s">
        <v>1776</v>
      </c>
      <c r="F185" s="207" t="s">
        <v>1777</v>
      </c>
      <c r="G185" s="208" t="s">
        <v>1653</v>
      </c>
      <c r="H185" s="209">
        <v>50</v>
      </c>
      <c r="I185" s="1"/>
      <c r="J185" s="211">
        <f t="shared" si="20"/>
        <v>0</v>
      </c>
      <c r="K185" s="263" t="s">
        <v>2249</v>
      </c>
      <c r="L185" s="29"/>
      <c r="M185" s="212" t="s">
        <v>1</v>
      </c>
      <c r="N185" s="213" t="s">
        <v>39</v>
      </c>
      <c r="O185" s="76"/>
      <c r="P185" s="214">
        <f t="shared" si="21"/>
        <v>0</v>
      </c>
      <c r="Q185" s="214">
        <v>0</v>
      </c>
      <c r="R185" s="214">
        <f t="shared" si="22"/>
        <v>0</v>
      </c>
      <c r="S185" s="214">
        <v>0</v>
      </c>
      <c r="T185" s="215">
        <f t="shared" si="23"/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216" t="s">
        <v>244</v>
      </c>
      <c r="AT185" s="216" t="s">
        <v>161</v>
      </c>
      <c r="AU185" s="216" t="s">
        <v>79</v>
      </c>
      <c r="AY185" s="11" t="s">
        <v>159</v>
      </c>
      <c r="BE185" s="217">
        <f t="shared" si="24"/>
        <v>0</v>
      </c>
      <c r="BF185" s="217">
        <f t="shared" si="25"/>
        <v>0</v>
      </c>
      <c r="BG185" s="217">
        <f t="shared" si="26"/>
        <v>0</v>
      </c>
      <c r="BH185" s="217">
        <f t="shared" si="27"/>
        <v>0</v>
      </c>
      <c r="BI185" s="217">
        <f t="shared" si="28"/>
        <v>0</v>
      </c>
      <c r="BJ185" s="11" t="s">
        <v>79</v>
      </c>
      <c r="BK185" s="217">
        <f t="shared" si="29"/>
        <v>0</v>
      </c>
      <c r="BL185" s="11" t="s">
        <v>244</v>
      </c>
      <c r="BM185" s="216" t="s">
        <v>1106</v>
      </c>
    </row>
    <row r="186" spans="1:65" s="34" customFormat="1" ht="16.5" customHeight="1">
      <c r="A186" s="28"/>
      <c r="B186" s="29"/>
      <c r="C186" s="205" t="s">
        <v>669</v>
      </c>
      <c r="D186" s="205" t="s">
        <v>161</v>
      </c>
      <c r="E186" s="206" t="s">
        <v>1778</v>
      </c>
      <c r="F186" s="207" t="s">
        <v>1779</v>
      </c>
      <c r="G186" s="208" t="s">
        <v>1653</v>
      </c>
      <c r="H186" s="209">
        <v>7</v>
      </c>
      <c r="I186" s="1"/>
      <c r="J186" s="211">
        <f t="shared" si="20"/>
        <v>0</v>
      </c>
      <c r="K186" s="263" t="s">
        <v>2249</v>
      </c>
      <c r="L186" s="29"/>
      <c r="M186" s="212" t="s">
        <v>1</v>
      </c>
      <c r="N186" s="213" t="s">
        <v>39</v>
      </c>
      <c r="O186" s="76"/>
      <c r="P186" s="214">
        <f t="shared" si="21"/>
        <v>0</v>
      </c>
      <c r="Q186" s="214">
        <v>0</v>
      </c>
      <c r="R186" s="214">
        <f t="shared" si="22"/>
        <v>0</v>
      </c>
      <c r="S186" s="214">
        <v>0</v>
      </c>
      <c r="T186" s="215">
        <f t="shared" si="23"/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216" t="s">
        <v>244</v>
      </c>
      <c r="AT186" s="216" t="s">
        <v>161</v>
      </c>
      <c r="AU186" s="216" t="s">
        <v>79</v>
      </c>
      <c r="AY186" s="11" t="s">
        <v>159</v>
      </c>
      <c r="BE186" s="217">
        <f t="shared" si="24"/>
        <v>0</v>
      </c>
      <c r="BF186" s="217">
        <f t="shared" si="25"/>
        <v>0</v>
      </c>
      <c r="BG186" s="217">
        <f t="shared" si="26"/>
        <v>0</v>
      </c>
      <c r="BH186" s="217">
        <f t="shared" si="27"/>
        <v>0</v>
      </c>
      <c r="BI186" s="217">
        <f t="shared" si="28"/>
        <v>0</v>
      </c>
      <c r="BJ186" s="11" t="s">
        <v>79</v>
      </c>
      <c r="BK186" s="217">
        <f t="shared" si="29"/>
        <v>0</v>
      </c>
      <c r="BL186" s="11" t="s">
        <v>244</v>
      </c>
      <c r="BM186" s="216" t="s">
        <v>1114</v>
      </c>
    </row>
    <row r="187" spans="1:65" s="34" customFormat="1" ht="48.95" customHeight="1">
      <c r="A187" s="28"/>
      <c r="B187" s="29"/>
      <c r="C187" s="205" t="s">
        <v>673</v>
      </c>
      <c r="D187" s="205" t="s">
        <v>161</v>
      </c>
      <c r="E187" s="206" t="s">
        <v>1780</v>
      </c>
      <c r="F187" s="207" t="s">
        <v>1781</v>
      </c>
      <c r="G187" s="208" t="s">
        <v>1653</v>
      </c>
      <c r="H187" s="209">
        <v>37</v>
      </c>
      <c r="I187" s="1"/>
      <c r="J187" s="211">
        <f t="shared" si="20"/>
        <v>0</v>
      </c>
      <c r="K187" s="263" t="s">
        <v>2249</v>
      </c>
      <c r="L187" s="29"/>
      <c r="M187" s="212" t="s">
        <v>1</v>
      </c>
      <c r="N187" s="213" t="s">
        <v>39</v>
      </c>
      <c r="O187" s="76"/>
      <c r="P187" s="214">
        <f t="shared" si="21"/>
        <v>0</v>
      </c>
      <c r="Q187" s="214">
        <v>0</v>
      </c>
      <c r="R187" s="214">
        <f t="shared" si="22"/>
        <v>0</v>
      </c>
      <c r="S187" s="214">
        <v>0</v>
      </c>
      <c r="T187" s="215">
        <f t="shared" si="23"/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216" t="s">
        <v>244</v>
      </c>
      <c r="AT187" s="216" t="s">
        <v>161</v>
      </c>
      <c r="AU187" s="216" t="s">
        <v>79</v>
      </c>
      <c r="AY187" s="11" t="s">
        <v>159</v>
      </c>
      <c r="BE187" s="217">
        <f t="shared" si="24"/>
        <v>0</v>
      </c>
      <c r="BF187" s="217">
        <f t="shared" si="25"/>
        <v>0</v>
      </c>
      <c r="BG187" s="217">
        <f t="shared" si="26"/>
        <v>0</v>
      </c>
      <c r="BH187" s="217">
        <f t="shared" si="27"/>
        <v>0</v>
      </c>
      <c r="BI187" s="217">
        <f t="shared" si="28"/>
        <v>0</v>
      </c>
      <c r="BJ187" s="11" t="s">
        <v>79</v>
      </c>
      <c r="BK187" s="217">
        <f t="shared" si="29"/>
        <v>0</v>
      </c>
      <c r="BL187" s="11" t="s">
        <v>244</v>
      </c>
      <c r="BM187" s="216" t="s">
        <v>1127</v>
      </c>
    </row>
    <row r="188" spans="1:65" s="34" customFormat="1" ht="24.2" customHeight="1">
      <c r="A188" s="28"/>
      <c r="B188" s="29"/>
      <c r="C188" s="205" t="s">
        <v>677</v>
      </c>
      <c r="D188" s="205" t="s">
        <v>161</v>
      </c>
      <c r="E188" s="206" t="s">
        <v>1782</v>
      </c>
      <c r="F188" s="207" t="s">
        <v>1783</v>
      </c>
      <c r="G188" s="208" t="s">
        <v>1653</v>
      </c>
      <c r="H188" s="209">
        <v>4</v>
      </c>
      <c r="I188" s="1"/>
      <c r="J188" s="211">
        <f t="shared" si="20"/>
        <v>0</v>
      </c>
      <c r="K188" s="263" t="s">
        <v>2249</v>
      </c>
      <c r="L188" s="29"/>
      <c r="M188" s="212" t="s">
        <v>1</v>
      </c>
      <c r="N188" s="213" t="s">
        <v>39</v>
      </c>
      <c r="O188" s="76"/>
      <c r="P188" s="214">
        <f t="shared" si="21"/>
        <v>0</v>
      </c>
      <c r="Q188" s="214">
        <v>0</v>
      </c>
      <c r="R188" s="214">
        <f t="shared" si="22"/>
        <v>0</v>
      </c>
      <c r="S188" s="214">
        <v>0</v>
      </c>
      <c r="T188" s="215">
        <f t="shared" si="23"/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216" t="s">
        <v>244</v>
      </c>
      <c r="AT188" s="216" t="s">
        <v>161</v>
      </c>
      <c r="AU188" s="216" t="s">
        <v>79</v>
      </c>
      <c r="AY188" s="11" t="s">
        <v>159</v>
      </c>
      <c r="BE188" s="217">
        <f t="shared" si="24"/>
        <v>0</v>
      </c>
      <c r="BF188" s="217">
        <f t="shared" si="25"/>
        <v>0</v>
      </c>
      <c r="BG188" s="217">
        <f t="shared" si="26"/>
        <v>0</v>
      </c>
      <c r="BH188" s="217">
        <f t="shared" si="27"/>
        <v>0</v>
      </c>
      <c r="BI188" s="217">
        <f t="shared" si="28"/>
        <v>0</v>
      </c>
      <c r="BJ188" s="11" t="s">
        <v>79</v>
      </c>
      <c r="BK188" s="217">
        <f t="shared" si="29"/>
        <v>0</v>
      </c>
      <c r="BL188" s="11" t="s">
        <v>244</v>
      </c>
      <c r="BM188" s="216" t="s">
        <v>1135</v>
      </c>
    </row>
    <row r="189" spans="1:65" s="34" customFormat="1" ht="21.75" customHeight="1">
      <c r="A189" s="28"/>
      <c r="B189" s="29"/>
      <c r="C189" s="205" t="s">
        <v>681</v>
      </c>
      <c r="D189" s="205" t="s">
        <v>161</v>
      </c>
      <c r="E189" s="206" t="s">
        <v>1784</v>
      </c>
      <c r="F189" s="207" t="s">
        <v>1785</v>
      </c>
      <c r="G189" s="208" t="s">
        <v>1653</v>
      </c>
      <c r="H189" s="209">
        <v>1</v>
      </c>
      <c r="I189" s="1"/>
      <c r="J189" s="211">
        <f t="shared" si="20"/>
        <v>0</v>
      </c>
      <c r="K189" s="263" t="s">
        <v>2249</v>
      </c>
      <c r="L189" s="29"/>
      <c r="M189" s="212" t="s">
        <v>1</v>
      </c>
      <c r="N189" s="213" t="s">
        <v>39</v>
      </c>
      <c r="O189" s="76"/>
      <c r="P189" s="214">
        <f t="shared" si="21"/>
        <v>0</v>
      </c>
      <c r="Q189" s="214">
        <v>0</v>
      </c>
      <c r="R189" s="214">
        <f t="shared" si="22"/>
        <v>0</v>
      </c>
      <c r="S189" s="214">
        <v>0</v>
      </c>
      <c r="T189" s="215">
        <f t="shared" si="23"/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216" t="s">
        <v>244</v>
      </c>
      <c r="AT189" s="216" t="s">
        <v>161</v>
      </c>
      <c r="AU189" s="216" t="s">
        <v>79</v>
      </c>
      <c r="AY189" s="11" t="s">
        <v>159</v>
      </c>
      <c r="BE189" s="217">
        <f t="shared" si="24"/>
        <v>0</v>
      </c>
      <c r="BF189" s="217">
        <f t="shared" si="25"/>
        <v>0</v>
      </c>
      <c r="BG189" s="217">
        <f t="shared" si="26"/>
        <v>0</v>
      </c>
      <c r="BH189" s="217">
        <f t="shared" si="27"/>
        <v>0</v>
      </c>
      <c r="BI189" s="217">
        <f t="shared" si="28"/>
        <v>0</v>
      </c>
      <c r="BJ189" s="11" t="s">
        <v>79</v>
      </c>
      <c r="BK189" s="217">
        <f t="shared" si="29"/>
        <v>0</v>
      </c>
      <c r="BL189" s="11" t="s">
        <v>244</v>
      </c>
      <c r="BM189" s="216" t="s">
        <v>1145</v>
      </c>
    </row>
    <row r="190" spans="1:65" s="34" customFormat="1" ht="16.5" customHeight="1">
      <c r="A190" s="28"/>
      <c r="B190" s="29"/>
      <c r="C190" s="205" t="s">
        <v>686</v>
      </c>
      <c r="D190" s="205" t="s">
        <v>161</v>
      </c>
      <c r="E190" s="206" t="s">
        <v>1786</v>
      </c>
      <c r="F190" s="207" t="s">
        <v>1787</v>
      </c>
      <c r="G190" s="208" t="s">
        <v>1653</v>
      </c>
      <c r="H190" s="209">
        <v>4</v>
      </c>
      <c r="I190" s="1"/>
      <c r="J190" s="211">
        <f t="shared" si="20"/>
        <v>0</v>
      </c>
      <c r="K190" s="263" t="s">
        <v>2249</v>
      </c>
      <c r="L190" s="29"/>
      <c r="M190" s="212" t="s">
        <v>1</v>
      </c>
      <c r="N190" s="213" t="s">
        <v>39</v>
      </c>
      <c r="O190" s="76"/>
      <c r="P190" s="214">
        <f t="shared" si="21"/>
        <v>0</v>
      </c>
      <c r="Q190" s="214">
        <v>0</v>
      </c>
      <c r="R190" s="214">
        <f t="shared" si="22"/>
        <v>0</v>
      </c>
      <c r="S190" s="214">
        <v>0</v>
      </c>
      <c r="T190" s="215">
        <f t="shared" si="23"/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216" t="s">
        <v>244</v>
      </c>
      <c r="AT190" s="216" t="s">
        <v>161</v>
      </c>
      <c r="AU190" s="216" t="s">
        <v>79</v>
      </c>
      <c r="AY190" s="11" t="s">
        <v>159</v>
      </c>
      <c r="BE190" s="217">
        <f t="shared" si="24"/>
        <v>0</v>
      </c>
      <c r="BF190" s="217">
        <f t="shared" si="25"/>
        <v>0</v>
      </c>
      <c r="BG190" s="217">
        <f t="shared" si="26"/>
        <v>0</v>
      </c>
      <c r="BH190" s="217">
        <f t="shared" si="27"/>
        <v>0</v>
      </c>
      <c r="BI190" s="217">
        <f t="shared" si="28"/>
        <v>0</v>
      </c>
      <c r="BJ190" s="11" t="s">
        <v>79</v>
      </c>
      <c r="BK190" s="217">
        <f t="shared" si="29"/>
        <v>0</v>
      </c>
      <c r="BL190" s="11" t="s">
        <v>244</v>
      </c>
      <c r="BM190" s="216" t="s">
        <v>1153</v>
      </c>
    </row>
    <row r="191" spans="1:65" s="34" customFormat="1" ht="16.5" customHeight="1">
      <c r="A191" s="28"/>
      <c r="B191" s="29"/>
      <c r="C191" s="205" t="s">
        <v>698</v>
      </c>
      <c r="D191" s="205" t="s">
        <v>161</v>
      </c>
      <c r="E191" s="206" t="s">
        <v>1788</v>
      </c>
      <c r="F191" s="207" t="s">
        <v>1789</v>
      </c>
      <c r="G191" s="208" t="s">
        <v>1653</v>
      </c>
      <c r="H191" s="209">
        <v>4</v>
      </c>
      <c r="I191" s="1"/>
      <c r="J191" s="211">
        <f t="shared" si="20"/>
        <v>0</v>
      </c>
      <c r="K191" s="263" t="s">
        <v>2249</v>
      </c>
      <c r="L191" s="29"/>
      <c r="M191" s="212" t="s">
        <v>1</v>
      </c>
      <c r="N191" s="213" t="s">
        <v>39</v>
      </c>
      <c r="O191" s="76"/>
      <c r="P191" s="214">
        <f t="shared" si="21"/>
        <v>0</v>
      </c>
      <c r="Q191" s="214">
        <v>0</v>
      </c>
      <c r="R191" s="214">
        <f t="shared" si="22"/>
        <v>0</v>
      </c>
      <c r="S191" s="214">
        <v>0</v>
      </c>
      <c r="T191" s="215">
        <f t="shared" si="23"/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216" t="s">
        <v>244</v>
      </c>
      <c r="AT191" s="216" t="s">
        <v>161</v>
      </c>
      <c r="AU191" s="216" t="s">
        <v>79</v>
      </c>
      <c r="AY191" s="11" t="s">
        <v>159</v>
      </c>
      <c r="BE191" s="217">
        <f t="shared" si="24"/>
        <v>0</v>
      </c>
      <c r="BF191" s="217">
        <f t="shared" si="25"/>
        <v>0</v>
      </c>
      <c r="BG191" s="217">
        <f t="shared" si="26"/>
        <v>0</v>
      </c>
      <c r="BH191" s="217">
        <f t="shared" si="27"/>
        <v>0</v>
      </c>
      <c r="BI191" s="217">
        <f t="shared" si="28"/>
        <v>0</v>
      </c>
      <c r="BJ191" s="11" t="s">
        <v>79</v>
      </c>
      <c r="BK191" s="217">
        <f t="shared" si="29"/>
        <v>0</v>
      </c>
      <c r="BL191" s="11" t="s">
        <v>244</v>
      </c>
      <c r="BM191" s="216" t="s">
        <v>1163</v>
      </c>
    </row>
    <row r="192" spans="1:65" s="34" customFormat="1" ht="16.5" customHeight="1">
      <c r="A192" s="28"/>
      <c r="B192" s="29"/>
      <c r="C192" s="205" t="s">
        <v>705</v>
      </c>
      <c r="D192" s="205" t="s">
        <v>161</v>
      </c>
      <c r="E192" s="206" t="s">
        <v>1790</v>
      </c>
      <c r="F192" s="207" t="s">
        <v>1791</v>
      </c>
      <c r="G192" s="208" t="s">
        <v>241</v>
      </c>
      <c r="H192" s="209">
        <v>141</v>
      </c>
      <c r="I192" s="1"/>
      <c r="J192" s="211">
        <f t="shared" si="20"/>
        <v>0</v>
      </c>
      <c r="K192" s="263" t="s">
        <v>2249</v>
      </c>
      <c r="L192" s="29"/>
      <c r="M192" s="212" t="s">
        <v>1</v>
      </c>
      <c r="N192" s="213" t="s">
        <v>39</v>
      </c>
      <c r="O192" s="76"/>
      <c r="P192" s="214">
        <f t="shared" si="21"/>
        <v>0</v>
      </c>
      <c r="Q192" s="214">
        <v>0</v>
      </c>
      <c r="R192" s="214">
        <f t="shared" si="22"/>
        <v>0</v>
      </c>
      <c r="S192" s="214">
        <v>0</v>
      </c>
      <c r="T192" s="215">
        <f t="shared" si="23"/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216" t="s">
        <v>244</v>
      </c>
      <c r="AT192" s="216" t="s">
        <v>161</v>
      </c>
      <c r="AU192" s="216" t="s">
        <v>79</v>
      </c>
      <c r="AY192" s="11" t="s">
        <v>159</v>
      </c>
      <c r="BE192" s="217">
        <f t="shared" si="24"/>
        <v>0</v>
      </c>
      <c r="BF192" s="217">
        <f t="shared" si="25"/>
        <v>0</v>
      </c>
      <c r="BG192" s="217">
        <f t="shared" si="26"/>
        <v>0</v>
      </c>
      <c r="BH192" s="217">
        <f t="shared" si="27"/>
        <v>0</v>
      </c>
      <c r="BI192" s="217">
        <f t="shared" si="28"/>
        <v>0</v>
      </c>
      <c r="BJ192" s="11" t="s">
        <v>79</v>
      </c>
      <c r="BK192" s="217">
        <f t="shared" si="29"/>
        <v>0</v>
      </c>
      <c r="BL192" s="11" t="s">
        <v>244</v>
      </c>
      <c r="BM192" s="216" t="s">
        <v>1171</v>
      </c>
    </row>
    <row r="193" spans="1:65" s="34" customFormat="1" ht="21.75" customHeight="1">
      <c r="A193" s="28"/>
      <c r="B193" s="29"/>
      <c r="C193" s="205" t="s">
        <v>719</v>
      </c>
      <c r="D193" s="205" t="s">
        <v>161</v>
      </c>
      <c r="E193" s="206" t="s">
        <v>1792</v>
      </c>
      <c r="F193" s="207" t="s">
        <v>1793</v>
      </c>
      <c r="G193" s="208" t="s">
        <v>1653</v>
      </c>
      <c r="H193" s="209">
        <v>10</v>
      </c>
      <c r="I193" s="1"/>
      <c r="J193" s="211">
        <f t="shared" si="20"/>
        <v>0</v>
      </c>
      <c r="K193" s="263" t="s">
        <v>2249</v>
      </c>
      <c r="L193" s="29"/>
      <c r="M193" s="212" t="s">
        <v>1</v>
      </c>
      <c r="N193" s="213" t="s">
        <v>39</v>
      </c>
      <c r="O193" s="76"/>
      <c r="P193" s="214">
        <f t="shared" si="21"/>
        <v>0</v>
      </c>
      <c r="Q193" s="214">
        <v>0</v>
      </c>
      <c r="R193" s="214">
        <f t="shared" si="22"/>
        <v>0</v>
      </c>
      <c r="S193" s="214">
        <v>0</v>
      </c>
      <c r="T193" s="215">
        <f t="shared" si="23"/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216" t="s">
        <v>244</v>
      </c>
      <c r="AT193" s="216" t="s">
        <v>161</v>
      </c>
      <c r="AU193" s="216" t="s">
        <v>79</v>
      </c>
      <c r="AY193" s="11" t="s">
        <v>159</v>
      </c>
      <c r="BE193" s="217">
        <f t="shared" si="24"/>
        <v>0</v>
      </c>
      <c r="BF193" s="217">
        <f t="shared" si="25"/>
        <v>0</v>
      </c>
      <c r="BG193" s="217">
        <f t="shared" si="26"/>
        <v>0</v>
      </c>
      <c r="BH193" s="217">
        <f t="shared" si="27"/>
        <v>0</v>
      </c>
      <c r="BI193" s="217">
        <f t="shared" si="28"/>
        <v>0</v>
      </c>
      <c r="BJ193" s="11" t="s">
        <v>79</v>
      </c>
      <c r="BK193" s="217">
        <f t="shared" si="29"/>
        <v>0</v>
      </c>
      <c r="BL193" s="11" t="s">
        <v>244</v>
      </c>
      <c r="BM193" s="216" t="s">
        <v>1180</v>
      </c>
    </row>
    <row r="194" spans="1:65" s="34" customFormat="1" ht="16.5" customHeight="1">
      <c r="A194" s="28"/>
      <c r="B194" s="29"/>
      <c r="C194" s="205" t="s">
        <v>724</v>
      </c>
      <c r="D194" s="205" t="s">
        <v>161</v>
      </c>
      <c r="E194" s="206" t="s">
        <v>1794</v>
      </c>
      <c r="F194" s="207" t="s">
        <v>1795</v>
      </c>
      <c r="G194" s="208" t="s">
        <v>1653</v>
      </c>
      <c r="H194" s="209">
        <v>7</v>
      </c>
      <c r="I194" s="1"/>
      <c r="J194" s="211">
        <f t="shared" si="20"/>
        <v>0</v>
      </c>
      <c r="K194" s="263" t="s">
        <v>2249</v>
      </c>
      <c r="L194" s="29"/>
      <c r="M194" s="212" t="s">
        <v>1</v>
      </c>
      <c r="N194" s="213" t="s">
        <v>39</v>
      </c>
      <c r="O194" s="76"/>
      <c r="P194" s="214">
        <f t="shared" si="21"/>
        <v>0</v>
      </c>
      <c r="Q194" s="214">
        <v>0</v>
      </c>
      <c r="R194" s="214">
        <f t="shared" si="22"/>
        <v>0</v>
      </c>
      <c r="S194" s="214">
        <v>0</v>
      </c>
      <c r="T194" s="215">
        <f t="shared" si="23"/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216" t="s">
        <v>244</v>
      </c>
      <c r="AT194" s="216" t="s">
        <v>161</v>
      </c>
      <c r="AU194" s="216" t="s">
        <v>79</v>
      </c>
      <c r="AY194" s="11" t="s">
        <v>159</v>
      </c>
      <c r="BE194" s="217">
        <f t="shared" si="24"/>
        <v>0</v>
      </c>
      <c r="BF194" s="217">
        <f t="shared" si="25"/>
        <v>0</v>
      </c>
      <c r="BG194" s="217">
        <f t="shared" si="26"/>
        <v>0</v>
      </c>
      <c r="BH194" s="217">
        <f t="shared" si="27"/>
        <v>0</v>
      </c>
      <c r="BI194" s="217">
        <f t="shared" si="28"/>
        <v>0</v>
      </c>
      <c r="BJ194" s="11" t="s">
        <v>79</v>
      </c>
      <c r="BK194" s="217">
        <f t="shared" si="29"/>
        <v>0</v>
      </c>
      <c r="BL194" s="11" t="s">
        <v>244</v>
      </c>
      <c r="BM194" s="216" t="s">
        <v>1190</v>
      </c>
    </row>
    <row r="195" spans="1:65" s="34" customFormat="1" ht="21.75" customHeight="1">
      <c r="A195" s="28"/>
      <c r="B195" s="29"/>
      <c r="C195" s="205" t="s">
        <v>729</v>
      </c>
      <c r="D195" s="205" t="s">
        <v>161</v>
      </c>
      <c r="E195" s="206" t="s">
        <v>1796</v>
      </c>
      <c r="F195" s="207" t="s">
        <v>1797</v>
      </c>
      <c r="G195" s="208" t="s">
        <v>241</v>
      </c>
      <c r="H195" s="209">
        <v>4</v>
      </c>
      <c r="I195" s="1"/>
      <c r="J195" s="211">
        <f t="shared" si="20"/>
        <v>0</v>
      </c>
      <c r="K195" s="263" t="s">
        <v>2249</v>
      </c>
      <c r="L195" s="29"/>
      <c r="M195" s="212" t="s">
        <v>1</v>
      </c>
      <c r="N195" s="213" t="s">
        <v>39</v>
      </c>
      <c r="O195" s="76"/>
      <c r="P195" s="214">
        <f t="shared" si="21"/>
        <v>0</v>
      </c>
      <c r="Q195" s="214">
        <v>0</v>
      </c>
      <c r="R195" s="214">
        <f t="shared" si="22"/>
        <v>0</v>
      </c>
      <c r="S195" s="214">
        <v>0</v>
      </c>
      <c r="T195" s="215">
        <f t="shared" si="23"/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216" t="s">
        <v>244</v>
      </c>
      <c r="AT195" s="216" t="s">
        <v>161</v>
      </c>
      <c r="AU195" s="216" t="s">
        <v>79</v>
      </c>
      <c r="AY195" s="11" t="s">
        <v>159</v>
      </c>
      <c r="BE195" s="217">
        <f t="shared" si="24"/>
        <v>0</v>
      </c>
      <c r="BF195" s="217">
        <f t="shared" si="25"/>
        <v>0</v>
      </c>
      <c r="BG195" s="217">
        <f t="shared" si="26"/>
        <v>0</v>
      </c>
      <c r="BH195" s="217">
        <f t="shared" si="27"/>
        <v>0</v>
      </c>
      <c r="BI195" s="217">
        <f t="shared" si="28"/>
        <v>0</v>
      </c>
      <c r="BJ195" s="11" t="s">
        <v>79</v>
      </c>
      <c r="BK195" s="217">
        <f t="shared" si="29"/>
        <v>0</v>
      </c>
      <c r="BL195" s="11" t="s">
        <v>244</v>
      </c>
      <c r="BM195" s="216" t="s">
        <v>1199</v>
      </c>
    </row>
    <row r="196" spans="1:65" s="34" customFormat="1" ht="21.75" customHeight="1">
      <c r="A196" s="28"/>
      <c r="B196" s="29"/>
      <c r="C196" s="205" t="s">
        <v>740</v>
      </c>
      <c r="D196" s="205" t="s">
        <v>161</v>
      </c>
      <c r="E196" s="206" t="s">
        <v>1798</v>
      </c>
      <c r="F196" s="207" t="s">
        <v>1799</v>
      </c>
      <c r="G196" s="208" t="s">
        <v>241</v>
      </c>
      <c r="H196" s="209">
        <v>50</v>
      </c>
      <c r="I196" s="1"/>
      <c r="J196" s="211">
        <f t="shared" si="20"/>
        <v>0</v>
      </c>
      <c r="K196" s="263" t="s">
        <v>2249</v>
      </c>
      <c r="L196" s="29"/>
      <c r="M196" s="212" t="s">
        <v>1</v>
      </c>
      <c r="N196" s="213" t="s">
        <v>39</v>
      </c>
      <c r="O196" s="76"/>
      <c r="P196" s="214">
        <f t="shared" si="21"/>
        <v>0</v>
      </c>
      <c r="Q196" s="214">
        <v>0</v>
      </c>
      <c r="R196" s="214">
        <f t="shared" si="22"/>
        <v>0</v>
      </c>
      <c r="S196" s="214">
        <v>0</v>
      </c>
      <c r="T196" s="215">
        <f t="shared" si="23"/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216" t="s">
        <v>244</v>
      </c>
      <c r="AT196" s="216" t="s">
        <v>161</v>
      </c>
      <c r="AU196" s="216" t="s">
        <v>79</v>
      </c>
      <c r="AY196" s="11" t="s">
        <v>159</v>
      </c>
      <c r="BE196" s="217">
        <f t="shared" si="24"/>
        <v>0</v>
      </c>
      <c r="BF196" s="217">
        <f t="shared" si="25"/>
        <v>0</v>
      </c>
      <c r="BG196" s="217">
        <f t="shared" si="26"/>
        <v>0</v>
      </c>
      <c r="BH196" s="217">
        <f t="shared" si="27"/>
        <v>0</v>
      </c>
      <c r="BI196" s="217">
        <f t="shared" si="28"/>
        <v>0</v>
      </c>
      <c r="BJ196" s="11" t="s">
        <v>79</v>
      </c>
      <c r="BK196" s="217">
        <f t="shared" si="29"/>
        <v>0</v>
      </c>
      <c r="BL196" s="11" t="s">
        <v>244</v>
      </c>
      <c r="BM196" s="216" t="s">
        <v>1209</v>
      </c>
    </row>
    <row r="197" spans="1:65" s="34" customFormat="1" ht="16.5" customHeight="1">
      <c r="A197" s="28"/>
      <c r="B197" s="29"/>
      <c r="C197" s="205" t="s">
        <v>745</v>
      </c>
      <c r="D197" s="205" t="s">
        <v>161</v>
      </c>
      <c r="E197" s="206" t="s">
        <v>1800</v>
      </c>
      <c r="F197" s="207" t="s">
        <v>1801</v>
      </c>
      <c r="G197" s="208" t="s">
        <v>241</v>
      </c>
      <c r="H197" s="209">
        <v>37</v>
      </c>
      <c r="I197" s="1"/>
      <c r="J197" s="211">
        <f t="shared" si="20"/>
        <v>0</v>
      </c>
      <c r="K197" s="263" t="s">
        <v>2249</v>
      </c>
      <c r="L197" s="29"/>
      <c r="M197" s="212" t="s">
        <v>1</v>
      </c>
      <c r="N197" s="213" t="s">
        <v>39</v>
      </c>
      <c r="O197" s="76"/>
      <c r="P197" s="214">
        <f t="shared" si="21"/>
        <v>0</v>
      </c>
      <c r="Q197" s="214">
        <v>0</v>
      </c>
      <c r="R197" s="214">
        <f t="shared" si="22"/>
        <v>0</v>
      </c>
      <c r="S197" s="214">
        <v>0</v>
      </c>
      <c r="T197" s="215">
        <f t="shared" si="23"/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216" t="s">
        <v>244</v>
      </c>
      <c r="AT197" s="216" t="s">
        <v>161</v>
      </c>
      <c r="AU197" s="216" t="s">
        <v>79</v>
      </c>
      <c r="AY197" s="11" t="s">
        <v>159</v>
      </c>
      <c r="BE197" s="217">
        <f t="shared" si="24"/>
        <v>0</v>
      </c>
      <c r="BF197" s="217">
        <f t="shared" si="25"/>
        <v>0</v>
      </c>
      <c r="BG197" s="217">
        <f t="shared" si="26"/>
        <v>0</v>
      </c>
      <c r="BH197" s="217">
        <f t="shared" si="27"/>
        <v>0</v>
      </c>
      <c r="BI197" s="217">
        <f t="shared" si="28"/>
        <v>0</v>
      </c>
      <c r="BJ197" s="11" t="s">
        <v>79</v>
      </c>
      <c r="BK197" s="217">
        <f t="shared" si="29"/>
        <v>0</v>
      </c>
      <c r="BL197" s="11" t="s">
        <v>244</v>
      </c>
      <c r="BM197" s="216" t="s">
        <v>1221</v>
      </c>
    </row>
    <row r="198" spans="1:65" s="34" customFormat="1" ht="24.2" customHeight="1">
      <c r="A198" s="28"/>
      <c r="B198" s="29"/>
      <c r="C198" s="205" t="s">
        <v>753</v>
      </c>
      <c r="D198" s="205" t="s">
        <v>161</v>
      </c>
      <c r="E198" s="206" t="s">
        <v>1802</v>
      </c>
      <c r="F198" s="207" t="s">
        <v>1803</v>
      </c>
      <c r="G198" s="208" t="s">
        <v>1653</v>
      </c>
      <c r="H198" s="209">
        <v>1</v>
      </c>
      <c r="I198" s="1"/>
      <c r="J198" s="211">
        <f t="shared" si="20"/>
        <v>0</v>
      </c>
      <c r="K198" s="263" t="s">
        <v>2249</v>
      </c>
      <c r="L198" s="29"/>
      <c r="M198" s="212" t="s">
        <v>1</v>
      </c>
      <c r="N198" s="213" t="s">
        <v>39</v>
      </c>
      <c r="O198" s="76"/>
      <c r="P198" s="214">
        <f t="shared" si="21"/>
        <v>0</v>
      </c>
      <c r="Q198" s="214">
        <v>0</v>
      </c>
      <c r="R198" s="214">
        <f t="shared" si="22"/>
        <v>0</v>
      </c>
      <c r="S198" s="214">
        <v>0</v>
      </c>
      <c r="T198" s="215">
        <f t="shared" si="23"/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216" t="s">
        <v>244</v>
      </c>
      <c r="AT198" s="216" t="s">
        <v>161</v>
      </c>
      <c r="AU198" s="216" t="s">
        <v>79</v>
      </c>
      <c r="AY198" s="11" t="s">
        <v>159</v>
      </c>
      <c r="BE198" s="217">
        <f t="shared" si="24"/>
        <v>0</v>
      </c>
      <c r="BF198" s="217">
        <f t="shared" si="25"/>
        <v>0</v>
      </c>
      <c r="BG198" s="217">
        <f t="shared" si="26"/>
        <v>0</v>
      </c>
      <c r="BH198" s="217">
        <f t="shared" si="27"/>
        <v>0</v>
      </c>
      <c r="BI198" s="217">
        <f t="shared" si="28"/>
        <v>0</v>
      </c>
      <c r="BJ198" s="11" t="s">
        <v>79</v>
      </c>
      <c r="BK198" s="217">
        <f t="shared" si="29"/>
        <v>0</v>
      </c>
      <c r="BL198" s="11" t="s">
        <v>244</v>
      </c>
      <c r="BM198" s="216" t="s">
        <v>1244</v>
      </c>
    </row>
    <row r="199" spans="1:65" s="34" customFormat="1" ht="16.5" customHeight="1">
      <c r="A199" s="28"/>
      <c r="B199" s="29"/>
      <c r="C199" s="205" t="s">
        <v>772</v>
      </c>
      <c r="D199" s="205" t="s">
        <v>161</v>
      </c>
      <c r="E199" s="206" t="s">
        <v>1804</v>
      </c>
      <c r="F199" s="207" t="s">
        <v>1805</v>
      </c>
      <c r="G199" s="208" t="s">
        <v>1653</v>
      </c>
      <c r="H199" s="209">
        <v>17</v>
      </c>
      <c r="I199" s="1"/>
      <c r="J199" s="211">
        <f t="shared" si="20"/>
        <v>0</v>
      </c>
      <c r="K199" s="263" t="s">
        <v>2249</v>
      </c>
      <c r="L199" s="29"/>
      <c r="M199" s="212" t="s">
        <v>1</v>
      </c>
      <c r="N199" s="213" t="s">
        <v>39</v>
      </c>
      <c r="O199" s="76"/>
      <c r="P199" s="214">
        <f t="shared" si="21"/>
        <v>0</v>
      </c>
      <c r="Q199" s="214">
        <v>0</v>
      </c>
      <c r="R199" s="214">
        <f t="shared" si="22"/>
        <v>0</v>
      </c>
      <c r="S199" s="214">
        <v>0</v>
      </c>
      <c r="T199" s="215">
        <f t="shared" si="23"/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216" t="s">
        <v>244</v>
      </c>
      <c r="AT199" s="216" t="s">
        <v>161</v>
      </c>
      <c r="AU199" s="216" t="s">
        <v>79</v>
      </c>
      <c r="AY199" s="11" t="s">
        <v>159</v>
      </c>
      <c r="BE199" s="217">
        <f t="shared" si="24"/>
        <v>0</v>
      </c>
      <c r="BF199" s="217">
        <f t="shared" si="25"/>
        <v>0</v>
      </c>
      <c r="BG199" s="217">
        <f t="shared" si="26"/>
        <v>0</v>
      </c>
      <c r="BH199" s="217">
        <f t="shared" si="27"/>
        <v>0</v>
      </c>
      <c r="BI199" s="217">
        <f t="shared" si="28"/>
        <v>0</v>
      </c>
      <c r="BJ199" s="11" t="s">
        <v>79</v>
      </c>
      <c r="BK199" s="217">
        <f t="shared" si="29"/>
        <v>0</v>
      </c>
      <c r="BL199" s="11" t="s">
        <v>244</v>
      </c>
      <c r="BM199" s="216" t="s">
        <v>1261</v>
      </c>
    </row>
    <row r="200" spans="1:65" s="34" customFormat="1" ht="16.5" customHeight="1">
      <c r="A200" s="28"/>
      <c r="B200" s="29"/>
      <c r="C200" s="205" t="s">
        <v>782</v>
      </c>
      <c r="D200" s="205" t="s">
        <v>161</v>
      </c>
      <c r="E200" s="206" t="s">
        <v>1806</v>
      </c>
      <c r="F200" s="207" t="s">
        <v>1807</v>
      </c>
      <c r="G200" s="208" t="s">
        <v>1653</v>
      </c>
      <c r="H200" s="209">
        <v>46</v>
      </c>
      <c r="I200" s="1"/>
      <c r="J200" s="211">
        <f t="shared" si="20"/>
        <v>0</v>
      </c>
      <c r="K200" s="263" t="s">
        <v>2249</v>
      </c>
      <c r="L200" s="29"/>
      <c r="M200" s="212" t="s">
        <v>1</v>
      </c>
      <c r="N200" s="213" t="s">
        <v>39</v>
      </c>
      <c r="O200" s="76"/>
      <c r="P200" s="214">
        <f t="shared" si="21"/>
        <v>0</v>
      </c>
      <c r="Q200" s="214">
        <v>0</v>
      </c>
      <c r="R200" s="214">
        <f t="shared" si="22"/>
        <v>0</v>
      </c>
      <c r="S200" s="214">
        <v>0</v>
      </c>
      <c r="T200" s="215">
        <f t="shared" si="23"/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216" t="s">
        <v>244</v>
      </c>
      <c r="AT200" s="216" t="s">
        <v>161</v>
      </c>
      <c r="AU200" s="216" t="s">
        <v>79</v>
      </c>
      <c r="AY200" s="11" t="s">
        <v>159</v>
      </c>
      <c r="BE200" s="217">
        <f t="shared" si="24"/>
        <v>0</v>
      </c>
      <c r="BF200" s="217">
        <f t="shared" si="25"/>
        <v>0</v>
      </c>
      <c r="BG200" s="217">
        <f t="shared" si="26"/>
        <v>0</v>
      </c>
      <c r="BH200" s="217">
        <f t="shared" si="27"/>
        <v>0</v>
      </c>
      <c r="BI200" s="217">
        <f t="shared" si="28"/>
        <v>0</v>
      </c>
      <c r="BJ200" s="11" t="s">
        <v>79</v>
      </c>
      <c r="BK200" s="217">
        <f t="shared" si="29"/>
        <v>0</v>
      </c>
      <c r="BL200" s="11" t="s">
        <v>244</v>
      </c>
      <c r="BM200" s="216" t="s">
        <v>1273</v>
      </c>
    </row>
    <row r="201" spans="1:65" s="34" customFormat="1" ht="16.5" customHeight="1">
      <c r="A201" s="28"/>
      <c r="B201" s="29"/>
      <c r="C201" s="205" t="s">
        <v>792</v>
      </c>
      <c r="D201" s="205" t="s">
        <v>161</v>
      </c>
      <c r="E201" s="206" t="s">
        <v>1808</v>
      </c>
      <c r="F201" s="207" t="s">
        <v>1809</v>
      </c>
      <c r="G201" s="208" t="s">
        <v>1653</v>
      </c>
      <c r="H201" s="209">
        <v>1</v>
      </c>
      <c r="I201" s="1"/>
      <c r="J201" s="211">
        <f t="shared" si="20"/>
        <v>0</v>
      </c>
      <c r="K201" s="263" t="s">
        <v>2249</v>
      </c>
      <c r="L201" s="29"/>
      <c r="M201" s="212" t="s">
        <v>1</v>
      </c>
      <c r="N201" s="213" t="s">
        <v>39</v>
      </c>
      <c r="O201" s="76"/>
      <c r="P201" s="214">
        <f t="shared" si="21"/>
        <v>0</v>
      </c>
      <c r="Q201" s="214">
        <v>0</v>
      </c>
      <c r="R201" s="214">
        <f t="shared" si="22"/>
        <v>0</v>
      </c>
      <c r="S201" s="214">
        <v>0</v>
      </c>
      <c r="T201" s="215">
        <f t="shared" si="23"/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216" t="s">
        <v>244</v>
      </c>
      <c r="AT201" s="216" t="s">
        <v>161</v>
      </c>
      <c r="AU201" s="216" t="s">
        <v>79</v>
      </c>
      <c r="AY201" s="11" t="s">
        <v>159</v>
      </c>
      <c r="BE201" s="217">
        <f t="shared" si="24"/>
        <v>0</v>
      </c>
      <c r="BF201" s="217">
        <f t="shared" si="25"/>
        <v>0</v>
      </c>
      <c r="BG201" s="217">
        <f t="shared" si="26"/>
        <v>0</v>
      </c>
      <c r="BH201" s="217">
        <f t="shared" si="27"/>
        <v>0</v>
      </c>
      <c r="BI201" s="217">
        <f t="shared" si="28"/>
        <v>0</v>
      </c>
      <c r="BJ201" s="11" t="s">
        <v>79</v>
      </c>
      <c r="BK201" s="217">
        <f t="shared" si="29"/>
        <v>0</v>
      </c>
      <c r="BL201" s="11" t="s">
        <v>244</v>
      </c>
      <c r="BM201" s="216" t="s">
        <v>1287</v>
      </c>
    </row>
    <row r="202" spans="1:65" s="34" customFormat="1" ht="16.5" customHeight="1">
      <c r="A202" s="28"/>
      <c r="B202" s="29"/>
      <c r="C202" s="205" t="s">
        <v>798</v>
      </c>
      <c r="D202" s="205" t="s">
        <v>161</v>
      </c>
      <c r="E202" s="206" t="s">
        <v>1810</v>
      </c>
      <c r="F202" s="207" t="s">
        <v>1811</v>
      </c>
      <c r="G202" s="208" t="s">
        <v>1653</v>
      </c>
      <c r="H202" s="209">
        <v>5</v>
      </c>
      <c r="I202" s="1"/>
      <c r="J202" s="211">
        <f t="shared" si="20"/>
        <v>0</v>
      </c>
      <c r="K202" s="263" t="s">
        <v>2249</v>
      </c>
      <c r="L202" s="29"/>
      <c r="M202" s="212" t="s">
        <v>1</v>
      </c>
      <c r="N202" s="213" t="s">
        <v>39</v>
      </c>
      <c r="O202" s="76"/>
      <c r="P202" s="214">
        <f t="shared" si="21"/>
        <v>0</v>
      </c>
      <c r="Q202" s="214">
        <v>0</v>
      </c>
      <c r="R202" s="214">
        <f t="shared" si="22"/>
        <v>0</v>
      </c>
      <c r="S202" s="214">
        <v>0</v>
      </c>
      <c r="T202" s="215">
        <f t="shared" si="23"/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216" t="s">
        <v>244</v>
      </c>
      <c r="AT202" s="216" t="s">
        <v>161</v>
      </c>
      <c r="AU202" s="216" t="s">
        <v>79</v>
      </c>
      <c r="AY202" s="11" t="s">
        <v>159</v>
      </c>
      <c r="BE202" s="217">
        <f t="shared" si="24"/>
        <v>0</v>
      </c>
      <c r="BF202" s="217">
        <f t="shared" si="25"/>
        <v>0</v>
      </c>
      <c r="BG202" s="217">
        <f t="shared" si="26"/>
        <v>0</v>
      </c>
      <c r="BH202" s="217">
        <f t="shared" si="27"/>
        <v>0</v>
      </c>
      <c r="BI202" s="217">
        <f t="shared" si="28"/>
        <v>0</v>
      </c>
      <c r="BJ202" s="11" t="s">
        <v>79</v>
      </c>
      <c r="BK202" s="217">
        <f t="shared" si="29"/>
        <v>0</v>
      </c>
      <c r="BL202" s="11" t="s">
        <v>244</v>
      </c>
      <c r="BM202" s="216" t="s">
        <v>1298</v>
      </c>
    </row>
    <row r="203" spans="1:65" s="34" customFormat="1" ht="21.75" customHeight="1">
      <c r="A203" s="28"/>
      <c r="B203" s="29"/>
      <c r="C203" s="205" t="s">
        <v>803</v>
      </c>
      <c r="D203" s="205" t="s">
        <v>161</v>
      </c>
      <c r="E203" s="206" t="s">
        <v>1812</v>
      </c>
      <c r="F203" s="207" t="s">
        <v>1813</v>
      </c>
      <c r="G203" s="208" t="s">
        <v>1653</v>
      </c>
      <c r="H203" s="209">
        <v>37</v>
      </c>
      <c r="I203" s="1"/>
      <c r="J203" s="211">
        <f t="shared" si="20"/>
        <v>0</v>
      </c>
      <c r="K203" s="263" t="s">
        <v>2249</v>
      </c>
      <c r="L203" s="29"/>
      <c r="M203" s="212" t="s">
        <v>1</v>
      </c>
      <c r="N203" s="213" t="s">
        <v>39</v>
      </c>
      <c r="O203" s="76"/>
      <c r="P203" s="214">
        <f t="shared" si="21"/>
        <v>0</v>
      </c>
      <c r="Q203" s="214">
        <v>0</v>
      </c>
      <c r="R203" s="214">
        <f t="shared" si="22"/>
        <v>0</v>
      </c>
      <c r="S203" s="214">
        <v>0</v>
      </c>
      <c r="T203" s="215">
        <f t="shared" si="23"/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216" t="s">
        <v>244</v>
      </c>
      <c r="AT203" s="216" t="s">
        <v>161</v>
      </c>
      <c r="AU203" s="216" t="s">
        <v>79</v>
      </c>
      <c r="AY203" s="11" t="s">
        <v>159</v>
      </c>
      <c r="BE203" s="217">
        <f t="shared" si="24"/>
        <v>0</v>
      </c>
      <c r="BF203" s="217">
        <f t="shared" si="25"/>
        <v>0</v>
      </c>
      <c r="BG203" s="217">
        <f t="shared" si="26"/>
        <v>0</v>
      </c>
      <c r="BH203" s="217">
        <f t="shared" si="27"/>
        <v>0</v>
      </c>
      <c r="BI203" s="217">
        <f t="shared" si="28"/>
        <v>0</v>
      </c>
      <c r="BJ203" s="11" t="s">
        <v>79</v>
      </c>
      <c r="BK203" s="217">
        <f t="shared" si="29"/>
        <v>0</v>
      </c>
      <c r="BL203" s="11" t="s">
        <v>244</v>
      </c>
      <c r="BM203" s="216" t="s">
        <v>1308</v>
      </c>
    </row>
    <row r="204" spans="1:65" s="34" customFormat="1" ht="16.5" customHeight="1">
      <c r="A204" s="28"/>
      <c r="B204" s="29"/>
      <c r="C204" s="205" t="s">
        <v>808</v>
      </c>
      <c r="D204" s="205" t="s">
        <v>161</v>
      </c>
      <c r="E204" s="206" t="s">
        <v>1814</v>
      </c>
      <c r="F204" s="207" t="s">
        <v>1815</v>
      </c>
      <c r="G204" s="208" t="s">
        <v>241</v>
      </c>
      <c r="H204" s="209">
        <v>4</v>
      </c>
      <c r="I204" s="1"/>
      <c r="J204" s="211">
        <f t="shared" si="20"/>
        <v>0</v>
      </c>
      <c r="K204" s="263" t="s">
        <v>2249</v>
      </c>
      <c r="L204" s="29"/>
      <c r="M204" s="212" t="s">
        <v>1</v>
      </c>
      <c r="N204" s="213" t="s">
        <v>39</v>
      </c>
      <c r="O204" s="76"/>
      <c r="P204" s="214">
        <f t="shared" si="21"/>
        <v>0</v>
      </c>
      <c r="Q204" s="214">
        <v>0</v>
      </c>
      <c r="R204" s="214">
        <f t="shared" si="22"/>
        <v>0</v>
      </c>
      <c r="S204" s="214">
        <v>0</v>
      </c>
      <c r="T204" s="215">
        <f t="shared" si="23"/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216" t="s">
        <v>244</v>
      </c>
      <c r="AT204" s="216" t="s">
        <v>161</v>
      </c>
      <c r="AU204" s="216" t="s">
        <v>79</v>
      </c>
      <c r="AY204" s="11" t="s">
        <v>159</v>
      </c>
      <c r="BE204" s="217">
        <f t="shared" si="24"/>
        <v>0</v>
      </c>
      <c r="BF204" s="217">
        <f t="shared" si="25"/>
        <v>0</v>
      </c>
      <c r="BG204" s="217">
        <f t="shared" si="26"/>
        <v>0</v>
      </c>
      <c r="BH204" s="217">
        <f t="shared" si="27"/>
        <v>0</v>
      </c>
      <c r="BI204" s="217">
        <f t="shared" si="28"/>
        <v>0</v>
      </c>
      <c r="BJ204" s="11" t="s">
        <v>79</v>
      </c>
      <c r="BK204" s="217">
        <f t="shared" si="29"/>
        <v>0</v>
      </c>
      <c r="BL204" s="11" t="s">
        <v>244</v>
      </c>
      <c r="BM204" s="216" t="s">
        <v>1320</v>
      </c>
    </row>
    <row r="205" spans="1:65" s="34" customFormat="1" ht="16.5" customHeight="1">
      <c r="A205" s="28"/>
      <c r="B205" s="29"/>
      <c r="C205" s="205" t="s">
        <v>816</v>
      </c>
      <c r="D205" s="205" t="s">
        <v>161</v>
      </c>
      <c r="E205" s="206" t="s">
        <v>1816</v>
      </c>
      <c r="F205" s="207" t="s">
        <v>1817</v>
      </c>
      <c r="G205" s="208" t="s">
        <v>241</v>
      </c>
      <c r="H205" s="209">
        <v>1</v>
      </c>
      <c r="I205" s="1"/>
      <c r="J205" s="211">
        <f t="shared" si="20"/>
        <v>0</v>
      </c>
      <c r="K205" s="263" t="s">
        <v>2249</v>
      </c>
      <c r="L205" s="29"/>
      <c r="M205" s="212" t="s">
        <v>1</v>
      </c>
      <c r="N205" s="213" t="s">
        <v>39</v>
      </c>
      <c r="O205" s="76"/>
      <c r="P205" s="214">
        <f t="shared" si="21"/>
        <v>0</v>
      </c>
      <c r="Q205" s="214">
        <v>0</v>
      </c>
      <c r="R205" s="214">
        <f t="shared" si="22"/>
        <v>0</v>
      </c>
      <c r="S205" s="214">
        <v>0</v>
      </c>
      <c r="T205" s="215">
        <f t="shared" si="23"/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216" t="s">
        <v>244</v>
      </c>
      <c r="AT205" s="216" t="s">
        <v>161</v>
      </c>
      <c r="AU205" s="216" t="s">
        <v>79</v>
      </c>
      <c r="AY205" s="11" t="s">
        <v>159</v>
      </c>
      <c r="BE205" s="217">
        <f t="shared" si="24"/>
        <v>0</v>
      </c>
      <c r="BF205" s="217">
        <f t="shared" si="25"/>
        <v>0</v>
      </c>
      <c r="BG205" s="217">
        <f t="shared" si="26"/>
        <v>0</v>
      </c>
      <c r="BH205" s="217">
        <f t="shared" si="27"/>
        <v>0</v>
      </c>
      <c r="BI205" s="217">
        <f t="shared" si="28"/>
        <v>0</v>
      </c>
      <c r="BJ205" s="11" t="s">
        <v>79</v>
      </c>
      <c r="BK205" s="217">
        <f t="shared" si="29"/>
        <v>0</v>
      </c>
      <c r="BL205" s="11" t="s">
        <v>244</v>
      </c>
      <c r="BM205" s="216" t="s">
        <v>1330</v>
      </c>
    </row>
    <row r="206" spans="1:65" s="34" customFormat="1" ht="16.5" customHeight="1">
      <c r="A206" s="28"/>
      <c r="B206" s="29"/>
      <c r="C206" s="205" t="s">
        <v>821</v>
      </c>
      <c r="D206" s="205" t="s">
        <v>161</v>
      </c>
      <c r="E206" s="206" t="s">
        <v>1818</v>
      </c>
      <c r="F206" s="207" t="s">
        <v>1819</v>
      </c>
      <c r="G206" s="208" t="s">
        <v>241</v>
      </c>
      <c r="H206" s="209">
        <v>2</v>
      </c>
      <c r="I206" s="1"/>
      <c r="J206" s="211">
        <f t="shared" si="20"/>
        <v>0</v>
      </c>
      <c r="K206" s="263" t="s">
        <v>2249</v>
      </c>
      <c r="L206" s="29"/>
      <c r="M206" s="212" t="s">
        <v>1</v>
      </c>
      <c r="N206" s="213" t="s">
        <v>39</v>
      </c>
      <c r="O206" s="76"/>
      <c r="P206" s="214">
        <f t="shared" si="21"/>
        <v>0</v>
      </c>
      <c r="Q206" s="214">
        <v>0</v>
      </c>
      <c r="R206" s="214">
        <f t="shared" si="22"/>
        <v>0</v>
      </c>
      <c r="S206" s="214">
        <v>0</v>
      </c>
      <c r="T206" s="215">
        <f t="shared" si="23"/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216" t="s">
        <v>244</v>
      </c>
      <c r="AT206" s="216" t="s">
        <v>161</v>
      </c>
      <c r="AU206" s="216" t="s">
        <v>79</v>
      </c>
      <c r="AY206" s="11" t="s">
        <v>159</v>
      </c>
      <c r="BE206" s="217">
        <f t="shared" si="24"/>
        <v>0</v>
      </c>
      <c r="BF206" s="217">
        <f t="shared" si="25"/>
        <v>0</v>
      </c>
      <c r="BG206" s="217">
        <f t="shared" si="26"/>
        <v>0</v>
      </c>
      <c r="BH206" s="217">
        <f t="shared" si="27"/>
        <v>0</v>
      </c>
      <c r="BI206" s="217">
        <f t="shared" si="28"/>
        <v>0</v>
      </c>
      <c r="BJ206" s="11" t="s">
        <v>79</v>
      </c>
      <c r="BK206" s="217">
        <f t="shared" si="29"/>
        <v>0</v>
      </c>
      <c r="BL206" s="11" t="s">
        <v>244</v>
      </c>
      <c r="BM206" s="216" t="s">
        <v>1338</v>
      </c>
    </row>
    <row r="207" spans="1:65" s="34" customFormat="1" ht="16.5" customHeight="1">
      <c r="A207" s="28"/>
      <c r="B207" s="29"/>
      <c r="C207" s="205" t="s">
        <v>828</v>
      </c>
      <c r="D207" s="205" t="s">
        <v>161</v>
      </c>
      <c r="E207" s="206" t="s">
        <v>1820</v>
      </c>
      <c r="F207" s="207" t="s">
        <v>1821</v>
      </c>
      <c r="G207" s="208" t="s">
        <v>241</v>
      </c>
      <c r="H207" s="209">
        <v>1</v>
      </c>
      <c r="I207" s="1"/>
      <c r="J207" s="211">
        <f t="shared" si="20"/>
        <v>0</v>
      </c>
      <c r="K207" s="263" t="s">
        <v>2249</v>
      </c>
      <c r="L207" s="29"/>
      <c r="M207" s="212" t="s">
        <v>1</v>
      </c>
      <c r="N207" s="213" t="s">
        <v>39</v>
      </c>
      <c r="O207" s="76"/>
      <c r="P207" s="214">
        <f t="shared" si="21"/>
        <v>0</v>
      </c>
      <c r="Q207" s="214">
        <v>0</v>
      </c>
      <c r="R207" s="214">
        <f t="shared" si="22"/>
        <v>0</v>
      </c>
      <c r="S207" s="214">
        <v>0</v>
      </c>
      <c r="T207" s="215">
        <f t="shared" si="23"/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216" t="s">
        <v>244</v>
      </c>
      <c r="AT207" s="216" t="s">
        <v>161</v>
      </c>
      <c r="AU207" s="216" t="s">
        <v>79</v>
      </c>
      <c r="AY207" s="11" t="s">
        <v>159</v>
      </c>
      <c r="BE207" s="217">
        <f t="shared" si="24"/>
        <v>0</v>
      </c>
      <c r="BF207" s="217">
        <f t="shared" si="25"/>
        <v>0</v>
      </c>
      <c r="BG207" s="217">
        <f t="shared" si="26"/>
        <v>0</v>
      </c>
      <c r="BH207" s="217">
        <f t="shared" si="27"/>
        <v>0</v>
      </c>
      <c r="BI207" s="217">
        <f t="shared" si="28"/>
        <v>0</v>
      </c>
      <c r="BJ207" s="11" t="s">
        <v>79</v>
      </c>
      <c r="BK207" s="217">
        <f t="shared" si="29"/>
        <v>0</v>
      </c>
      <c r="BL207" s="11" t="s">
        <v>244</v>
      </c>
      <c r="BM207" s="216" t="s">
        <v>1346</v>
      </c>
    </row>
    <row r="208" spans="1:65" s="34" customFormat="1" ht="16.5" customHeight="1">
      <c r="A208" s="28"/>
      <c r="B208" s="29"/>
      <c r="C208" s="205" t="s">
        <v>836</v>
      </c>
      <c r="D208" s="205" t="s">
        <v>161</v>
      </c>
      <c r="E208" s="206" t="s">
        <v>1822</v>
      </c>
      <c r="F208" s="207" t="s">
        <v>1823</v>
      </c>
      <c r="G208" s="208" t="s">
        <v>241</v>
      </c>
      <c r="H208" s="209">
        <v>1</v>
      </c>
      <c r="I208" s="1"/>
      <c r="J208" s="211">
        <f t="shared" si="20"/>
        <v>0</v>
      </c>
      <c r="K208" s="263" t="s">
        <v>2249</v>
      </c>
      <c r="L208" s="29"/>
      <c r="M208" s="212" t="s">
        <v>1</v>
      </c>
      <c r="N208" s="213" t="s">
        <v>39</v>
      </c>
      <c r="O208" s="76"/>
      <c r="P208" s="214">
        <f t="shared" si="21"/>
        <v>0</v>
      </c>
      <c r="Q208" s="214">
        <v>0</v>
      </c>
      <c r="R208" s="214">
        <f t="shared" si="22"/>
        <v>0</v>
      </c>
      <c r="S208" s="214">
        <v>0</v>
      </c>
      <c r="T208" s="215">
        <f t="shared" si="23"/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216" t="s">
        <v>244</v>
      </c>
      <c r="AT208" s="216" t="s">
        <v>161</v>
      </c>
      <c r="AU208" s="216" t="s">
        <v>79</v>
      </c>
      <c r="AY208" s="11" t="s">
        <v>159</v>
      </c>
      <c r="BE208" s="217">
        <f t="shared" si="24"/>
        <v>0</v>
      </c>
      <c r="BF208" s="217">
        <f t="shared" si="25"/>
        <v>0</v>
      </c>
      <c r="BG208" s="217">
        <f t="shared" si="26"/>
        <v>0</v>
      </c>
      <c r="BH208" s="217">
        <f t="shared" si="27"/>
        <v>0</v>
      </c>
      <c r="BI208" s="217">
        <f t="shared" si="28"/>
        <v>0</v>
      </c>
      <c r="BJ208" s="11" t="s">
        <v>79</v>
      </c>
      <c r="BK208" s="217">
        <f t="shared" si="29"/>
        <v>0</v>
      </c>
      <c r="BL208" s="11" t="s">
        <v>244</v>
      </c>
      <c r="BM208" s="216" t="s">
        <v>1360</v>
      </c>
    </row>
    <row r="209" spans="1:65" s="34" customFormat="1" ht="21.75" customHeight="1">
      <c r="A209" s="28"/>
      <c r="B209" s="29"/>
      <c r="C209" s="205" t="s">
        <v>841</v>
      </c>
      <c r="D209" s="205" t="s">
        <v>161</v>
      </c>
      <c r="E209" s="206" t="s">
        <v>1824</v>
      </c>
      <c r="F209" s="207" t="s">
        <v>1825</v>
      </c>
      <c r="G209" s="208" t="s">
        <v>200</v>
      </c>
      <c r="H209" s="209">
        <v>1.493</v>
      </c>
      <c r="I209" s="1"/>
      <c r="J209" s="211">
        <f t="shared" si="20"/>
        <v>0</v>
      </c>
      <c r="K209" s="263" t="s">
        <v>2249</v>
      </c>
      <c r="L209" s="29"/>
      <c r="M209" s="269" t="s">
        <v>1</v>
      </c>
      <c r="N209" s="270" t="s">
        <v>39</v>
      </c>
      <c r="O209" s="271"/>
      <c r="P209" s="272">
        <f t="shared" si="21"/>
        <v>0</v>
      </c>
      <c r="Q209" s="272">
        <v>0</v>
      </c>
      <c r="R209" s="272">
        <f t="shared" si="22"/>
        <v>0</v>
      </c>
      <c r="S209" s="272">
        <v>0</v>
      </c>
      <c r="T209" s="273">
        <f t="shared" si="23"/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216" t="s">
        <v>244</v>
      </c>
      <c r="AT209" s="216" t="s">
        <v>161</v>
      </c>
      <c r="AU209" s="216" t="s">
        <v>79</v>
      </c>
      <c r="AY209" s="11" t="s">
        <v>159</v>
      </c>
      <c r="BE209" s="217">
        <f t="shared" si="24"/>
        <v>0</v>
      </c>
      <c r="BF209" s="217">
        <f t="shared" si="25"/>
        <v>0</v>
      </c>
      <c r="BG209" s="217">
        <f t="shared" si="26"/>
        <v>0</v>
      </c>
      <c r="BH209" s="217">
        <f t="shared" si="27"/>
        <v>0</v>
      </c>
      <c r="BI209" s="217">
        <f t="shared" si="28"/>
        <v>0</v>
      </c>
      <c r="BJ209" s="11" t="s">
        <v>79</v>
      </c>
      <c r="BK209" s="217">
        <f t="shared" si="29"/>
        <v>0</v>
      </c>
      <c r="BL209" s="11" t="s">
        <v>244</v>
      </c>
      <c r="BM209" s="216" t="s">
        <v>1402</v>
      </c>
    </row>
    <row r="210" spans="1:31" s="34" customFormat="1" ht="6.95" customHeight="1">
      <c r="A210" s="28"/>
      <c r="B210" s="55"/>
      <c r="C210" s="56"/>
      <c r="D210" s="56"/>
      <c r="E210" s="56"/>
      <c r="F210" s="56"/>
      <c r="G210" s="56"/>
      <c r="H210" s="56"/>
      <c r="I210" s="56"/>
      <c r="J210" s="56"/>
      <c r="K210" s="164"/>
      <c r="L210" s="29"/>
      <c r="M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</sheetData>
  <sheetProtection password="C0FB" sheet="1" objects="1" scenarios="1"/>
  <autoFilter ref="C119:K20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44">
      <selection activeCell="H179" sqref="H179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88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1:31" s="34" customFormat="1" ht="12" customHeight="1">
      <c r="A8" s="28"/>
      <c r="B8" s="29"/>
      <c r="C8" s="28"/>
      <c r="D8" s="24" t="s">
        <v>115</v>
      </c>
      <c r="E8" s="28"/>
      <c r="F8" s="28"/>
      <c r="G8" s="28"/>
      <c r="H8" s="28"/>
      <c r="I8" s="28"/>
      <c r="J8" s="28"/>
      <c r="K8" s="138"/>
      <c r="L8" s="5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34" customFormat="1" ht="16.5" customHeight="1">
      <c r="A9" s="28"/>
      <c r="B9" s="29"/>
      <c r="C9" s="28"/>
      <c r="D9" s="28"/>
      <c r="E9" s="64" t="s">
        <v>1826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2" customHeight="1">
      <c r="A11" s="28"/>
      <c r="B11" s="29"/>
      <c r="C11" s="28"/>
      <c r="D11" s="24" t="s">
        <v>17</v>
      </c>
      <c r="E11" s="28"/>
      <c r="F11" s="25" t="s">
        <v>1</v>
      </c>
      <c r="G11" s="28"/>
      <c r="H11" s="28"/>
      <c r="I11" s="24" t="s">
        <v>18</v>
      </c>
      <c r="J11" s="25" t="s">
        <v>1</v>
      </c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 customHeight="1">
      <c r="A12" s="28"/>
      <c r="B12" s="29"/>
      <c r="C12" s="28"/>
      <c r="D12" s="24" t="s">
        <v>19</v>
      </c>
      <c r="E12" s="28"/>
      <c r="F12" s="25" t="s">
        <v>20</v>
      </c>
      <c r="G12" s="28"/>
      <c r="H12" s="28"/>
      <c r="I12" s="24" t="s">
        <v>21</v>
      </c>
      <c r="J12" s="140" t="str">
        <f>'Rekapitulace stavby'!AN8</f>
        <v>15. 2. 2021</v>
      </c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0.7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23</v>
      </c>
      <c r="E14" s="28"/>
      <c r="F14" s="28"/>
      <c r="G14" s="28"/>
      <c r="H14" s="28"/>
      <c r="I14" s="24" t="s">
        <v>24</v>
      </c>
      <c r="J14" s="25" t="s">
        <v>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8" customHeight="1">
      <c r="A15" s="28"/>
      <c r="B15" s="29"/>
      <c r="C15" s="28"/>
      <c r="D15" s="28"/>
      <c r="E15" s="25" t="s">
        <v>25</v>
      </c>
      <c r="F15" s="28"/>
      <c r="G15" s="28"/>
      <c r="H15" s="28"/>
      <c r="I15" s="24" t="s">
        <v>26</v>
      </c>
      <c r="J15" s="25" t="s">
        <v>1</v>
      </c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2" customHeight="1">
      <c r="A17" s="28"/>
      <c r="B17" s="29"/>
      <c r="C17" s="28"/>
      <c r="D17" s="24" t="s">
        <v>27</v>
      </c>
      <c r="E17" s="28"/>
      <c r="F17" s="28"/>
      <c r="G17" s="28"/>
      <c r="H17" s="28"/>
      <c r="I17" s="24" t="s">
        <v>24</v>
      </c>
      <c r="J17" s="4" t="str">
        <f>'Rekapitulace stavby'!AN13</f>
        <v>Vyplň údaj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18" customHeight="1">
      <c r="A18" s="28"/>
      <c r="B18" s="29"/>
      <c r="C18" s="28"/>
      <c r="D18" s="28"/>
      <c r="E18" s="6" t="str">
        <f>'Rekapitulace stavby'!E14</f>
        <v>Vyplň údaj</v>
      </c>
      <c r="F18" s="268"/>
      <c r="G18" s="268"/>
      <c r="H18" s="268"/>
      <c r="I18" s="24" t="s">
        <v>26</v>
      </c>
      <c r="J18" s="4" t="str">
        <f>'Rekapitulace stavby'!AN14</f>
        <v>Vyplň údaj</v>
      </c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2" customHeight="1">
      <c r="A20" s="28"/>
      <c r="B20" s="29"/>
      <c r="C20" s="28"/>
      <c r="D20" s="24" t="s">
        <v>29</v>
      </c>
      <c r="E20" s="28"/>
      <c r="F20" s="28"/>
      <c r="G20" s="28"/>
      <c r="H20" s="28"/>
      <c r="I20" s="24" t="s">
        <v>24</v>
      </c>
      <c r="J20" s="25" t="s">
        <v>1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18" customHeight="1">
      <c r="A21" s="28"/>
      <c r="B21" s="29"/>
      <c r="C21" s="28"/>
      <c r="D21" s="28"/>
      <c r="E21" s="25" t="s">
        <v>30</v>
      </c>
      <c r="F21" s="28"/>
      <c r="G21" s="28"/>
      <c r="H21" s="28"/>
      <c r="I21" s="24" t="s">
        <v>26</v>
      </c>
      <c r="J21" s="25" t="s">
        <v>1</v>
      </c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2" customHeight="1">
      <c r="A23" s="28"/>
      <c r="B23" s="29"/>
      <c r="C23" s="28"/>
      <c r="D23" s="24" t="s">
        <v>32</v>
      </c>
      <c r="E23" s="28"/>
      <c r="F23" s="28"/>
      <c r="G23" s="28"/>
      <c r="H23" s="28"/>
      <c r="I23" s="24" t="s">
        <v>24</v>
      </c>
      <c r="J23" s="25" t="str">
        <f>IF('Rekapitulace stavby'!AN19="","",'Rekapitulace stavby'!AN19)</f>
        <v/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18" customHeight="1">
      <c r="A24" s="28"/>
      <c r="B24" s="29"/>
      <c r="C24" s="28"/>
      <c r="D24" s="28"/>
      <c r="E24" s="25" t="str">
        <f>IF('Rekapitulace stavby'!E20="","",'Rekapitulace stavby'!E20)</f>
        <v xml:space="preserve"> </v>
      </c>
      <c r="F24" s="28"/>
      <c r="G24" s="28"/>
      <c r="H24" s="28"/>
      <c r="I24" s="24" t="s">
        <v>26</v>
      </c>
      <c r="J24" s="25" t="str">
        <f>IF('Rekapitulace stavby'!AN20="","",'Rekapitulace stavby'!AN20)</f>
        <v/>
      </c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2" customHeight="1">
      <c r="A26" s="28"/>
      <c r="B26" s="29"/>
      <c r="C26" s="28"/>
      <c r="D26" s="24" t="s">
        <v>33</v>
      </c>
      <c r="E26" s="28"/>
      <c r="F26" s="28"/>
      <c r="G26" s="28"/>
      <c r="H26" s="28"/>
      <c r="I26" s="28"/>
      <c r="J26" s="28"/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145" customFormat="1" ht="16.5" customHeight="1">
      <c r="A27" s="141"/>
      <c r="B27" s="142"/>
      <c r="C27" s="141"/>
      <c r="D27" s="141"/>
      <c r="E27" s="26" t="s">
        <v>1</v>
      </c>
      <c r="F27" s="26"/>
      <c r="G27" s="26"/>
      <c r="H27" s="26"/>
      <c r="I27" s="141"/>
      <c r="J27" s="141"/>
      <c r="K27" s="143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34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34" customFormat="1" ht="6.95" customHeight="1">
      <c r="A29" s="28"/>
      <c r="B29" s="29"/>
      <c r="C29" s="28"/>
      <c r="D29" s="89"/>
      <c r="E29" s="89"/>
      <c r="F29" s="89"/>
      <c r="G29" s="89"/>
      <c r="H29" s="89"/>
      <c r="I29" s="89"/>
      <c r="J29" s="89"/>
      <c r="K29" s="146"/>
      <c r="L29" s="5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34" customFormat="1" ht="25.35" customHeight="1">
      <c r="A30" s="28"/>
      <c r="B30" s="29"/>
      <c r="C30" s="28"/>
      <c r="D30" s="147" t="s">
        <v>34</v>
      </c>
      <c r="E30" s="28"/>
      <c r="F30" s="28"/>
      <c r="G30" s="28"/>
      <c r="H30" s="28"/>
      <c r="I30" s="28"/>
      <c r="J30" s="148">
        <f>ROUND(J120,2)</f>
        <v>0</v>
      </c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14.45" customHeight="1">
      <c r="A32" s="28"/>
      <c r="B32" s="29"/>
      <c r="C32" s="28"/>
      <c r="D32" s="28"/>
      <c r="E32" s="28"/>
      <c r="F32" s="149" t="s">
        <v>36</v>
      </c>
      <c r="G32" s="28"/>
      <c r="H32" s="28"/>
      <c r="I32" s="149" t="s">
        <v>35</v>
      </c>
      <c r="J32" s="149" t="s">
        <v>37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14.45" customHeight="1">
      <c r="A33" s="28"/>
      <c r="B33" s="29"/>
      <c r="C33" s="28"/>
      <c r="D33" s="150" t="s">
        <v>38</v>
      </c>
      <c r="E33" s="24" t="s">
        <v>39</v>
      </c>
      <c r="F33" s="151">
        <f>ROUND((SUM(BE120:BE180)),2)</f>
        <v>0</v>
      </c>
      <c r="G33" s="28"/>
      <c r="H33" s="28"/>
      <c r="I33" s="152">
        <v>0.21</v>
      </c>
      <c r="J33" s="151">
        <f>ROUND(((SUM(BE120:BE180))*I33),2)</f>
        <v>0</v>
      </c>
      <c r="K33" s="138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4" t="s">
        <v>40</v>
      </c>
      <c r="F34" s="151">
        <f>ROUND((SUM(BF120:BF180)),2)</f>
        <v>0</v>
      </c>
      <c r="G34" s="28"/>
      <c r="H34" s="28"/>
      <c r="I34" s="152">
        <v>0.15</v>
      </c>
      <c r="J34" s="151">
        <f>ROUND(((SUM(BF120:BF180))*I34),2)</f>
        <v>0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 hidden="1">
      <c r="A35" s="28"/>
      <c r="B35" s="29"/>
      <c r="C35" s="28"/>
      <c r="D35" s="28"/>
      <c r="E35" s="24" t="s">
        <v>41</v>
      </c>
      <c r="F35" s="151">
        <f>ROUND((SUM(BG120:BG180)),2)</f>
        <v>0</v>
      </c>
      <c r="G35" s="28"/>
      <c r="H35" s="28"/>
      <c r="I35" s="152">
        <v>0.21</v>
      </c>
      <c r="J35" s="151">
        <f>0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 hidden="1">
      <c r="A36" s="28"/>
      <c r="B36" s="29"/>
      <c r="C36" s="28"/>
      <c r="D36" s="28"/>
      <c r="E36" s="24" t="s">
        <v>42</v>
      </c>
      <c r="F36" s="151">
        <f>ROUND((SUM(BH120:BH180)),2)</f>
        <v>0</v>
      </c>
      <c r="G36" s="28"/>
      <c r="H36" s="28"/>
      <c r="I36" s="152">
        <v>0.15</v>
      </c>
      <c r="J36" s="151">
        <f>0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43</v>
      </c>
      <c r="F37" s="151">
        <f>ROUND((SUM(BI120:BI180)),2)</f>
        <v>0</v>
      </c>
      <c r="G37" s="28"/>
      <c r="H37" s="28"/>
      <c r="I37" s="152">
        <v>0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25.35" customHeight="1">
      <c r="A39" s="28"/>
      <c r="B39" s="29"/>
      <c r="C39" s="153"/>
      <c r="D39" s="154" t="s">
        <v>44</v>
      </c>
      <c r="E39" s="80"/>
      <c r="F39" s="80"/>
      <c r="G39" s="155" t="s">
        <v>45</v>
      </c>
      <c r="H39" s="156" t="s">
        <v>46</v>
      </c>
      <c r="I39" s="80"/>
      <c r="J39" s="157">
        <f>SUM(J30:J37)</f>
        <v>0</v>
      </c>
      <c r="K39" s="15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ht="14.45" customHeight="1">
      <c r="B41" s="14"/>
      <c r="L41" s="14"/>
    </row>
    <row r="42" spans="2:12" ht="14.45" customHeight="1">
      <c r="B42" s="14"/>
      <c r="L42" s="14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34" customFormat="1" ht="12" customHeight="1">
      <c r="A86" s="28"/>
      <c r="B86" s="29"/>
      <c r="C86" s="24" t="s">
        <v>115</v>
      </c>
      <c r="D86" s="28"/>
      <c r="E86" s="28"/>
      <c r="F86" s="28"/>
      <c r="G86" s="28"/>
      <c r="H86" s="28"/>
      <c r="I86" s="28"/>
      <c r="J86" s="28"/>
      <c r="K86" s="138"/>
      <c r="L86" s="50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34" customFormat="1" ht="16.5" customHeight="1">
      <c r="A87" s="28"/>
      <c r="B87" s="29"/>
      <c r="C87" s="28"/>
      <c r="D87" s="28"/>
      <c r="E87" s="64" t="str">
        <f>E9</f>
        <v>3 - Ústřední vytápění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2" customHeight="1">
      <c r="A89" s="28"/>
      <c r="B89" s="29"/>
      <c r="C89" s="24" t="s">
        <v>19</v>
      </c>
      <c r="D89" s="28"/>
      <c r="E89" s="28"/>
      <c r="F89" s="25" t="str">
        <f>F12</f>
        <v xml:space="preserve"> </v>
      </c>
      <c r="G89" s="28"/>
      <c r="H89" s="28"/>
      <c r="I89" s="24" t="s">
        <v>21</v>
      </c>
      <c r="J89" s="140" t="str">
        <f>IF(J12="","",J12)</f>
        <v>15. 2. 2021</v>
      </c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5.2" customHeight="1">
      <c r="A91" s="28"/>
      <c r="B91" s="29"/>
      <c r="C91" s="24" t="s">
        <v>23</v>
      </c>
      <c r="D91" s="28"/>
      <c r="E91" s="28"/>
      <c r="F91" s="25" t="str">
        <f>E15</f>
        <v>Pardubický kraj</v>
      </c>
      <c r="G91" s="28"/>
      <c r="H91" s="28"/>
      <c r="I91" s="24" t="s">
        <v>29</v>
      </c>
      <c r="J91" s="166" t="str">
        <f>E21</f>
        <v>astalon s.r.o.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15.2" customHeight="1">
      <c r="A92" s="28"/>
      <c r="B92" s="29"/>
      <c r="C92" s="24" t="s">
        <v>27</v>
      </c>
      <c r="D92" s="28"/>
      <c r="E92" s="28"/>
      <c r="F92" s="25" t="str">
        <f>IF(E18="","",E18)</f>
        <v>Vyplň údaj</v>
      </c>
      <c r="G92" s="28"/>
      <c r="H92" s="28"/>
      <c r="I92" s="24" t="s">
        <v>32</v>
      </c>
      <c r="J92" s="166" t="str">
        <f>E24</f>
        <v xml:space="preserve"> </v>
      </c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29.25" customHeight="1">
      <c r="A94" s="28"/>
      <c r="B94" s="29"/>
      <c r="C94" s="167" t="s">
        <v>118</v>
      </c>
      <c r="D94" s="153"/>
      <c r="E94" s="153"/>
      <c r="F94" s="153"/>
      <c r="G94" s="153"/>
      <c r="H94" s="153"/>
      <c r="I94" s="153"/>
      <c r="J94" s="168" t="s">
        <v>119</v>
      </c>
      <c r="K94" s="169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34" customFormat="1" ht="22.7" customHeight="1">
      <c r="A96" s="28"/>
      <c r="B96" s="29"/>
      <c r="C96" s="170" t="s">
        <v>120</v>
      </c>
      <c r="D96" s="28"/>
      <c r="E96" s="28"/>
      <c r="F96" s="28"/>
      <c r="G96" s="28"/>
      <c r="H96" s="28"/>
      <c r="I96" s="28"/>
      <c r="J96" s="148">
        <f>J120</f>
        <v>0</v>
      </c>
      <c r="K96" s="138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1" t="s">
        <v>121</v>
      </c>
    </row>
    <row r="97" spans="2:12" s="172" customFormat="1" ht="24.95" customHeight="1">
      <c r="B97" s="171"/>
      <c r="D97" s="173" t="s">
        <v>1827</v>
      </c>
      <c r="E97" s="174"/>
      <c r="F97" s="174"/>
      <c r="G97" s="174"/>
      <c r="H97" s="174"/>
      <c r="I97" s="174"/>
      <c r="J97" s="175">
        <f>J121</f>
        <v>0</v>
      </c>
      <c r="K97" s="176"/>
      <c r="L97" s="171"/>
    </row>
    <row r="98" spans="2:12" s="172" customFormat="1" ht="24.95" customHeight="1">
      <c r="B98" s="171"/>
      <c r="D98" s="173" t="s">
        <v>1828</v>
      </c>
      <c r="E98" s="174"/>
      <c r="F98" s="174"/>
      <c r="G98" s="174"/>
      <c r="H98" s="174"/>
      <c r="I98" s="174"/>
      <c r="J98" s="175">
        <f>J126</f>
        <v>0</v>
      </c>
      <c r="K98" s="176"/>
      <c r="L98" s="171"/>
    </row>
    <row r="99" spans="2:12" s="172" customFormat="1" ht="24.95" customHeight="1">
      <c r="B99" s="171"/>
      <c r="D99" s="173" t="s">
        <v>1829</v>
      </c>
      <c r="E99" s="174"/>
      <c r="F99" s="174"/>
      <c r="G99" s="174"/>
      <c r="H99" s="174"/>
      <c r="I99" s="174"/>
      <c r="J99" s="175">
        <f>J138</f>
        <v>0</v>
      </c>
      <c r="K99" s="176"/>
      <c r="L99" s="171"/>
    </row>
    <row r="100" spans="2:12" s="172" customFormat="1" ht="24.95" customHeight="1">
      <c r="B100" s="171"/>
      <c r="D100" s="173" t="s">
        <v>1830</v>
      </c>
      <c r="E100" s="174"/>
      <c r="F100" s="174"/>
      <c r="G100" s="174"/>
      <c r="H100" s="174"/>
      <c r="I100" s="174"/>
      <c r="J100" s="175">
        <f>J156</f>
        <v>0</v>
      </c>
      <c r="K100" s="176"/>
      <c r="L100" s="171"/>
    </row>
    <row r="101" spans="1:31" s="34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138"/>
      <c r="L101" s="50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34" customFormat="1" ht="6.95" customHeight="1">
      <c r="A102" s="28"/>
      <c r="B102" s="55"/>
      <c r="C102" s="56"/>
      <c r="D102" s="56"/>
      <c r="E102" s="56"/>
      <c r="F102" s="56"/>
      <c r="G102" s="56"/>
      <c r="H102" s="56"/>
      <c r="I102" s="56"/>
      <c r="J102" s="56"/>
      <c r="K102" s="164"/>
      <c r="L102" s="50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34" customFormat="1" ht="6.95" customHeight="1">
      <c r="A106" s="28"/>
      <c r="B106" s="57"/>
      <c r="C106" s="58"/>
      <c r="D106" s="58"/>
      <c r="E106" s="58"/>
      <c r="F106" s="58"/>
      <c r="G106" s="58"/>
      <c r="H106" s="58"/>
      <c r="I106" s="58"/>
      <c r="J106" s="58"/>
      <c r="K106" s="165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34" customFormat="1" ht="24.95" customHeight="1">
      <c r="A107" s="28"/>
      <c r="B107" s="29"/>
      <c r="C107" s="15" t="s">
        <v>144</v>
      </c>
      <c r="D107" s="28"/>
      <c r="E107" s="28"/>
      <c r="F107" s="28"/>
      <c r="G107" s="28"/>
      <c r="H107" s="28"/>
      <c r="I107" s="28"/>
      <c r="J107" s="28"/>
      <c r="K107" s="138"/>
      <c r="L107" s="50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34" customFormat="1" ht="6.9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138"/>
      <c r="L108" s="50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34" customFormat="1" ht="12" customHeight="1">
      <c r="A109" s="28"/>
      <c r="B109" s="29"/>
      <c r="C109" s="24" t="s">
        <v>15</v>
      </c>
      <c r="D109" s="28"/>
      <c r="E109" s="28"/>
      <c r="F109" s="28"/>
      <c r="G109" s="28"/>
      <c r="H109" s="28"/>
      <c r="I109" s="28"/>
      <c r="J109" s="28"/>
      <c r="K109" s="138"/>
      <c r="L109" s="50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34" customFormat="1" ht="26.25" customHeight="1">
      <c r="A110" s="28"/>
      <c r="B110" s="29"/>
      <c r="C110" s="28"/>
      <c r="D110" s="28"/>
      <c r="E110" s="136" t="str">
        <f>E7</f>
        <v>SŠ chovu koní a jezdectví Kladruby nad Labem - rekonstrukce DM</v>
      </c>
      <c r="F110" s="137"/>
      <c r="G110" s="137"/>
      <c r="H110" s="137"/>
      <c r="I110" s="28"/>
      <c r="J110" s="28"/>
      <c r="K110" s="138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12" customHeight="1">
      <c r="A111" s="28"/>
      <c r="B111" s="29"/>
      <c r="C111" s="24" t="s">
        <v>115</v>
      </c>
      <c r="D111" s="28"/>
      <c r="E111" s="28"/>
      <c r="F111" s="28"/>
      <c r="G111" s="28"/>
      <c r="H111" s="28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16.5" customHeight="1">
      <c r="A112" s="28"/>
      <c r="B112" s="29"/>
      <c r="C112" s="28"/>
      <c r="D112" s="28"/>
      <c r="E112" s="64" t="str">
        <f>E9</f>
        <v>3 - Ústřední vytápění</v>
      </c>
      <c r="F112" s="139"/>
      <c r="G112" s="139"/>
      <c r="H112" s="139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12" customHeight="1">
      <c r="A114" s="28"/>
      <c r="B114" s="29"/>
      <c r="C114" s="24" t="s">
        <v>19</v>
      </c>
      <c r="D114" s="28"/>
      <c r="E114" s="28"/>
      <c r="F114" s="25" t="str">
        <f>F12</f>
        <v xml:space="preserve"> </v>
      </c>
      <c r="G114" s="28"/>
      <c r="H114" s="28"/>
      <c r="I114" s="24" t="s">
        <v>21</v>
      </c>
      <c r="J114" s="140" t="str">
        <f>IF(J12="","",J12)</f>
        <v>15. 2. 2021</v>
      </c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34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138"/>
      <c r="L115" s="50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34" customFormat="1" ht="15.2" customHeight="1">
      <c r="A116" s="28"/>
      <c r="B116" s="29"/>
      <c r="C116" s="24" t="s">
        <v>23</v>
      </c>
      <c r="D116" s="28"/>
      <c r="E116" s="28"/>
      <c r="F116" s="25" t="str">
        <f>E15</f>
        <v>Pardubický kraj</v>
      </c>
      <c r="G116" s="28"/>
      <c r="H116" s="28"/>
      <c r="I116" s="24" t="s">
        <v>29</v>
      </c>
      <c r="J116" s="166" t="str">
        <f>E21</f>
        <v>astalon s.r.o.</v>
      </c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5.2" customHeight="1">
      <c r="A117" s="28"/>
      <c r="B117" s="29"/>
      <c r="C117" s="24" t="s">
        <v>27</v>
      </c>
      <c r="D117" s="28"/>
      <c r="E117" s="28"/>
      <c r="F117" s="25" t="str">
        <f>IF(E18="","",E18)</f>
        <v>Vyplň údaj</v>
      </c>
      <c r="G117" s="28"/>
      <c r="H117" s="28"/>
      <c r="I117" s="24" t="s">
        <v>32</v>
      </c>
      <c r="J117" s="166" t="str">
        <f>E24</f>
        <v xml:space="preserve"> </v>
      </c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0.3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187" customFormat="1" ht="29.25" customHeight="1">
      <c r="A119" s="143"/>
      <c r="B119" s="182"/>
      <c r="C119" s="183" t="s">
        <v>145</v>
      </c>
      <c r="D119" s="184" t="s">
        <v>59</v>
      </c>
      <c r="E119" s="184" t="s">
        <v>55</v>
      </c>
      <c r="F119" s="184" t="s">
        <v>56</v>
      </c>
      <c r="G119" s="184" t="s">
        <v>146</v>
      </c>
      <c r="H119" s="184" t="s">
        <v>147</v>
      </c>
      <c r="I119" s="184" t="s">
        <v>148</v>
      </c>
      <c r="J119" s="184" t="s">
        <v>119</v>
      </c>
      <c r="K119" s="185" t="s">
        <v>149</v>
      </c>
      <c r="L119" s="186"/>
      <c r="M119" s="85" t="s">
        <v>1</v>
      </c>
      <c r="N119" s="86" t="s">
        <v>38</v>
      </c>
      <c r="O119" s="86" t="s">
        <v>150</v>
      </c>
      <c r="P119" s="86" t="s">
        <v>151</v>
      </c>
      <c r="Q119" s="86" t="s">
        <v>152</v>
      </c>
      <c r="R119" s="86" t="s">
        <v>153</v>
      </c>
      <c r="S119" s="86" t="s">
        <v>154</v>
      </c>
      <c r="T119" s="87" t="s">
        <v>155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</row>
    <row r="120" spans="1:63" s="34" customFormat="1" ht="22.7" customHeight="1">
      <c r="A120" s="28"/>
      <c r="B120" s="29"/>
      <c r="C120" s="93" t="s">
        <v>156</v>
      </c>
      <c r="D120" s="28"/>
      <c r="E120" s="28"/>
      <c r="F120" s="28"/>
      <c r="G120" s="28"/>
      <c r="H120" s="28"/>
      <c r="I120" s="28"/>
      <c r="J120" s="188">
        <f>BK120</f>
        <v>0</v>
      </c>
      <c r="K120" s="138"/>
      <c r="L120" s="29"/>
      <c r="M120" s="88"/>
      <c r="N120" s="72"/>
      <c r="O120" s="89"/>
      <c r="P120" s="189">
        <f>P121+P126+P138+P156</f>
        <v>0</v>
      </c>
      <c r="Q120" s="89"/>
      <c r="R120" s="189">
        <f>R121+R126+R138+R156</f>
        <v>0</v>
      </c>
      <c r="S120" s="89"/>
      <c r="T120" s="190">
        <f>T121+T126+T138+T156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1" t="s">
        <v>73</v>
      </c>
      <c r="AU120" s="11" t="s">
        <v>121</v>
      </c>
      <c r="BK120" s="191">
        <f>BK121+BK126+BK138+BK156</f>
        <v>0</v>
      </c>
    </row>
    <row r="121" spans="2:63" s="192" customFormat="1" ht="25.9" customHeight="1">
      <c r="B121" s="193"/>
      <c r="D121" s="194" t="s">
        <v>73</v>
      </c>
      <c r="E121" s="195" t="s">
        <v>1831</v>
      </c>
      <c r="F121" s="195" t="s">
        <v>1832</v>
      </c>
      <c r="J121" s="196">
        <f>BK121</f>
        <v>0</v>
      </c>
      <c r="K121" s="197"/>
      <c r="L121" s="193"/>
      <c r="M121" s="198"/>
      <c r="N121" s="199"/>
      <c r="O121" s="199"/>
      <c r="P121" s="200">
        <f>SUM(P122:P125)</f>
        <v>0</v>
      </c>
      <c r="Q121" s="199"/>
      <c r="R121" s="200">
        <f>SUM(R122:R125)</f>
        <v>0</v>
      </c>
      <c r="S121" s="199"/>
      <c r="T121" s="201">
        <f>SUM(T122:T125)</f>
        <v>0</v>
      </c>
      <c r="AR121" s="194" t="s">
        <v>83</v>
      </c>
      <c r="AT121" s="197" t="s">
        <v>73</v>
      </c>
      <c r="AU121" s="197" t="s">
        <v>74</v>
      </c>
      <c r="AY121" s="194" t="s">
        <v>159</v>
      </c>
      <c r="BK121" s="202">
        <f>SUM(BK122:BK125)</f>
        <v>0</v>
      </c>
    </row>
    <row r="122" spans="1:65" s="34" customFormat="1" ht="16.5" customHeight="1">
      <c r="A122" s="28"/>
      <c r="B122" s="29"/>
      <c r="C122" s="205" t="s">
        <v>79</v>
      </c>
      <c r="D122" s="205" t="s">
        <v>161</v>
      </c>
      <c r="E122" s="206" t="s">
        <v>1833</v>
      </c>
      <c r="F122" s="207" t="s">
        <v>1834</v>
      </c>
      <c r="G122" s="208" t="s">
        <v>1653</v>
      </c>
      <c r="H122" s="209">
        <v>1</v>
      </c>
      <c r="I122" s="1"/>
      <c r="J122" s="211">
        <f>ROUND(I122*H122,2)</f>
        <v>0</v>
      </c>
      <c r="K122" s="263" t="s">
        <v>2249</v>
      </c>
      <c r="L122" s="29"/>
      <c r="M122" s="212" t="s">
        <v>1</v>
      </c>
      <c r="N122" s="213" t="s">
        <v>39</v>
      </c>
      <c r="O122" s="7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216" t="s">
        <v>244</v>
      </c>
      <c r="AT122" s="216" t="s">
        <v>161</v>
      </c>
      <c r="AU122" s="216" t="s">
        <v>79</v>
      </c>
      <c r="AY122" s="11" t="s">
        <v>159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1" t="s">
        <v>79</v>
      </c>
      <c r="BK122" s="217">
        <f>ROUND(I122*H122,2)</f>
        <v>0</v>
      </c>
      <c r="BL122" s="11" t="s">
        <v>244</v>
      </c>
      <c r="BM122" s="216" t="s">
        <v>83</v>
      </c>
    </row>
    <row r="123" spans="1:65" s="34" customFormat="1" ht="21.75" customHeight="1">
      <c r="A123" s="28"/>
      <c r="B123" s="29"/>
      <c r="C123" s="205" t="s">
        <v>83</v>
      </c>
      <c r="D123" s="205" t="s">
        <v>161</v>
      </c>
      <c r="E123" s="206" t="s">
        <v>1835</v>
      </c>
      <c r="F123" s="207" t="s">
        <v>1836</v>
      </c>
      <c r="G123" s="208" t="s">
        <v>1837</v>
      </c>
      <c r="H123" s="209">
        <v>1</v>
      </c>
      <c r="I123" s="1"/>
      <c r="J123" s="211">
        <f>ROUND(I123*H123,2)</f>
        <v>0</v>
      </c>
      <c r="K123" s="263" t="s">
        <v>2249</v>
      </c>
      <c r="L123" s="29"/>
      <c r="M123" s="212" t="s">
        <v>1</v>
      </c>
      <c r="N123" s="213" t="s">
        <v>39</v>
      </c>
      <c r="O123" s="76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216" t="s">
        <v>244</v>
      </c>
      <c r="AT123" s="216" t="s">
        <v>161</v>
      </c>
      <c r="AU123" s="216" t="s">
        <v>79</v>
      </c>
      <c r="AY123" s="11" t="s">
        <v>159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1" t="s">
        <v>79</v>
      </c>
      <c r="BK123" s="217">
        <f>ROUND(I123*H123,2)</f>
        <v>0</v>
      </c>
      <c r="BL123" s="11" t="s">
        <v>244</v>
      </c>
      <c r="BM123" s="216" t="s">
        <v>89</v>
      </c>
    </row>
    <row r="124" spans="1:65" s="34" customFormat="1" ht="66.75" customHeight="1">
      <c r="A124" s="28"/>
      <c r="B124" s="29"/>
      <c r="C124" s="205" t="s">
        <v>86</v>
      </c>
      <c r="D124" s="205" t="s">
        <v>161</v>
      </c>
      <c r="E124" s="206" t="s">
        <v>1838</v>
      </c>
      <c r="F124" s="207" t="s">
        <v>1839</v>
      </c>
      <c r="G124" s="208" t="s">
        <v>1840</v>
      </c>
      <c r="H124" s="209">
        <v>1</v>
      </c>
      <c r="I124" s="1"/>
      <c r="J124" s="211">
        <f>ROUND(I124*H124,2)</f>
        <v>0</v>
      </c>
      <c r="K124" s="263" t="s">
        <v>2249</v>
      </c>
      <c r="L124" s="29"/>
      <c r="M124" s="212" t="s">
        <v>1</v>
      </c>
      <c r="N124" s="213" t="s">
        <v>39</v>
      </c>
      <c r="O124" s="76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216" t="s">
        <v>244</v>
      </c>
      <c r="AT124" s="216" t="s">
        <v>161</v>
      </c>
      <c r="AU124" s="216" t="s">
        <v>79</v>
      </c>
      <c r="AY124" s="11" t="s">
        <v>159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1" t="s">
        <v>79</v>
      </c>
      <c r="BK124" s="217">
        <f>ROUND(I124*H124,2)</f>
        <v>0</v>
      </c>
      <c r="BL124" s="11" t="s">
        <v>244</v>
      </c>
      <c r="BM124" s="216" t="s">
        <v>189</v>
      </c>
    </row>
    <row r="125" spans="1:65" s="34" customFormat="1" ht="16.5" customHeight="1">
      <c r="A125" s="28"/>
      <c r="B125" s="29"/>
      <c r="C125" s="205" t="s">
        <v>89</v>
      </c>
      <c r="D125" s="205" t="s">
        <v>161</v>
      </c>
      <c r="E125" s="206" t="s">
        <v>1841</v>
      </c>
      <c r="F125" s="207" t="s">
        <v>1842</v>
      </c>
      <c r="G125" s="208" t="s">
        <v>200</v>
      </c>
      <c r="H125" s="209">
        <v>0.001</v>
      </c>
      <c r="I125" s="1"/>
      <c r="J125" s="211">
        <f>ROUND(I125*H125,2)</f>
        <v>0</v>
      </c>
      <c r="K125" s="263" t="s">
        <v>2249</v>
      </c>
      <c r="L125" s="29"/>
      <c r="M125" s="212" t="s">
        <v>1</v>
      </c>
      <c r="N125" s="213" t="s">
        <v>39</v>
      </c>
      <c r="O125" s="76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216" t="s">
        <v>244</v>
      </c>
      <c r="AT125" s="216" t="s">
        <v>161</v>
      </c>
      <c r="AU125" s="216" t="s">
        <v>79</v>
      </c>
      <c r="AY125" s="11" t="s">
        <v>159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1" t="s">
        <v>79</v>
      </c>
      <c r="BK125" s="217">
        <f>ROUND(I125*H125,2)</f>
        <v>0</v>
      </c>
      <c r="BL125" s="11" t="s">
        <v>244</v>
      </c>
      <c r="BM125" s="216" t="s">
        <v>197</v>
      </c>
    </row>
    <row r="126" spans="2:63" s="192" customFormat="1" ht="25.9" customHeight="1">
      <c r="B126" s="193"/>
      <c r="D126" s="194" t="s">
        <v>73</v>
      </c>
      <c r="E126" s="195" t="s">
        <v>1843</v>
      </c>
      <c r="F126" s="195" t="s">
        <v>1844</v>
      </c>
      <c r="J126" s="196">
        <f>BK126</f>
        <v>0</v>
      </c>
      <c r="K126" s="197"/>
      <c r="L126" s="193"/>
      <c r="M126" s="198"/>
      <c r="N126" s="199"/>
      <c r="O126" s="199"/>
      <c r="P126" s="200">
        <f>SUM(P127:P137)</f>
        <v>0</v>
      </c>
      <c r="Q126" s="199"/>
      <c r="R126" s="200">
        <f>SUM(R127:R137)</f>
        <v>0</v>
      </c>
      <c r="S126" s="199"/>
      <c r="T126" s="201">
        <f>SUM(T127:T137)</f>
        <v>0</v>
      </c>
      <c r="AR126" s="194" t="s">
        <v>83</v>
      </c>
      <c r="AT126" s="197" t="s">
        <v>73</v>
      </c>
      <c r="AU126" s="197" t="s">
        <v>74</v>
      </c>
      <c r="AY126" s="194" t="s">
        <v>159</v>
      </c>
      <c r="BK126" s="202">
        <f>SUM(BK127:BK137)</f>
        <v>0</v>
      </c>
    </row>
    <row r="127" spans="1:65" s="34" customFormat="1" ht="21.75" customHeight="1">
      <c r="A127" s="28"/>
      <c r="B127" s="29"/>
      <c r="C127" s="205" t="s">
        <v>108</v>
      </c>
      <c r="D127" s="205" t="s">
        <v>161</v>
      </c>
      <c r="E127" s="206" t="s">
        <v>1845</v>
      </c>
      <c r="F127" s="207" t="s">
        <v>1846</v>
      </c>
      <c r="G127" s="208" t="s">
        <v>322</v>
      </c>
      <c r="H127" s="209">
        <v>1024</v>
      </c>
      <c r="I127" s="1"/>
      <c r="J127" s="211">
        <f aca="true" t="shared" si="0" ref="J127:J137">ROUND(I127*H127,2)</f>
        <v>0</v>
      </c>
      <c r="K127" s="263" t="s">
        <v>2249</v>
      </c>
      <c r="L127" s="29"/>
      <c r="M127" s="212" t="s">
        <v>1</v>
      </c>
      <c r="N127" s="213" t="s">
        <v>39</v>
      </c>
      <c r="O127" s="76"/>
      <c r="P127" s="214">
        <f aca="true" t="shared" si="1" ref="P127:P137">O127*H127</f>
        <v>0</v>
      </c>
      <c r="Q127" s="214">
        <v>0</v>
      </c>
      <c r="R127" s="214">
        <f aca="true" t="shared" si="2" ref="R127:R137">Q127*H127</f>
        <v>0</v>
      </c>
      <c r="S127" s="214">
        <v>0</v>
      </c>
      <c r="T127" s="215">
        <f aca="true" t="shared" si="3" ref="T127:T137"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216" t="s">
        <v>244</v>
      </c>
      <c r="AT127" s="216" t="s">
        <v>161</v>
      </c>
      <c r="AU127" s="216" t="s">
        <v>79</v>
      </c>
      <c r="AY127" s="11" t="s">
        <v>159</v>
      </c>
      <c r="BE127" s="217">
        <f aca="true" t="shared" si="4" ref="BE127:BE137">IF(N127="základní",J127,0)</f>
        <v>0</v>
      </c>
      <c r="BF127" s="217">
        <f aca="true" t="shared" si="5" ref="BF127:BF137">IF(N127="snížená",J127,0)</f>
        <v>0</v>
      </c>
      <c r="BG127" s="217">
        <f aca="true" t="shared" si="6" ref="BG127:BG137">IF(N127="zákl. přenesená",J127,0)</f>
        <v>0</v>
      </c>
      <c r="BH127" s="217">
        <f aca="true" t="shared" si="7" ref="BH127:BH137">IF(N127="sníž. přenesená",J127,0)</f>
        <v>0</v>
      </c>
      <c r="BI127" s="217">
        <f aca="true" t="shared" si="8" ref="BI127:BI137">IF(N127="nulová",J127,0)</f>
        <v>0</v>
      </c>
      <c r="BJ127" s="11" t="s">
        <v>79</v>
      </c>
      <c r="BK127" s="217">
        <f aca="true" t="shared" si="9" ref="BK127:BK137">ROUND(I127*H127,2)</f>
        <v>0</v>
      </c>
      <c r="BL127" s="11" t="s">
        <v>244</v>
      </c>
      <c r="BM127" s="216" t="s">
        <v>207</v>
      </c>
    </row>
    <row r="128" spans="1:65" s="34" customFormat="1" ht="21.75" customHeight="1">
      <c r="A128" s="28"/>
      <c r="B128" s="29"/>
      <c r="C128" s="205" t="s">
        <v>189</v>
      </c>
      <c r="D128" s="205" t="s">
        <v>161</v>
      </c>
      <c r="E128" s="206" t="s">
        <v>1847</v>
      </c>
      <c r="F128" s="207" t="s">
        <v>1848</v>
      </c>
      <c r="G128" s="208" t="s">
        <v>322</v>
      </c>
      <c r="H128" s="209">
        <v>327</v>
      </c>
      <c r="I128" s="1"/>
      <c r="J128" s="211">
        <f t="shared" si="0"/>
        <v>0</v>
      </c>
      <c r="K128" s="263" t="s">
        <v>2249</v>
      </c>
      <c r="L128" s="29"/>
      <c r="M128" s="212" t="s">
        <v>1</v>
      </c>
      <c r="N128" s="213" t="s">
        <v>39</v>
      </c>
      <c r="O128" s="76"/>
      <c r="P128" s="214">
        <f t="shared" si="1"/>
        <v>0</v>
      </c>
      <c r="Q128" s="214">
        <v>0</v>
      </c>
      <c r="R128" s="214">
        <f t="shared" si="2"/>
        <v>0</v>
      </c>
      <c r="S128" s="214">
        <v>0</v>
      </c>
      <c r="T128" s="215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244</v>
      </c>
      <c r="AT128" s="216" t="s">
        <v>161</v>
      </c>
      <c r="AU128" s="216" t="s">
        <v>79</v>
      </c>
      <c r="AY128" s="11" t="s">
        <v>159</v>
      </c>
      <c r="BE128" s="217">
        <f t="shared" si="4"/>
        <v>0</v>
      </c>
      <c r="BF128" s="217">
        <f t="shared" si="5"/>
        <v>0</v>
      </c>
      <c r="BG128" s="217">
        <f t="shared" si="6"/>
        <v>0</v>
      </c>
      <c r="BH128" s="217">
        <f t="shared" si="7"/>
        <v>0</v>
      </c>
      <c r="BI128" s="217">
        <f t="shared" si="8"/>
        <v>0</v>
      </c>
      <c r="BJ128" s="11" t="s">
        <v>79</v>
      </c>
      <c r="BK128" s="217">
        <f t="shared" si="9"/>
        <v>0</v>
      </c>
      <c r="BL128" s="11" t="s">
        <v>244</v>
      </c>
      <c r="BM128" s="216" t="s">
        <v>216</v>
      </c>
    </row>
    <row r="129" spans="1:65" s="34" customFormat="1" ht="21.75" customHeight="1">
      <c r="A129" s="28"/>
      <c r="B129" s="29"/>
      <c r="C129" s="205" t="s">
        <v>111</v>
      </c>
      <c r="D129" s="205" t="s">
        <v>161</v>
      </c>
      <c r="E129" s="206" t="s">
        <v>1849</v>
      </c>
      <c r="F129" s="207" t="s">
        <v>1850</v>
      </c>
      <c r="G129" s="208" t="s">
        <v>322</v>
      </c>
      <c r="H129" s="209">
        <v>106</v>
      </c>
      <c r="I129" s="1"/>
      <c r="J129" s="211">
        <f t="shared" si="0"/>
        <v>0</v>
      </c>
      <c r="K129" s="263" t="s">
        <v>2249</v>
      </c>
      <c r="L129" s="29"/>
      <c r="M129" s="212" t="s">
        <v>1</v>
      </c>
      <c r="N129" s="21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244</v>
      </c>
      <c r="AT129" s="216" t="s">
        <v>161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244</v>
      </c>
      <c r="BM129" s="216" t="s">
        <v>231</v>
      </c>
    </row>
    <row r="130" spans="1:65" s="34" customFormat="1" ht="21.75" customHeight="1">
      <c r="A130" s="28"/>
      <c r="B130" s="29"/>
      <c r="C130" s="205" t="s">
        <v>197</v>
      </c>
      <c r="D130" s="205" t="s">
        <v>161</v>
      </c>
      <c r="E130" s="206" t="s">
        <v>1851</v>
      </c>
      <c r="F130" s="207" t="s">
        <v>1852</v>
      </c>
      <c r="G130" s="208" t="s">
        <v>322</v>
      </c>
      <c r="H130" s="209">
        <v>87</v>
      </c>
      <c r="I130" s="1"/>
      <c r="J130" s="211">
        <f t="shared" si="0"/>
        <v>0</v>
      </c>
      <c r="K130" s="263" t="s">
        <v>2249</v>
      </c>
      <c r="L130" s="29"/>
      <c r="M130" s="212" t="s">
        <v>1</v>
      </c>
      <c r="N130" s="21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244</v>
      </c>
      <c r="AT130" s="216" t="s">
        <v>161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244</v>
      </c>
      <c r="BM130" s="216" t="s">
        <v>244</v>
      </c>
    </row>
    <row r="131" spans="1:65" s="34" customFormat="1" ht="21.75" customHeight="1">
      <c r="A131" s="28"/>
      <c r="B131" s="29"/>
      <c r="C131" s="205" t="s">
        <v>203</v>
      </c>
      <c r="D131" s="205" t="s">
        <v>161</v>
      </c>
      <c r="E131" s="206" t="s">
        <v>1853</v>
      </c>
      <c r="F131" s="207" t="s">
        <v>1854</v>
      </c>
      <c r="G131" s="208" t="s">
        <v>322</v>
      </c>
      <c r="H131" s="209">
        <v>41</v>
      </c>
      <c r="I131" s="1"/>
      <c r="J131" s="211">
        <f t="shared" si="0"/>
        <v>0</v>
      </c>
      <c r="K131" s="263" t="s">
        <v>2249</v>
      </c>
      <c r="L131" s="29"/>
      <c r="M131" s="212" t="s">
        <v>1</v>
      </c>
      <c r="N131" s="21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244</v>
      </c>
      <c r="AT131" s="216" t="s">
        <v>161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244</v>
      </c>
      <c r="BM131" s="216" t="s">
        <v>254</v>
      </c>
    </row>
    <row r="132" spans="1:65" s="34" customFormat="1" ht="21.75" customHeight="1">
      <c r="A132" s="28"/>
      <c r="B132" s="29"/>
      <c r="C132" s="205" t="s">
        <v>207</v>
      </c>
      <c r="D132" s="205" t="s">
        <v>161</v>
      </c>
      <c r="E132" s="206" t="s">
        <v>1855</v>
      </c>
      <c r="F132" s="207" t="s">
        <v>1856</v>
      </c>
      <c r="G132" s="208" t="s">
        <v>322</v>
      </c>
      <c r="H132" s="209">
        <v>47</v>
      </c>
      <c r="I132" s="1"/>
      <c r="J132" s="211">
        <f t="shared" si="0"/>
        <v>0</v>
      </c>
      <c r="K132" s="263" t="s">
        <v>2249</v>
      </c>
      <c r="L132" s="29"/>
      <c r="M132" s="212" t="s">
        <v>1</v>
      </c>
      <c r="N132" s="21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244</v>
      </c>
      <c r="AT132" s="216" t="s">
        <v>161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244</v>
      </c>
      <c r="BM132" s="216" t="s">
        <v>263</v>
      </c>
    </row>
    <row r="133" spans="1:65" s="34" customFormat="1" ht="21.75" customHeight="1">
      <c r="A133" s="28"/>
      <c r="B133" s="29"/>
      <c r="C133" s="205" t="s">
        <v>211</v>
      </c>
      <c r="D133" s="205" t="s">
        <v>161</v>
      </c>
      <c r="E133" s="206" t="s">
        <v>1857</v>
      </c>
      <c r="F133" s="207" t="s">
        <v>1858</v>
      </c>
      <c r="G133" s="208" t="s">
        <v>322</v>
      </c>
      <c r="H133" s="209">
        <v>31</v>
      </c>
      <c r="I133" s="1"/>
      <c r="J133" s="211">
        <f t="shared" si="0"/>
        <v>0</v>
      </c>
      <c r="K133" s="263" t="s">
        <v>2249</v>
      </c>
      <c r="L133" s="29"/>
      <c r="M133" s="212" t="s">
        <v>1</v>
      </c>
      <c r="N133" s="21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244</v>
      </c>
      <c r="AT133" s="216" t="s">
        <v>161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244</v>
      </c>
      <c r="BM133" s="216" t="s">
        <v>286</v>
      </c>
    </row>
    <row r="134" spans="1:65" s="34" customFormat="1" ht="21.75" customHeight="1">
      <c r="A134" s="28"/>
      <c r="B134" s="29"/>
      <c r="C134" s="205" t="s">
        <v>216</v>
      </c>
      <c r="D134" s="205" t="s">
        <v>161</v>
      </c>
      <c r="E134" s="206" t="s">
        <v>1859</v>
      </c>
      <c r="F134" s="207" t="s">
        <v>1860</v>
      </c>
      <c r="G134" s="208" t="s">
        <v>322</v>
      </c>
      <c r="H134" s="209">
        <v>11</v>
      </c>
      <c r="I134" s="1"/>
      <c r="J134" s="211">
        <f t="shared" si="0"/>
        <v>0</v>
      </c>
      <c r="K134" s="263" t="s">
        <v>2249</v>
      </c>
      <c r="L134" s="29"/>
      <c r="M134" s="212" t="s">
        <v>1</v>
      </c>
      <c r="N134" s="21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244</v>
      </c>
      <c r="AT134" s="216" t="s">
        <v>161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244</v>
      </c>
      <c r="BM134" s="216" t="s">
        <v>306</v>
      </c>
    </row>
    <row r="135" spans="1:65" s="34" customFormat="1" ht="24.2" customHeight="1">
      <c r="A135" s="28"/>
      <c r="B135" s="29"/>
      <c r="C135" s="205" t="s">
        <v>224</v>
      </c>
      <c r="D135" s="205" t="s">
        <v>161</v>
      </c>
      <c r="E135" s="206" t="s">
        <v>1861</v>
      </c>
      <c r="F135" s="207" t="s">
        <v>1862</v>
      </c>
      <c r="G135" s="208" t="s">
        <v>322</v>
      </c>
      <c r="H135" s="209">
        <v>364</v>
      </c>
      <c r="I135" s="1"/>
      <c r="J135" s="211">
        <f t="shared" si="0"/>
        <v>0</v>
      </c>
      <c r="K135" s="263" t="s">
        <v>2249</v>
      </c>
      <c r="L135" s="29"/>
      <c r="M135" s="212" t="s">
        <v>1</v>
      </c>
      <c r="N135" s="213" t="s">
        <v>39</v>
      </c>
      <c r="O135" s="76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216" t="s">
        <v>244</v>
      </c>
      <c r="AT135" s="216" t="s">
        <v>161</v>
      </c>
      <c r="AU135" s="216" t="s">
        <v>79</v>
      </c>
      <c r="AY135" s="11" t="s">
        <v>159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1" t="s">
        <v>79</v>
      </c>
      <c r="BK135" s="217">
        <f t="shared" si="9"/>
        <v>0</v>
      </c>
      <c r="BL135" s="11" t="s">
        <v>244</v>
      </c>
      <c r="BM135" s="216" t="s">
        <v>319</v>
      </c>
    </row>
    <row r="136" spans="1:65" s="34" customFormat="1" ht="16.5" customHeight="1">
      <c r="A136" s="28"/>
      <c r="B136" s="29"/>
      <c r="C136" s="205" t="s">
        <v>231</v>
      </c>
      <c r="D136" s="205" t="s">
        <v>161</v>
      </c>
      <c r="E136" s="206" t="s">
        <v>1863</v>
      </c>
      <c r="F136" s="207" t="s">
        <v>1864</v>
      </c>
      <c r="G136" s="208" t="s">
        <v>322</v>
      </c>
      <c r="H136" s="209">
        <v>1674</v>
      </c>
      <c r="I136" s="1"/>
      <c r="J136" s="211">
        <f t="shared" si="0"/>
        <v>0</v>
      </c>
      <c r="K136" s="263" t="s">
        <v>2249</v>
      </c>
      <c r="L136" s="29"/>
      <c r="M136" s="212" t="s">
        <v>1</v>
      </c>
      <c r="N136" s="213" t="s">
        <v>39</v>
      </c>
      <c r="O136" s="76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244</v>
      </c>
      <c r="AT136" s="216" t="s">
        <v>161</v>
      </c>
      <c r="AU136" s="216" t="s">
        <v>79</v>
      </c>
      <c r="AY136" s="11" t="s">
        <v>159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1" t="s">
        <v>79</v>
      </c>
      <c r="BK136" s="217">
        <f t="shared" si="9"/>
        <v>0</v>
      </c>
      <c r="BL136" s="11" t="s">
        <v>244</v>
      </c>
      <c r="BM136" s="216" t="s">
        <v>333</v>
      </c>
    </row>
    <row r="137" spans="1:65" s="34" customFormat="1" ht="21.75" customHeight="1">
      <c r="A137" s="28"/>
      <c r="B137" s="29"/>
      <c r="C137" s="205" t="s">
        <v>8</v>
      </c>
      <c r="D137" s="205" t="s">
        <v>161</v>
      </c>
      <c r="E137" s="206" t="s">
        <v>1865</v>
      </c>
      <c r="F137" s="207" t="s">
        <v>1866</v>
      </c>
      <c r="G137" s="208" t="s">
        <v>200</v>
      </c>
      <c r="H137" s="209">
        <v>1.469</v>
      </c>
      <c r="I137" s="1"/>
      <c r="J137" s="211">
        <f t="shared" si="0"/>
        <v>0</v>
      </c>
      <c r="K137" s="263" t="s">
        <v>2249</v>
      </c>
      <c r="L137" s="29"/>
      <c r="M137" s="212" t="s">
        <v>1</v>
      </c>
      <c r="N137" s="213" t="s">
        <v>39</v>
      </c>
      <c r="O137" s="76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244</v>
      </c>
      <c r="AT137" s="216" t="s">
        <v>161</v>
      </c>
      <c r="AU137" s="216" t="s">
        <v>79</v>
      </c>
      <c r="AY137" s="11" t="s">
        <v>159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1" t="s">
        <v>79</v>
      </c>
      <c r="BK137" s="217">
        <f t="shared" si="9"/>
        <v>0</v>
      </c>
      <c r="BL137" s="11" t="s">
        <v>244</v>
      </c>
      <c r="BM137" s="216" t="s">
        <v>346</v>
      </c>
    </row>
    <row r="138" spans="2:63" s="192" customFormat="1" ht="25.9" customHeight="1">
      <c r="B138" s="193"/>
      <c r="D138" s="194" t="s">
        <v>73</v>
      </c>
      <c r="E138" s="195" t="s">
        <v>1867</v>
      </c>
      <c r="F138" s="195" t="s">
        <v>1868</v>
      </c>
      <c r="J138" s="196">
        <f>BK138</f>
        <v>0</v>
      </c>
      <c r="K138" s="197"/>
      <c r="L138" s="193"/>
      <c r="M138" s="198"/>
      <c r="N138" s="199"/>
      <c r="O138" s="199"/>
      <c r="P138" s="200">
        <f>SUM(P139:P155)</f>
        <v>0</v>
      </c>
      <c r="Q138" s="199"/>
      <c r="R138" s="200">
        <f>SUM(R139:R155)</f>
        <v>0</v>
      </c>
      <c r="S138" s="199"/>
      <c r="T138" s="201">
        <f>SUM(T139:T155)</f>
        <v>0</v>
      </c>
      <c r="AR138" s="194" t="s">
        <v>83</v>
      </c>
      <c r="AT138" s="197" t="s">
        <v>73</v>
      </c>
      <c r="AU138" s="197" t="s">
        <v>74</v>
      </c>
      <c r="AY138" s="194" t="s">
        <v>159</v>
      </c>
      <c r="BK138" s="202">
        <f>SUM(BK139:BK155)</f>
        <v>0</v>
      </c>
    </row>
    <row r="139" spans="1:65" s="34" customFormat="1" ht="16.5" customHeight="1">
      <c r="A139" s="28"/>
      <c r="B139" s="29"/>
      <c r="C139" s="205" t="s">
        <v>244</v>
      </c>
      <c r="D139" s="205" t="s">
        <v>161</v>
      </c>
      <c r="E139" s="206" t="s">
        <v>1869</v>
      </c>
      <c r="F139" s="207" t="s">
        <v>1870</v>
      </c>
      <c r="G139" s="208" t="s">
        <v>241</v>
      </c>
      <c r="H139" s="209">
        <v>38</v>
      </c>
      <c r="I139" s="1"/>
      <c r="J139" s="211">
        <f aca="true" t="shared" si="10" ref="J139:J155">ROUND(I139*H139,2)</f>
        <v>0</v>
      </c>
      <c r="K139" s="263" t="s">
        <v>2249</v>
      </c>
      <c r="L139" s="29"/>
      <c r="M139" s="212" t="s">
        <v>1</v>
      </c>
      <c r="N139" s="213" t="s">
        <v>39</v>
      </c>
      <c r="O139" s="76"/>
      <c r="P139" s="214">
        <f aca="true" t="shared" si="11" ref="P139:P155">O139*H139</f>
        <v>0</v>
      </c>
      <c r="Q139" s="214">
        <v>0</v>
      </c>
      <c r="R139" s="214">
        <f aca="true" t="shared" si="12" ref="R139:R155">Q139*H139</f>
        <v>0</v>
      </c>
      <c r="S139" s="214">
        <v>0</v>
      </c>
      <c r="T139" s="215">
        <f aca="true" t="shared" si="13" ref="T139:T155"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244</v>
      </c>
      <c r="AT139" s="216" t="s">
        <v>161</v>
      </c>
      <c r="AU139" s="216" t="s">
        <v>79</v>
      </c>
      <c r="AY139" s="11" t="s">
        <v>159</v>
      </c>
      <c r="BE139" s="217">
        <f aca="true" t="shared" si="14" ref="BE139:BE155">IF(N139="základní",J139,0)</f>
        <v>0</v>
      </c>
      <c r="BF139" s="217">
        <f aca="true" t="shared" si="15" ref="BF139:BF155">IF(N139="snížená",J139,0)</f>
        <v>0</v>
      </c>
      <c r="BG139" s="217">
        <f aca="true" t="shared" si="16" ref="BG139:BG155">IF(N139="zákl. přenesená",J139,0)</f>
        <v>0</v>
      </c>
      <c r="BH139" s="217">
        <f aca="true" t="shared" si="17" ref="BH139:BH155">IF(N139="sníž. přenesená",J139,0)</f>
        <v>0</v>
      </c>
      <c r="BI139" s="217">
        <f aca="true" t="shared" si="18" ref="BI139:BI155">IF(N139="nulová",J139,0)</f>
        <v>0</v>
      </c>
      <c r="BJ139" s="11" t="s">
        <v>79</v>
      </c>
      <c r="BK139" s="217">
        <f aca="true" t="shared" si="19" ref="BK139:BK155">ROUND(I139*H139,2)</f>
        <v>0</v>
      </c>
      <c r="BL139" s="11" t="s">
        <v>244</v>
      </c>
      <c r="BM139" s="216" t="s">
        <v>429</v>
      </c>
    </row>
    <row r="140" spans="1:65" s="34" customFormat="1" ht="16.5" customHeight="1">
      <c r="A140" s="28"/>
      <c r="B140" s="29"/>
      <c r="C140" s="205" t="s">
        <v>249</v>
      </c>
      <c r="D140" s="205" t="s">
        <v>161</v>
      </c>
      <c r="E140" s="206" t="s">
        <v>1871</v>
      </c>
      <c r="F140" s="207" t="s">
        <v>1872</v>
      </c>
      <c r="G140" s="208" t="s">
        <v>241</v>
      </c>
      <c r="H140" s="209">
        <v>22</v>
      </c>
      <c r="I140" s="1"/>
      <c r="J140" s="211">
        <f t="shared" si="10"/>
        <v>0</v>
      </c>
      <c r="K140" s="263" t="s">
        <v>2249</v>
      </c>
      <c r="L140" s="29"/>
      <c r="M140" s="212" t="s">
        <v>1</v>
      </c>
      <c r="N140" s="213" t="s">
        <v>39</v>
      </c>
      <c r="O140" s="76"/>
      <c r="P140" s="214">
        <f t="shared" si="11"/>
        <v>0</v>
      </c>
      <c r="Q140" s="214">
        <v>0</v>
      </c>
      <c r="R140" s="214">
        <f t="shared" si="12"/>
        <v>0</v>
      </c>
      <c r="S140" s="214">
        <v>0</v>
      </c>
      <c r="T140" s="215">
        <f t="shared" si="1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216" t="s">
        <v>244</v>
      </c>
      <c r="AT140" s="216" t="s">
        <v>161</v>
      </c>
      <c r="AU140" s="216" t="s">
        <v>79</v>
      </c>
      <c r="AY140" s="11" t="s">
        <v>159</v>
      </c>
      <c r="BE140" s="217">
        <f t="shared" si="14"/>
        <v>0</v>
      </c>
      <c r="BF140" s="217">
        <f t="shared" si="15"/>
        <v>0</v>
      </c>
      <c r="BG140" s="217">
        <f t="shared" si="16"/>
        <v>0</v>
      </c>
      <c r="BH140" s="217">
        <f t="shared" si="17"/>
        <v>0</v>
      </c>
      <c r="BI140" s="217">
        <f t="shared" si="18"/>
        <v>0</v>
      </c>
      <c r="BJ140" s="11" t="s">
        <v>79</v>
      </c>
      <c r="BK140" s="217">
        <f t="shared" si="19"/>
        <v>0</v>
      </c>
      <c r="BL140" s="11" t="s">
        <v>244</v>
      </c>
      <c r="BM140" s="216" t="s">
        <v>460</v>
      </c>
    </row>
    <row r="141" spans="1:65" s="34" customFormat="1" ht="16.5" customHeight="1">
      <c r="A141" s="28"/>
      <c r="B141" s="29"/>
      <c r="C141" s="205" t="s">
        <v>254</v>
      </c>
      <c r="D141" s="205" t="s">
        <v>161</v>
      </c>
      <c r="E141" s="206" t="s">
        <v>1873</v>
      </c>
      <c r="F141" s="207" t="s">
        <v>1874</v>
      </c>
      <c r="G141" s="208" t="s">
        <v>241</v>
      </c>
      <c r="H141" s="209">
        <v>4</v>
      </c>
      <c r="I141" s="1"/>
      <c r="J141" s="211">
        <f t="shared" si="10"/>
        <v>0</v>
      </c>
      <c r="K141" s="263" t="s">
        <v>2249</v>
      </c>
      <c r="L141" s="29"/>
      <c r="M141" s="212" t="s">
        <v>1</v>
      </c>
      <c r="N141" s="213" t="s">
        <v>39</v>
      </c>
      <c r="O141" s="76"/>
      <c r="P141" s="214">
        <f t="shared" si="11"/>
        <v>0</v>
      </c>
      <c r="Q141" s="214">
        <v>0</v>
      </c>
      <c r="R141" s="214">
        <f t="shared" si="12"/>
        <v>0</v>
      </c>
      <c r="S141" s="214">
        <v>0</v>
      </c>
      <c r="T141" s="215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216" t="s">
        <v>244</v>
      </c>
      <c r="AT141" s="216" t="s">
        <v>161</v>
      </c>
      <c r="AU141" s="216" t="s">
        <v>79</v>
      </c>
      <c r="AY141" s="11" t="s">
        <v>159</v>
      </c>
      <c r="BE141" s="217">
        <f t="shared" si="14"/>
        <v>0</v>
      </c>
      <c r="BF141" s="217">
        <f t="shared" si="15"/>
        <v>0</v>
      </c>
      <c r="BG141" s="217">
        <f t="shared" si="16"/>
        <v>0</v>
      </c>
      <c r="BH141" s="217">
        <f t="shared" si="17"/>
        <v>0</v>
      </c>
      <c r="BI141" s="217">
        <f t="shared" si="18"/>
        <v>0</v>
      </c>
      <c r="BJ141" s="11" t="s">
        <v>79</v>
      </c>
      <c r="BK141" s="217">
        <f t="shared" si="19"/>
        <v>0</v>
      </c>
      <c r="BL141" s="11" t="s">
        <v>244</v>
      </c>
      <c r="BM141" s="216" t="s">
        <v>490</v>
      </c>
    </row>
    <row r="142" spans="1:65" s="34" customFormat="1" ht="16.5" customHeight="1">
      <c r="A142" s="28"/>
      <c r="B142" s="29"/>
      <c r="C142" s="205" t="s">
        <v>258</v>
      </c>
      <c r="D142" s="205" t="s">
        <v>161</v>
      </c>
      <c r="E142" s="206" t="s">
        <v>1875</v>
      </c>
      <c r="F142" s="207" t="s">
        <v>1876</v>
      </c>
      <c r="G142" s="208" t="s">
        <v>241</v>
      </c>
      <c r="H142" s="209">
        <v>4</v>
      </c>
      <c r="I142" s="1"/>
      <c r="J142" s="211">
        <f t="shared" si="10"/>
        <v>0</v>
      </c>
      <c r="K142" s="263" t="s">
        <v>2249</v>
      </c>
      <c r="L142" s="29"/>
      <c r="M142" s="212" t="s">
        <v>1</v>
      </c>
      <c r="N142" s="213" t="s">
        <v>39</v>
      </c>
      <c r="O142" s="76"/>
      <c r="P142" s="214">
        <f t="shared" si="11"/>
        <v>0</v>
      </c>
      <c r="Q142" s="214">
        <v>0</v>
      </c>
      <c r="R142" s="214">
        <f t="shared" si="12"/>
        <v>0</v>
      </c>
      <c r="S142" s="214">
        <v>0</v>
      </c>
      <c r="T142" s="215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216" t="s">
        <v>244</v>
      </c>
      <c r="AT142" s="216" t="s">
        <v>161</v>
      </c>
      <c r="AU142" s="216" t="s">
        <v>79</v>
      </c>
      <c r="AY142" s="11" t="s">
        <v>159</v>
      </c>
      <c r="BE142" s="217">
        <f t="shared" si="14"/>
        <v>0</v>
      </c>
      <c r="BF142" s="217">
        <f t="shared" si="15"/>
        <v>0</v>
      </c>
      <c r="BG142" s="217">
        <f t="shared" si="16"/>
        <v>0</v>
      </c>
      <c r="BH142" s="217">
        <f t="shared" si="17"/>
        <v>0</v>
      </c>
      <c r="BI142" s="217">
        <f t="shared" si="18"/>
        <v>0</v>
      </c>
      <c r="BJ142" s="11" t="s">
        <v>79</v>
      </c>
      <c r="BK142" s="217">
        <f t="shared" si="19"/>
        <v>0</v>
      </c>
      <c r="BL142" s="11" t="s">
        <v>244</v>
      </c>
      <c r="BM142" s="216" t="s">
        <v>506</v>
      </c>
    </row>
    <row r="143" spans="1:65" s="34" customFormat="1" ht="16.5" customHeight="1">
      <c r="A143" s="28"/>
      <c r="B143" s="29"/>
      <c r="C143" s="205" t="s">
        <v>263</v>
      </c>
      <c r="D143" s="205" t="s">
        <v>161</v>
      </c>
      <c r="E143" s="206" t="s">
        <v>1877</v>
      </c>
      <c r="F143" s="207" t="s">
        <v>1878</v>
      </c>
      <c r="G143" s="208" t="s">
        <v>241</v>
      </c>
      <c r="H143" s="209">
        <v>1</v>
      </c>
      <c r="I143" s="1"/>
      <c r="J143" s="211">
        <f t="shared" si="10"/>
        <v>0</v>
      </c>
      <c r="K143" s="263" t="s">
        <v>2249</v>
      </c>
      <c r="L143" s="29"/>
      <c r="M143" s="212" t="s">
        <v>1</v>
      </c>
      <c r="N143" s="213" t="s">
        <v>39</v>
      </c>
      <c r="O143" s="76"/>
      <c r="P143" s="214">
        <f t="shared" si="11"/>
        <v>0</v>
      </c>
      <c r="Q143" s="214">
        <v>0</v>
      </c>
      <c r="R143" s="214">
        <f t="shared" si="12"/>
        <v>0</v>
      </c>
      <c r="S143" s="214">
        <v>0</v>
      </c>
      <c r="T143" s="215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216" t="s">
        <v>244</v>
      </c>
      <c r="AT143" s="216" t="s">
        <v>161</v>
      </c>
      <c r="AU143" s="216" t="s">
        <v>79</v>
      </c>
      <c r="AY143" s="11" t="s">
        <v>159</v>
      </c>
      <c r="BE143" s="217">
        <f t="shared" si="14"/>
        <v>0</v>
      </c>
      <c r="BF143" s="217">
        <f t="shared" si="15"/>
        <v>0</v>
      </c>
      <c r="BG143" s="217">
        <f t="shared" si="16"/>
        <v>0</v>
      </c>
      <c r="BH143" s="217">
        <f t="shared" si="17"/>
        <v>0</v>
      </c>
      <c r="BI143" s="217">
        <f t="shared" si="18"/>
        <v>0</v>
      </c>
      <c r="BJ143" s="11" t="s">
        <v>79</v>
      </c>
      <c r="BK143" s="217">
        <f t="shared" si="19"/>
        <v>0</v>
      </c>
      <c r="BL143" s="11" t="s">
        <v>244</v>
      </c>
      <c r="BM143" s="216" t="s">
        <v>516</v>
      </c>
    </row>
    <row r="144" spans="1:65" s="34" customFormat="1" ht="16.5" customHeight="1">
      <c r="A144" s="28"/>
      <c r="B144" s="29"/>
      <c r="C144" s="205" t="s">
        <v>7</v>
      </c>
      <c r="D144" s="205" t="s">
        <v>161</v>
      </c>
      <c r="E144" s="206" t="s">
        <v>1879</v>
      </c>
      <c r="F144" s="207" t="s">
        <v>1880</v>
      </c>
      <c r="G144" s="208" t="s">
        <v>241</v>
      </c>
      <c r="H144" s="209">
        <v>1</v>
      </c>
      <c r="I144" s="1"/>
      <c r="J144" s="211">
        <f t="shared" si="10"/>
        <v>0</v>
      </c>
      <c r="K144" s="263" t="s">
        <v>2249</v>
      </c>
      <c r="L144" s="29"/>
      <c r="M144" s="212" t="s">
        <v>1</v>
      </c>
      <c r="N144" s="213" t="s">
        <v>39</v>
      </c>
      <c r="O144" s="76"/>
      <c r="P144" s="214">
        <f t="shared" si="11"/>
        <v>0</v>
      </c>
      <c r="Q144" s="214">
        <v>0</v>
      </c>
      <c r="R144" s="214">
        <f t="shared" si="12"/>
        <v>0</v>
      </c>
      <c r="S144" s="214">
        <v>0</v>
      </c>
      <c r="T144" s="215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244</v>
      </c>
      <c r="AT144" s="216" t="s">
        <v>161</v>
      </c>
      <c r="AU144" s="216" t="s">
        <v>79</v>
      </c>
      <c r="AY144" s="11" t="s">
        <v>159</v>
      </c>
      <c r="BE144" s="217">
        <f t="shared" si="14"/>
        <v>0</v>
      </c>
      <c r="BF144" s="217">
        <f t="shared" si="15"/>
        <v>0</v>
      </c>
      <c r="BG144" s="217">
        <f t="shared" si="16"/>
        <v>0</v>
      </c>
      <c r="BH144" s="217">
        <f t="shared" si="17"/>
        <v>0</v>
      </c>
      <c r="BI144" s="217">
        <f t="shared" si="18"/>
        <v>0</v>
      </c>
      <c r="BJ144" s="11" t="s">
        <v>79</v>
      </c>
      <c r="BK144" s="217">
        <f t="shared" si="19"/>
        <v>0</v>
      </c>
      <c r="BL144" s="11" t="s">
        <v>244</v>
      </c>
      <c r="BM144" s="216" t="s">
        <v>566</v>
      </c>
    </row>
    <row r="145" spans="1:65" s="34" customFormat="1" ht="16.5" customHeight="1">
      <c r="A145" s="28"/>
      <c r="B145" s="29"/>
      <c r="C145" s="205" t="s">
        <v>286</v>
      </c>
      <c r="D145" s="205" t="s">
        <v>161</v>
      </c>
      <c r="E145" s="206" t="s">
        <v>1881</v>
      </c>
      <c r="F145" s="207" t="s">
        <v>1882</v>
      </c>
      <c r="G145" s="208" t="s">
        <v>241</v>
      </c>
      <c r="H145" s="209">
        <v>168</v>
      </c>
      <c r="I145" s="1"/>
      <c r="J145" s="211">
        <f t="shared" si="10"/>
        <v>0</v>
      </c>
      <c r="K145" s="263" t="s">
        <v>2249</v>
      </c>
      <c r="L145" s="29"/>
      <c r="M145" s="212" t="s">
        <v>1</v>
      </c>
      <c r="N145" s="213" t="s">
        <v>39</v>
      </c>
      <c r="O145" s="76"/>
      <c r="P145" s="214">
        <f t="shared" si="11"/>
        <v>0</v>
      </c>
      <c r="Q145" s="214">
        <v>0</v>
      </c>
      <c r="R145" s="214">
        <f t="shared" si="12"/>
        <v>0</v>
      </c>
      <c r="S145" s="214">
        <v>0</v>
      </c>
      <c r="T145" s="215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216" t="s">
        <v>244</v>
      </c>
      <c r="AT145" s="216" t="s">
        <v>161</v>
      </c>
      <c r="AU145" s="216" t="s">
        <v>79</v>
      </c>
      <c r="AY145" s="11" t="s">
        <v>159</v>
      </c>
      <c r="BE145" s="217">
        <f t="shared" si="14"/>
        <v>0</v>
      </c>
      <c r="BF145" s="217">
        <f t="shared" si="15"/>
        <v>0</v>
      </c>
      <c r="BG145" s="217">
        <f t="shared" si="16"/>
        <v>0</v>
      </c>
      <c r="BH145" s="217">
        <f t="shared" si="17"/>
        <v>0</v>
      </c>
      <c r="BI145" s="217">
        <f t="shared" si="18"/>
        <v>0</v>
      </c>
      <c r="BJ145" s="11" t="s">
        <v>79</v>
      </c>
      <c r="BK145" s="217">
        <f t="shared" si="19"/>
        <v>0</v>
      </c>
      <c r="BL145" s="11" t="s">
        <v>244</v>
      </c>
      <c r="BM145" s="216" t="s">
        <v>576</v>
      </c>
    </row>
    <row r="146" spans="1:65" s="34" customFormat="1" ht="21.75" customHeight="1">
      <c r="A146" s="28"/>
      <c r="B146" s="29"/>
      <c r="C146" s="205" t="s">
        <v>294</v>
      </c>
      <c r="D146" s="205" t="s">
        <v>161</v>
      </c>
      <c r="E146" s="206" t="s">
        <v>1883</v>
      </c>
      <c r="F146" s="207" t="s">
        <v>1884</v>
      </c>
      <c r="G146" s="208" t="s">
        <v>241</v>
      </c>
      <c r="H146" s="209">
        <v>168</v>
      </c>
      <c r="I146" s="1"/>
      <c r="J146" s="211">
        <f t="shared" si="10"/>
        <v>0</v>
      </c>
      <c r="K146" s="263" t="s">
        <v>2249</v>
      </c>
      <c r="L146" s="29"/>
      <c r="M146" s="212" t="s">
        <v>1</v>
      </c>
      <c r="N146" s="213" t="s">
        <v>39</v>
      </c>
      <c r="O146" s="76"/>
      <c r="P146" s="214">
        <f t="shared" si="11"/>
        <v>0</v>
      </c>
      <c r="Q146" s="214">
        <v>0</v>
      </c>
      <c r="R146" s="214">
        <f t="shared" si="12"/>
        <v>0</v>
      </c>
      <c r="S146" s="214">
        <v>0</v>
      </c>
      <c r="T146" s="215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216" t="s">
        <v>244</v>
      </c>
      <c r="AT146" s="216" t="s">
        <v>161</v>
      </c>
      <c r="AU146" s="216" t="s">
        <v>79</v>
      </c>
      <c r="AY146" s="11" t="s">
        <v>159</v>
      </c>
      <c r="BE146" s="217">
        <f t="shared" si="14"/>
        <v>0</v>
      </c>
      <c r="BF146" s="217">
        <f t="shared" si="15"/>
        <v>0</v>
      </c>
      <c r="BG146" s="217">
        <f t="shared" si="16"/>
        <v>0</v>
      </c>
      <c r="BH146" s="217">
        <f t="shared" si="17"/>
        <v>0</v>
      </c>
      <c r="BI146" s="217">
        <f t="shared" si="18"/>
        <v>0</v>
      </c>
      <c r="BJ146" s="11" t="s">
        <v>79</v>
      </c>
      <c r="BK146" s="217">
        <f t="shared" si="19"/>
        <v>0</v>
      </c>
      <c r="BL146" s="11" t="s">
        <v>244</v>
      </c>
      <c r="BM146" s="216" t="s">
        <v>589</v>
      </c>
    </row>
    <row r="147" spans="1:65" s="34" customFormat="1" ht="16.5" customHeight="1">
      <c r="A147" s="28"/>
      <c r="B147" s="29"/>
      <c r="C147" s="205" t="s">
        <v>306</v>
      </c>
      <c r="D147" s="205" t="s">
        <v>161</v>
      </c>
      <c r="E147" s="206" t="s">
        <v>1885</v>
      </c>
      <c r="F147" s="207" t="s">
        <v>1886</v>
      </c>
      <c r="G147" s="208" t="s">
        <v>241</v>
      </c>
      <c r="H147" s="209">
        <v>19</v>
      </c>
      <c r="I147" s="1"/>
      <c r="J147" s="211">
        <f t="shared" si="10"/>
        <v>0</v>
      </c>
      <c r="K147" s="263" t="s">
        <v>2249</v>
      </c>
      <c r="L147" s="29"/>
      <c r="M147" s="212" t="s">
        <v>1</v>
      </c>
      <c r="N147" s="213" t="s">
        <v>39</v>
      </c>
      <c r="O147" s="76"/>
      <c r="P147" s="214">
        <f t="shared" si="11"/>
        <v>0</v>
      </c>
      <c r="Q147" s="214">
        <v>0</v>
      </c>
      <c r="R147" s="214">
        <f t="shared" si="12"/>
        <v>0</v>
      </c>
      <c r="S147" s="214">
        <v>0</v>
      </c>
      <c r="T147" s="215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216" t="s">
        <v>244</v>
      </c>
      <c r="AT147" s="216" t="s">
        <v>161</v>
      </c>
      <c r="AU147" s="216" t="s">
        <v>79</v>
      </c>
      <c r="AY147" s="11" t="s">
        <v>159</v>
      </c>
      <c r="BE147" s="217">
        <f t="shared" si="14"/>
        <v>0</v>
      </c>
      <c r="BF147" s="217">
        <f t="shared" si="15"/>
        <v>0</v>
      </c>
      <c r="BG147" s="217">
        <f t="shared" si="16"/>
        <v>0</v>
      </c>
      <c r="BH147" s="217">
        <f t="shared" si="17"/>
        <v>0</v>
      </c>
      <c r="BI147" s="217">
        <f t="shared" si="18"/>
        <v>0</v>
      </c>
      <c r="BJ147" s="11" t="s">
        <v>79</v>
      </c>
      <c r="BK147" s="217">
        <f t="shared" si="19"/>
        <v>0</v>
      </c>
      <c r="BL147" s="11" t="s">
        <v>244</v>
      </c>
      <c r="BM147" s="216" t="s">
        <v>597</v>
      </c>
    </row>
    <row r="148" spans="1:65" s="34" customFormat="1" ht="16.5" customHeight="1">
      <c r="A148" s="28"/>
      <c r="B148" s="29"/>
      <c r="C148" s="205" t="s">
        <v>311</v>
      </c>
      <c r="D148" s="205" t="s">
        <v>161</v>
      </c>
      <c r="E148" s="206" t="s">
        <v>1887</v>
      </c>
      <c r="F148" s="207" t="s">
        <v>1888</v>
      </c>
      <c r="G148" s="208" t="s">
        <v>241</v>
      </c>
      <c r="H148" s="209">
        <v>11</v>
      </c>
      <c r="I148" s="1"/>
      <c r="J148" s="211">
        <f t="shared" si="10"/>
        <v>0</v>
      </c>
      <c r="K148" s="263" t="s">
        <v>2249</v>
      </c>
      <c r="L148" s="29"/>
      <c r="M148" s="212" t="s">
        <v>1</v>
      </c>
      <c r="N148" s="213" t="s">
        <v>39</v>
      </c>
      <c r="O148" s="76"/>
      <c r="P148" s="214">
        <f t="shared" si="11"/>
        <v>0</v>
      </c>
      <c r="Q148" s="214">
        <v>0</v>
      </c>
      <c r="R148" s="214">
        <f t="shared" si="12"/>
        <v>0</v>
      </c>
      <c r="S148" s="214">
        <v>0</v>
      </c>
      <c r="T148" s="215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216" t="s">
        <v>244</v>
      </c>
      <c r="AT148" s="216" t="s">
        <v>161</v>
      </c>
      <c r="AU148" s="216" t="s">
        <v>79</v>
      </c>
      <c r="AY148" s="11" t="s">
        <v>159</v>
      </c>
      <c r="BE148" s="217">
        <f t="shared" si="14"/>
        <v>0</v>
      </c>
      <c r="BF148" s="217">
        <f t="shared" si="15"/>
        <v>0</v>
      </c>
      <c r="BG148" s="217">
        <f t="shared" si="16"/>
        <v>0</v>
      </c>
      <c r="BH148" s="217">
        <f t="shared" si="17"/>
        <v>0</v>
      </c>
      <c r="BI148" s="217">
        <f t="shared" si="18"/>
        <v>0</v>
      </c>
      <c r="BJ148" s="11" t="s">
        <v>79</v>
      </c>
      <c r="BK148" s="217">
        <f t="shared" si="19"/>
        <v>0</v>
      </c>
      <c r="BL148" s="11" t="s">
        <v>244</v>
      </c>
      <c r="BM148" s="216" t="s">
        <v>605</v>
      </c>
    </row>
    <row r="149" spans="1:65" s="34" customFormat="1" ht="16.5" customHeight="1">
      <c r="A149" s="28"/>
      <c r="B149" s="29"/>
      <c r="C149" s="205" t="s">
        <v>319</v>
      </c>
      <c r="D149" s="205" t="s">
        <v>161</v>
      </c>
      <c r="E149" s="206" t="s">
        <v>1889</v>
      </c>
      <c r="F149" s="207" t="s">
        <v>1890</v>
      </c>
      <c r="G149" s="208" t="s">
        <v>241</v>
      </c>
      <c r="H149" s="209">
        <v>2</v>
      </c>
      <c r="I149" s="1"/>
      <c r="J149" s="211">
        <f t="shared" si="10"/>
        <v>0</v>
      </c>
      <c r="K149" s="263" t="s">
        <v>2249</v>
      </c>
      <c r="L149" s="29"/>
      <c r="M149" s="212" t="s">
        <v>1</v>
      </c>
      <c r="N149" s="213" t="s">
        <v>39</v>
      </c>
      <c r="O149" s="76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216" t="s">
        <v>244</v>
      </c>
      <c r="AT149" s="216" t="s">
        <v>161</v>
      </c>
      <c r="AU149" s="216" t="s">
        <v>79</v>
      </c>
      <c r="AY149" s="11" t="s">
        <v>159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1" t="s">
        <v>79</v>
      </c>
      <c r="BK149" s="217">
        <f t="shared" si="19"/>
        <v>0</v>
      </c>
      <c r="BL149" s="11" t="s">
        <v>244</v>
      </c>
      <c r="BM149" s="216" t="s">
        <v>614</v>
      </c>
    </row>
    <row r="150" spans="1:65" s="34" customFormat="1" ht="16.5" customHeight="1">
      <c r="A150" s="28"/>
      <c r="B150" s="29"/>
      <c r="C150" s="205" t="s">
        <v>326</v>
      </c>
      <c r="D150" s="205" t="s">
        <v>161</v>
      </c>
      <c r="E150" s="206" t="s">
        <v>1891</v>
      </c>
      <c r="F150" s="207" t="s">
        <v>1892</v>
      </c>
      <c r="G150" s="208" t="s">
        <v>1840</v>
      </c>
      <c r="H150" s="209">
        <v>19</v>
      </c>
      <c r="I150" s="1"/>
      <c r="J150" s="211">
        <f t="shared" si="10"/>
        <v>0</v>
      </c>
      <c r="K150" s="263" t="s">
        <v>2249</v>
      </c>
      <c r="L150" s="29"/>
      <c r="M150" s="212" t="s">
        <v>1</v>
      </c>
      <c r="N150" s="213" t="s">
        <v>39</v>
      </c>
      <c r="O150" s="76"/>
      <c r="P150" s="214">
        <f t="shared" si="11"/>
        <v>0</v>
      </c>
      <c r="Q150" s="214">
        <v>0</v>
      </c>
      <c r="R150" s="214">
        <f t="shared" si="12"/>
        <v>0</v>
      </c>
      <c r="S150" s="214">
        <v>0</v>
      </c>
      <c r="T150" s="215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216" t="s">
        <v>244</v>
      </c>
      <c r="AT150" s="216" t="s">
        <v>161</v>
      </c>
      <c r="AU150" s="216" t="s">
        <v>79</v>
      </c>
      <c r="AY150" s="11" t="s">
        <v>159</v>
      </c>
      <c r="BE150" s="217">
        <f t="shared" si="14"/>
        <v>0</v>
      </c>
      <c r="BF150" s="217">
        <f t="shared" si="15"/>
        <v>0</v>
      </c>
      <c r="BG150" s="217">
        <f t="shared" si="16"/>
        <v>0</v>
      </c>
      <c r="BH150" s="217">
        <f t="shared" si="17"/>
        <v>0</v>
      </c>
      <c r="BI150" s="217">
        <f t="shared" si="18"/>
        <v>0</v>
      </c>
      <c r="BJ150" s="11" t="s">
        <v>79</v>
      </c>
      <c r="BK150" s="217">
        <f t="shared" si="19"/>
        <v>0</v>
      </c>
      <c r="BL150" s="11" t="s">
        <v>244</v>
      </c>
      <c r="BM150" s="216" t="s">
        <v>624</v>
      </c>
    </row>
    <row r="151" spans="1:65" s="34" customFormat="1" ht="16.5" customHeight="1">
      <c r="A151" s="28"/>
      <c r="B151" s="29"/>
      <c r="C151" s="205" t="s">
        <v>333</v>
      </c>
      <c r="D151" s="205" t="s">
        <v>161</v>
      </c>
      <c r="E151" s="206" t="s">
        <v>1893</v>
      </c>
      <c r="F151" s="207" t="s">
        <v>1894</v>
      </c>
      <c r="G151" s="208" t="s">
        <v>1840</v>
      </c>
      <c r="H151" s="209">
        <v>11</v>
      </c>
      <c r="I151" s="1"/>
      <c r="J151" s="211">
        <f t="shared" si="10"/>
        <v>0</v>
      </c>
      <c r="K151" s="263" t="s">
        <v>2249</v>
      </c>
      <c r="L151" s="29"/>
      <c r="M151" s="212" t="s">
        <v>1</v>
      </c>
      <c r="N151" s="213" t="s">
        <v>39</v>
      </c>
      <c r="O151" s="76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216" t="s">
        <v>244</v>
      </c>
      <c r="AT151" s="216" t="s">
        <v>161</v>
      </c>
      <c r="AU151" s="216" t="s">
        <v>79</v>
      </c>
      <c r="AY151" s="11" t="s">
        <v>159</v>
      </c>
      <c r="BE151" s="217">
        <f t="shared" si="14"/>
        <v>0</v>
      </c>
      <c r="BF151" s="217">
        <f t="shared" si="15"/>
        <v>0</v>
      </c>
      <c r="BG151" s="217">
        <f t="shared" si="16"/>
        <v>0</v>
      </c>
      <c r="BH151" s="217">
        <f t="shared" si="17"/>
        <v>0</v>
      </c>
      <c r="BI151" s="217">
        <f t="shared" si="18"/>
        <v>0</v>
      </c>
      <c r="BJ151" s="11" t="s">
        <v>79</v>
      </c>
      <c r="BK151" s="217">
        <f t="shared" si="19"/>
        <v>0</v>
      </c>
      <c r="BL151" s="11" t="s">
        <v>244</v>
      </c>
      <c r="BM151" s="216" t="s">
        <v>637</v>
      </c>
    </row>
    <row r="152" spans="1:65" s="34" customFormat="1" ht="16.5" customHeight="1">
      <c r="A152" s="28"/>
      <c r="B152" s="29"/>
      <c r="C152" s="205" t="s">
        <v>340</v>
      </c>
      <c r="D152" s="205" t="s">
        <v>161</v>
      </c>
      <c r="E152" s="206" t="s">
        <v>1895</v>
      </c>
      <c r="F152" s="207" t="s">
        <v>1896</v>
      </c>
      <c r="G152" s="208" t="s">
        <v>1840</v>
      </c>
      <c r="H152" s="209">
        <v>2</v>
      </c>
      <c r="I152" s="1"/>
      <c r="J152" s="211">
        <f t="shared" si="10"/>
        <v>0</v>
      </c>
      <c r="K152" s="263" t="s">
        <v>2249</v>
      </c>
      <c r="L152" s="29"/>
      <c r="M152" s="212" t="s">
        <v>1</v>
      </c>
      <c r="N152" s="213" t="s">
        <v>39</v>
      </c>
      <c r="O152" s="76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216" t="s">
        <v>244</v>
      </c>
      <c r="AT152" s="216" t="s">
        <v>161</v>
      </c>
      <c r="AU152" s="216" t="s">
        <v>79</v>
      </c>
      <c r="AY152" s="11" t="s">
        <v>159</v>
      </c>
      <c r="BE152" s="217">
        <f t="shared" si="14"/>
        <v>0</v>
      </c>
      <c r="BF152" s="217">
        <f t="shared" si="15"/>
        <v>0</v>
      </c>
      <c r="BG152" s="217">
        <f t="shared" si="16"/>
        <v>0</v>
      </c>
      <c r="BH152" s="217">
        <f t="shared" si="17"/>
        <v>0</v>
      </c>
      <c r="BI152" s="217">
        <f t="shared" si="18"/>
        <v>0</v>
      </c>
      <c r="BJ152" s="11" t="s">
        <v>79</v>
      </c>
      <c r="BK152" s="217">
        <f t="shared" si="19"/>
        <v>0</v>
      </c>
      <c r="BL152" s="11" t="s">
        <v>244</v>
      </c>
      <c r="BM152" s="216" t="s">
        <v>650</v>
      </c>
    </row>
    <row r="153" spans="1:65" s="34" customFormat="1" ht="16.5" customHeight="1">
      <c r="A153" s="28"/>
      <c r="B153" s="29"/>
      <c r="C153" s="205" t="s">
        <v>346</v>
      </c>
      <c r="D153" s="205" t="s">
        <v>161</v>
      </c>
      <c r="E153" s="206" t="s">
        <v>1897</v>
      </c>
      <c r="F153" s="207" t="s">
        <v>1898</v>
      </c>
      <c r="G153" s="208" t="s">
        <v>241</v>
      </c>
      <c r="H153" s="209">
        <v>1</v>
      </c>
      <c r="I153" s="1"/>
      <c r="J153" s="211">
        <f t="shared" si="10"/>
        <v>0</v>
      </c>
      <c r="K153" s="263" t="s">
        <v>2249</v>
      </c>
      <c r="L153" s="29"/>
      <c r="M153" s="212" t="s">
        <v>1</v>
      </c>
      <c r="N153" s="213" t="s">
        <v>39</v>
      </c>
      <c r="O153" s="76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216" t="s">
        <v>244</v>
      </c>
      <c r="AT153" s="216" t="s">
        <v>161</v>
      </c>
      <c r="AU153" s="216" t="s">
        <v>79</v>
      </c>
      <c r="AY153" s="11" t="s">
        <v>159</v>
      </c>
      <c r="BE153" s="217">
        <f t="shared" si="14"/>
        <v>0</v>
      </c>
      <c r="BF153" s="217">
        <f t="shared" si="15"/>
        <v>0</v>
      </c>
      <c r="BG153" s="217">
        <f t="shared" si="16"/>
        <v>0</v>
      </c>
      <c r="BH153" s="217">
        <f t="shared" si="17"/>
        <v>0</v>
      </c>
      <c r="BI153" s="217">
        <f t="shared" si="18"/>
        <v>0</v>
      </c>
      <c r="BJ153" s="11" t="s">
        <v>79</v>
      </c>
      <c r="BK153" s="217">
        <f t="shared" si="19"/>
        <v>0</v>
      </c>
      <c r="BL153" s="11" t="s">
        <v>244</v>
      </c>
      <c r="BM153" s="216" t="s">
        <v>661</v>
      </c>
    </row>
    <row r="154" spans="1:65" s="34" customFormat="1" ht="48.95" customHeight="1">
      <c r="A154" s="28"/>
      <c r="B154" s="29"/>
      <c r="C154" s="205" t="s">
        <v>360</v>
      </c>
      <c r="D154" s="205" t="s">
        <v>161</v>
      </c>
      <c r="E154" s="206" t="s">
        <v>1899</v>
      </c>
      <c r="F154" s="207" t="s">
        <v>1900</v>
      </c>
      <c r="G154" s="208" t="s">
        <v>1840</v>
      </c>
      <c r="H154" s="209">
        <v>1</v>
      </c>
      <c r="I154" s="1"/>
      <c r="J154" s="211">
        <f t="shared" si="10"/>
        <v>0</v>
      </c>
      <c r="K154" s="263" t="s">
        <v>2249</v>
      </c>
      <c r="L154" s="29"/>
      <c r="M154" s="212" t="s">
        <v>1</v>
      </c>
      <c r="N154" s="213" t="s">
        <v>39</v>
      </c>
      <c r="O154" s="76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216" t="s">
        <v>244</v>
      </c>
      <c r="AT154" s="216" t="s">
        <v>161</v>
      </c>
      <c r="AU154" s="216" t="s">
        <v>79</v>
      </c>
      <c r="AY154" s="11" t="s">
        <v>159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1" t="s">
        <v>79</v>
      </c>
      <c r="BK154" s="217">
        <f t="shared" si="19"/>
        <v>0</v>
      </c>
      <c r="BL154" s="11" t="s">
        <v>244</v>
      </c>
      <c r="BM154" s="216" t="s">
        <v>669</v>
      </c>
    </row>
    <row r="155" spans="1:65" s="34" customFormat="1" ht="16.5" customHeight="1">
      <c r="A155" s="28"/>
      <c r="B155" s="29"/>
      <c r="C155" s="205" t="s">
        <v>429</v>
      </c>
      <c r="D155" s="205" t="s">
        <v>161</v>
      </c>
      <c r="E155" s="206" t="s">
        <v>1901</v>
      </c>
      <c r="F155" s="207" t="s">
        <v>1902</v>
      </c>
      <c r="G155" s="208" t="s">
        <v>200</v>
      </c>
      <c r="H155" s="209">
        <v>0.126</v>
      </c>
      <c r="I155" s="1"/>
      <c r="J155" s="211">
        <f t="shared" si="10"/>
        <v>0</v>
      </c>
      <c r="K155" s="263" t="s">
        <v>2249</v>
      </c>
      <c r="L155" s="29"/>
      <c r="M155" s="212" t="s">
        <v>1</v>
      </c>
      <c r="N155" s="213" t="s">
        <v>39</v>
      </c>
      <c r="O155" s="76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216" t="s">
        <v>244</v>
      </c>
      <c r="AT155" s="216" t="s">
        <v>161</v>
      </c>
      <c r="AU155" s="216" t="s">
        <v>79</v>
      </c>
      <c r="AY155" s="11" t="s">
        <v>159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1" t="s">
        <v>79</v>
      </c>
      <c r="BK155" s="217">
        <f t="shared" si="19"/>
        <v>0</v>
      </c>
      <c r="BL155" s="11" t="s">
        <v>244</v>
      </c>
      <c r="BM155" s="216" t="s">
        <v>677</v>
      </c>
    </row>
    <row r="156" spans="2:63" s="192" customFormat="1" ht="25.9" customHeight="1">
      <c r="B156" s="193"/>
      <c r="D156" s="194" t="s">
        <v>73</v>
      </c>
      <c r="E156" s="195" t="s">
        <v>1903</v>
      </c>
      <c r="F156" s="195" t="s">
        <v>1904</v>
      </c>
      <c r="J156" s="196">
        <f>BK156</f>
        <v>0</v>
      </c>
      <c r="K156" s="197"/>
      <c r="L156" s="193"/>
      <c r="M156" s="198"/>
      <c r="N156" s="199"/>
      <c r="O156" s="199"/>
      <c r="P156" s="200">
        <f>SUM(P157:P180)</f>
        <v>0</v>
      </c>
      <c r="Q156" s="199"/>
      <c r="R156" s="200">
        <f>SUM(R157:R180)</f>
        <v>0</v>
      </c>
      <c r="S156" s="199"/>
      <c r="T156" s="201">
        <f>SUM(T157:T180)</f>
        <v>0</v>
      </c>
      <c r="AR156" s="194" t="s">
        <v>83</v>
      </c>
      <c r="AT156" s="197" t="s">
        <v>73</v>
      </c>
      <c r="AU156" s="197" t="s">
        <v>74</v>
      </c>
      <c r="AY156" s="194" t="s">
        <v>159</v>
      </c>
      <c r="BK156" s="202">
        <f>SUM(BK157:BK180)</f>
        <v>0</v>
      </c>
    </row>
    <row r="157" spans="1:65" s="34" customFormat="1" ht="16.5" customHeight="1">
      <c r="A157" s="28"/>
      <c r="B157" s="29"/>
      <c r="C157" s="205" t="s">
        <v>433</v>
      </c>
      <c r="D157" s="205" t="s">
        <v>161</v>
      </c>
      <c r="E157" s="206" t="s">
        <v>1905</v>
      </c>
      <c r="F157" s="207" t="s">
        <v>1906</v>
      </c>
      <c r="G157" s="208" t="s">
        <v>241</v>
      </c>
      <c r="H157" s="209">
        <v>3</v>
      </c>
      <c r="I157" s="1"/>
      <c r="J157" s="211">
        <f aca="true" t="shared" si="20" ref="J157:J180">ROUND(I157*H157,2)</f>
        <v>0</v>
      </c>
      <c r="K157" s="263" t="s">
        <v>2249</v>
      </c>
      <c r="L157" s="29"/>
      <c r="M157" s="212" t="s">
        <v>1</v>
      </c>
      <c r="N157" s="213" t="s">
        <v>39</v>
      </c>
      <c r="O157" s="76"/>
      <c r="P157" s="214">
        <f aca="true" t="shared" si="21" ref="P157:P180">O157*H157</f>
        <v>0</v>
      </c>
      <c r="Q157" s="214">
        <v>0</v>
      </c>
      <c r="R157" s="214">
        <f aca="true" t="shared" si="22" ref="R157:R180">Q157*H157</f>
        <v>0</v>
      </c>
      <c r="S157" s="214">
        <v>0</v>
      </c>
      <c r="T157" s="215">
        <f aca="true" t="shared" si="23" ref="T157:T180"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216" t="s">
        <v>244</v>
      </c>
      <c r="AT157" s="216" t="s">
        <v>161</v>
      </c>
      <c r="AU157" s="216" t="s">
        <v>79</v>
      </c>
      <c r="AY157" s="11" t="s">
        <v>159</v>
      </c>
      <c r="BE157" s="217">
        <f aca="true" t="shared" si="24" ref="BE157:BE180">IF(N157="základní",J157,0)</f>
        <v>0</v>
      </c>
      <c r="BF157" s="217">
        <f aca="true" t="shared" si="25" ref="BF157:BF180">IF(N157="snížená",J157,0)</f>
        <v>0</v>
      </c>
      <c r="BG157" s="217">
        <f aca="true" t="shared" si="26" ref="BG157:BG180">IF(N157="zákl. přenesená",J157,0)</f>
        <v>0</v>
      </c>
      <c r="BH157" s="217">
        <f aca="true" t="shared" si="27" ref="BH157:BH180">IF(N157="sníž. přenesená",J157,0)</f>
        <v>0</v>
      </c>
      <c r="BI157" s="217">
        <f aca="true" t="shared" si="28" ref="BI157:BI180">IF(N157="nulová",J157,0)</f>
        <v>0</v>
      </c>
      <c r="BJ157" s="11" t="s">
        <v>79</v>
      </c>
      <c r="BK157" s="217">
        <f aca="true" t="shared" si="29" ref="BK157:BK180">ROUND(I157*H157,2)</f>
        <v>0</v>
      </c>
      <c r="BL157" s="11" t="s">
        <v>244</v>
      </c>
      <c r="BM157" s="216" t="s">
        <v>686</v>
      </c>
    </row>
    <row r="158" spans="1:65" s="34" customFormat="1" ht="16.5" customHeight="1">
      <c r="A158" s="28"/>
      <c r="B158" s="29"/>
      <c r="C158" s="205" t="s">
        <v>460</v>
      </c>
      <c r="D158" s="205" t="s">
        <v>161</v>
      </c>
      <c r="E158" s="206" t="s">
        <v>1907</v>
      </c>
      <c r="F158" s="207" t="s">
        <v>1908</v>
      </c>
      <c r="G158" s="208" t="s">
        <v>241</v>
      </c>
      <c r="H158" s="209">
        <v>1</v>
      </c>
      <c r="I158" s="1"/>
      <c r="J158" s="211">
        <f t="shared" si="20"/>
        <v>0</v>
      </c>
      <c r="K158" s="263" t="s">
        <v>2249</v>
      </c>
      <c r="L158" s="29"/>
      <c r="M158" s="212" t="s">
        <v>1</v>
      </c>
      <c r="N158" s="213" t="s">
        <v>39</v>
      </c>
      <c r="O158" s="76"/>
      <c r="P158" s="214">
        <f t="shared" si="21"/>
        <v>0</v>
      </c>
      <c r="Q158" s="214">
        <v>0</v>
      </c>
      <c r="R158" s="214">
        <f t="shared" si="22"/>
        <v>0</v>
      </c>
      <c r="S158" s="214">
        <v>0</v>
      </c>
      <c r="T158" s="215">
        <f t="shared" si="2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216" t="s">
        <v>244</v>
      </c>
      <c r="AT158" s="216" t="s">
        <v>161</v>
      </c>
      <c r="AU158" s="216" t="s">
        <v>79</v>
      </c>
      <c r="AY158" s="11" t="s">
        <v>159</v>
      </c>
      <c r="BE158" s="217">
        <f t="shared" si="24"/>
        <v>0</v>
      </c>
      <c r="BF158" s="217">
        <f t="shared" si="25"/>
        <v>0</v>
      </c>
      <c r="BG158" s="217">
        <f t="shared" si="26"/>
        <v>0</v>
      </c>
      <c r="BH158" s="217">
        <f t="shared" si="27"/>
        <v>0</v>
      </c>
      <c r="BI158" s="217">
        <f t="shared" si="28"/>
        <v>0</v>
      </c>
      <c r="BJ158" s="11" t="s">
        <v>79</v>
      </c>
      <c r="BK158" s="217">
        <f t="shared" si="29"/>
        <v>0</v>
      </c>
      <c r="BL158" s="11" t="s">
        <v>244</v>
      </c>
      <c r="BM158" s="216" t="s">
        <v>705</v>
      </c>
    </row>
    <row r="159" spans="1:65" s="34" customFormat="1" ht="16.5" customHeight="1">
      <c r="A159" s="28"/>
      <c r="B159" s="29"/>
      <c r="C159" s="205" t="s">
        <v>484</v>
      </c>
      <c r="D159" s="205" t="s">
        <v>161</v>
      </c>
      <c r="E159" s="206" t="s">
        <v>1909</v>
      </c>
      <c r="F159" s="207" t="s">
        <v>1910</v>
      </c>
      <c r="G159" s="208" t="s">
        <v>241</v>
      </c>
      <c r="H159" s="209">
        <v>6</v>
      </c>
      <c r="I159" s="1"/>
      <c r="J159" s="211">
        <f t="shared" si="20"/>
        <v>0</v>
      </c>
      <c r="K159" s="263" t="s">
        <v>2249</v>
      </c>
      <c r="L159" s="29"/>
      <c r="M159" s="212" t="s">
        <v>1</v>
      </c>
      <c r="N159" s="213" t="s">
        <v>39</v>
      </c>
      <c r="O159" s="76"/>
      <c r="P159" s="214">
        <f t="shared" si="21"/>
        <v>0</v>
      </c>
      <c r="Q159" s="214">
        <v>0</v>
      </c>
      <c r="R159" s="214">
        <f t="shared" si="22"/>
        <v>0</v>
      </c>
      <c r="S159" s="214">
        <v>0</v>
      </c>
      <c r="T159" s="215">
        <f t="shared" si="2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216" t="s">
        <v>244</v>
      </c>
      <c r="AT159" s="216" t="s">
        <v>161</v>
      </c>
      <c r="AU159" s="216" t="s">
        <v>79</v>
      </c>
      <c r="AY159" s="11" t="s">
        <v>159</v>
      </c>
      <c r="BE159" s="217">
        <f t="shared" si="24"/>
        <v>0</v>
      </c>
      <c r="BF159" s="217">
        <f t="shared" si="25"/>
        <v>0</v>
      </c>
      <c r="BG159" s="217">
        <f t="shared" si="26"/>
        <v>0</v>
      </c>
      <c r="BH159" s="217">
        <f t="shared" si="27"/>
        <v>0</v>
      </c>
      <c r="BI159" s="217">
        <f t="shared" si="28"/>
        <v>0</v>
      </c>
      <c r="BJ159" s="11" t="s">
        <v>79</v>
      </c>
      <c r="BK159" s="217">
        <f t="shared" si="29"/>
        <v>0</v>
      </c>
      <c r="BL159" s="11" t="s">
        <v>244</v>
      </c>
      <c r="BM159" s="216" t="s">
        <v>724</v>
      </c>
    </row>
    <row r="160" spans="1:65" s="34" customFormat="1" ht="16.5" customHeight="1">
      <c r="A160" s="28"/>
      <c r="B160" s="29"/>
      <c r="C160" s="205" t="s">
        <v>490</v>
      </c>
      <c r="D160" s="205" t="s">
        <v>161</v>
      </c>
      <c r="E160" s="206" t="s">
        <v>1911</v>
      </c>
      <c r="F160" s="207" t="s">
        <v>1912</v>
      </c>
      <c r="G160" s="208" t="s">
        <v>241</v>
      </c>
      <c r="H160" s="209">
        <v>19</v>
      </c>
      <c r="I160" s="1"/>
      <c r="J160" s="211">
        <f t="shared" si="20"/>
        <v>0</v>
      </c>
      <c r="K160" s="263" t="s">
        <v>2249</v>
      </c>
      <c r="L160" s="29"/>
      <c r="M160" s="212" t="s">
        <v>1</v>
      </c>
      <c r="N160" s="213" t="s">
        <v>39</v>
      </c>
      <c r="O160" s="76"/>
      <c r="P160" s="214">
        <f t="shared" si="21"/>
        <v>0</v>
      </c>
      <c r="Q160" s="214">
        <v>0</v>
      </c>
      <c r="R160" s="214">
        <f t="shared" si="22"/>
        <v>0</v>
      </c>
      <c r="S160" s="214">
        <v>0</v>
      </c>
      <c r="T160" s="215">
        <f t="shared" si="2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216" t="s">
        <v>244</v>
      </c>
      <c r="AT160" s="216" t="s">
        <v>161</v>
      </c>
      <c r="AU160" s="216" t="s">
        <v>79</v>
      </c>
      <c r="AY160" s="11" t="s">
        <v>159</v>
      </c>
      <c r="BE160" s="217">
        <f t="shared" si="24"/>
        <v>0</v>
      </c>
      <c r="BF160" s="217">
        <f t="shared" si="25"/>
        <v>0</v>
      </c>
      <c r="BG160" s="217">
        <f t="shared" si="26"/>
        <v>0</v>
      </c>
      <c r="BH160" s="217">
        <f t="shared" si="27"/>
        <v>0</v>
      </c>
      <c r="BI160" s="217">
        <f t="shared" si="28"/>
        <v>0</v>
      </c>
      <c r="BJ160" s="11" t="s">
        <v>79</v>
      </c>
      <c r="BK160" s="217">
        <f t="shared" si="29"/>
        <v>0</v>
      </c>
      <c r="BL160" s="11" t="s">
        <v>244</v>
      </c>
      <c r="BM160" s="216" t="s">
        <v>740</v>
      </c>
    </row>
    <row r="161" spans="1:65" s="34" customFormat="1" ht="16.5" customHeight="1">
      <c r="A161" s="28"/>
      <c r="B161" s="29"/>
      <c r="C161" s="205" t="s">
        <v>500</v>
      </c>
      <c r="D161" s="205" t="s">
        <v>161</v>
      </c>
      <c r="E161" s="206" t="s">
        <v>1913</v>
      </c>
      <c r="F161" s="207" t="s">
        <v>1914</v>
      </c>
      <c r="G161" s="208" t="s">
        <v>241</v>
      </c>
      <c r="H161" s="209">
        <v>6</v>
      </c>
      <c r="I161" s="1"/>
      <c r="J161" s="211">
        <f t="shared" si="20"/>
        <v>0</v>
      </c>
      <c r="K161" s="263" t="s">
        <v>2249</v>
      </c>
      <c r="L161" s="29"/>
      <c r="M161" s="212" t="s">
        <v>1</v>
      </c>
      <c r="N161" s="213" t="s">
        <v>39</v>
      </c>
      <c r="O161" s="76"/>
      <c r="P161" s="214">
        <f t="shared" si="21"/>
        <v>0</v>
      </c>
      <c r="Q161" s="214">
        <v>0</v>
      </c>
      <c r="R161" s="214">
        <f t="shared" si="22"/>
        <v>0</v>
      </c>
      <c r="S161" s="214">
        <v>0</v>
      </c>
      <c r="T161" s="215">
        <f t="shared" si="2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216" t="s">
        <v>244</v>
      </c>
      <c r="AT161" s="216" t="s">
        <v>161</v>
      </c>
      <c r="AU161" s="216" t="s">
        <v>79</v>
      </c>
      <c r="AY161" s="11" t="s">
        <v>159</v>
      </c>
      <c r="BE161" s="217">
        <f t="shared" si="24"/>
        <v>0</v>
      </c>
      <c r="BF161" s="217">
        <f t="shared" si="25"/>
        <v>0</v>
      </c>
      <c r="BG161" s="217">
        <f t="shared" si="26"/>
        <v>0</v>
      </c>
      <c r="BH161" s="217">
        <f t="shared" si="27"/>
        <v>0</v>
      </c>
      <c r="BI161" s="217">
        <f t="shared" si="28"/>
        <v>0</v>
      </c>
      <c r="BJ161" s="11" t="s">
        <v>79</v>
      </c>
      <c r="BK161" s="217">
        <f t="shared" si="29"/>
        <v>0</v>
      </c>
      <c r="BL161" s="11" t="s">
        <v>244</v>
      </c>
      <c r="BM161" s="216" t="s">
        <v>753</v>
      </c>
    </row>
    <row r="162" spans="1:65" s="34" customFormat="1" ht="16.5" customHeight="1">
      <c r="A162" s="28"/>
      <c r="B162" s="29"/>
      <c r="C162" s="205" t="s">
        <v>506</v>
      </c>
      <c r="D162" s="205" t="s">
        <v>161</v>
      </c>
      <c r="E162" s="206" t="s">
        <v>1915</v>
      </c>
      <c r="F162" s="207" t="s">
        <v>1916</v>
      </c>
      <c r="G162" s="208" t="s">
        <v>241</v>
      </c>
      <c r="H162" s="209">
        <v>6</v>
      </c>
      <c r="I162" s="1"/>
      <c r="J162" s="211">
        <f t="shared" si="20"/>
        <v>0</v>
      </c>
      <c r="K162" s="263" t="s">
        <v>2249</v>
      </c>
      <c r="L162" s="29"/>
      <c r="M162" s="212" t="s">
        <v>1</v>
      </c>
      <c r="N162" s="213" t="s">
        <v>39</v>
      </c>
      <c r="O162" s="76"/>
      <c r="P162" s="214">
        <f t="shared" si="21"/>
        <v>0</v>
      </c>
      <c r="Q162" s="214">
        <v>0</v>
      </c>
      <c r="R162" s="214">
        <f t="shared" si="22"/>
        <v>0</v>
      </c>
      <c r="S162" s="214">
        <v>0</v>
      </c>
      <c r="T162" s="215">
        <f t="shared" si="2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216" t="s">
        <v>244</v>
      </c>
      <c r="AT162" s="216" t="s">
        <v>161</v>
      </c>
      <c r="AU162" s="216" t="s">
        <v>79</v>
      </c>
      <c r="AY162" s="11" t="s">
        <v>159</v>
      </c>
      <c r="BE162" s="217">
        <f t="shared" si="24"/>
        <v>0</v>
      </c>
      <c r="BF162" s="217">
        <f t="shared" si="25"/>
        <v>0</v>
      </c>
      <c r="BG162" s="217">
        <f t="shared" si="26"/>
        <v>0</v>
      </c>
      <c r="BH162" s="217">
        <f t="shared" si="27"/>
        <v>0</v>
      </c>
      <c r="BI162" s="217">
        <f t="shared" si="28"/>
        <v>0</v>
      </c>
      <c r="BJ162" s="11" t="s">
        <v>79</v>
      </c>
      <c r="BK162" s="217">
        <f t="shared" si="29"/>
        <v>0</v>
      </c>
      <c r="BL162" s="11" t="s">
        <v>244</v>
      </c>
      <c r="BM162" s="216" t="s">
        <v>782</v>
      </c>
    </row>
    <row r="163" spans="1:65" s="34" customFormat="1" ht="16.5" customHeight="1">
      <c r="A163" s="28"/>
      <c r="B163" s="29"/>
      <c r="C163" s="205" t="s">
        <v>510</v>
      </c>
      <c r="D163" s="205" t="s">
        <v>161</v>
      </c>
      <c r="E163" s="206" t="s">
        <v>1917</v>
      </c>
      <c r="F163" s="207" t="s">
        <v>1918</v>
      </c>
      <c r="G163" s="208" t="s">
        <v>241</v>
      </c>
      <c r="H163" s="209">
        <v>21</v>
      </c>
      <c r="I163" s="1"/>
      <c r="J163" s="211">
        <f t="shared" si="20"/>
        <v>0</v>
      </c>
      <c r="K163" s="263" t="s">
        <v>2249</v>
      </c>
      <c r="L163" s="29"/>
      <c r="M163" s="212" t="s">
        <v>1</v>
      </c>
      <c r="N163" s="213" t="s">
        <v>39</v>
      </c>
      <c r="O163" s="76"/>
      <c r="P163" s="214">
        <f t="shared" si="21"/>
        <v>0</v>
      </c>
      <c r="Q163" s="214">
        <v>0</v>
      </c>
      <c r="R163" s="214">
        <f t="shared" si="22"/>
        <v>0</v>
      </c>
      <c r="S163" s="214">
        <v>0</v>
      </c>
      <c r="T163" s="215">
        <f t="shared" si="2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216" t="s">
        <v>244</v>
      </c>
      <c r="AT163" s="216" t="s">
        <v>161</v>
      </c>
      <c r="AU163" s="216" t="s">
        <v>79</v>
      </c>
      <c r="AY163" s="11" t="s">
        <v>159</v>
      </c>
      <c r="BE163" s="217">
        <f t="shared" si="24"/>
        <v>0</v>
      </c>
      <c r="BF163" s="217">
        <f t="shared" si="25"/>
        <v>0</v>
      </c>
      <c r="BG163" s="217">
        <f t="shared" si="26"/>
        <v>0</v>
      </c>
      <c r="BH163" s="217">
        <f t="shared" si="27"/>
        <v>0</v>
      </c>
      <c r="BI163" s="217">
        <f t="shared" si="28"/>
        <v>0</v>
      </c>
      <c r="BJ163" s="11" t="s">
        <v>79</v>
      </c>
      <c r="BK163" s="217">
        <f t="shared" si="29"/>
        <v>0</v>
      </c>
      <c r="BL163" s="11" t="s">
        <v>244</v>
      </c>
      <c r="BM163" s="216" t="s">
        <v>798</v>
      </c>
    </row>
    <row r="164" spans="1:65" s="34" customFormat="1" ht="16.5" customHeight="1">
      <c r="A164" s="28"/>
      <c r="B164" s="29"/>
      <c r="C164" s="205" t="s">
        <v>516</v>
      </c>
      <c r="D164" s="205" t="s">
        <v>161</v>
      </c>
      <c r="E164" s="206" t="s">
        <v>1919</v>
      </c>
      <c r="F164" s="207" t="s">
        <v>1920</v>
      </c>
      <c r="G164" s="208" t="s">
        <v>241</v>
      </c>
      <c r="H164" s="209">
        <v>1</v>
      </c>
      <c r="I164" s="1"/>
      <c r="J164" s="211">
        <f t="shared" si="20"/>
        <v>0</v>
      </c>
      <c r="K164" s="263" t="s">
        <v>2249</v>
      </c>
      <c r="L164" s="29"/>
      <c r="M164" s="212" t="s">
        <v>1</v>
      </c>
      <c r="N164" s="213" t="s">
        <v>39</v>
      </c>
      <c r="O164" s="76"/>
      <c r="P164" s="214">
        <f t="shared" si="21"/>
        <v>0</v>
      </c>
      <c r="Q164" s="214">
        <v>0</v>
      </c>
      <c r="R164" s="214">
        <f t="shared" si="22"/>
        <v>0</v>
      </c>
      <c r="S164" s="214">
        <v>0</v>
      </c>
      <c r="T164" s="215">
        <f t="shared" si="2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216" t="s">
        <v>244</v>
      </c>
      <c r="AT164" s="216" t="s">
        <v>161</v>
      </c>
      <c r="AU164" s="216" t="s">
        <v>79</v>
      </c>
      <c r="AY164" s="11" t="s">
        <v>159</v>
      </c>
      <c r="BE164" s="217">
        <f t="shared" si="24"/>
        <v>0</v>
      </c>
      <c r="BF164" s="217">
        <f t="shared" si="25"/>
        <v>0</v>
      </c>
      <c r="BG164" s="217">
        <f t="shared" si="26"/>
        <v>0</v>
      </c>
      <c r="BH164" s="217">
        <f t="shared" si="27"/>
        <v>0</v>
      </c>
      <c r="BI164" s="217">
        <f t="shared" si="28"/>
        <v>0</v>
      </c>
      <c r="BJ164" s="11" t="s">
        <v>79</v>
      </c>
      <c r="BK164" s="217">
        <f t="shared" si="29"/>
        <v>0</v>
      </c>
      <c r="BL164" s="11" t="s">
        <v>244</v>
      </c>
      <c r="BM164" s="216" t="s">
        <v>808</v>
      </c>
    </row>
    <row r="165" spans="1:65" s="34" customFormat="1" ht="16.5" customHeight="1">
      <c r="A165" s="28"/>
      <c r="B165" s="29"/>
      <c r="C165" s="205" t="s">
        <v>522</v>
      </c>
      <c r="D165" s="205" t="s">
        <v>161</v>
      </c>
      <c r="E165" s="206" t="s">
        <v>1921</v>
      </c>
      <c r="F165" s="207" t="s">
        <v>1922</v>
      </c>
      <c r="G165" s="208" t="s">
        <v>241</v>
      </c>
      <c r="H165" s="209">
        <v>4</v>
      </c>
      <c r="I165" s="1"/>
      <c r="J165" s="211">
        <f t="shared" si="20"/>
        <v>0</v>
      </c>
      <c r="K165" s="263" t="s">
        <v>2249</v>
      </c>
      <c r="L165" s="29"/>
      <c r="M165" s="212" t="s">
        <v>1</v>
      </c>
      <c r="N165" s="213" t="s">
        <v>39</v>
      </c>
      <c r="O165" s="76"/>
      <c r="P165" s="214">
        <f t="shared" si="21"/>
        <v>0</v>
      </c>
      <c r="Q165" s="214">
        <v>0</v>
      </c>
      <c r="R165" s="214">
        <f t="shared" si="22"/>
        <v>0</v>
      </c>
      <c r="S165" s="214">
        <v>0</v>
      </c>
      <c r="T165" s="215">
        <f t="shared" si="2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216" t="s">
        <v>244</v>
      </c>
      <c r="AT165" s="216" t="s">
        <v>161</v>
      </c>
      <c r="AU165" s="216" t="s">
        <v>79</v>
      </c>
      <c r="AY165" s="11" t="s">
        <v>159</v>
      </c>
      <c r="BE165" s="217">
        <f t="shared" si="24"/>
        <v>0</v>
      </c>
      <c r="BF165" s="217">
        <f t="shared" si="25"/>
        <v>0</v>
      </c>
      <c r="BG165" s="217">
        <f t="shared" si="26"/>
        <v>0</v>
      </c>
      <c r="BH165" s="217">
        <f t="shared" si="27"/>
        <v>0</v>
      </c>
      <c r="BI165" s="217">
        <f t="shared" si="28"/>
        <v>0</v>
      </c>
      <c r="BJ165" s="11" t="s">
        <v>79</v>
      </c>
      <c r="BK165" s="217">
        <f t="shared" si="29"/>
        <v>0</v>
      </c>
      <c r="BL165" s="11" t="s">
        <v>244</v>
      </c>
      <c r="BM165" s="216" t="s">
        <v>821</v>
      </c>
    </row>
    <row r="166" spans="1:65" s="34" customFormat="1" ht="16.5" customHeight="1">
      <c r="A166" s="28"/>
      <c r="B166" s="29"/>
      <c r="C166" s="205" t="s">
        <v>566</v>
      </c>
      <c r="D166" s="205" t="s">
        <v>161</v>
      </c>
      <c r="E166" s="206" t="s">
        <v>1923</v>
      </c>
      <c r="F166" s="207" t="s">
        <v>1924</v>
      </c>
      <c r="G166" s="208" t="s">
        <v>241</v>
      </c>
      <c r="H166" s="209">
        <v>1</v>
      </c>
      <c r="I166" s="1"/>
      <c r="J166" s="211">
        <f t="shared" si="20"/>
        <v>0</v>
      </c>
      <c r="K166" s="263" t="s">
        <v>2249</v>
      </c>
      <c r="L166" s="29"/>
      <c r="M166" s="212" t="s">
        <v>1</v>
      </c>
      <c r="N166" s="213" t="s">
        <v>39</v>
      </c>
      <c r="O166" s="76"/>
      <c r="P166" s="214">
        <f t="shared" si="21"/>
        <v>0</v>
      </c>
      <c r="Q166" s="214">
        <v>0</v>
      </c>
      <c r="R166" s="214">
        <f t="shared" si="22"/>
        <v>0</v>
      </c>
      <c r="S166" s="214">
        <v>0</v>
      </c>
      <c r="T166" s="215">
        <f t="shared" si="2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216" t="s">
        <v>244</v>
      </c>
      <c r="AT166" s="216" t="s">
        <v>161</v>
      </c>
      <c r="AU166" s="216" t="s">
        <v>79</v>
      </c>
      <c r="AY166" s="11" t="s">
        <v>159</v>
      </c>
      <c r="BE166" s="217">
        <f t="shared" si="24"/>
        <v>0</v>
      </c>
      <c r="BF166" s="217">
        <f t="shared" si="25"/>
        <v>0</v>
      </c>
      <c r="BG166" s="217">
        <f t="shared" si="26"/>
        <v>0</v>
      </c>
      <c r="BH166" s="217">
        <f t="shared" si="27"/>
        <v>0</v>
      </c>
      <c r="BI166" s="217">
        <f t="shared" si="28"/>
        <v>0</v>
      </c>
      <c r="BJ166" s="11" t="s">
        <v>79</v>
      </c>
      <c r="BK166" s="217">
        <f t="shared" si="29"/>
        <v>0</v>
      </c>
      <c r="BL166" s="11" t="s">
        <v>244</v>
      </c>
      <c r="BM166" s="216" t="s">
        <v>836</v>
      </c>
    </row>
    <row r="167" spans="1:65" s="34" customFormat="1" ht="16.5" customHeight="1">
      <c r="A167" s="28"/>
      <c r="B167" s="29"/>
      <c r="C167" s="205" t="s">
        <v>572</v>
      </c>
      <c r="D167" s="205" t="s">
        <v>161</v>
      </c>
      <c r="E167" s="206" t="s">
        <v>1925</v>
      </c>
      <c r="F167" s="207" t="s">
        <v>1926</v>
      </c>
      <c r="G167" s="208" t="s">
        <v>241</v>
      </c>
      <c r="H167" s="209">
        <v>15</v>
      </c>
      <c r="I167" s="1"/>
      <c r="J167" s="211">
        <f t="shared" si="20"/>
        <v>0</v>
      </c>
      <c r="K167" s="263" t="s">
        <v>2249</v>
      </c>
      <c r="L167" s="29"/>
      <c r="M167" s="212" t="s">
        <v>1</v>
      </c>
      <c r="N167" s="213" t="s">
        <v>39</v>
      </c>
      <c r="O167" s="76"/>
      <c r="P167" s="214">
        <f t="shared" si="21"/>
        <v>0</v>
      </c>
      <c r="Q167" s="214">
        <v>0</v>
      </c>
      <c r="R167" s="214">
        <f t="shared" si="22"/>
        <v>0</v>
      </c>
      <c r="S167" s="214">
        <v>0</v>
      </c>
      <c r="T167" s="215">
        <f t="shared" si="2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216" t="s">
        <v>244</v>
      </c>
      <c r="AT167" s="216" t="s">
        <v>161</v>
      </c>
      <c r="AU167" s="216" t="s">
        <v>79</v>
      </c>
      <c r="AY167" s="11" t="s">
        <v>159</v>
      </c>
      <c r="BE167" s="217">
        <f t="shared" si="24"/>
        <v>0</v>
      </c>
      <c r="BF167" s="217">
        <f t="shared" si="25"/>
        <v>0</v>
      </c>
      <c r="BG167" s="217">
        <f t="shared" si="26"/>
        <v>0</v>
      </c>
      <c r="BH167" s="217">
        <f t="shared" si="27"/>
        <v>0</v>
      </c>
      <c r="BI167" s="217">
        <f t="shared" si="28"/>
        <v>0</v>
      </c>
      <c r="BJ167" s="11" t="s">
        <v>79</v>
      </c>
      <c r="BK167" s="217">
        <f t="shared" si="29"/>
        <v>0</v>
      </c>
      <c r="BL167" s="11" t="s">
        <v>244</v>
      </c>
      <c r="BM167" s="216" t="s">
        <v>846</v>
      </c>
    </row>
    <row r="168" spans="1:65" s="34" customFormat="1" ht="16.5" customHeight="1">
      <c r="A168" s="28"/>
      <c r="B168" s="29"/>
      <c r="C168" s="205" t="s">
        <v>576</v>
      </c>
      <c r="D168" s="205" t="s">
        <v>161</v>
      </c>
      <c r="E168" s="206" t="s">
        <v>1927</v>
      </c>
      <c r="F168" s="207" t="s">
        <v>1928</v>
      </c>
      <c r="G168" s="208" t="s">
        <v>241</v>
      </c>
      <c r="H168" s="209">
        <v>7</v>
      </c>
      <c r="I168" s="1"/>
      <c r="J168" s="211">
        <f t="shared" si="20"/>
        <v>0</v>
      </c>
      <c r="K168" s="263" t="s">
        <v>2249</v>
      </c>
      <c r="L168" s="29"/>
      <c r="M168" s="212" t="s">
        <v>1</v>
      </c>
      <c r="N168" s="213" t="s">
        <v>39</v>
      </c>
      <c r="O168" s="76"/>
      <c r="P168" s="214">
        <f t="shared" si="21"/>
        <v>0</v>
      </c>
      <c r="Q168" s="214">
        <v>0</v>
      </c>
      <c r="R168" s="214">
        <f t="shared" si="22"/>
        <v>0</v>
      </c>
      <c r="S168" s="214">
        <v>0</v>
      </c>
      <c r="T168" s="215">
        <f t="shared" si="2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216" t="s">
        <v>244</v>
      </c>
      <c r="AT168" s="216" t="s">
        <v>161</v>
      </c>
      <c r="AU168" s="216" t="s">
        <v>79</v>
      </c>
      <c r="AY168" s="11" t="s">
        <v>159</v>
      </c>
      <c r="BE168" s="217">
        <f t="shared" si="24"/>
        <v>0</v>
      </c>
      <c r="BF168" s="217">
        <f t="shared" si="25"/>
        <v>0</v>
      </c>
      <c r="BG168" s="217">
        <f t="shared" si="26"/>
        <v>0</v>
      </c>
      <c r="BH168" s="217">
        <f t="shared" si="27"/>
        <v>0</v>
      </c>
      <c r="BI168" s="217">
        <f t="shared" si="28"/>
        <v>0</v>
      </c>
      <c r="BJ168" s="11" t="s">
        <v>79</v>
      </c>
      <c r="BK168" s="217">
        <f t="shared" si="29"/>
        <v>0</v>
      </c>
      <c r="BL168" s="11" t="s">
        <v>244</v>
      </c>
      <c r="BM168" s="216" t="s">
        <v>867</v>
      </c>
    </row>
    <row r="169" spans="1:65" s="34" customFormat="1" ht="16.5" customHeight="1">
      <c r="A169" s="28"/>
      <c r="B169" s="29"/>
      <c r="C169" s="205" t="s">
        <v>585</v>
      </c>
      <c r="D169" s="205" t="s">
        <v>161</v>
      </c>
      <c r="E169" s="206" t="s">
        <v>1929</v>
      </c>
      <c r="F169" s="207" t="s">
        <v>1930</v>
      </c>
      <c r="G169" s="208" t="s">
        <v>241</v>
      </c>
      <c r="H169" s="209">
        <v>21</v>
      </c>
      <c r="I169" s="1"/>
      <c r="J169" s="211">
        <f t="shared" si="20"/>
        <v>0</v>
      </c>
      <c r="K169" s="263" t="s">
        <v>2249</v>
      </c>
      <c r="L169" s="29"/>
      <c r="M169" s="212" t="s">
        <v>1</v>
      </c>
      <c r="N169" s="213" t="s">
        <v>39</v>
      </c>
      <c r="O169" s="76"/>
      <c r="P169" s="214">
        <f t="shared" si="21"/>
        <v>0</v>
      </c>
      <c r="Q169" s="214">
        <v>0</v>
      </c>
      <c r="R169" s="214">
        <f t="shared" si="22"/>
        <v>0</v>
      </c>
      <c r="S169" s="214">
        <v>0</v>
      </c>
      <c r="T169" s="215">
        <f t="shared" si="2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216" t="s">
        <v>244</v>
      </c>
      <c r="AT169" s="216" t="s">
        <v>161</v>
      </c>
      <c r="AU169" s="216" t="s">
        <v>79</v>
      </c>
      <c r="AY169" s="11" t="s">
        <v>159</v>
      </c>
      <c r="BE169" s="217">
        <f t="shared" si="24"/>
        <v>0</v>
      </c>
      <c r="BF169" s="217">
        <f t="shared" si="25"/>
        <v>0</v>
      </c>
      <c r="BG169" s="217">
        <f t="shared" si="26"/>
        <v>0</v>
      </c>
      <c r="BH169" s="217">
        <f t="shared" si="27"/>
        <v>0</v>
      </c>
      <c r="BI169" s="217">
        <f t="shared" si="28"/>
        <v>0</v>
      </c>
      <c r="BJ169" s="11" t="s">
        <v>79</v>
      </c>
      <c r="BK169" s="217">
        <f t="shared" si="29"/>
        <v>0</v>
      </c>
      <c r="BL169" s="11" t="s">
        <v>244</v>
      </c>
      <c r="BM169" s="216" t="s">
        <v>876</v>
      </c>
    </row>
    <row r="170" spans="1:65" s="34" customFormat="1" ht="16.5" customHeight="1">
      <c r="A170" s="28"/>
      <c r="B170" s="29"/>
      <c r="C170" s="205" t="s">
        <v>589</v>
      </c>
      <c r="D170" s="205" t="s">
        <v>161</v>
      </c>
      <c r="E170" s="206" t="s">
        <v>1931</v>
      </c>
      <c r="F170" s="207" t="s">
        <v>1932</v>
      </c>
      <c r="G170" s="208" t="s">
        <v>241</v>
      </c>
      <c r="H170" s="209">
        <v>11</v>
      </c>
      <c r="I170" s="1"/>
      <c r="J170" s="211">
        <f t="shared" si="20"/>
        <v>0</v>
      </c>
      <c r="K170" s="263" t="s">
        <v>2249</v>
      </c>
      <c r="L170" s="29"/>
      <c r="M170" s="212" t="s">
        <v>1</v>
      </c>
      <c r="N170" s="213" t="s">
        <v>39</v>
      </c>
      <c r="O170" s="76"/>
      <c r="P170" s="214">
        <f t="shared" si="21"/>
        <v>0</v>
      </c>
      <c r="Q170" s="214">
        <v>0</v>
      </c>
      <c r="R170" s="214">
        <f t="shared" si="22"/>
        <v>0</v>
      </c>
      <c r="S170" s="214">
        <v>0</v>
      </c>
      <c r="T170" s="215">
        <f t="shared" si="2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216" t="s">
        <v>244</v>
      </c>
      <c r="AT170" s="216" t="s">
        <v>161</v>
      </c>
      <c r="AU170" s="216" t="s">
        <v>79</v>
      </c>
      <c r="AY170" s="11" t="s">
        <v>159</v>
      </c>
      <c r="BE170" s="217">
        <f t="shared" si="24"/>
        <v>0</v>
      </c>
      <c r="BF170" s="217">
        <f t="shared" si="25"/>
        <v>0</v>
      </c>
      <c r="BG170" s="217">
        <f t="shared" si="26"/>
        <v>0</v>
      </c>
      <c r="BH170" s="217">
        <f t="shared" si="27"/>
        <v>0</v>
      </c>
      <c r="BI170" s="217">
        <f t="shared" si="28"/>
        <v>0</v>
      </c>
      <c r="BJ170" s="11" t="s">
        <v>79</v>
      </c>
      <c r="BK170" s="217">
        <f t="shared" si="29"/>
        <v>0</v>
      </c>
      <c r="BL170" s="11" t="s">
        <v>244</v>
      </c>
      <c r="BM170" s="216" t="s">
        <v>890</v>
      </c>
    </row>
    <row r="171" spans="1:65" s="34" customFormat="1" ht="16.5" customHeight="1">
      <c r="A171" s="28"/>
      <c r="B171" s="29"/>
      <c r="C171" s="205" t="s">
        <v>593</v>
      </c>
      <c r="D171" s="205" t="s">
        <v>161</v>
      </c>
      <c r="E171" s="206" t="s">
        <v>1933</v>
      </c>
      <c r="F171" s="207" t="s">
        <v>1934</v>
      </c>
      <c r="G171" s="208" t="s">
        <v>241</v>
      </c>
      <c r="H171" s="209">
        <v>6</v>
      </c>
      <c r="I171" s="1"/>
      <c r="J171" s="211">
        <f t="shared" si="20"/>
        <v>0</v>
      </c>
      <c r="K171" s="263" t="s">
        <v>2249</v>
      </c>
      <c r="L171" s="29"/>
      <c r="M171" s="212" t="s">
        <v>1</v>
      </c>
      <c r="N171" s="213" t="s">
        <v>39</v>
      </c>
      <c r="O171" s="76"/>
      <c r="P171" s="214">
        <f t="shared" si="21"/>
        <v>0</v>
      </c>
      <c r="Q171" s="214">
        <v>0</v>
      </c>
      <c r="R171" s="214">
        <f t="shared" si="22"/>
        <v>0</v>
      </c>
      <c r="S171" s="214">
        <v>0</v>
      </c>
      <c r="T171" s="215">
        <f t="shared" si="2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216" t="s">
        <v>244</v>
      </c>
      <c r="AT171" s="216" t="s">
        <v>161</v>
      </c>
      <c r="AU171" s="216" t="s">
        <v>79</v>
      </c>
      <c r="AY171" s="11" t="s">
        <v>159</v>
      </c>
      <c r="BE171" s="217">
        <f t="shared" si="24"/>
        <v>0</v>
      </c>
      <c r="BF171" s="217">
        <f t="shared" si="25"/>
        <v>0</v>
      </c>
      <c r="BG171" s="217">
        <f t="shared" si="26"/>
        <v>0</v>
      </c>
      <c r="BH171" s="217">
        <f t="shared" si="27"/>
        <v>0</v>
      </c>
      <c r="BI171" s="217">
        <f t="shared" si="28"/>
        <v>0</v>
      </c>
      <c r="BJ171" s="11" t="s">
        <v>79</v>
      </c>
      <c r="BK171" s="217">
        <f t="shared" si="29"/>
        <v>0</v>
      </c>
      <c r="BL171" s="11" t="s">
        <v>244</v>
      </c>
      <c r="BM171" s="216" t="s">
        <v>899</v>
      </c>
    </row>
    <row r="172" spans="1:65" s="34" customFormat="1" ht="16.5" customHeight="1">
      <c r="A172" s="28"/>
      <c r="B172" s="29"/>
      <c r="C172" s="205" t="s">
        <v>597</v>
      </c>
      <c r="D172" s="205" t="s">
        <v>161</v>
      </c>
      <c r="E172" s="206" t="s">
        <v>1935</v>
      </c>
      <c r="F172" s="207" t="s">
        <v>1936</v>
      </c>
      <c r="G172" s="208" t="s">
        <v>241</v>
      </c>
      <c r="H172" s="209">
        <v>3</v>
      </c>
      <c r="I172" s="1"/>
      <c r="J172" s="211">
        <f t="shared" si="20"/>
        <v>0</v>
      </c>
      <c r="K172" s="263" t="s">
        <v>2249</v>
      </c>
      <c r="L172" s="29"/>
      <c r="M172" s="212" t="s">
        <v>1</v>
      </c>
      <c r="N172" s="213" t="s">
        <v>39</v>
      </c>
      <c r="O172" s="76"/>
      <c r="P172" s="214">
        <f t="shared" si="21"/>
        <v>0</v>
      </c>
      <c r="Q172" s="214">
        <v>0</v>
      </c>
      <c r="R172" s="214">
        <f t="shared" si="22"/>
        <v>0</v>
      </c>
      <c r="S172" s="214">
        <v>0</v>
      </c>
      <c r="T172" s="215">
        <f t="shared" si="2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216" t="s">
        <v>244</v>
      </c>
      <c r="AT172" s="216" t="s">
        <v>161</v>
      </c>
      <c r="AU172" s="216" t="s">
        <v>79</v>
      </c>
      <c r="AY172" s="11" t="s">
        <v>159</v>
      </c>
      <c r="BE172" s="217">
        <f t="shared" si="24"/>
        <v>0</v>
      </c>
      <c r="BF172" s="217">
        <f t="shared" si="25"/>
        <v>0</v>
      </c>
      <c r="BG172" s="217">
        <f t="shared" si="26"/>
        <v>0</v>
      </c>
      <c r="BH172" s="217">
        <f t="shared" si="27"/>
        <v>0</v>
      </c>
      <c r="BI172" s="217">
        <f t="shared" si="28"/>
        <v>0</v>
      </c>
      <c r="BJ172" s="11" t="s">
        <v>79</v>
      </c>
      <c r="BK172" s="217">
        <f t="shared" si="29"/>
        <v>0</v>
      </c>
      <c r="BL172" s="11" t="s">
        <v>244</v>
      </c>
      <c r="BM172" s="216" t="s">
        <v>912</v>
      </c>
    </row>
    <row r="173" spans="1:65" s="34" customFormat="1" ht="16.5" customHeight="1">
      <c r="A173" s="28"/>
      <c r="B173" s="29"/>
      <c r="C173" s="205" t="s">
        <v>601</v>
      </c>
      <c r="D173" s="205" t="s">
        <v>161</v>
      </c>
      <c r="E173" s="206" t="s">
        <v>1937</v>
      </c>
      <c r="F173" s="207" t="s">
        <v>1938</v>
      </c>
      <c r="G173" s="208" t="s">
        <v>241</v>
      </c>
      <c r="H173" s="209">
        <v>1</v>
      </c>
      <c r="I173" s="1"/>
      <c r="J173" s="211">
        <f t="shared" si="20"/>
        <v>0</v>
      </c>
      <c r="K173" s="263" t="s">
        <v>2249</v>
      </c>
      <c r="L173" s="29"/>
      <c r="M173" s="212" t="s">
        <v>1</v>
      </c>
      <c r="N173" s="213" t="s">
        <v>39</v>
      </c>
      <c r="O173" s="76"/>
      <c r="P173" s="214">
        <f t="shared" si="21"/>
        <v>0</v>
      </c>
      <c r="Q173" s="214">
        <v>0</v>
      </c>
      <c r="R173" s="214">
        <f t="shared" si="22"/>
        <v>0</v>
      </c>
      <c r="S173" s="214">
        <v>0</v>
      </c>
      <c r="T173" s="215">
        <f t="shared" si="2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216" t="s">
        <v>244</v>
      </c>
      <c r="AT173" s="216" t="s">
        <v>161</v>
      </c>
      <c r="AU173" s="216" t="s">
        <v>79</v>
      </c>
      <c r="AY173" s="11" t="s">
        <v>159</v>
      </c>
      <c r="BE173" s="217">
        <f t="shared" si="24"/>
        <v>0</v>
      </c>
      <c r="BF173" s="217">
        <f t="shared" si="25"/>
        <v>0</v>
      </c>
      <c r="BG173" s="217">
        <f t="shared" si="26"/>
        <v>0</v>
      </c>
      <c r="BH173" s="217">
        <f t="shared" si="27"/>
        <v>0</v>
      </c>
      <c r="BI173" s="217">
        <f t="shared" si="28"/>
        <v>0</v>
      </c>
      <c r="BJ173" s="11" t="s">
        <v>79</v>
      </c>
      <c r="BK173" s="217">
        <f t="shared" si="29"/>
        <v>0</v>
      </c>
      <c r="BL173" s="11" t="s">
        <v>244</v>
      </c>
      <c r="BM173" s="216" t="s">
        <v>926</v>
      </c>
    </row>
    <row r="174" spans="1:65" s="34" customFormat="1" ht="16.5" customHeight="1">
      <c r="A174" s="28"/>
      <c r="B174" s="29"/>
      <c r="C174" s="205" t="s">
        <v>605</v>
      </c>
      <c r="D174" s="205" t="s">
        <v>161</v>
      </c>
      <c r="E174" s="206" t="s">
        <v>1939</v>
      </c>
      <c r="F174" s="207" t="s">
        <v>1940</v>
      </c>
      <c r="G174" s="208" t="s">
        <v>241</v>
      </c>
      <c r="H174" s="209">
        <v>1</v>
      </c>
      <c r="I174" s="1"/>
      <c r="J174" s="211">
        <f t="shared" si="20"/>
        <v>0</v>
      </c>
      <c r="K174" s="263" t="s">
        <v>2249</v>
      </c>
      <c r="L174" s="29"/>
      <c r="M174" s="212" t="s">
        <v>1</v>
      </c>
      <c r="N174" s="213" t="s">
        <v>39</v>
      </c>
      <c r="O174" s="76"/>
      <c r="P174" s="214">
        <f t="shared" si="21"/>
        <v>0</v>
      </c>
      <c r="Q174" s="214">
        <v>0</v>
      </c>
      <c r="R174" s="214">
        <f t="shared" si="22"/>
        <v>0</v>
      </c>
      <c r="S174" s="214">
        <v>0</v>
      </c>
      <c r="T174" s="215">
        <f t="shared" si="2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216" t="s">
        <v>244</v>
      </c>
      <c r="AT174" s="216" t="s">
        <v>161</v>
      </c>
      <c r="AU174" s="216" t="s">
        <v>79</v>
      </c>
      <c r="AY174" s="11" t="s">
        <v>159</v>
      </c>
      <c r="BE174" s="217">
        <f t="shared" si="24"/>
        <v>0</v>
      </c>
      <c r="BF174" s="217">
        <f t="shared" si="25"/>
        <v>0</v>
      </c>
      <c r="BG174" s="217">
        <f t="shared" si="26"/>
        <v>0</v>
      </c>
      <c r="BH174" s="217">
        <f t="shared" si="27"/>
        <v>0</v>
      </c>
      <c r="BI174" s="217">
        <f t="shared" si="28"/>
        <v>0</v>
      </c>
      <c r="BJ174" s="11" t="s">
        <v>79</v>
      </c>
      <c r="BK174" s="217">
        <f t="shared" si="29"/>
        <v>0</v>
      </c>
      <c r="BL174" s="11" t="s">
        <v>244</v>
      </c>
      <c r="BM174" s="216" t="s">
        <v>965</v>
      </c>
    </row>
    <row r="175" spans="1:65" s="34" customFormat="1" ht="16.5" customHeight="1">
      <c r="A175" s="28"/>
      <c r="B175" s="29"/>
      <c r="C175" s="205" t="s">
        <v>610</v>
      </c>
      <c r="D175" s="205" t="s">
        <v>161</v>
      </c>
      <c r="E175" s="206" t="s">
        <v>1941</v>
      </c>
      <c r="F175" s="207" t="s">
        <v>1942</v>
      </c>
      <c r="G175" s="208" t="s">
        <v>241</v>
      </c>
      <c r="H175" s="209">
        <v>2</v>
      </c>
      <c r="I175" s="1"/>
      <c r="J175" s="211">
        <f t="shared" si="20"/>
        <v>0</v>
      </c>
      <c r="K175" s="263" t="s">
        <v>2249</v>
      </c>
      <c r="L175" s="29"/>
      <c r="M175" s="212" t="s">
        <v>1</v>
      </c>
      <c r="N175" s="213" t="s">
        <v>39</v>
      </c>
      <c r="O175" s="76"/>
      <c r="P175" s="214">
        <f t="shared" si="21"/>
        <v>0</v>
      </c>
      <c r="Q175" s="214">
        <v>0</v>
      </c>
      <c r="R175" s="214">
        <f t="shared" si="22"/>
        <v>0</v>
      </c>
      <c r="S175" s="214">
        <v>0</v>
      </c>
      <c r="T175" s="215">
        <f t="shared" si="2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216" t="s">
        <v>244</v>
      </c>
      <c r="AT175" s="216" t="s">
        <v>161</v>
      </c>
      <c r="AU175" s="216" t="s">
        <v>79</v>
      </c>
      <c r="AY175" s="11" t="s">
        <v>159</v>
      </c>
      <c r="BE175" s="217">
        <f t="shared" si="24"/>
        <v>0</v>
      </c>
      <c r="BF175" s="217">
        <f t="shared" si="25"/>
        <v>0</v>
      </c>
      <c r="BG175" s="217">
        <f t="shared" si="26"/>
        <v>0</v>
      </c>
      <c r="BH175" s="217">
        <f t="shared" si="27"/>
        <v>0</v>
      </c>
      <c r="BI175" s="217">
        <f t="shared" si="28"/>
        <v>0</v>
      </c>
      <c r="BJ175" s="11" t="s">
        <v>79</v>
      </c>
      <c r="BK175" s="217">
        <f t="shared" si="29"/>
        <v>0</v>
      </c>
      <c r="BL175" s="11" t="s">
        <v>244</v>
      </c>
      <c r="BM175" s="216" t="s">
        <v>979</v>
      </c>
    </row>
    <row r="176" spans="1:65" s="34" customFormat="1" ht="16.5" customHeight="1">
      <c r="A176" s="28"/>
      <c r="B176" s="29"/>
      <c r="C176" s="205" t="s">
        <v>614</v>
      </c>
      <c r="D176" s="205" t="s">
        <v>161</v>
      </c>
      <c r="E176" s="206" t="s">
        <v>1943</v>
      </c>
      <c r="F176" s="207" t="s">
        <v>1944</v>
      </c>
      <c r="G176" s="208" t="s">
        <v>241</v>
      </c>
      <c r="H176" s="209">
        <v>1</v>
      </c>
      <c r="I176" s="1"/>
      <c r="J176" s="211">
        <f t="shared" si="20"/>
        <v>0</v>
      </c>
      <c r="K176" s="263" t="s">
        <v>2249</v>
      </c>
      <c r="L176" s="29"/>
      <c r="M176" s="212" t="s">
        <v>1</v>
      </c>
      <c r="N176" s="213" t="s">
        <v>39</v>
      </c>
      <c r="O176" s="76"/>
      <c r="P176" s="214">
        <f t="shared" si="21"/>
        <v>0</v>
      </c>
      <c r="Q176" s="214">
        <v>0</v>
      </c>
      <c r="R176" s="214">
        <f t="shared" si="22"/>
        <v>0</v>
      </c>
      <c r="S176" s="214">
        <v>0</v>
      </c>
      <c r="T176" s="215">
        <f t="shared" si="2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216" t="s">
        <v>244</v>
      </c>
      <c r="AT176" s="216" t="s">
        <v>161</v>
      </c>
      <c r="AU176" s="216" t="s">
        <v>79</v>
      </c>
      <c r="AY176" s="11" t="s">
        <v>159</v>
      </c>
      <c r="BE176" s="217">
        <f t="shared" si="24"/>
        <v>0</v>
      </c>
      <c r="BF176" s="217">
        <f t="shared" si="25"/>
        <v>0</v>
      </c>
      <c r="BG176" s="217">
        <f t="shared" si="26"/>
        <v>0</v>
      </c>
      <c r="BH176" s="217">
        <f t="shared" si="27"/>
        <v>0</v>
      </c>
      <c r="BI176" s="217">
        <f t="shared" si="28"/>
        <v>0</v>
      </c>
      <c r="BJ176" s="11" t="s">
        <v>79</v>
      </c>
      <c r="BK176" s="217">
        <f t="shared" si="29"/>
        <v>0</v>
      </c>
      <c r="BL176" s="11" t="s">
        <v>244</v>
      </c>
      <c r="BM176" s="216" t="s">
        <v>992</v>
      </c>
    </row>
    <row r="177" spans="1:65" s="34" customFormat="1" ht="16.5" customHeight="1">
      <c r="A177" s="28"/>
      <c r="B177" s="29"/>
      <c r="C177" s="205" t="s">
        <v>619</v>
      </c>
      <c r="D177" s="205" t="s">
        <v>161</v>
      </c>
      <c r="E177" s="206" t="s">
        <v>1945</v>
      </c>
      <c r="F177" s="207" t="s">
        <v>1946</v>
      </c>
      <c r="G177" s="208" t="s">
        <v>241</v>
      </c>
      <c r="H177" s="209">
        <v>1</v>
      </c>
      <c r="I177" s="1"/>
      <c r="J177" s="211">
        <f t="shared" si="20"/>
        <v>0</v>
      </c>
      <c r="K177" s="263" t="s">
        <v>2249</v>
      </c>
      <c r="L177" s="29"/>
      <c r="M177" s="212" t="s">
        <v>1</v>
      </c>
      <c r="N177" s="213" t="s">
        <v>39</v>
      </c>
      <c r="O177" s="76"/>
      <c r="P177" s="214">
        <f t="shared" si="21"/>
        <v>0</v>
      </c>
      <c r="Q177" s="214">
        <v>0</v>
      </c>
      <c r="R177" s="214">
        <f t="shared" si="22"/>
        <v>0</v>
      </c>
      <c r="S177" s="214">
        <v>0</v>
      </c>
      <c r="T177" s="215">
        <f t="shared" si="2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216" t="s">
        <v>244</v>
      </c>
      <c r="AT177" s="216" t="s">
        <v>161</v>
      </c>
      <c r="AU177" s="216" t="s">
        <v>79</v>
      </c>
      <c r="AY177" s="11" t="s">
        <v>159</v>
      </c>
      <c r="BE177" s="217">
        <f t="shared" si="24"/>
        <v>0</v>
      </c>
      <c r="BF177" s="217">
        <f t="shared" si="25"/>
        <v>0</v>
      </c>
      <c r="BG177" s="217">
        <f t="shared" si="26"/>
        <v>0</v>
      </c>
      <c r="BH177" s="217">
        <f t="shared" si="27"/>
        <v>0</v>
      </c>
      <c r="BI177" s="217">
        <f t="shared" si="28"/>
        <v>0</v>
      </c>
      <c r="BJ177" s="11" t="s">
        <v>79</v>
      </c>
      <c r="BK177" s="217">
        <f t="shared" si="29"/>
        <v>0</v>
      </c>
      <c r="BL177" s="11" t="s">
        <v>244</v>
      </c>
      <c r="BM177" s="216" t="s">
        <v>1012</v>
      </c>
    </row>
    <row r="178" spans="1:65" s="34" customFormat="1" ht="16.5" customHeight="1">
      <c r="A178" s="28"/>
      <c r="B178" s="29"/>
      <c r="C178" s="205" t="s">
        <v>624</v>
      </c>
      <c r="D178" s="205" t="s">
        <v>161</v>
      </c>
      <c r="E178" s="206" t="s">
        <v>1947</v>
      </c>
      <c r="F178" s="207" t="s">
        <v>1948</v>
      </c>
      <c r="G178" s="208" t="s">
        <v>241</v>
      </c>
      <c r="H178" s="209">
        <v>28</v>
      </c>
      <c r="I178" s="1"/>
      <c r="J178" s="211">
        <f t="shared" si="20"/>
        <v>0</v>
      </c>
      <c r="K178" s="263" t="s">
        <v>2249</v>
      </c>
      <c r="L178" s="29"/>
      <c r="M178" s="212" t="s">
        <v>1</v>
      </c>
      <c r="N178" s="213" t="s">
        <v>39</v>
      </c>
      <c r="O178" s="76"/>
      <c r="P178" s="214">
        <f t="shared" si="21"/>
        <v>0</v>
      </c>
      <c r="Q178" s="214">
        <v>0</v>
      </c>
      <c r="R178" s="214">
        <f t="shared" si="22"/>
        <v>0</v>
      </c>
      <c r="S178" s="214">
        <v>0</v>
      </c>
      <c r="T178" s="215">
        <f t="shared" si="2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216" t="s">
        <v>244</v>
      </c>
      <c r="AT178" s="216" t="s">
        <v>161</v>
      </c>
      <c r="AU178" s="216" t="s">
        <v>79</v>
      </c>
      <c r="AY178" s="11" t="s">
        <v>159</v>
      </c>
      <c r="BE178" s="217">
        <f t="shared" si="24"/>
        <v>0</v>
      </c>
      <c r="BF178" s="217">
        <f t="shared" si="25"/>
        <v>0</v>
      </c>
      <c r="BG178" s="217">
        <f t="shared" si="26"/>
        <v>0</v>
      </c>
      <c r="BH178" s="217">
        <f t="shared" si="27"/>
        <v>0</v>
      </c>
      <c r="BI178" s="217">
        <f t="shared" si="28"/>
        <v>0</v>
      </c>
      <c r="BJ178" s="11" t="s">
        <v>79</v>
      </c>
      <c r="BK178" s="217">
        <f t="shared" si="29"/>
        <v>0</v>
      </c>
      <c r="BL178" s="11" t="s">
        <v>244</v>
      </c>
      <c r="BM178" s="216" t="s">
        <v>1027</v>
      </c>
    </row>
    <row r="179" spans="1:65" s="34" customFormat="1" ht="24.2" customHeight="1">
      <c r="A179" s="28"/>
      <c r="B179" s="29"/>
      <c r="C179" s="205" t="s">
        <v>629</v>
      </c>
      <c r="D179" s="205" t="s">
        <v>161</v>
      </c>
      <c r="E179" s="206" t="s">
        <v>1949</v>
      </c>
      <c r="F179" s="207" t="s">
        <v>1950</v>
      </c>
      <c r="G179" s="208" t="s">
        <v>241</v>
      </c>
      <c r="H179" s="209">
        <v>10</v>
      </c>
      <c r="I179" s="1"/>
      <c r="J179" s="211">
        <f t="shared" si="20"/>
        <v>0</v>
      </c>
      <c r="K179" s="263" t="s">
        <v>2249</v>
      </c>
      <c r="L179" s="29"/>
      <c r="M179" s="212" t="s">
        <v>1</v>
      </c>
      <c r="N179" s="213" t="s">
        <v>39</v>
      </c>
      <c r="O179" s="76"/>
      <c r="P179" s="214">
        <f t="shared" si="21"/>
        <v>0</v>
      </c>
      <c r="Q179" s="214">
        <v>0</v>
      </c>
      <c r="R179" s="214">
        <f t="shared" si="22"/>
        <v>0</v>
      </c>
      <c r="S179" s="214">
        <v>0</v>
      </c>
      <c r="T179" s="215">
        <f t="shared" si="23"/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216" t="s">
        <v>244</v>
      </c>
      <c r="AT179" s="216" t="s">
        <v>161</v>
      </c>
      <c r="AU179" s="216" t="s">
        <v>79</v>
      </c>
      <c r="AY179" s="11" t="s">
        <v>159</v>
      </c>
      <c r="BE179" s="217">
        <f t="shared" si="24"/>
        <v>0</v>
      </c>
      <c r="BF179" s="217">
        <f t="shared" si="25"/>
        <v>0</v>
      </c>
      <c r="BG179" s="217">
        <f t="shared" si="26"/>
        <v>0</v>
      </c>
      <c r="BH179" s="217">
        <f t="shared" si="27"/>
        <v>0</v>
      </c>
      <c r="BI179" s="217">
        <f t="shared" si="28"/>
        <v>0</v>
      </c>
      <c r="BJ179" s="11" t="s">
        <v>79</v>
      </c>
      <c r="BK179" s="217">
        <f t="shared" si="29"/>
        <v>0</v>
      </c>
      <c r="BL179" s="11" t="s">
        <v>244</v>
      </c>
      <c r="BM179" s="216" t="s">
        <v>1038</v>
      </c>
    </row>
    <row r="180" spans="1:65" s="34" customFormat="1" ht="16.5" customHeight="1">
      <c r="A180" s="28"/>
      <c r="B180" s="29"/>
      <c r="C180" s="205" t="s">
        <v>637</v>
      </c>
      <c r="D180" s="205" t="s">
        <v>161</v>
      </c>
      <c r="E180" s="206" t="s">
        <v>1951</v>
      </c>
      <c r="F180" s="207" t="s">
        <v>1952</v>
      </c>
      <c r="G180" s="208" t="s">
        <v>200</v>
      </c>
      <c r="H180" s="209">
        <v>6.216</v>
      </c>
      <c r="I180" s="1"/>
      <c r="J180" s="211">
        <f t="shared" si="20"/>
        <v>0</v>
      </c>
      <c r="K180" s="263" t="s">
        <v>2249</v>
      </c>
      <c r="L180" s="29"/>
      <c r="M180" s="269" t="s">
        <v>1</v>
      </c>
      <c r="N180" s="270" t="s">
        <v>39</v>
      </c>
      <c r="O180" s="271"/>
      <c r="P180" s="272">
        <f t="shared" si="21"/>
        <v>0</v>
      </c>
      <c r="Q180" s="272">
        <v>0</v>
      </c>
      <c r="R180" s="272">
        <f t="shared" si="22"/>
        <v>0</v>
      </c>
      <c r="S180" s="272">
        <v>0</v>
      </c>
      <c r="T180" s="273">
        <f t="shared" si="23"/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216" t="s">
        <v>244</v>
      </c>
      <c r="AT180" s="216" t="s">
        <v>161</v>
      </c>
      <c r="AU180" s="216" t="s">
        <v>79</v>
      </c>
      <c r="AY180" s="11" t="s">
        <v>159</v>
      </c>
      <c r="BE180" s="217">
        <f t="shared" si="24"/>
        <v>0</v>
      </c>
      <c r="BF180" s="217">
        <f t="shared" si="25"/>
        <v>0</v>
      </c>
      <c r="BG180" s="217">
        <f t="shared" si="26"/>
        <v>0</v>
      </c>
      <c r="BH180" s="217">
        <f t="shared" si="27"/>
        <v>0</v>
      </c>
      <c r="BI180" s="217">
        <f t="shared" si="28"/>
        <v>0</v>
      </c>
      <c r="BJ180" s="11" t="s">
        <v>79</v>
      </c>
      <c r="BK180" s="217">
        <f t="shared" si="29"/>
        <v>0</v>
      </c>
      <c r="BL180" s="11" t="s">
        <v>244</v>
      </c>
      <c r="BM180" s="216" t="s">
        <v>1049</v>
      </c>
    </row>
    <row r="181" spans="1:31" s="34" customFormat="1" ht="6.95" customHeight="1">
      <c r="A181" s="28"/>
      <c r="B181" s="55"/>
      <c r="C181" s="56"/>
      <c r="D181" s="56"/>
      <c r="E181" s="56"/>
      <c r="F181" s="56"/>
      <c r="G181" s="56"/>
      <c r="H181" s="56"/>
      <c r="I181" s="56"/>
      <c r="J181" s="56"/>
      <c r="K181" s="164"/>
      <c r="L181" s="29"/>
      <c r="M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</sheetData>
  <sheetProtection password="C0FB" sheet="1" objects="1" scenarios="1"/>
  <autoFilter ref="C119:K18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18">
      <selection activeCell="F152" sqref="F152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95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2:12" ht="12" customHeight="1">
      <c r="B8" s="14"/>
      <c r="D8" s="24" t="s">
        <v>115</v>
      </c>
      <c r="L8" s="14"/>
    </row>
    <row r="9" spans="1:31" s="34" customFormat="1" ht="16.5" customHeight="1">
      <c r="A9" s="28"/>
      <c r="B9" s="29"/>
      <c r="C9" s="28"/>
      <c r="D9" s="28"/>
      <c r="E9" s="136" t="s">
        <v>1953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 customHeight="1">
      <c r="A10" s="28"/>
      <c r="B10" s="29"/>
      <c r="C10" s="28"/>
      <c r="D10" s="24" t="s">
        <v>1954</v>
      </c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6.5" customHeight="1">
      <c r="A11" s="28"/>
      <c r="B11" s="29"/>
      <c r="C11" s="28"/>
      <c r="D11" s="28"/>
      <c r="E11" s="64" t="s">
        <v>1955</v>
      </c>
      <c r="F11" s="139"/>
      <c r="G11" s="139"/>
      <c r="H11" s="139"/>
      <c r="I11" s="28"/>
      <c r="J11" s="28"/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2" customHeight="1">
      <c r="A13" s="28"/>
      <c r="B13" s="29"/>
      <c r="C13" s="28"/>
      <c r="D13" s="24" t="s">
        <v>17</v>
      </c>
      <c r="E13" s="28"/>
      <c r="F13" s="25" t="s">
        <v>1</v>
      </c>
      <c r="G13" s="28"/>
      <c r="H13" s="28"/>
      <c r="I13" s="24" t="s">
        <v>18</v>
      </c>
      <c r="J13" s="25" t="s">
        <v>1</v>
      </c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19</v>
      </c>
      <c r="E14" s="28"/>
      <c r="F14" s="25" t="s">
        <v>20</v>
      </c>
      <c r="G14" s="28"/>
      <c r="H14" s="28"/>
      <c r="I14" s="24" t="s">
        <v>21</v>
      </c>
      <c r="J14" s="140" t="str">
        <f>'Rekapitulace stavby'!AN8</f>
        <v>15. 2. 2021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0.7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12" customHeight="1">
      <c r="A16" s="28"/>
      <c r="B16" s="29"/>
      <c r="C16" s="28"/>
      <c r="D16" s="24" t="s">
        <v>23</v>
      </c>
      <c r="E16" s="28"/>
      <c r="F16" s="28"/>
      <c r="G16" s="28"/>
      <c r="H16" s="28"/>
      <c r="I16" s="24" t="s">
        <v>24</v>
      </c>
      <c r="J16" s="25" t="s">
        <v>1</v>
      </c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8" customHeight="1">
      <c r="A17" s="28"/>
      <c r="B17" s="29"/>
      <c r="C17" s="28"/>
      <c r="D17" s="28"/>
      <c r="E17" s="25" t="s">
        <v>25</v>
      </c>
      <c r="F17" s="28"/>
      <c r="G17" s="28"/>
      <c r="H17" s="28"/>
      <c r="I17" s="24" t="s">
        <v>26</v>
      </c>
      <c r="J17" s="25" t="s">
        <v>1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6.95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12" customHeight="1">
      <c r="A19" s="28"/>
      <c r="B19" s="29"/>
      <c r="C19" s="28"/>
      <c r="D19" s="24" t="s">
        <v>27</v>
      </c>
      <c r="E19" s="28"/>
      <c r="F19" s="28"/>
      <c r="G19" s="28"/>
      <c r="H19" s="28"/>
      <c r="I19" s="24" t="s">
        <v>24</v>
      </c>
      <c r="J19" s="4" t="str">
        <f>'Rekapitulace stavby'!AN13</f>
        <v>Vyplň údaj</v>
      </c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8" customHeight="1">
      <c r="A20" s="28"/>
      <c r="B20" s="29"/>
      <c r="C20" s="28"/>
      <c r="D20" s="28"/>
      <c r="E20" s="6" t="str">
        <f>'Rekapitulace stavby'!E14</f>
        <v>Vyplň údaj</v>
      </c>
      <c r="F20" s="268"/>
      <c r="G20" s="268"/>
      <c r="H20" s="268"/>
      <c r="I20" s="24" t="s">
        <v>26</v>
      </c>
      <c r="J20" s="4" t="str">
        <f>'Rekapitulace stavby'!AN14</f>
        <v>Vyplň údaj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6.95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12" customHeight="1">
      <c r="A22" s="28"/>
      <c r="B22" s="29"/>
      <c r="C22" s="28"/>
      <c r="D22" s="24" t="s">
        <v>29</v>
      </c>
      <c r="E22" s="28"/>
      <c r="F22" s="28"/>
      <c r="G22" s="28"/>
      <c r="H22" s="28"/>
      <c r="I22" s="24" t="s">
        <v>24</v>
      </c>
      <c r="J22" s="25" t="s">
        <v>1</v>
      </c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8" customHeight="1">
      <c r="A23" s="28"/>
      <c r="B23" s="29"/>
      <c r="C23" s="28"/>
      <c r="D23" s="28"/>
      <c r="E23" s="25" t="s">
        <v>30</v>
      </c>
      <c r="F23" s="28"/>
      <c r="G23" s="28"/>
      <c r="H23" s="28"/>
      <c r="I23" s="24" t="s">
        <v>26</v>
      </c>
      <c r="J23" s="25" t="s">
        <v>1</v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6.95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12" customHeight="1">
      <c r="A25" s="28"/>
      <c r="B25" s="29"/>
      <c r="C25" s="28"/>
      <c r="D25" s="24" t="s">
        <v>32</v>
      </c>
      <c r="E25" s="28"/>
      <c r="F25" s="28"/>
      <c r="G25" s="28"/>
      <c r="H25" s="28"/>
      <c r="I25" s="24" t="s">
        <v>24</v>
      </c>
      <c r="J25" s="25" t="str">
        <f>IF('Rekapitulace stavby'!AN19="","",'Rekapitulace stavby'!AN19)</f>
        <v/>
      </c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8" customHeight="1">
      <c r="A26" s="28"/>
      <c r="B26" s="29"/>
      <c r="C26" s="28"/>
      <c r="D26" s="28"/>
      <c r="E26" s="25" t="str">
        <f>IF('Rekapitulace stavby'!E20="","",'Rekapitulace stavby'!E20)</f>
        <v xml:space="preserve"> </v>
      </c>
      <c r="F26" s="28"/>
      <c r="G26" s="28"/>
      <c r="H26" s="28"/>
      <c r="I26" s="24" t="s">
        <v>26</v>
      </c>
      <c r="J26" s="25" t="str">
        <f>IF('Rekapitulace stavby'!AN20="","",'Rekapitulace stavby'!AN20)</f>
        <v/>
      </c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34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138"/>
      <c r="L27" s="50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4" customFormat="1" ht="12" customHeight="1">
      <c r="A28" s="28"/>
      <c r="B28" s="29"/>
      <c r="C28" s="28"/>
      <c r="D28" s="24" t="s">
        <v>33</v>
      </c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45" customFormat="1" ht="16.5" customHeight="1">
      <c r="A29" s="141"/>
      <c r="B29" s="142"/>
      <c r="C29" s="141"/>
      <c r="D29" s="141"/>
      <c r="E29" s="26" t="s">
        <v>1</v>
      </c>
      <c r="F29" s="26"/>
      <c r="G29" s="26"/>
      <c r="H29" s="26"/>
      <c r="I29" s="141"/>
      <c r="J29" s="141"/>
      <c r="K29" s="143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34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25.35" customHeight="1">
      <c r="A32" s="28"/>
      <c r="B32" s="29"/>
      <c r="C32" s="28"/>
      <c r="D32" s="147" t="s">
        <v>34</v>
      </c>
      <c r="E32" s="28"/>
      <c r="F32" s="28"/>
      <c r="G32" s="28"/>
      <c r="H32" s="28"/>
      <c r="I32" s="28"/>
      <c r="J32" s="148">
        <f>ROUND(J126,2)</f>
        <v>0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6.95" customHeight="1">
      <c r="A33" s="28"/>
      <c r="B33" s="29"/>
      <c r="C33" s="28"/>
      <c r="D33" s="89"/>
      <c r="E33" s="89"/>
      <c r="F33" s="89"/>
      <c r="G33" s="89"/>
      <c r="H33" s="89"/>
      <c r="I33" s="89"/>
      <c r="J33" s="89"/>
      <c r="K33" s="146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8"/>
      <c r="F34" s="149" t="s">
        <v>36</v>
      </c>
      <c r="G34" s="28"/>
      <c r="H34" s="28"/>
      <c r="I34" s="149" t="s">
        <v>35</v>
      </c>
      <c r="J34" s="149" t="s">
        <v>37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>
      <c r="A35" s="28"/>
      <c r="B35" s="29"/>
      <c r="C35" s="28"/>
      <c r="D35" s="150" t="s">
        <v>38</v>
      </c>
      <c r="E35" s="24" t="s">
        <v>39</v>
      </c>
      <c r="F35" s="151">
        <f>ROUND((SUM(BE126:BE155)),2)</f>
        <v>0</v>
      </c>
      <c r="G35" s="28"/>
      <c r="H35" s="28"/>
      <c r="I35" s="152">
        <v>0.21</v>
      </c>
      <c r="J35" s="151">
        <f>ROUND(((SUM(BE126:BE155))*I35),2)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>
      <c r="A36" s="28"/>
      <c r="B36" s="29"/>
      <c r="C36" s="28"/>
      <c r="D36" s="28"/>
      <c r="E36" s="24" t="s">
        <v>40</v>
      </c>
      <c r="F36" s="151">
        <f>ROUND((SUM(BF126:BF155)),2)</f>
        <v>0</v>
      </c>
      <c r="G36" s="28"/>
      <c r="H36" s="28"/>
      <c r="I36" s="152">
        <v>0.15</v>
      </c>
      <c r="J36" s="151">
        <f>ROUND(((SUM(BF126:BF155))*I36),2)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41</v>
      </c>
      <c r="F37" s="151">
        <f>ROUND((SUM(BG126:BG155)),2)</f>
        <v>0</v>
      </c>
      <c r="G37" s="28"/>
      <c r="H37" s="28"/>
      <c r="I37" s="152">
        <v>0.21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14.45" customHeight="1" hidden="1">
      <c r="A38" s="28"/>
      <c r="B38" s="29"/>
      <c r="C38" s="28"/>
      <c r="D38" s="28"/>
      <c r="E38" s="24" t="s">
        <v>42</v>
      </c>
      <c r="F38" s="151">
        <f>ROUND((SUM(BH126:BH155)),2)</f>
        <v>0</v>
      </c>
      <c r="G38" s="28"/>
      <c r="H38" s="28"/>
      <c r="I38" s="152">
        <v>0.15</v>
      </c>
      <c r="J38" s="151">
        <f>0</f>
        <v>0</v>
      </c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14.45" customHeight="1" hidden="1">
      <c r="A39" s="28"/>
      <c r="B39" s="29"/>
      <c r="C39" s="28"/>
      <c r="D39" s="28"/>
      <c r="E39" s="24" t="s">
        <v>43</v>
      </c>
      <c r="F39" s="151">
        <f>ROUND((SUM(BI126:BI155)),2)</f>
        <v>0</v>
      </c>
      <c r="G39" s="28"/>
      <c r="H39" s="28"/>
      <c r="I39" s="152">
        <v>0</v>
      </c>
      <c r="J39" s="151">
        <f>0</f>
        <v>0</v>
      </c>
      <c r="K39" s="13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34" customFormat="1" ht="25.35" customHeight="1">
      <c r="A41" s="28"/>
      <c r="B41" s="29"/>
      <c r="C41" s="153"/>
      <c r="D41" s="154" t="s">
        <v>44</v>
      </c>
      <c r="E41" s="80"/>
      <c r="F41" s="80"/>
      <c r="G41" s="155" t="s">
        <v>45</v>
      </c>
      <c r="H41" s="156" t="s">
        <v>46</v>
      </c>
      <c r="I41" s="80"/>
      <c r="J41" s="157">
        <f>SUM(J32:J39)</f>
        <v>0</v>
      </c>
      <c r="K41" s="158"/>
      <c r="L41" s="5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34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138"/>
      <c r="L42" s="5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2" ht="12" customHeight="1">
      <c r="B86" s="14"/>
      <c r="C86" s="24" t="s">
        <v>115</v>
      </c>
      <c r="L86" s="14"/>
    </row>
    <row r="87" spans="1:31" s="34" customFormat="1" ht="16.5" customHeight="1">
      <c r="A87" s="28"/>
      <c r="B87" s="29"/>
      <c r="C87" s="28"/>
      <c r="D87" s="28"/>
      <c r="E87" s="136" t="s">
        <v>1953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12" customHeight="1">
      <c r="A88" s="28"/>
      <c r="B88" s="29"/>
      <c r="C88" s="24" t="s">
        <v>1954</v>
      </c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6.5" customHeight="1">
      <c r="A89" s="28"/>
      <c r="B89" s="29"/>
      <c r="C89" s="28"/>
      <c r="D89" s="28"/>
      <c r="E89" s="64" t="str">
        <f>E11</f>
        <v>01 - Silnoproudá elektroinstalace</v>
      </c>
      <c r="F89" s="139"/>
      <c r="G89" s="139"/>
      <c r="H89" s="139"/>
      <c r="I89" s="28"/>
      <c r="J89" s="28"/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2" customHeight="1">
      <c r="A91" s="28"/>
      <c r="B91" s="29"/>
      <c r="C91" s="24" t="s">
        <v>19</v>
      </c>
      <c r="D91" s="28"/>
      <c r="E91" s="28"/>
      <c r="F91" s="25" t="str">
        <f>F14</f>
        <v xml:space="preserve"> </v>
      </c>
      <c r="G91" s="28"/>
      <c r="H91" s="28"/>
      <c r="I91" s="24" t="s">
        <v>21</v>
      </c>
      <c r="J91" s="140" t="str">
        <f>IF(J14="","",J14)</f>
        <v>15. 2. 2021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6.95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5.2" customHeight="1">
      <c r="A93" s="28"/>
      <c r="B93" s="29"/>
      <c r="C93" s="24" t="s">
        <v>23</v>
      </c>
      <c r="D93" s="28"/>
      <c r="E93" s="28"/>
      <c r="F93" s="25" t="str">
        <f>E17</f>
        <v>Pardubický kraj</v>
      </c>
      <c r="G93" s="28"/>
      <c r="H93" s="28"/>
      <c r="I93" s="24" t="s">
        <v>29</v>
      </c>
      <c r="J93" s="166" t="str">
        <f>E23</f>
        <v>astalon s.r.o.</v>
      </c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15.2" customHeight="1">
      <c r="A94" s="28"/>
      <c r="B94" s="29"/>
      <c r="C94" s="24" t="s">
        <v>27</v>
      </c>
      <c r="D94" s="28"/>
      <c r="E94" s="28"/>
      <c r="F94" s="25" t="str">
        <f>IF(E20="","",E20)</f>
        <v>Vyplň údaj</v>
      </c>
      <c r="G94" s="28"/>
      <c r="H94" s="28"/>
      <c r="I94" s="24" t="s">
        <v>32</v>
      </c>
      <c r="J94" s="166" t="str">
        <f>E26</f>
        <v xml:space="preserve"> </v>
      </c>
      <c r="K94" s="138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34" customFormat="1" ht="29.25" customHeight="1">
      <c r="A96" s="28"/>
      <c r="B96" s="29"/>
      <c r="C96" s="167" t="s">
        <v>118</v>
      </c>
      <c r="D96" s="153"/>
      <c r="E96" s="153"/>
      <c r="F96" s="153"/>
      <c r="G96" s="153"/>
      <c r="H96" s="153"/>
      <c r="I96" s="153"/>
      <c r="J96" s="168" t="s">
        <v>119</v>
      </c>
      <c r="K96" s="169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34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138"/>
      <c r="L97" s="50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34" customFormat="1" ht="22.7" customHeight="1">
      <c r="A98" s="28"/>
      <c r="B98" s="29"/>
      <c r="C98" s="170" t="s">
        <v>120</v>
      </c>
      <c r="D98" s="28"/>
      <c r="E98" s="28"/>
      <c r="F98" s="28"/>
      <c r="G98" s="28"/>
      <c r="H98" s="28"/>
      <c r="I98" s="28"/>
      <c r="J98" s="148">
        <f>J126</f>
        <v>0</v>
      </c>
      <c r="K98" s="138"/>
      <c r="L98" s="50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1" t="s">
        <v>121</v>
      </c>
    </row>
    <row r="99" spans="2:12" s="172" customFormat="1" ht="24.95" customHeight="1">
      <c r="B99" s="171"/>
      <c r="D99" s="173" t="s">
        <v>1956</v>
      </c>
      <c r="E99" s="174"/>
      <c r="F99" s="174"/>
      <c r="G99" s="174"/>
      <c r="H99" s="174"/>
      <c r="I99" s="174"/>
      <c r="J99" s="175">
        <f>J127</f>
        <v>0</v>
      </c>
      <c r="K99" s="176"/>
      <c r="L99" s="171"/>
    </row>
    <row r="100" spans="2:12" s="172" customFormat="1" ht="24.95" customHeight="1">
      <c r="B100" s="171"/>
      <c r="D100" s="173" t="s">
        <v>122</v>
      </c>
      <c r="E100" s="174"/>
      <c r="F100" s="174"/>
      <c r="G100" s="174"/>
      <c r="H100" s="174"/>
      <c r="I100" s="174"/>
      <c r="J100" s="175">
        <f>J138</f>
        <v>0</v>
      </c>
      <c r="K100" s="176"/>
      <c r="L100" s="171"/>
    </row>
    <row r="101" spans="2:12" s="119" customFormat="1" ht="19.9" customHeight="1">
      <c r="B101" s="177"/>
      <c r="D101" s="178" t="s">
        <v>126</v>
      </c>
      <c r="E101" s="179"/>
      <c r="F101" s="179"/>
      <c r="G101" s="179"/>
      <c r="H101" s="179"/>
      <c r="I101" s="179"/>
      <c r="J101" s="180">
        <f>J139</f>
        <v>0</v>
      </c>
      <c r="K101" s="181"/>
      <c r="L101" s="177"/>
    </row>
    <row r="102" spans="2:12" s="119" customFormat="1" ht="19.9" customHeight="1">
      <c r="B102" s="177"/>
      <c r="D102" s="178" t="s">
        <v>128</v>
      </c>
      <c r="E102" s="179"/>
      <c r="F102" s="179"/>
      <c r="G102" s="179"/>
      <c r="H102" s="179"/>
      <c r="I102" s="179"/>
      <c r="J102" s="180">
        <f>J141</f>
        <v>0</v>
      </c>
      <c r="K102" s="181"/>
      <c r="L102" s="177"/>
    </row>
    <row r="103" spans="2:12" s="172" customFormat="1" ht="24.95" customHeight="1">
      <c r="B103" s="171"/>
      <c r="D103" s="173" t="s">
        <v>131</v>
      </c>
      <c r="E103" s="174"/>
      <c r="F103" s="174"/>
      <c r="G103" s="174"/>
      <c r="H103" s="174"/>
      <c r="I103" s="174"/>
      <c r="J103" s="175">
        <f>J144</f>
        <v>0</v>
      </c>
      <c r="K103" s="176"/>
      <c r="L103" s="171"/>
    </row>
    <row r="104" spans="2:12" s="119" customFormat="1" ht="19.9" customHeight="1">
      <c r="B104" s="177"/>
      <c r="D104" s="178" t="s">
        <v>1957</v>
      </c>
      <c r="E104" s="179"/>
      <c r="F104" s="179"/>
      <c r="G104" s="179"/>
      <c r="H104" s="179"/>
      <c r="I104" s="179"/>
      <c r="J104" s="180">
        <f>J145</f>
        <v>0</v>
      </c>
      <c r="K104" s="181"/>
      <c r="L104" s="177"/>
    </row>
    <row r="105" spans="1:31" s="34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138"/>
      <c r="L105" s="50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34" customFormat="1" ht="6.95" customHeight="1">
      <c r="A106" s="28"/>
      <c r="B106" s="55"/>
      <c r="C106" s="56"/>
      <c r="D106" s="56"/>
      <c r="E106" s="56"/>
      <c r="F106" s="56"/>
      <c r="G106" s="56"/>
      <c r="H106" s="56"/>
      <c r="I106" s="56"/>
      <c r="J106" s="56"/>
      <c r="K106" s="164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34" customFormat="1" ht="6.95" customHeight="1">
      <c r="A110" s="28"/>
      <c r="B110" s="57"/>
      <c r="C110" s="58"/>
      <c r="D110" s="58"/>
      <c r="E110" s="58"/>
      <c r="F110" s="58"/>
      <c r="G110" s="58"/>
      <c r="H110" s="58"/>
      <c r="I110" s="58"/>
      <c r="J110" s="58"/>
      <c r="K110" s="165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24.95" customHeight="1">
      <c r="A111" s="28"/>
      <c r="B111" s="29"/>
      <c r="C111" s="15" t="s">
        <v>144</v>
      </c>
      <c r="D111" s="28"/>
      <c r="E111" s="28"/>
      <c r="F111" s="28"/>
      <c r="G111" s="28"/>
      <c r="H111" s="28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2" customHeight="1">
      <c r="A113" s="28"/>
      <c r="B113" s="29"/>
      <c r="C113" s="24" t="s">
        <v>15</v>
      </c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26.25" customHeight="1">
      <c r="A114" s="28"/>
      <c r="B114" s="29"/>
      <c r="C114" s="28"/>
      <c r="D114" s="28"/>
      <c r="E114" s="136" t="str">
        <f>E7</f>
        <v>SŠ chovu koní a jezdectví Kladruby nad Labem - rekonstrukce DM</v>
      </c>
      <c r="F114" s="137"/>
      <c r="G114" s="137"/>
      <c r="H114" s="137"/>
      <c r="I114" s="28"/>
      <c r="J114" s="28"/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2:12" ht="12" customHeight="1">
      <c r="B115" s="14"/>
      <c r="C115" s="24" t="s">
        <v>115</v>
      </c>
      <c r="L115" s="14"/>
    </row>
    <row r="116" spans="1:31" s="34" customFormat="1" ht="16.5" customHeight="1">
      <c r="A116" s="28"/>
      <c r="B116" s="29"/>
      <c r="C116" s="28"/>
      <c r="D116" s="28"/>
      <c r="E116" s="136" t="s">
        <v>1953</v>
      </c>
      <c r="F116" s="139"/>
      <c r="G116" s="139"/>
      <c r="H116" s="139"/>
      <c r="I116" s="28"/>
      <c r="J116" s="28"/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2" customHeight="1">
      <c r="A117" s="28"/>
      <c r="B117" s="29"/>
      <c r="C117" s="24" t="s">
        <v>1954</v>
      </c>
      <c r="D117" s="28"/>
      <c r="E117" s="28"/>
      <c r="F117" s="28"/>
      <c r="G117" s="28"/>
      <c r="H117" s="28"/>
      <c r="I117" s="28"/>
      <c r="J117" s="28"/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6.5" customHeight="1">
      <c r="A118" s="28"/>
      <c r="B118" s="29"/>
      <c r="C118" s="28"/>
      <c r="D118" s="28"/>
      <c r="E118" s="64" t="str">
        <f>E11</f>
        <v>01 - Silnoproudá elektroinstalace</v>
      </c>
      <c r="F118" s="139"/>
      <c r="G118" s="139"/>
      <c r="H118" s="139"/>
      <c r="I118" s="28"/>
      <c r="J118" s="28"/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34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34" customFormat="1" ht="12" customHeight="1">
      <c r="A120" s="28"/>
      <c r="B120" s="29"/>
      <c r="C120" s="24" t="s">
        <v>19</v>
      </c>
      <c r="D120" s="28"/>
      <c r="E120" s="28"/>
      <c r="F120" s="25" t="str">
        <f>F14</f>
        <v xml:space="preserve"> </v>
      </c>
      <c r="G120" s="28"/>
      <c r="H120" s="28"/>
      <c r="I120" s="24" t="s">
        <v>21</v>
      </c>
      <c r="J120" s="140" t="str">
        <f>IF(J14="","",J14)</f>
        <v>15. 2. 2021</v>
      </c>
      <c r="K120" s="138"/>
      <c r="L120" s="50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34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138"/>
      <c r="L121" s="50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34" customFormat="1" ht="15.2" customHeight="1">
      <c r="A122" s="28"/>
      <c r="B122" s="29"/>
      <c r="C122" s="24" t="s">
        <v>23</v>
      </c>
      <c r="D122" s="28"/>
      <c r="E122" s="28"/>
      <c r="F122" s="25" t="str">
        <f>E17</f>
        <v>Pardubický kraj</v>
      </c>
      <c r="G122" s="28"/>
      <c r="H122" s="28"/>
      <c r="I122" s="24" t="s">
        <v>29</v>
      </c>
      <c r="J122" s="166" t="str">
        <f>E23</f>
        <v>astalon s.r.o.</v>
      </c>
      <c r="K122" s="138"/>
      <c r="L122" s="50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34" customFormat="1" ht="15.2" customHeight="1">
      <c r="A123" s="28"/>
      <c r="B123" s="29"/>
      <c r="C123" s="24" t="s">
        <v>27</v>
      </c>
      <c r="D123" s="28"/>
      <c r="E123" s="28"/>
      <c r="F123" s="25" t="str">
        <f>IF(E20="","",E20)</f>
        <v>Vyplň údaj</v>
      </c>
      <c r="G123" s="28"/>
      <c r="H123" s="28"/>
      <c r="I123" s="24" t="s">
        <v>32</v>
      </c>
      <c r="J123" s="166" t="str">
        <f>E26</f>
        <v xml:space="preserve"> </v>
      </c>
      <c r="K123" s="138"/>
      <c r="L123" s="50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34" customFormat="1" ht="10.3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138"/>
      <c r="L124" s="50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87" customFormat="1" ht="29.25" customHeight="1">
      <c r="A125" s="143"/>
      <c r="B125" s="182"/>
      <c r="C125" s="183" t="s">
        <v>145</v>
      </c>
      <c r="D125" s="184" t="s">
        <v>59</v>
      </c>
      <c r="E125" s="184" t="s">
        <v>55</v>
      </c>
      <c r="F125" s="184" t="s">
        <v>56</v>
      </c>
      <c r="G125" s="184" t="s">
        <v>146</v>
      </c>
      <c r="H125" s="184" t="s">
        <v>147</v>
      </c>
      <c r="I125" s="184" t="s">
        <v>148</v>
      </c>
      <c r="J125" s="184" t="s">
        <v>119</v>
      </c>
      <c r="K125" s="185" t="s">
        <v>149</v>
      </c>
      <c r="L125" s="186"/>
      <c r="M125" s="85" t="s">
        <v>1</v>
      </c>
      <c r="N125" s="86" t="s">
        <v>38</v>
      </c>
      <c r="O125" s="86" t="s">
        <v>150</v>
      </c>
      <c r="P125" s="86" t="s">
        <v>151</v>
      </c>
      <c r="Q125" s="86" t="s">
        <v>152</v>
      </c>
      <c r="R125" s="86" t="s">
        <v>153</v>
      </c>
      <c r="S125" s="86" t="s">
        <v>154</v>
      </c>
      <c r="T125" s="87" t="s">
        <v>155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34" customFormat="1" ht="22.7" customHeight="1">
      <c r="A126" s="28"/>
      <c r="B126" s="29"/>
      <c r="C126" s="93" t="s">
        <v>156</v>
      </c>
      <c r="D126" s="28"/>
      <c r="E126" s="28"/>
      <c r="F126" s="28"/>
      <c r="G126" s="28"/>
      <c r="H126" s="28"/>
      <c r="I126" s="28"/>
      <c r="J126" s="188">
        <f>BK126</f>
        <v>0</v>
      </c>
      <c r="K126" s="138"/>
      <c r="L126" s="29"/>
      <c r="M126" s="88"/>
      <c r="N126" s="72"/>
      <c r="O126" s="89"/>
      <c r="P126" s="189">
        <f>P127+P138+P144</f>
        <v>0</v>
      </c>
      <c r="Q126" s="89"/>
      <c r="R126" s="189">
        <f>R127+R138+R144</f>
        <v>0</v>
      </c>
      <c r="S126" s="89"/>
      <c r="T126" s="190">
        <f>T127+T138+T144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1" t="s">
        <v>73</v>
      </c>
      <c r="AU126" s="11" t="s">
        <v>121</v>
      </c>
      <c r="BK126" s="191">
        <f>BK127+BK138+BK144</f>
        <v>0</v>
      </c>
    </row>
    <row r="127" spans="2:63" s="192" customFormat="1" ht="25.9" customHeight="1">
      <c r="B127" s="193"/>
      <c r="D127" s="194" t="s">
        <v>73</v>
      </c>
      <c r="E127" s="195" t="s">
        <v>1958</v>
      </c>
      <c r="F127" s="195" t="s">
        <v>1959</v>
      </c>
      <c r="J127" s="196">
        <f>BK127</f>
        <v>0</v>
      </c>
      <c r="K127" s="197"/>
      <c r="L127" s="193"/>
      <c r="M127" s="198"/>
      <c r="N127" s="199"/>
      <c r="O127" s="199"/>
      <c r="P127" s="200">
        <f>SUM(P128:P137)</f>
        <v>0</v>
      </c>
      <c r="Q127" s="199"/>
      <c r="R127" s="200">
        <f>SUM(R128:R137)</f>
        <v>0</v>
      </c>
      <c r="S127" s="199"/>
      <c r="T127" s="201">
        <f>SUM(T128:T137)</f>
        <v>0</v>
      </c>
      <c r="AR127" s="194" t="s">
        <v>79</v>
      </c>
      <c r="AT127" s="197" t="s">
        <v>73</v>
      </c>
      <c r="AU127" s="197" t="s">
        <v>74</v>
      </c>
      <c r="AY127" s="194" t="s">
        <v>159</v>
      </c>
      <c r="BK127" s="202">
        <f>SUM(BK128:BK137)</f>
        <v>0</v>
      </c>
    </row>
    <row r="128" spans="1:65" s="34" customFormat="1" ht="37.7" customHeight="1">
      <c r="A128" s="28"/>
      <c r="B128" s="29"/>
      <c r="C128" s="245" t="s">
        <v>79</v>
      </c>
      <c r="D128" s="245" t="s">
        <v>225</v>
      </c>
      <c r="E128" s="246" t="s">
        <v>1960</v>
      </c>
      <c r="F128" s="247" t="s">
        <v>1961</v>
      </c>
      <c r="G128" s="248" t="s">
        <v>241</v>
      </c>
      <c r="H128" s="249">
        <v>1</v>
      </c>
      <c r="I128" s="2"/>
      <c r="J128" s="250">
        <f aca="true" t="shared" si="0" ref="J128:J137">ROUND(I128*H128,2)</f>
        <v>0</v>
      </c>
      <c r="K128" s="264" t="s">
        <v>2249</v>
      </c>
      <c r="L128" s="251"/>
      <c r="M128" s="252" t="s">
        <v>1</v>
      </c>
      <c r="N128" s="253" t="s">
        <v>39</v>
      </c>
      <c r="O128" s="76"/>
      <c r="P128" s="214">
        <f aca="true" t="shared" si="1" ref="P128:P137">O128*H128</f>
        <v>0</v>
      </c>
      <c r="Q128" s="214">
        <v>0</v>
      </c>
      <c r="R128" s="214">
        <f aca="true" t="shared" si="2" ref="R128:R137">Q128*H128</f>
        <v>0</v>
      </c>
      <c r="S128" s="214">
        <v>0</v>
      </c>
      <c r="T128" s="215">
        <f aca="true" t="shared" si="3" ref="T128:T137"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197</v>
      </c>
      <c r="AT128" s="216" t="s">
        <v>225</v>
      </c>
      <c r="AU128" s="216" t="s">
        <v>79</v>
      </c>
      <c r="AY128" s="11" t="s">
        <v>159</v>
      </c>
      <c r="BE128" s="217">
        <f aca="true" t="shared" si="4" ref="BE128:BE137">IF(N128="základní",J128,0)</f>
        <v>0</v>
      </c>
      <c r="BF128" s="217">
        <f aca="true" t="shared" si="5" ref="BF128:BF137">IF(N128="snížená",J128,0)</f>
        <v>0</v>
      </c>
      <c r="BG128" s="217">
        <f aca="true" t="shared" si="6" ref="BG128:BG137">IF(N128="zákl. přenesená",J128,0)</f>
        <v>0</v>
      </c>
      <c r="BH128" s="217">
        <f aca="true" t="shared" si="7" ref="BH128:BH137">IF(N128="sníž. přenesená",J128,0)</f>
        <v>0</v>
      </c>
      <c r="BI128" s="217">
        <f aca="true" t="shared" si="8" ref="BI128:BI137">IF(N128="nulová",J128,0)</f>
        <v>0</v>
      </c>
      <c r="BJ128" s="11" t="s">
        <v>79</v>
      </c>
      <c r="BK128" s="217">
        <f aca="true" t="shared" si="9" ref="BK128:BK137">ROUND(I128*H128,2)</f>
        <v>0</v>
      </c>
      <c r="BL128" s="11" t="s">
        <v>89</v>
      </c>
      <c r="BM128" s="216" t="s">
        <v>83</v>
      </c>
    </row>
    <row r="129" spans="1:65" s="34" customFormat="1" ht="37.7" customHeight="1">
      <c r="A129" s="28"/>
      <c r="B129" s="29"/>
      <c r="C129" s="245" t="s">
        <v>83</v>
      </c>
      <c r="D129" s="245" t="s">
        <v>225</v>
      </c>
      <c r="E129" s="246" t="s">
        <v>1962</v>
      </c>
      <c r="F129" s="247" t="s">
        <v>1963</v>
      </c>
      <c r="G129" s="248" t="s">
        <v>241</v>
      </c>
      <c r="H129" s="249">
        <v>4</v>
      </c>
      <c r="I129" s="2"/>
      <c r="J129" s="250">
        <f t="shared" si="0"/>
        <v>0</v>
      </c>
      <c r="K129" s="264" t="s">
        <v>2249</v>
      </c>
      <c r="L129" s="251"/>
      <c r="M129" s="252" t="s">
        <v>1</v>
      </c>
      <c r="N129" s="25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197</v>
      </c>
      <c r="AT129" s="216" t="s">
        <v>225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89</v>
      </c>
      <c r="BM129" s="216" t="s">
        <v>89</v>
      </c>
    </row>
    <row r="130" spans="1:65" s="34" customFormat="1" ht="37.7" customHeight="1">
      <c r="A130" s="28"/>
      <c r="B130" s="29"/>
      <c r="C130" s="245" t="s">
        <v>86</v>
      </c>
      <c r="D130" s="245" t="s">
        <v>225</v>
      </c>
      <c r="E130" s="246" t="s">
        <v>1964</v>
      </c>
      <c r="F130" s="247" t="s">
        <v>1965</v>
      </c>
      <c r="G130" s="248" t="s">
        <v>241</v>
      </c>
      <c r="H130" s="249">
        <v>1</v>
      </c>
      <c r="I130" s="2"/>
      <c r="J130" s="250">
        <f t="shared" si="0"/>
        <v>0</v>
      </c>
      <c r="K130" s="264" t="s">
        <v>2249</v>
      </c>
      <c r="L130" s="251"/>
      <c r="M130" s="252" t="s">
        <v>1</v>
      </c>
      <c r="N130" s="25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197</v>
      </c>
      <c r="AT130" s="216" t="s">
        <v>225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89</v>
      </c>
      <c r="BM130" s="216" t="s">
        <v>189</v>
      </c>
    </row>
    <row r="131" spans="1:65" s="34" customFormat="1" ht="33" customHeight="1">
      <c r="A131" s="28"/>
      <c r="B131" s="29"/>
      <c r="C131" s="245" t="s">
        <v>89</v>
      </c>
      <c r="D131" s="245" t="s">
        <v>225</v>
      </c>
      <c r="E131" s="246" t="s">
        <v>1966</v>
      </c>
      <c r="F131" s="247" t="s">
        <v>1967</v>
      </c>
      <c r="G131" s="248" t="s">
        <v>241</v>
      </c>
      <c r="H131" s="249">
        <v>32</v>
      </c>
      <c r="I131" s="2"/>
      <c r="J131" s="250">
        <f t="shared" si="0"/>
        <v>0</v>
      </c>
      <c r="K131" s="264" t="s">
        <v>2249</v>
      </c>
      <c r="L131" s="251"/>
      <c r="M131" s="252" t="s">
        <v>1</v>
      </c>
      <c r="N131" s="25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197</v>
      </c>
      <c r="AT131" s="216" t="s">
        <v>225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89</v>
      </c>
      <c r="BM131" s="216" t="s">
        <v>197</v>
      </c>
    </row>
    <row r="132" spans="1:65" s="34" customFormat="1" ht="21.75" customHeight="1">
      <c r="A132" s="28"/>
      <c r="B132" s="29"/>
      <c r="C132" s="245" t="s">
        <v>108</v>
      </c>
      <c r="D132" s="245" t="s">
        <v>225</v>
      </c>
      <c r="E132" s="246" t="s">
        <v>1968</v>
      </c>
      <c r="F132" s="247" t="s">
        <v>1969</v>
      </c>
      <c r="G132" s="248" t="s">
        <v>241</v>
      </c>
      <c r="H132" s="249">
        <v>437</v>
      </c>
      <c r="I132" s="2"/>
      <c r="J132" s="250">
        <f t="shared" si="0"/>
        <v>0</v>
      </c>
      <c r="K132" s="264" t="s">
        <v>2249</v>
      </c>
      <c r="L132" s="251"/>
      <c r="M132" s="252" t="s">
        <v>1</v>
      </c>
      <c r="N132" s="25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197</v>
      </c>
      <c r="AT132" s="216" t="s">
        <v>225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89</v>
      </c>
      <c r="BM132" s="216" t="s">
        <v>207</v>
      </c>
    </row>
    <row r="133" spans="1:65" s="34" customFormat="1" ht="16.5" customHeight="1">
      <c r="A133" s="28"/>
      <c r="B133" s="29"/>
      <c r="C133" s="245" t="s">
        <v>189</v>
      </c>
      <c r="D133" s="245" t="s">
        <v>225</v>
      </c>
      <c r="E133" s="246" t="s">
        <v>1970</v>
      </c>
      <c r="F133" s="247" t="s">
        <v>1971</v>
      </c>
      <c r="G133" s="248" t="s">
        <v>241</v>
      </c>
      <c r="H133" s="249">
        <v>110</v>
      </c>
      <c r="I133" s="2"/>
      <c r="J133" s="250">
        <f t="shared" si="0"/>
        <v>0</v>
      </c>
      <c r="K133" s="264" t="s">
        <v>2249</v>
      </c>
      <c r="L133" s="251"/>
      <c r="M133" s="252" t="s">
        <v>1</v>
      </c>
      <c r="N133" s="25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197</v>
      </c>
      <c r="AT133" s="216" t="s">
        <v>225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89</v>
      </c>
      <c r="BM133" s="216" t="s">
        <v>216</v>
      </c>
    </row>
    <row r="134" spans="1:65" s="34" customFormat="1" ht="16.5" customHeight="1">
      <c r="A134" s="28"/>
      <c r="B134" s="29"/>
      <c r="C134" s="245" t="s">
        <v>111</v>
      </c>
      <c r="D134" s="245" t="s">
        <v>225</v>
      </c>
      <c r="E134" s="246" t="s">
        <v>1972</v>
      </c>
      <c r="F134" s="247" t="s">
        <v>1973</v>
      </c>
      <c r="G134" s="248" t="s">
        <v>241</v>
      </c>
      <c r="H134" s="249">
        <v>307</v>
      </c>
      <c r="I134" s="2"/>
      <c r="J134" s="250">
        <f t="shared" si="0"/>
        <v>0</v>
      </c>
      <c r="K134" s="264" t="s">
        <v>2249</v>
      </c>
      <c r="L134" s="251"/>
      <c r="M134" s="252" t="s">
        <v>1</v>
      </c>
      <c r="N134" s="25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197</v>
      </c>
      <c r="AT134" s="216" t="s">
        <v>225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89</v>
      </c>
      <c r="BM134" s="216" t="s">
        <v>231</v>
      </c>
    </row>
    <row r="135" spans="1:65" s="34" customFormat="1" ht="16.5" customHeight="1">
      <c r="A135" s="28"/>
      <c r="B135" s="29"/>
      <c r="C135" s="245" t="s">
        <v>197</v>
      </c>
      <c r="D135" s="245" t="s">
        <v>225</v>
      </c>
      <c r="E135" s="246" t="s">
        <v>1974</v>
      </c>
      <c r="F135" s="247" t="s">
        <v>1975</v>
      </c>
      <c r="G135" s="248" t="s">
        <v>322</v>
      </c>
      <c r="H135" s="249">
        <v>2052.6</v>
      </c>
      <c r="I135" s="2"/>
      <c r="J135" s="250">
        <f t="shared" si="0"/>
        <v>0</v>
      </c>
      <c r="K135" s="264" t="s">
        <v>2249</v>
      </c>
      <c r="L135" s="251"/>
      <c r="M135" s="252" t="s">
        <v>1</v>
      </c>
      <c r="N135" s="253" t="s">
        <v>39</v>
      </c>
      <c r="O135" s="76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216" t="s">
        <v>197</v>
      </c>
      <c r="AT135" s="216" t="s">
        <v>225</v>
      </c>
      <c r="AU135" s="216" t="s">
        <v>79</v>
      </c>
      <c r="AY135" s="11" t="s">
        <v>159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1" t="s">
        <v>79</v>
      </c>
      <c r="BK135" s="217">
        <f t="shared" si="9"/>
        <v>0</v>
      </c>
      <c r="BL135" s="11" t="s">
        <v>89</v>
      </c>
      <c r="BM135" s="216" t="s">
        <v>244</v>
      </c>
    </row>
    <row r="136" spans="1:65" s="34" customFormat="1" ht="16.5" customHeight="1">
      <c r="A136" s="28"/>
      <c r="B136" s="29"/>
      <c r="C136" s="245" t="s">
        <v>203</v>
      </c>
      <c r="D136" s="245" t="s">
        <v>225</v>
      </c>
      <c r="E136" s="246" t="s">
        <v>1976</v>
      </c>
      <c r="F136" s="247" t="s">
        <v>1977</v>
      </c>
      <c r="G136" s="248" t="s">
        <v>322</v>
      </c>
      <c r="H136" s="249">
        <v>310.2</v>
      </c>
      <c r="I136" s="2"/>
      <c r="J136" s="250">
        <f t="shared" si="0"/>
        <v>0</v>
      </c>
      <c r="K136" s="264" t="s">
        <v>2249</v>
      </c>
      <c r="L136" s="251"/>
      <c r="M136" s="252" t="s">
        <v>1</v>
      </c>
      <c r="N136" s="253" t="s">
        <v>39</v>
      </c>
      <c r="O136" s="76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197</v>
      </c>
      <c r="AT136" s="216" t="s">
        <v>225</v>
      </c>
      <c r="AU136" s="216" t="s">
        <v>79</v>
      </c>
      <c r="AY136" s="11" t="s">
        <v>159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1" t="s">
        <v>79</v>
      </c>
      <c r="BK136" s="217">
        <f t="shared" si="9"/>
        <v>0</v>
      </c>
      <c r="BL136" s="11" t="s">
        <v>89</v>
      </c>
      <c r="BM136" s="216" t="s">
        <v>254</v>
      </c>
    </row>
    <row r="137" spans="1:65" s="34" customFormat="1" ht="16.5" customHeight="1">
      <c r="A137" s="28"/>
      <c r="B137" s="29"/>
      <c r="C137" s="245" t="s">
        <v>207</v>
      </c>
      <c r="D137" s="245" t="s">
        <v>225</v>
      </c>
      <c r="E137" s="246" t="s">
        <v>1978</v>
      </c>
      <c r="F137" s="247" t="s">
        <v>1979</v>
      </c>
      <c r="G137" s="248" t="s">
        <v>322</v>
      </c>
      <c r="H137" s="249">
        <v>59</v>
      </c>
      <c r="I137" s="2"/>
      <c r="J137" s="250">
        <f t="shared" si="0"/>
        <v>0</v>
      </c>
      <c r="K137" s="264" t="s">
        <v>2249</v>
      </c>
      <c r="L137" s="251"/>
      <c r="M137" s="252" t="s">
        <v>1</v>
      </c>
      <c r="N137" s="253" t="s">
        <v>39</v>
      </c>
      <c r="O137" s="76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197</v>
      </c>
      <c r="AT137" s="216" t="s">
        <v>225</v>
      </c>
      <c r="AU137" s="216" t="s">
        <v>79</v>
      </c>
      <c r="AY137" s="11" t="s">
        <v>159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1" t="s">
        <v>79</v>
      </c>
      <c r="BK137" s="217">
        <f t="shared" si="9"/>
        <v>0</v>
      </c>
      <c r="BL137" s="11" t="s">
        <v>89</v>
      </c>
      <c r="BM137" s="216" t="s">
        <v>263</v>
      </c>
    </row>
    <row r="138" spans="2:63" s="192" customFormat="1" ht="25.9" customHeight="1">
      <c r="B138" s="193"/>
      <c r="D138" s="194" t="s">
        <v>73</v>
      </c>
      <c r="E138" s="195" t="s">
        <v>157</v>
      </c>
      <c r="F138" s="195" t="s">
        <v>158</v>
      </c>
      <c r="J138" s="196">
        <f>BK138</f>
        <v>0</v>
      </c>
      <c r="K138" s="197"/>
      <c r="L138" s="193"/>
      <c r="M138" s="198"/>
      <c r="N138" s="199"/>
      <c r="O138" s="199"/>
      <c r="P138" s="200">
        <f>P139+P141</f>
        <v>0</v>
      </c>
      <c r="Q138" s="199"/>
      <c r="R138" s="200">
        <f>R139+R141</f>
        <v>0</v>
      </c>
      <c r="S138" s="199"/>
      <c r="T138" s="201">
        <f>T139+T141</f>
        <v>0</v>
      </c>
      <c r="AR138" s="194" t="s">
        <v>79</v>
      </c>
      <c r="AT138" s="197" t="s">
        <v>73</v>
      </c>
      <c r="AU138" s="197" t="s">
        <v>74</v>
      </c>
      <c r="AY138" s="194" t="s">
        <v>159</v>
      </c>
      <c r="BK138" s="202">
        <f>BK139+BK141</f>
        <v>0</v>
      </c>
    </row>
    <row r="139" spans="2:63" s="192" customFormat="1" ht="22.7" customHeight="1">
      <c r="B139" s="193"/>
      <c r="D139" s="194" t="s">
        <v>73</v>
      </c>
      <c r="E139" s="203" t="s">
        <v>189</v>
      </c>
      <c r="F139" s="203" t="s">
        <v>339</v>
      </c>
      <c r="J139" s="204">
        <f>BK139</f>
        <v>0</v>
      </c>
      <c r="K139" s="197"/>
      <c r="L139" s="193"/>
      <c r="M139" s="198"/>
      <c r="N139" s="199"/>
      <c r="O139" s="199"/>
      <c r="P139" s="200">
        <f>P140</f>
        <v>0</v>
      </c>
      <c r="Q139" s="199"/>
      <c r="R139" s="200">
        <f>R140</f>
        <v>0</v>
      </c>
      <c r="S139" s="199"/>
      <c r="T139" s="201">
        <f>T140</f>
        <v>0</v>
      </c>
      <c r="AR139" s="194" t="s">
        <v>79</v>
      </c>
      <c r="AT139" s="197" t="s">
        <v>73</v>
      </c>
      <c r="AU139" s="197" t="s">
        <v>79</v>
      </c>
      <c r="AY139" s="194" t="s">
        <v>159</v>
      </c>
      <c r="BK139" s="202">
        <f>BK140</f>
        <v>0</v>
      </c>
    </row>
    <row r="140" spans="1:65" s="34" customFormat="1" ht="24.2" customHeight="1">
      <c r="A140" s="28"/>
      <c r="B140" s="29"/>
      <c r="C140" s="205" t="s">
        <v>211</v>
      </c>
      <c r="D140" s="205" t="s">
        <v>161</v>
      </c>
      <c r="E140" s="206" t="s">
        <v>1980</v>
      </c>
      <c r="F140" s="207" t="s">
        <v>1981</v>
      </c>
      <c r="G140" s="208" t="s">
        <v>234</v>
      </c>
      <c r="H140" s="209">
        <v>61.6</v>
      </c>
      <c r="I140" s="1"/>
      <c r="J140" s="211">
        <f>ROUND(I140*H140,2)</f>
        <v>0</v>
      </c>
      <c r="K140" s="263" t="s">
        <v>2249</v>
      </c>
      <c r="L140" s="29"/>
      <c r="M140" s="212" t="s">
        <v>1</v>
      </c>
      <c r="N140" s="213" t="s">
        <v>39</v>
      </c>
      <c r="O140" s="76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216" t="s">
        <v>89</v>
      </c>
      <c r="AT140" s="216" t="s">
        <v>161</v>
      </c>
      <c r="AU140" s="216" t="s">
        <v>83</v>
      </c>
      <c r="AY140" s="11" t="s">
        <v>159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1" t="s">
        <v>79</v>
      </c>
      <c r="BK140" s="217">
        <f>ROUND(I140*H140,2)</f>
        <v>0</v>
      </c>
      <c r="BL140" s="11" t="s">
        <v>89</v>
      </c>
      <c r="BM140" s="216" t="s">
        <v>286</v>
      </c>
    </row>
    <row r="141" spans="2:63" s="192" customFormat="1" ht="22.7" customHeight="1">
      <c r="B141" s="193"/>
      <c r="D141" s="194" t="s">
        <v>73</v>
      </c>
      <c r="E141" s="203" t="s">
        <v>203</v>
      </c>
      <c r="F141" s="203" t="s">
        <v>628</v>
      </c>
      <c r="J141" s="204">
        <f>BK141</f>
        <v>0</v>
      </c>
      <c r="K141" s="197"/>
      <c r="L141" s="193"/>
      <c r="M141" s="198"/>
      <c r="N141" s="199"/>
      <c r="O141" s="199"/>
      <c r="P141" s="200">
        <f>SUM(P142:P143)</f>
        <v>0</v>
      </c>
      <c r="Q141" s="199"/>
      <c r="R141" s="200">
        <f>SUM(R142:R143)</f>
        <v>0</v>
      </c>
      <c r="S141" s="199"/>
      <c r="T141" s="201">
        <f>SUM(T142:T143)</f>
        <v>0</v>
      </c>
      <c r="AR141" s="194" t="s">
        <v>79</v>
      </c>
      <c r="AT141" s="197" t="s">
        <v>73</v>
      </c>
      <c r="AU141" s="197" t="s">
        <v>79</v>
      </c>
      <c r="AY141" s="194" t="s">
        <v>159</v>
      </c>
      <c r="BK141" s="202">
        <f>SUM(BK142:BK143)</f>
        <v>0</v>
      </c>
    </row>
    <row r="142" spans="1:65" s="34" customFormat="1" ht="24.2" customHeight="1">
      <c r="A142" s="28"/>
      <c r="B142" s="29"/>
      <c r="C142" s="205" t="s">
        <v>216</v>
      </c>
      <c r="D142" s="205" t="s">
        <v>161</v>
      </c>
      <c r="E142" s="206" t="s">
        <v>1982</v>
      </c>
      <c r="F142" s="207" t="s">
        <v>1983</v>
      </c>
      <c r="G142" s="208" t="s">
        <v>241</v>
      </c>
      <c r="H142" s="209">
        <v>437</v>
      </c>
      <c r="I142" s="1"/>
      <c r="J142" s="211">
        <f>ROUND(I142*H142,2)</f>
        <v>0</v>
      </c>
      <c r="K142" s="263" t="s">
        <v>2249</v>
      </c>
      <c r="L142" s="29"/>
      <c r="M142" s="212" t="s">
        <v>1</v>
      </c>
      <c r="N142" s="213" t="s">
        <v>39</v>
      </c>
      <c r="O142" s="76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216" t="s">
        <v>89</v>
      </c>
      <c r="AT142" s="216" t="s">
        <v>161</v>
      </c>
      <c r="AU142" s="216" t="s">
        <v>83</v>
      </c>
      <c r="AY142" s="11" t="s">
        <v>159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1" t="s">
        <v>79</v>
      </c>
      <c r="BK142" s="217">
        <f>ROUND(I142*H142,2)</f>
        <v>0</v>
      </c>
      <c r="BL142" s="11" t="s">
        <v>89</v>
      </c>
      <c r="BM142" s="216" t="s">
        <v>306</v>
      </c>
    </row>
    <row r="143" spans="1:65" s="34" customFormat="1" ht="24.2" customHeight="1">
      <c r="A143" s="28"/>
      <c r="B143" s="29"/>
      <c r="C143" s="205" t="s">
        <v>224</v>
      </c>
      <c r="D143" s="205" t="s">
        <v>161</v>
      </c>
      <c r="E143" s="206" t="s">
        <v>1984</v>
      </c>
      <c r="F143" s="207" t="s">
        <v>1985</v>
      </c>
      <c r="G143" s="208" t="s">
        <v>322</v>
      </c>
      <c r="H143" s="209">
        <v>2052</v>
      </c>
      <c r="I143" s="1"/>
      <c r="J143" s="211">
        <f>ROUND(I143*H143,2)</f>
        <v>0</v>
      </c>
      <c r="K143" s="263" t="s">
        <v>2249</v>
      </c>
      <c r="L143" s="29"/>
      <c r="M143" s="212" t="s">
        <v>1</v>
      </c>
      <c r="N143" s="213" t="s">
        <v>39</v>
      </c>
      <c r="O143" s="76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216" t="s">
        <v>89</v>
      </c>
      <c r="AT143" s="216" t="s">
        <v>161</v>
      </c>
      <c r="AU143" s="216" t="s">
        <v>83</v>
      </c>
      <c r="AY143" s="11" t="s">
        <v>159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1" t="s">
        <v>79</v>
      </c>
      <c r="BK143" s="217">
        <f>ROUND(I143*H143,2)</f>
        <v>0</v>
      </c>
      <c r="BL143" s="11" t="s">
        <v>89</v>
      </c>
      <c r="BM143" s="216" t="s">
        <v>319</v>
      </c>
    </row>
    <row r="144" spans="2:63" s="192" customFormat="1" ht="25.9" customHeight="1">
      <c r="B144" s="193"/>
      <c r="D144" s="194" t="s">
        <v>73</v>
      </c>
      <c r="E144" s="195" t="s">
        <v>886</v>
      </c>
      <c r="F144" s="195" t="s">
        <v>887</v>
      </c>
      <c r="J144" s="196">
        <f>BK144</f>
        <v>0</v>
      </c>
      <c r="K144" s="197"/>
      <c r="L144" s="193"/>
      <c r="M144" s="198"/>
      <c r="N144" s="199"/>
      <c r="O144" s="199"/>
      <c r="P144" s="200">
        <f>P145</f>
        <v>0</v>
      </c>
      <c r="Q144" s="199"/>
      <c r="R144" s="200">
        <f>R145</f>
        <v>0</v>
      </c>
      <c r="S144" s="199"/>
      <c r="T144" s="201">
        <f>T145</f>
        <v>0</v>
      </c>
      <c r="AR144" s="194" t="s">
        <v>83</v>
      </c>
      <c r="AT144" s="197" t="s">
        <v>73</v>
      </c>
      <c r="AU144" s="197" t="s">
        <v>74</v>
      </c>
      <c r="AY144" s="194" t="s">
        <v>159</v>
      </c>
      <c r="BK144" s="202">
        <f>BK145</f>
        <v>0</v>
      </c>
    </row>
    <row r="145" spans="2:63" s="192" customFormat="1" ht="22.7" customHeight="1">
      <c r="B145" s="193"/>
      <c r="D145" s="194" t="s">
        <v>73</v>
      </c>
      <c r="E145" s="203" t="s">
        <v>1986</v>
      </c>
      <c r="F145" s="203" t="s">
        <v>1987</v>
      </c>
      <c r="J145" s="204">
        <f>BK145</f>
        <v>0</v>
      </c>
      <c r="K145" s="197"/>
      <c r="L145" s="193"/>
      <c r="M145" s="198"/>
      <c r="N145" s="199"/>
      <c r="O145" s="199"/>
      <c r="P145" s="200">
        <f>SUM(P146:P155)</f>
        <v>0</v>
      </c>
      <c r="Q145" s="199"/>
      <c r="R145" s="200">
        <f>SUM(R146:R155)</f>
        <v>0</v>
      </c>
      <c r="S145" s="199"/>
      <c r="T145" s="201">
        <f>SUM(T146:T155)</f>
        <v>0</v>
      </c>
      <c r="AR145" s="194" t="s">
        <v>83</v>
      </c>
      <c r="AT145" s="197" t="s">
        <v>73</v>
      </c>
      <c r="AU145" s="197" t="s">
        <v>79</v>
      </c>
      <c r="AY145" s="194" t="s">
        <v>159</v>
      </c>
      <c r="BK145" s="202">
        <f>SUM(BK146:BK155)</f>
        <v>0</v>
      </c>
    </row>
    <row r="146" spans="1:65" s="34" customFormat="1" ht="16.5" customHeight="1">
      <c r="A146" s="28"/>
      <c r="B146" s="29"/>
      <c r="C146" s="205" t="s">
        <v>231</v>
      </c>
      <c r="D146" s="205" t="s">
        <v>161</v>
      </c>
      <c r="E146" s="206" t="s">
        <v>1988</v>
      </c>
      <c r="F146" s="207" t="s">
        <v>1989</v>
      </c>
      <c r="G146" s="208" t="s">
        <v>241</v>
      </c>
      <c r="H146" s="209">
        <v>437</v>
      </c>
      <c r="I146" s="1"/>
      <c r="J146" s="211">
        <f aca="true" t="shared" si="10" ref="J146:J155">ROUND(I146*H146,2)</f>
        <v>0</v>
      </c>
      <c r="K146" s="263" t="s">
        <v>2249</v>
      </c>
      <c r="L146" s="29"/>
      <c r="M146" s="212" t="s">
        <v>1</v>
      </c>
      <c r="N146" s="213" t="s">
        <v>39</v>
      </c>
      <c r="O146" s="76"/>
      <c r="P146" s="214">
        <f aca="true" t="shared" si="11" ref="P146:P155">O146*H146</f>
        <v>0</v>
      </c>
      <c r="Q146" s="214">
        <v>0</v>
      </c>
      <c r="R146" s="214">
        <f aca="true" t="shared" si="12" ref="R146:R155">Q146*H146</f>
        <v>0</v>
      </c>
      <c r="S146" s="214">
        <v>0</v>
      </c>
      <c r="T146" s="215">
        <f aca="true" t="shared" si="13" ref="T146:T155"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216" t="s">
        <v>244</v>
      </c>
      <c r="AT146" s="216" t="s">
        <v>161</v>
      </c>
      <c r="AU146" s="216" t="s">
        <v>83</v>
      </c>
      <c r="AY146" s="11" t="s">
        <v>159</v>
      </c>
      <c r="BE146" s="217">
        <f aca="true" t="shared" si="14" ref="BE146:BE155">IF(N146="základní",J146,0)</f>
        <v>0</v>
      </c>
      <c r="BF146" s="217">
        <f aca="true" t="shared" si="15" ref="BF146:BF155">IF(N146="snížená",J146,0)</f>
        <v>0</v>
      </c>
      <c r="BG146" s="217">
        <f aca="true" t="shared" si="16" ref="BG146:BG155">IF(N146="zákl. přenesená",J146,0)</f>
        <v>0</v>
      </c>
      <c r="BH146" s="217">
        <f aca="true" t="shared" si="17" ref="BH146:BH155">IF(N146="sníž. přenesená",J146,0)</f>
        <v>0</v>
      </c>
      <c r="BI146" s="217">
        <f aca="true" t="shared" si="18" ref="BI146:BI155">IF(N146="nulová",J146,0)</f>
        <v>0</v>
      </c>
      <c r="BJ146" s="11" t="s">
        <v>79</v>
      </c>
      <c r="BK146" s="217">
        <f aca="true" t="shared" si="19" ref="BK146:BK155">ROUND(I146*H146,2)</f>
        <v>0</v>
      </c>
      <c r="BL146" s="11" t="s">
        <v>244</v>
      </c>
      <c r="BM146" s="216" t="s">
        <v>333</v>
      </c>
    </row>
    <row r="147" spans="1:65" s="34" customFormat="1" ht="24.2" customHeight="1">
      <c r="A147" s="28"/>
      <c r="B147" s="29"/>
      <c r="C147" s="205" t="s">
        <v>8</v>
      </c>
      <c r="D147" s="205" t="s">
        <v>161</v>
      </c>
      <c r="E147" s="206" t="s">
        <v>1990</v>
      </c>
      <c r="F147" s="207" t="s">
        <v>1991</v>
      </c>
      <c r="G147" s="208" t="s">
        <v>322</v>
      </c>
      <c r="H147" s="209">
        <v>2052</v>
      </c>
      <c r="I147" s="1"/>
      <c r="J147" s="211">
        <f t="shared" si="10"/>
        <v>0</v>
      </c>
      <c r="K147" s="263" t="s">
        <v>2249</v>
      </c>
      <c r="L147" s="29"/>
      <c r="M147" s="212" t="s">
        <v>1</v>
      </c>
      <c r="N147" s="213" t="s">
        <v>39</v>
      </c>
      <c r="O147" s="76"/>
      <c r="P147" s="214">
        <f t="shared" si="11"/>
        <v>0</v>
      </c>
      <c r="Q147" s="214">
        <v>0</v>
      </c>
      <c r="R147" s="214">
        <f t="shared" si="12"/>
        <v>0</v>
      </c>
      <c r="S147" s="214">
        <v>0</v>
      </c>
      <c r="T147" s="215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216" t="s">
        <v>244</v>
      </c>
      <c r="AT147" s="216" t="s">
        <v>161</v>
      </c>
      <c r="AU147" s="216" t="s">
        <v>83</v>
      </c>
      <c r="AY147" s="11" t="s">
        <v>159</v>
      </c>
      <c r="BE147" s="217">
        <f t="shared" si="14"/>
        <v>0</v>
      </c>
      <c r="BF147" s="217">
        <f t="shared" si="15"/>
        <v>0</v>
      </c>
      <c r="BG147" s="217">
        <f t="shared" si="16"/>
        <v>0</v>
      </c>
      <c r="BH147" s="217">
        <f t="shared" si="17"/>
        <v>0</v>
      </c>
      <c r="BI147" s="217">
        <f t="shared" si="18"/>
        <v>0</v>
      </c>
      <c r="BJ147" s="11" t="s">
        <v>79</v>
      </c>
      <c r="BK147" s="217">
        <f t="shared" si="19"/>
        <v>0</v>
      </c>
      <c r="BL147" s="11" t="s">
        <v>244</v>
      </c>
      <c r="BM147" s="216" t="s">
        <v>346</v>
      </c>
    </row>
    <row r="148" spans="1:65" s="34" customFormat="1" ht="24.2" customHeight="1">
      <c r="A148" s="28"/>
      <c r="B148" s="29"/>
      <c r="C148" s="205" t="s">
        <v>244</v>
      </c>
      <c r="D148" s="205" t="s">
        <v>161</v>
      </c>
      <c r="E148" s="206" t="s">
        <v>1992</v>
      </c>
      <c r="F148" s="207" t="s">
        <v>1993</v>
      </c>
      <c r="G148" s="208" t="s">
        <v>322</v>
      </c>
      <c r="H148" s="209">
        <v>59</v>
      </c>
      <c r="I148" s="1"/>
      <c r="J148" s="211">
        <f t="shared" si="10"/>
        <v>0</v>
      </c>
      <c r="K148" s="263" t="s">
        <v>2249</v>
      </c>
      <c r="L148" s="29"/>
      <c r="M148" s="212" t="s">
        <v>1</v>
      </c>
      <c r="N148" s="213" t="s">
        <v>39</v>
      </c>
      <c r="O148" s="76"/>
      <c r="P148" s="214">
        <f t="shared" si="11"/>
        <v>0</v>
      </c>
      <c r="Q148" s="214">
        <v>0</v>
      </c>
      <c r="R148" s="214">
        <f t="shared" si="12"/>
        <v>0</v>
      </c>
      <c r="S148" s="214">
        <v>0</v>
      </c>
      <c r="T148" s="215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216" t="s">
        <v>244</v>
      </c>
      <c r="AT148" s="216" t="s">
        <v>161</v>
      </c>
      <c r="AU148" s="216" t="s">
        <v>83</v>
      </c>
      <c r="AY148" s="11" t="s">
        <v>159</v>
      </c>
      <c r="BE148" s="217">
        <f t="shared" si="14"/>
        <v>0</v>
      </c>
      <c r="BF148" s="217">
        <f t="shared" si="15"/>
        <v>0</v>
      </c>
      <c r="BG148" s="217">
        <f t="shared" si="16"/>
        <v>0</v>
      </c>
      <c r="BH148" s="217">
        <f t="shared" si="17"/>
        <v>0</v>
      </c>
      <c r="BI148" s="217">
        <f t="shared" si="18"/>
        <v>0</v>
      </c>
      <c r="BJ148" s="11" t="s">
        <v>79</v>
      </c>
      <c r="BK148" s="217">
        <f t="shared" si="19"/>
        <v>0</v>
      </c>
      <c r="BL148" s="11" t="s">
        <v>244</v>
      </c>
      <c r="BM148" s="216" t="s">
        <v>429</v>
      </c>
    </row>
    <row r="149" spans="1:65" s="34" customFormat="1" ht="24.2" customHeight="1">
      <c r="A149" s="28"/>
      <c r="B149" s="29"/>
      <c r="C149" s="205" t="s">
        <v>249</v>
      </c>
      <c r="D149" s="205" t="s">
        <v>161</v>
      </c>
      <c r="E149" s="206" t="s">
        <v>1994</v>
      </c>
      <c r="F149" s="207" t="s">
        <v>1995</v>
      </c>
      <c r="G149" s="208" t="s">
        <v>322</v>
      </c>
      <c r="H149" s="209">
        <v>310</v>
      </c>
      <c r="I149" s="1"/>
      <c r="J149" s="211">
        <f t="shared" si="10"/>
        <v>0</v>
      </c>
      <c r="K149" s="263" t="s">
        <v>2249</v>
      </c>
      <c r="L149" s="29"/>
      <c r="M149" s="212" t="s">
        <v>1</v>
      </c>
      <c r="N149" s="213" t="s">
        <v>39</v>
      </c>
      <c r="O149" s="76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216" t="s">
        <v>244</v>
      </c>
      <c r="AT149" s="216" t="s">
        <v>161</v>
      </c>
      <c r="AU149" s="216" t="s">
        <v>83</v>
      </c>
      <c r="AY149" s="11" t="s">
        <v>159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1" t="s">
        <v>79</v>
      </c>
      <c r="BK149" s="217">
        <f t="shared" si="19"/>
        <v>0</v>
      </c>
      <c r="BL149" s="11" t="s">
        <v>244</v>
      </c>
      <c r="BM149" s="216" t="s">
        <v>460</v>
      </c>
    </row>
    <row r="150" spans="1:65" s="34" customFormat="1" ht="24.2" customHeight="1">
      <c r="A150" s="28"/>
      <c r="B150" s="29"/>
      <c r="C150" s="205" t="s">
        <v>254</v>
      </c>
      <c r="D150" s="205" t="s">
        <v>161</v>
      </c>
      <c r="E150" s="206" t="s">
        <v>1996</v>
      </c>
      <c r="F150" s="207" t="s">
        <v>1997</v>
      </c>
      <c r="G150" s="208" t="s">
        <v>241</v>
      </c>
      <c r="H150" s="209">
        <v>521</v>
      </c>
      <c r="I150" s="1"/>
      <c r="J150" s="211">
        <f t="shared" si="10"/>
        <v>0</v>
      </c>
      <c r="K150" s="263" t="s">
        <v>2249</v>
      </c>
      <c r="L150" s="29"/>
      <c r="M150" s="212" t="s">
        <v>1</v>
      </c>
      <c r="N150" s="213" t="s">
        <v>39</v>
      </c>
      <c r="O150" s="76"/>
      <c r="P150" s="214">
        <f t="shared" si="11"/>
        <v>0</v>
      </c>
      <c r="Q150" s="214">
        <v>0</v>
      </c>
      <c r="R150" s="214">
        <f t="shared" si="12"/>
        <v>0</v>
      </c>
      <c r="S150" s="214">
        <v>0</v>
      </c>
      <c r="T150" s="215">
        <f t="shared" si="1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216" t="s">
        <v>244</v>
      </c>
      <c r="AT150" s="216" t="s">
        <v>161</v>
      </c>
      <c r="AU150" s="216" t="s">
        <v>83</v>
      </c>
      <c r="AY150" s="11" t="s">
        <v>159</v>
      </c>
      <c r="BE150" s="217">
        <f t="shared" si="14"/>
        <v>0</v>
      </c>
      <c r="BF150" s="217">
        <f t="shared" si="15"/>
        <v>0</v>
      </c>
      <c r="BG150" s="217">
        <f t="shared" si="16"/>
        <v>0</v>
      </c>
      <c r="BH150" s="217">
        <f t="shared" si="17"/>
        <v>0</v>
      </c>
      <c r="BI150" s="217">
        <f t="shared" si="18"/>
        <v>0</v>
      </c>
      <c r="BJ150" s="11" t="s">
        <v>79</v>
      </c>
      <c r="BK150" s="217">
        <f t="shared" si="19"/>
        <v>0</v>
      </c>
      <c r="BL150" s="11" t="s">
        <v>244</v>
      </c>
      <c r="BM150" s="216" t="s">
        <v>490</v>
      </c>
    </row>
    <row r="151" spans="1:65" s="34" customFormat="1" ht="24.2" customHeight="1">
      <c r="A151" s="28"/>
      <c r="B151" s="29"/>
      <c r="C151" s="205" t="s">
        <v>258</v>
      </c>
      <c r="D151" s="205" t="s">
        <v>161</v>
      </c>
      <c r="E151" s="206" t="s">
        <v>1998</v>
      </c>
      <c r="F151" s="207" t="s">
        <v>1999</v>
      </c>
      <c r="G151" s="208" t="s">
        <v>241</v>
      </c>
      <c r="H151" s="209">
        <v>32</v>
      </c>
      <c r="I151" s="1"/>
      <c r="J151" s="211">
        <f t="shared" si="10"/>
        <v>0</v>
      </c>
      <c r="K151" s="263" t="s">
        <v>2249</v>
      </c>
      <c r="L151" s="29"/>
      <c r="M151" s="212" t="s">
        <v>1</v>
      </c>
      <c r="N151" s="213" t="s">
        <v>39</v>
      </c>
      <c r="O151" s="76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216" t="s">
        <v>244</v>
      </c>
      <c r="AT151" s="216" t="s">
        <v>161</v>
      </c>
      <c r="AU151" s="216" t="s">
        <v>83</v>
      </c>
      <c r="AY151" s="11" t="s">
        <v>159</v>
      </c>
      <c r="BE151" s="217">
        <f t="shared" si="14"/>
        <v>0</v>
      </c>
      <c r="BF151" s="217">
        <f t="shared" si="15"/>
        <v>0</v>
      </c>
      <c r="BG151" s="217">
        <f t="shared" si="16"/>
        <v>0</v>
      </c>
      <c r="BH151" s="217">
        <f t="shared" si="17"/>
        <v>0</v>
      </c>
      <c r="BI151" s="217">
        <f t="shared" si="18"/>
        <v>0</v>
      </c>
      <c r="BJ151" s="11" t="s">
        <v>79</v>
      </c>
      <c r="BK151" s="217">
        <f t="shared" si="19"/>
        <v>0</v>
      </c>
      <c r="BL151" s="11" t="s">
        <v>244</v>
      </c>
      <c r="BM151" s="216" t="s">
        <v>506</v>
      </c>
    </row>
    <row r="152" spans="1:65" s="34" customFormat="1" ht="24.2" customHeight="1">
      <c r="A152" s="28"/>
      <c r="B152" s="29"/>
      <c r="C152" s="205" t="s">
        <v>263</v>
      </c>
      <c r="D152" s="205" t="s">
        <v>161</v>
      </c>
      <c r="E152" s="206" t="s">
        <v>2000</v>
      </c>
      <c r="F152" s="207" t="s">
        <v>2001</v>
      </c>
      <c r="G152" s="208" t="s">
        <v>241</v>
      </c>
      <c r="H152" s="209">
        <v>6</v>
      </c>
      <c r="I152" s="1"/>
      <c r="J152" s="211">
        <f t="shared" si="10"/>
        <v>0</v>
      </c>
      <c r="K152" s="263" t="s">
        <v>2249</v>
      </c>
      <c r="L152" s="29"/>
      <c r="M152" s="212" t="s">
        <v>1</v>
      </c>
      <c r="N152" s="213" t="s">
        <v>39</v>
      </c>
      <c r="O152" s="76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216" t="s">
        <v>244</v>
      </c>
      <c r="AT152" s="216" t="s">
        <v>161</v>
      </c>
      <c r="AU152" s="216" t="s">
        <v>83</v>
      </c>
      <c r="AY152" s="11" t="s">
        <v>159</v>
      </c>
      <c r="BE152" s="217">
        <f t="shared" si="14"/>
        <v>0</v>
      </c>
      <c r="BF152" s="217">
        <f t="shared" si="15"/>
        <v>0</v>
      </c>
      <c r="BG152" s="217">
        <f t="shared" si="16"/>
        <v>0</v>
      </c>
      <c r="BH152" s="217">
        <f t="shared" si="17"/>
        <v>0</v>
      </c>
      <c r="BI152" s="217">
        <f t="shared" si="18"/>
        <v>0</v>
      </c>
      <c r="BJ152" s="11" t="s">
        <v>79</v>
      </c>
      <c r="BK152" s="217">
        <f t="shared" si="19"/>
        <v>0</v>
      </c>
      <c r="BL152" s="11" t="s">
        <v>244</v>
      </c>
      <c r="BM152" s="216" t="s">
        <v>516</v>
      </c>
    </row>
    <row r="153" spans="1:65" s="34" customFormat="1" ht="24.2" customHeight="1">
      <c r="A153" s="28"/>
      <c r="B153" s="29"/>
      <c r="C153" s="205" t="s">
        <v>7</v>
      </c>
      <c r="D153" s="205" t="s">
        <v>161</v>
      </c>
      <c r="E153" s="206" t="s">
        <v>2002</v>
      </c>
      <c r="F153" s="207" t="s">
        <v>2003</v>
      </c>
      <c r="G153" s="208" t="s">
        <v>241</v>
      </c>
      <c r="H153" s="209">
        <v>110</v>
      </c>
      <c r="I153" s="1"/>
      <c r="J153" s="211">
        <f t="shared" si="10"/>
        <v>0</v>
      </c>
      <c r="K153" s="263" t="s">
        <v>2249</v>
      </c>
      <c r="L153" s="29"/>
      <c r="M153" s="212" t="s">
        <v>1</v>
      </c>
      <c r="N153" s="213" t="s">
        <v>39</v>
      </c>
      <c r="O153" s="76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216" t="s">
        <v>244</v>
      </c>
      <c r="AT153" s="216" t="s">
        <v>161</v>
      </c>
      <c r="AU153" s="216" t="s">
        <v>83</v>
      </c>
      <c r="AY153" s="11" t="s">
        <v>159</v>
      </c>
      <c r="BE153" s="217">
        <f t="shared" si="14"/>
        <v>0</v>
      </c>
      <c r="BF153" s="217">
        <f t="shared" si="15"/>
        <v>0</v>
      </c>
      <c r="BG153" s="217">
        <f t="shared" si="16"/>
        <v>0</v>
      </c>
      <c r="BH153" s="217">
        <f t="shared" si="17"/>
        <v>0</v>
      </c>
      <c r="BI153" s="217">
        <f t="shared" si="18"/>
        <v>0</v>
      </c>
      <c r="BJ153" s="11" t="s">
        <v>79</v>
      </c>
      <c r="BK153" s="217">
        <f t="shared" si="19"/>
        <v>0</v>
      </c>
      <c r="BL153" s="11" t="s">
        <v>244</v>
      </c>
      <c r="BM153" s="216" t="s">
        <v>566</v>
      </c>
    </row>
    <row r="154" spans="1:65" s="34" customFormat="1" ht="24.2" customHeight="1">
      <c r="A154" s="28"/>
      <c r="B154" s="29"/>
      <c r="C154" s="205" t="s">
        <v>286</v>
      </c>
      <c r="D154" s="205" t="s">
        <v>161</v>
      </c>
      <c r="E154" s="206" t="s">
        <v>2004</v>
      </c>
      <c r="F154" s="207" t="s">
        <v>2005</v>
      </c>
      <c r="G154" s="208" t="s">
        <v>241</v>
      </c>
      <c r="H154" s="209">
        <v>307</v>
      </c>
      <c r="I154" s="1"/>
      <c r="J154" s="211">
        <f t="shared" si="10"/>
        <v>0</v>
      </c>
      <c r="K154" s="263" t="s">
        <v>2249</v>
      </c>
      <c r="L154" s="29"/>
      <c r="M154" s="212" t="s">
        <v>1</v>
      </c>
      <c r="N154" s="213" t="s">
        <v>39</v>
      </c>
      <c r="O154" s="76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216" t="s">
        <v>244</v>
      </c>
      <c r="AT154" s="216" t="s">
        <v>161</v>
      </c>
      <c r="AU154" s="216" t="s">
        <v>83</v>
      </c>
      <c r="AY154" s="11" t="s">
        <v>159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1" t="s">
        <v>79</v>
      </c>
      <c r="BK154" s="217">
        <f t="shared" si="19"/>
        <v>0</v>
      </c>
      <c r="BL154" s="11" t="s">
        <v>244</v>
      </c>
      <c r="BM154" s="216" t="s">
        <v>576</v>
      </c>
    </row>
    <row r="155" spans="1:65" s="34" customFormat="1" ht="24.2" customHeight="1">
      <c r="A155" s="28"/>
      <c r="B155" s="29"/>
      <c r="C155" s="205" t="s">
        <v>294</v>
      </c>
      <c r="D155" s="205" t="s">
        <v>161</v>
      </c>
      <c r="E155" s="206" t="s">
        <v>2006</v>
      </c>
      <c r="F155" s="207" t="s">
        <v>2007</v>
      </c>
      <c r="G155" s="208" t="s">
        <v>241</v>
      </c>
      <c r="H155" s="209">
        <v>1</v>
      </c>
      <c r="I155" s="1"/>
      <c r="J155" s="211">
        <f t="shared" si="10"/>
        <v>0</v>
      </c>
      <c r="K155" s="263" t="s">
        <v>2249</v>
      </c>
      <c r="L155" s="29"/>
      <c r="M155" s="269" t="s">
        <v>1</v>
      </c>
      <c r="N155" s="270" t="s">
        <v>39</v>
      </c>
      <c r="O155" s="271"/>
      <c r="P155" s="272">
        <f t="shared" si="11"/>
        <v>0</v>
      </c>
      <c r="Q155" s="272">
        <v>0</v>
      </c>
      <c r="R155" s="272">
        <f t="shared" si="12"/>
        <v>0</v>
      </c>
      <c r="S155" s="272">
        <v>0</v>
      </c>
      <c r="T155" s="273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216" t="s">
        <v>244</v>
      </c>
      <c r="AT155" s="216" t="s">
        <v>161</v>
      </c>
      <c r="AU155" s="216" t="s">
        <v>83</v>
      </c>
      <c r="AY155" s="11" t="s">
        <v>159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1" t="s">
        <v>79</v>
      </c>
      <c r="BK155" s="217">
        <f t="shared" si="19"/>
        <v>0</v>
      </c>
      <c r="BL155" s="11" t="s">
        <v>244</v>
      </c>
      <c r="BM155" s="216" t="s">
        <v>589</v>
      </c>
    </row>
    <row r="156" spans="1:31" s="34" customFormat="1" ht="6.95" customHeight="1">
      <c r="A156" s="28"/>
      <c r="B156" s="55"/>
      <c r="C156" s="56"/>
      <c r="D156" s="56"/>
      <c r="E156" s="56"/>
      <c r="F156" s="56"/>
      <c r="G156" s="56"/>
      <c r="H156" s="56"/>
      <c r="I156" s="56"/>
      <c r="J156" s="56"/>
      <c r="K156" s="164"/>
      <c r="L156" s="29"/>
      <c r="M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</sheetData>
  <sheetProtection password="C0FB" sheet="1" objects="1" scenarios="1"/>
  <autoFilter ref="C125:K15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 topLeftCell="A130">
      <selection activeCell="I157" sqref="I157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98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2:12" ht="12" customHeight="1">
      <c r="B8" s="14"/>
      <c r="D8" s="24" t="s">
        <v>115</v>
      </c>
      <c r="L8" s="14"/>
    </row>
    <row r="9" spans="1:31" s="34" customFormat="1" ht="16.5" customHeight="1">
      <c r="A9" s="28"/>
      <c r="B9" s="29"/>
      <c r="C9" s="28"/>
      <c r="D9" s="28"/>
      <c r="E9" s="136" t="s">
        <v>1953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 customHeight="1">
      <c r="A10" s="28"/>
      <c r="B10" s="29"/>
      <c r="C10" s="28"/>
      <c r="D10" s="24" t="s">
        <v>1954</v>
      </c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6.5" customHeight="1">
      <c r="A11" s="28"/>
      <c r="B11" s="29"/>
      <c r="C11" s="28"/>
      <c r="D11" s="28"/>
      <c r="E11" s="64" t="s">
        <v>2008</v>
      </c>
      <c r="F11" s="139"/>
      <c r="G11" s="139"/>
      <c r="H11" s="139"/>
      <c r="I11" s="28"/>
      <c r="J11" s="28"/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2" customHeight="1">
      <c r="A13" s="28"/>
      <c r="B13" s="29"/>
      <c r="C13" s="28"/>
      <c r="D13" s="24" t="s">
        <v>17</v>
      </c>
      <c r="E13" s="28"/>
      <c r="F13" s="25" t="s">
        <v>1</v>
      </c>
      <c r="G13" s="28"/>
      <c r="H13" s="28"/>
      <c r="I13" s="24" t="s">
        <v>18</v>
      </c>
      <c r="J13" s="25" t="s">
        <v>1</v>
      </c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19</v>
      </c>
      <c r="E14" s="28"/>
      <c r="F14" s="25" t="s">
        <v>20</v>
      </c>
      <c r="G14" s="28"/>
      <c r="H14" s="28"/>
      <c r="I14" s="24" t="s">
        <v>21</v>
      </c>
      <c r="J14" s="140" t="str">
        <f>'Rekapitulace stavby'!AN8</f>
        <v>15. 2. 2021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0.7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12" customHeight="1">
      <c r="A16" s="28"/>
      <c r="B16" s="29"/>
      <c r="C16" s="28"/>
      <c r="D16" s="24" t="s">
        <v>23</v>
      </c>
      <c r="E16" s="28"/>
      <c r="F16" s="28"/>
      <c r="G16" s="28"/>
      <c r="H16" s="28"/>
      <c r="I16" s="24" t="s">
        <v>24</v>
      </c>
      <c r="J16" s="25" t="s">
        <v>1</v>
      </c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8" customHeight="1">
      <c r="A17" s="28"/>
      <c r="B17" s="29"/>
      <c r="C17" s="28"/>
      <c r="D17" s="28"/>
      <c r="E17" s="25" t="s">
        <v>25</v>
      </c>
      <c r="F17" s="28"/>
      <c r="G17" s="28"/>
      <c r="H17" s="28"/>
      <c r="I17" s="24" t="s">
        <v>26</v>
      </c>
      <c r="J17" s="25" t="s">
        <v>1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6.95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12" customHeight="1">
      <c r="A19" s="28"/>
      <c r="B19" s="29"/>
      <c r="C19" s="28"/>
      <c r="D19" s="24" t="s">
        <v>27</v>
      </c>
      <c r="E19" s="28"/>
      <c r="F19" s="28"/>
      <c r="G19" s="28"/>
      <c r="H19" s="28"/>
      <c r="I19" s="24" t="s">
        <v>24</v>
      </c>
      <c r="J19" s="4" t="str">
        <f>'Rekapitulace stavby'!AN13</f>
        <v>Vyplň údaj</v>
      </c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8" customHeight="1">
      <c r="A20" s="28"/>
      <c r="B20" s="29"/>
      <c r="C20" s="28"/>
      <c r="D20" s="28"/>
      <c r="E20" s="6" t="str">
        <f>'Rekapitulace stavby'!E14</f>
        <v>Vyplň údaj</v>
      </c>
      <c r="F20" s="268"/>
      <c r="G20" s="268"/>
      <c r="H20" s="268"/>
      <c r="I20" s="24" t="s">
        <v>26</v>
      </c>
      <c r="J20" s="4" t="str">
        <f>'Rekapitulace stavby'!AN14</f>
        <v>Vyplň údaj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6.95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12" customHeight="1">
      <c r="A22" s="28"/>
      <c r="B22" s="29"/>
      <c r="C22" s="28"/>
      <c r="D22" s="24" t="s">
        <v>29</v>
      </c>
      <c r="E22" s="28"/>
      <c r="F22" s="28"/>
      <c r="G22" s="28"/>
      <c r="H22" s="28"/>
      <c r="I22" s="24" t="s">
        <v>24</v>
      </c>
      <c r="J22" s="25" t="s">
        <v>1</v>
      </c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8" customHeight="1">
      <c r="A23" s="28"/>
      <c r="B23" s="29"/>
      <c r="C23" s="28"/>
      <c r="D23" s="28"/>
      <c r="E23" s="25" t="s">
        <v>30</v>
      </c>
      <c r="F23" s="28"/>
      <c r="G23" s="28"/>
      <c r="H23" s="28"/>
      <c r="I23" s="24" t="s">
        <v>26</v>
      </c>
      <c r="J23" s="25" t="s">
        <v>1</v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6.95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12" customHeight="1">
      <c r="A25" s="28"/>
      <c r="B25" s="29"/>
      <c r="C25" s="28"/>
      <c r="D25" s="24" t="s">
        <v>32</v>
      </c>
      <c r="E25" s="28"/>
      <c r="F25" s="28"/>
      <c r="G25" s="28"/>
      <c r="H25" s="28"/>
      <c r="I25" s="24" t="s">
        <v>24</v>
      </c>
      <c r="J25" s="25" t="str">
        <f>IF('Rekapitulace stavby'!AN19="","",'Rekapitulace stavby'!AN19)</f>
        <v/>
      </c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8" customHeight="1">
      <c r="A26" s="28"/>
      <c r="B26" s="29"/>
      <c r="C26" s="28"/>
      <c r="D26" s="28"/>
      <c r="E26" s="25" t="str">
        <f>IF('Rekapitulace stavby'!E20="","",'Rekapitulace stavby'!E20)</f>
        <v xml:space="preserve"> </v>
      </c>
      <c r="F26" s="28"/>
      <c r="G26" s="28"/>
      <c r="H26" s="28"/>
      <c r="I26" s="24" t="s">
        <v>26</v>
      </c>
      <c r="J26" s="25" t="str">
        <f>IF('Rekapitulace stavby'!AN20="","",'Rekapitulace stavby'!AN20)</f>
        <v/>
      </c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34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138"/>
      <c r="L27" s="50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4" customFormat="1" ht="12" customHeight="1">
      <c r="A28" s="28"/>
      <c r="B28" s="29"/>
      <c r="C28" s="28"/>
      <c r="D28" s="24" t="s">
        <v>33</v>
      </c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45" customFormat="1" ht="16.5" customHeight="1">
      <c r="A29" s="141"/>
      <c r="B29" s="142"/>
      <c r="C29" s="141"/>
      <c r="D29" s="141"/>
      <c r="E29" s="26" t="s">
        <v>1</v>
      </c>
      <c r="F29" s="26"/>
      <c r="G29" s="26"/>
      <c r="H29" s="26"/>
      <c r="I29" s="141"/>
      <c r="J29" s="141"/>
      <c r="K29" s="143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34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25.35" customHeight="1">
      <c r="A32" s="28"/>
      <c r="B32" s="29"/>
      <c r="C32" s="28"/>
      <c r="D32" s="147" t="s">
        <v>34</v>
      </c>
      <c r="E32" s="28"/>
      <c r="F32" s="28"/>
      <c r="G32" s="28"/>
      <c r="H32" s="28"/>
      <c r="I32" s="28"/>
      <c r="J32" s="148">
        <f>ROUND(J126,2)</f>
        <v>0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6.95" customHeight="1">
      <c r="A33" s="28"/>
      <c r="B33" s="29"/>
      <c r="C33" s="28"/>
      <c r="D33" s="89"/>
      <c r="E33" s="89"/>
      <c r="F33" s="89"/>
      <c r="G33" s="89"/>
      <c r="H33" s="89"/>
      <c r="I33" s="89"/>
      <c r="J33" s="89"/>
      <c r="K33" s="146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8"/>
      <c r="F34" s="149" t="s">
        <v>36</v>
      </c>
      <c r="G34" s="28"/>
      <c r="H34" s="28"/>
      <c r="I34" s="149" t="s">
        <v>35</v>
      </c>
      <c r="J34" s="149" t="s">
        <v>37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>
      <c r="A35" s="28"/>
      <c r="B35" s="29"/>
      <c r="C35" s="28"/>
      <c r="D35" s="150" t="s">
        <v>38</v>
      </c>
      <c r="E35" s="24" t="s">
        <v>39</v>
      </c>
      <c r="F35" s="151">
        <f>ROUND((SUM(BE126:BE162)),2)</f>
        <v>0</v>
      </c>
      <c r="G35" s="28"/>
      <c r="H35" s="28"/>
      <c r="I35" s="152">
        <v>0.21</v>
      </c>
      <c r="J35" s="151">
        <f>ROUND(((SUM(BE126:BE162))*I35),2)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>
      <c r="A36" s="28"/>
      <c r="B36" s="29"/>
      <c r="C36" s="28"/>
      <c r="D36" s="28"/>
      <c r="E36" s="24" t="s">
        <v>40</v>
      </c>
      <c r="F36" s="151">
        <f>ROUND((SUM(BF126:BF162)),2)</f>
        <v>0</v>
      </c>
      <c r="G36" s="28"/>
      <c r="H36" s="28"/>
      <c r="I36" s="152">
        <v>0.15</v>
      </c>
      <c r="J36" s="151">
        <f>ROUND(((SUM(BF126:BF162))*I36),2)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41</v>
      </c>
      <c r="F37" s="151">
        <f>ROUND((SUM(BG126:BG162)),2)</f>
        <v>0</v>
      </c>
      <c r="G37" s="28"/>
      <c r="H37" s="28"/>
      <c r="I37" s="152">
        <v>0.21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14.45" customHeight="1" hidden="1">
      <c r="A38" s="28"/>
      <c r="B38" s="29"/>
      <c r="C38" s="28"/>
      <c r="D38" s="28"/>
      <c r="E38" s="24" t="s">
        <v>42</v>
      </c>
      <c r="F38" s="151">
        <f>ROUND((SUM(BH126:BH162)),2)</f>
        <v>0</v>
      </c>
      <c r="G38" s="28"/>
      <c r="H38" s="28"/>
      <c r="I38" s="152">
        <v>0.15</v>
      </c>
      <c r="J38" s="151">
        <f>0</f>
        <v>0</v>
      </c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14.45" customHeight="1" hidden="1">
      <c r="A39" s="28"/>
      <c r="B39" s="29"/>
      <c r="C39" s="28"/>
      <c r="D39" s="28"/>
      <c r="E39" s="24" t="s">
        <v>43</v>
      </c>
      <c r="F39" s="151">
        <f>ROUND((SUM(BI126:BI162)),2)</f>
        <v>0</v>
      </c>
      <c r="G39" s="28"/>
      <c r="H39" s="28"/>
      <c r="I39" s="152">
        <v>0</v>
      </c>
      <c r="J39" s="151">
        <f>0</f>
        <v>0</v>
      </c>
      <c r="K39" s="13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34" customFormat="1" ht="25.35" customHeight="1">
      <c r="A41" s="28"/>
      <c r="B41" s="29"/>
      <c r="C41" s="153"/>
      <c r="D41" s="154" t="s">
        <v>44</v>
      </c>
      <c r="E41" s="80"/>
      <c r="F41" s="80"/>
      <c r="G41" s="155" t="s">
        <v>45</v>
      </c>
      <c r="H41" s="156" t="s">
        <v>46</v>
      </c>
      <c r="I41" s="80"/>
      <c r="J41" s="157">
        <f>SUM(J32:J39)</f>
        <v>0</v>
      </c>
      <c r="K41" s="158"/>
      <c r="L41" s="5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34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138"/>
      <c r="L42" s="5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2" ht="12" customHeight="1">
      <c r="B86" s="14"/>
      <c r="C86" s="24" t="s">
        <v>115</v>
      </c>
      <c r="L86" s="14"/>
    </row>
    <row r="87" spans="1:31" s="34" customFormat="1" ht="16.5" customHeight="1">
      <c r="A87" s="28"/>
      <c r="B87" s="29"/>
      <c r="C87" s="28"/>
      <c r="D87" s="28"/>
      <c r="E87" s="136" t="s">
        <v>1953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12" customHeight="1">
      <c r="A88" s="28"/>
      <c r="B88" s="29"/>
      <c r="C88" s="24" t="s">
        <v>1954</v>
      </c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6.5" customHeight="1">
      <c r="A89" s="28"/>
      <c r="B89" s="29"/>
      <c r="C89" s="28"/>
      <c r="D89" s="28"/>
      <c r="E89" s="64" t="str">
        <f>E11</f>
        <v>02 - Osvětlení</v>
      </c>
      <c r="F89" s="139"/>
      <c r="G89" s="139"/>
      <c r="H89" s="139"/>
      <c r="I89" s="28"/>
      <c r="J89" s="28"/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2" customHeight="1">
      <c r="A91" s="28"/>
      <c r="B91" s="29"/>
      <c r="C91" s="24" t="s">
        <v>19</v>
      </c>
      <c r="D91" s="28"/>
      <c r="E91" s="28"/>
      <c r="F91" s="25" t="str">
        <f>F14</f>
        <v xml:space="preserve"> </v>
      </c>
      <c r="G91" s="28"/>
      <c r="H91" s="28"/>
      <c r="I91" s="24" t="s">
        <v>21</v>
      </c>
      <c r="J91" s="140" t="str">
        <f>IF(J14="","",J14)</f>
        <v>15. 2. 2021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6.95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5.2" customHeight="1">
      <c r="A93" s="28"/>
      <c r="B93" s="29"/>
      <c r="C93" s="24" t="s">
        <v>23</v>
      </c>
      <c r="D93" s="28"/>
      <c r="E93" s="28"/>
      <c r="F93" s="25" t="str">
        <f>E17</f>
        <v>Pardubický kraj</v>
      </c>
      <c r="G93" s="28"/>
      <c r="H93" s="28"/>
      <c r="I93" s="24" t="s">
        <v>29</v>
      </c>
      <c r="J93" s="166" t="str">
        <f>E23</f>
        <v>astalon s.r.o.</v>
      </c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15.2" customHeight="1">
      <c r="A94" s="28"/>
      <c r="B94" s="29"/>
      <c r="C94" s="24" t="s">
        <v>27</v>
      </c>
      <c r="D94" s="28"/>
      <c r="E94" s="28"/>
      <c r="F94" s="25" t="str">
        <f>IF(E20="","",E20)</f>
        <v>Vyplň údaj</v>
      </c>
      <c r="G94" s="28"/>
      <c r="H94" s="28"/>
      <c r="I94" s="24" t="s">
        <v>32</v>
      </c>
      <c r="J94" s="166" t="str">
        <f>E26</f>
        <v xml:space="preserve"> </v>
      </c>
      <c r="K94" s="138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34" customFormat="1" ht="29.25" customHeight="1">
      <c r="A96" s="28"/>
      <c r="B96" s="29"/>
      <c r="C96" s="167" t="s">
        <v>118</v>
      </c>
      <c r="D96" s="153"/>
      <c r="E96" s="153"/>
      <c r="F96" s="153"/>
      <c r="G96" s="153"/>
      <c r="H96" s="153"/>
      <c r="I96" s="153"/>
      <c r="J96" s="168" t="s">
        <v>119</v>
      </c>
      <c r="K96" s="169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34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138"/>
      <c r="L97" s="50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34" customFormat="1" ht="22.7" customHeight="1">
      <c r="A98" s="28"/>
      <c r="B98" s="29"/>
      <c r="C98" s="170" t="s">
        <v>120</v>
      </c>
      <c r="D98" s="28"/>
      <c r="E98" s="28"/>
      <c r="F98" s="28"/>
      <c r="G98" s="28"/>
      <c r="H98" s="28"/>
      <c r="I98" s="28"/>
      <c r="J98" s="148">
        <f>J126</f>
        <v>0</v>
      </c>
      <c r="K98" s="138"/>
      <c r="L98" s="50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1" t="s">
        <v>121</v>
      </c>
    </row>
    <row r="99" spans="2:12" s="172" customFormat="1" ht="24.95" customHeight="1">
      <c r="B99" s="171"/>
      <c r="D99" s="173" t="s">
        <v>1956</v>
      </c>
      <c r="E99" s="174"/>
      <c r="F99" s="174"/>
      <c r="G99" s="174"/>
      <c r="H99" s="174"/>
      <c r="I99" s="174"/>
      <c r="J99" s="175">
        <f>J127</f>
        <v>0</v>
      </c>
      <c r="K99" s="176"/>
      <c r="L99" s="171"/>
    </row>
    <row r="100" spans="2:12" s="172" customFormat="1" ht="24.95" customHeight="1">
      <c r="B100" s="171"/>
      <c r="D100" s="173" t="s">
        <v>122</v>
      </c>
      <c r="E100" s="174"/>
      <c r="F100" s="174"/>
      <c r="G100" s="174"/>
      <c r="H100" s="174"/>
      <c r="I100" s="174"/>
      <c r="J100" s="175">
        <f>J145</f>
        <v>0</v>
      </c>
      <c r="K100" s="176"/>
      <c r="L100" s="171"/>
    </row>
    <row r="101" spans="2:12" s="119" customFormat="1" ht="19.9" customHeight="1">
      <c r="B101" s="177"/>
      <c r="D101" s="178" t="s">
        <v>126</v>
      </c>
      <c r="E101" s="179"/>
      <c r="F101" s="179"/>
      <c r="G101" s="179"/>
      <c r="H101" s="179"/>
      <c r="I101" s="179"/>
      <c r="J101" s="180">
        <f>J146</f>
        <v>0</v>
      </c>
      <c r="K101" s="181"/>
      <c r="L101" s="177"/>
    </row>
    <row r="102" spans="2:12" s="119" customFormat="1" ht="19.9" customHeight="1">
      <c r="B102" s="177"/>
      <c r="D102" s="178" t="s">
        <v>128</v>
      </c>
      <c r="E102" s="179"/>
      <c r="F102" s="179"/>
      <c r="G102" s="179"/>
      <c r="H102" s="179"/>
      <c r="I102" s="179"/>
      <c r="J102" s="180">
        <f>J148</f>
        <v>0</v>
      </c>
      <c r="K102" s="181"/>
      <c r="L102" s="177"/>
    </row>
    <row r="103" spans="2:12" s="172" customFormat="1" ht="24.95" customHeight="1">
      <c r="B103" s="171"/>
      <c r="D103" s="173" t="s">
        <v>131</v>
      </c>
      <c r="E103" s="174"/>
      <c r="F103" s="174"/>
      <c r="G103" s="174"/>
      <c r="H103" s="174"/>
      <c r="I103" s="174"/>
      <c r="J103" s="175">
        <f>J151</f>
        <v>0</v>
      </c>
      <c r="K103" s="176"/>
      <c r="L103" s="171"/>
    </row>
    <row r="104" spans="2:12" s="119" customFormat="1" ht="19.9" customHeight="1">
      <c r="B104" s="177"/>
      <c r="D104" s="178" t="s">
        <v>1957</v>
      </c>
      <c r="E104" s="179"/>
      <c r="F104" s="179"/>
      <c r="G104" s="179"/>
      <c r="H104" s="179"/>
      <c r="I104" s="179"/>
      <c r="J104" s="180">
        <f>J152</f>
        <v>0</v>
      </c>
      <c r="K104" s="181"/>
      <c r="L104" s="177"/>
    </row>
    <row r="105" spans="1:31" s="34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138"/>
      <c r="L105" s="50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34" customFormat="1" ht="6.95" customHeight="1">
      <c r="A106" s="28"/>
      <c r="B106" s="55"/>
      <c r="C106" s="56"/>
      <c r="D106" s="56"/>
      <c r="E106" s="56"/>
      <c r="F106" s="56"/>
      <c r="G106" s="56"/>
      <c r="H106" s="56"/>
      <c r="I106" s="56"/>
      <c r="J106" s="56"/>
      <c r="K106" s="164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34" customFormat="1" ht="6.95" customHeight="1">
      <c r="A110" s="28"/>
      <c r="B110" s="57"/>
      <c r="C110" s="58"/>
      <c r="D110" s="58"/>
      <c r="E110" s="58"/>
      <c r="F110" s="58"/>
      <c r="G110" s="58"/>
      <c r="H110" s="58"/>
      <c r="I110" s="58"/>
      <c r="J110" s="58"/>
      <c r="K110" s="165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24.95" customHeight="1">
      <c r="A111" s="28"/>
      <c r="B111" s="29"/>
      <c r="C111" s="15" t="s">
        <v>144</v>
      </c>
      <c r="D111" s="28"/>
      <c r="E111" s="28"/>
      <c r="F111" s="28"/>
      <c r="G111" s="28"/>
      <c r="H111" s="28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2" customHeight="1">
      <c r="A113" s="28"/>
      <c r="B113" s="29"/>
      <c r="C113" s="24" t="s">
        <v>15</v>
      </c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26.25" customHeight="1">
      <c r="A114" s="28"/>
      <c r="B114" s="29"/>
      <c r="C114" s="28"/>
      <c r="D114" s="28"/>
      <c r="E114" s="136" t="str">
        <f>E7</f>
        <v>SŠ chovu koní a jezdectví Kladruby nad Labem - rekonstrukce DM</v>
      </c>
      <c r="F114" s="137"/>
      <c r="G114" s="137"/>
      <c r="H114" s="137"/>
      <c r="I114" s="28"/>
      <c r="J114" s="28"/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2:12" ht="12" customHeight="1">
      <c r="B115" s="14"/>
      <c r="C115" s="24" t="s">
        <v>115</v>
      </c>
      <c r="L115" s="14"/>
    </row>
    <row r="116" spans="1:31" s="34" customFormat="1" ht="16.5" customHeight="1">
      <c r="A116" s="28"/>
      <c r="B116" s="29"/>
      <c r="C116" s="28"/>
      <c r="D116" s="28"/>
      <c r="E116" s="136" t="s">
        <v>1953</v>
      </c>
      <c r="F116" s="139"/>
      <c r="G116" s="139"/>
      <c r="H116" s="139"/>
      <c r="I116" s="28"/>
      <c r="J116" s="28"/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2" customHeight="1">
      <c r="A117" s="28"/>
      <c r="B117" s="29"/>
      <c r="C117" s="24" t="s">
        <v>1954</v>
      </c>
      <c r="D117" s="28"/>
      <c r="E117" s="28"/>
      <c r="F117" s="28"/>
      <c r="G117" s="28"/>
      <c r="H117" s="28"/>
      <c r="I117" s="28"/>
      <c r="J117" s="28"/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6.5" customHeight="1">
      <c r="A118" s="28"/>
      <c r="B118" s="29"/>
      <c r="C118" s="28"/>
      <c r="D118" s="28"/>
      <c r="E118" s="64" t="str">
        <f>E11</f>
        <v>02 - Osvětlení</v>
      </c>
      <c r="F118" s="139"/>
      <c r="G118" s="139"/>
      <c r="H118" s="139"/>
      <c r="I118" s="28"/>
      <c r="J118" s="28"/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34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34" customFormat="1" ht="12" customHeight="1">
      <c r="A120" s="28"/>
      <c r="B120" s="29"/>
      <c r="C120" s="24" t="s">
        <v>19</v>
      </c>
      <c r="D120" s="28"/>
      <c r="E120" s="28"/>
      <c r="F120" s="25" t="str">
        <f>F14</f>
        <v xml:space="preserve"> </v>
      </c>
      <c r="G120" s="28"/>
      <c r="H120" s="28"/>
      <c r="I120" s="24" t="s">
        <v>21</v>
      </c>
      <c r="J120" s="140" t="str">
        <f>IF(J14="","",J14)</f>
        <v>15. 2. 2021</v>
      </c>
      <c r="K120" s="138"/>
      <c r="L120" s="50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34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138"/>
      <c r="L121" s="50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34" customFormat="1" ht="15.2" customHeight="1">
      <c r="A122" s="28"/>
      <c r="B122" s="29"/>
      <c r="C122" s="24" t="s">
        <v>23</v>
      </c>
      <c r="D122" s="28"/>
      <c r="E122" s="28"/>
      <c r="F122" s="25" t="str">
        <f>E17</f>
        <v>Pardubický kraj</v>
      </c>
      <c r="G122" s="28"/>
      <c r="H122" s="28"/>
      <c r="I122" s="24" t="s">
        <v>29</v>
      </c>
      <c r="J122" s="166" t="str">
        <f>E23</f>
        <v>astalon s.r.o.</v>
      </c>
      <c r="K122" s="138"/>
      <c r="L122" s="50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34" customFormat="1" ht="15.2" customHeight="1">
      <c r="A123" s="28"/>
      <c r="B123" s="29"/>
      <c r="C123" s="24" t="s">
        <v>27</v>
      </c>
      <c r="D123" s="28"/>
      <c r="E123" s="28"/>
      <c r="F123" s="25" t="str">
        <f>IF(E20="","",E20)</f>
        <v>Vyplň údaj</v>
      </c>
      <c r="G123" s="28"/>
      <c r="H123" s="28"/>
      <c r="I123" s="24" t="s">
        <v>32</v>
      </c>
      <c r="J123" s="166" t="str">
        <f>E26</f>
        <v xml:space="preserve"> </v>
      </c>
      <c r="K123" s="138"/>
      <c r="L123" s="50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34" customFormat="1" ht="10.3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138"/>
      <c r="L124" s="50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87" customFormat="1" ht="29.25" customHeight="1">
      <c r="A125" s="143"/>
      <c r="B125" s="182"/>
      <c r="C125" s="183" t="s">
        <v>145</v>
      </c>
      <c r="D125" s="184" t="s">
        <v>59</v>
      </c>
      <c r="E125" s="184" t="s">
        <v>55</v>
      </c>
      <c r="F125" s="184" t="s">
        <v>56</v>
      </c>
      <c r="G125" s="184" t="s">
        <v>146</v>
      </c>
      <c r="H125" s="184" t="s">
        <v>147</v>
      </c>
      <c r="I125" s="184" t="s">
        <v>148</v>
      </c>
      <c r="J125" s="184" t="s">
        <v>119</v>
      </c>
      <c r="K125" s="185" t="s">
        <v>149</v>
      </c>
      <c r="L125" s="186"/>
      <c r="M125" s="85" t="s">
        <v>1</v>
      </c>
      <c r="N125" s="86" t="s">
        <v>38</v>
      </c>
      <c r="O125" s="86" t="s">
        <v>150</v>
      </c>
      <c r="P125" s="86" t="s">
        <v>151</v>
      </c>
      <c r="Q125" s="86" t="s">
        <v>152</v>
      </c>
      <c r="R125" s="86" t="s">
        <v>153</v>
      </c>
      <c r="S125" s="86" t="s">
        <v>154</v>
      </c>
      <c r="T125" s="87" t="s">
        <v>155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34" customFormat="1" ht="22.7" customHeight="1">
      <c r="A126" s="28"/>
      <c r="B126" s="29"/>
      <c r="C126" s="93" t="s">
        <v>156</v>
      </c>
      <c r="D126" s="28"/>
      <c r="E126" s="28"/>
      <c r="F126" s="28"/>
      <c r="G126" s="28"/>
      <c r="H126" s="28"/>
      <c r="I126" s="28"/>
      <c r="J126" s="188">
        <f>BK126</f>
        <v>0</v>
      </c>
      <c r="K126" s="138"/>
      <c r="L126" s="29"/>
      <c r="M126" s="88"/>
      <c r="N126" s="72"/>
      <c r="O126" s="89"/>
      <c r="P126" s="189">
        <f>P127+P145+P151</f>
        <v>0</v>
      </c>
      <c r="Q126" s="89"/>
      <c r="R126" s="189">
        <f>R127+R145+R151</f>
        <v>0</v>
      </c>
      <c r="S126" s="89"/>
      <c r="T126" s="190">
        <f>T127+T145+T151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1" t="s">
        <v>73</v>
      </c>
      <c r="AU126" s="11" t="s">
        <v>121</v>
      </c>
      <c r="BK126" s="191">
        <f>BK127+BK145+BK151</f>
        <v>0</v>
      </c>
    </row>
    <row r="127" spans="2:63" s="192" customFormat="1" ht="25.9" customHeight="1">
      <c r="B127" s="193"/>
      <c r="D127" s="194" t="s">
        <v>73</v>
      </c>
      <c r="E127" s="195" t="s">
        <v>1958</v>
      </c>
      <c r="F127" s="195" t="s">
        <v>1959</v>
      </c>
      <c r="J127" s="196">
        <f>BK127</f>
        <v>0</v>
      </c>
      <c r="K127" s="197"/>
      <c r="L127" s="193"/>
      <c r="M127" s="198"/>
      <c r="N127" s="199"/>
      <c r="O127" s="199"/>
      <c r="P127" s="200">
        <f>SUM(P128:P144)</f>
        <v>0</v>
      </c>
      <c r="Q127" s="199"/>
      <c r="R127" s="200">
        <f>SUM(R128:R144)</f>
        <v>0</v>
      </c>
      <c r="S127" s="199"/>
      <c r="T127" s="201">
        <f>SUM(T128:T144)</f>
        <v>0</v>
      </c>
      <c r="AR127" s="194" t="s">
        <v>79</v>
      </c>
      <c r="AT127" s="197" t="s">
        <v>73</v>
      </c>
      <c r="AU127" s="197" t="s">
        <v>74</v>
      </c>
      <c r="AY127" s="194" t="s">
        <v>159</v>
      </c>
      <c r="BK127" s="202">
        <f>SUM(BK128:BK144)</f>
        <v>0</v>
      </c>
    </row>
    <row r="128" spans="1:65" s="34" customFormat="1" ht="44.25" customHeight="1">
      <c r="A128" s="28"/>
      <c r="B128" s="29"/>
      <c r="C128" s="245" t="s">
        <v>79</v>
      </c>
      <c r="D128" s="245" t="s">
        <v>225</v>
      </c>
      <c r="E128" s="246" t="s">
        <v>1960</v>
      </c>
      <c r="F128" s="247" t="s">
        <v>2009</v>
      </c>
      <c r="G128" s="248" t="s">
        <v>241</v>
      </c>
      <c r="H128" s="249">
        <v>375</v>
      </c>
      <c r="I128" s="2"/>
      <c r="J128" s="250">
        <f aca="true" t="shared" si="0" ref="J128:J144">ROUND(I128*H128,2)</f>
        <v>0</v>
      </c>
      <c r="K128" s="264" t="s">
        <v>2249</v>
      </c>
      <c r="L128" s="251"/>
      <c r="M128" s="252" t="s">
        <v>1</v>
      </c>
      <c r="N128" s="253" t="s">
        <v>39</v>
      </c>
      <c r="O128" s="76"/>
      <c r="P128" s="214">
        <f aca="true" t="shared" si="1" ref="P128:P144">O128*H128</f>
        <v>0</v>
      </c>
      <c r="Q128" s="214">
        <v>0</v>
      </c>
      <c r="R128" s="214">
        <f aca="true" t="shared" si="2" ref="R128:R144">Q128*H128</f>
        <v>0</v>
      </c>
      <c r="S128" s="214">
        <v>0</v>
      </c>
      <c r="T128" s="215">
        <f aca="true" t="shared" si="3" ref="T128:T144"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197</v>
      </c>
      <c r="AT128" s="216" t="s">
        <v>225</v>
      </c>
      <c r="AU128" s="216" t="s">
        <v>79</v>
      </c>
      <c r="AY128" s="11" t="s">
        <v>159</v>
      </c>
      <c r="BE128" s="217">
        <f aca="true" t="shared" si="4" ref="BE128:BE144">IF(N128="základní",J128,0)</f>
        <v>0</v>
      </c>
      <c r="BF128" s="217">
        <f aca="true" t="shared" si="5" ref="BF128:BF144">IF(N128="snížená",J128,0)</f>
        <v>0</v>
      </c>
      <c r="BG128" s="217">
        <f aca="true" t="shared" si="6" ref="BG128:BG144">IF(N128="zákl. přenesená",J128,0)</f>
        <v>0</v>
      </c>
      <c r="BH128" s="217">
        <f aca="true" t="shared" si="7" ref="BH128:BH144">IF(N128="sníž. přenesená",J128,0)</f>
        <v>0</v>
      </c>
      <c r="BI128" s="217">
        <f aca="true" t="shared" si="8" ref="BI128:BI144">IF(N128="nulová",J128,0)</f>
        <v>0</v>
      </c>
      <c r="BJ128" s="11" t="s">
        <v>79</v>
      </c>
      <c r="BK128" s="217">
        <f aca="true" t="shared" si="9" ref="BK128:BK144">ROUND(I128*H128,2)</f>
        <v>0</v>
      </c>
      <c r="BL128" s="11" t="s">
        <v>89</v>
      </c>
      <c r="BM128" s="216" t="s">
        <v>83</v>
      </c>
    </row>
    <row r="129" spans="1:65" s="34" customFormat="1" ht="37.7" customHeight="1">
      <c r="A129" s="28"/>
      <c r="B129" s="29"/>
      <c r="C129" s="245" t="s">
        <v>83</v>
      </c>
      <c r="D129" s="245" t="s">
        <v>225</v>
      </c>
      <c r="E129" s="246" t="s">
        <v>1962</v>
      </c>
      <c r="F129" s="247" t="s">
        <v>2010</v>
      </c>
      <c r="G129" s="248" t="s">
        <v>241</v>
      </c>
      <c r="H129" s="249">
        <v>9</v>
      </c>
      <c r="I129" s="2"/>
      <c r="J129" s="250">
        <f t="shared" si="0"/>
        <v>0</v>
      </c>
      <c r="K129" s="264" t="s">
        <v>2249</v>
      </c>
      <c r="L129" s="251"/>
      <c r="M129" s="252" t="s">
        <v>1</v>
      </c>
      <c r="N129" s="25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197</v>
      </c>
      <c r="AT129" s="216" t="s">
        <v>225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89</v>
      </c>
      <c r="BM129" s="216" t="s">
        <v>89</v>
      </c>
    </row>
    <row r="130" spans="1:65" s="34" customFormat="1" ht="48.95" customHeight="1">
      <c r="A130" s="28"/>
      <c r="B130" s="29"/>
      <c r="C130" s="245" t="s">
        <v>86</v>
      </c>
      <c r="D130" s="245" t="s">
        <v>225</v>
      </c>
      <c r="E130" s="246" t="s">
        <v>1964</v>
      </c>
      <c r="F130" s="247" t="s">
        <v>2011</v>
      </c>
      <c r="G130" s="248" t="s">
        <v>241</v>
      </c>
      <c r="H130" s="249">
        <v>7</v>
      </c>
      <c r="I130" s="2"/>
      <c r="J130" s="250">
        <f t="shared" si="0"/>
        <v>0</v>
      </c>
      <c r="K130" s="264" t="s">
        <v>2249</v>
      </c>
      <c r="L130" s="251"/>
      <c r="M130" s="252" t="s">
        <v>1</v>
      </c>
      <c r="N130" s="25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197</v>
      </c>
      <c r="AT130" s="216" t="s">
        <v>225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89</v>
      </c>
      <c r="BM130" s="216" t="s">
        <v>189</v>
      </c>
    </row>
    <row r="131" spans="1:65" s="34" customFormat="1" ht="37.7" customHeight="1">
      <c r="A131" s="28"/>
      <c r="B131" s="29"/>
      <c r="C131" s="245" t="s">
        <v>89</v>
      </c>
      <c r="D131" s="245" t="s">
        <v>225</v>
      </c>
      <c r="E131" s="246" t="s">
        <v>1966</v>
      </c>
      <c r="F131" s="247" t="s">
        <v>2012</v>
      </c>
      <c r="G131" s="248" t="s">
        <v>241</v>
      </c>
      <c r="H131" s="249">
        <v>20</v>
      </c>
      <c r="I131" s="2"/>
      <c r="J131" s="250">
        <f t="shared" si="0"/>
        <v>0</v>
      </c>
      <c r="K131" s="264" t="s">
        <v>2249</v>
      </c>
      <c r="L131" s="251"/>
      <c r="M131" s="252" t="s">
        <v>1</v>
      </c>
      <c r="N131" s="25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197</v>
      </c>
      <c r="AT131" s="216" t="s">
        <v>225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89</v>
      </c>
      <c r="BM131" s="216" t="s">
        <v>197</v>
      </c>
    </row>
    <row r="132" spans="1:65" s="34" customFormat="1" ht="37.7" customHeight="1">
      <c r="A132" s="28"/>
      <c r="B132" s="29"/>
      <c r="C132" s="245" t="s">
        <v>108</v>
      </c>
      <c r="D132" s="245" t="s">
        <v>225</v>
      </c>
      <c r="E132" s="246" t="s">
        <v>2013</v>
      </c>
      <c r="F132" s="247" t="s">
        <v>2014</v>
      </c>
      <c r="G132" s="248" t="s">
        <v>241</v>
      </c>
      <c r="H132" s="249">
        <v>60</v>
      </c>
      <c r="I132" s="2"/>
      <c r="J132" s="250">
        <f t="shared" si="0"/>
        <v>0</v>
      </c>
      <c r="K132" s="264" t="s">
        <v>2249</v>
      </c>
      <c r="L132" s="251"/>
      <c r="M132" s="252" t="s">
        <v>1</v>
      </c>
      <c r="N132" s="25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197</v>
      </c>
      <c r="AT132" s="216" t="s">
        <v>225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89</v>
      </c>
      <c r="BM132" s="216" t="s">
        <v>207</v>
      </c>
    </row>
    <row r="133" spans="1:65" s="34" customFormat="1" ht="48.95" customHeight="1">
      <c r="A133" s="28"/>
      <c r="B133" s="29"/>
      <c r="C133" s="245" t="s">
        <v>189</v>
      </c>
      <c r="D133" s="245" t="s">
        <v>225</v>
      </c>
      <c r="E133" s="246" t="s">
        <v>2015</v>
      </c>
      <c r="F133" s="247" t="s">
        <v>2016</v>
      </c>
      <c r="G133" s="248" t="s">
        <v>241</v>
      </c>
      <c r="H133" s="249">
        <v>28</v>
      </c>
      <c r="I133" s="2"/>
      <c r="J133" s="250">
        <f t="shared" si="0"/>
        <v>0</v>
      </c>
      <c r="K133" s="264" t="s">
        <v>2249</v>
      </c>
      <c r="L133" s="251"/>
      <c r="M133" s="252" t="s">
        <v>1</v>
      </c>
      <c r="N133" s="25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197</v>
      </c>
      <c r="AT133" s="216" t="s">
        <v>225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89</v>
      </c>
      <c r="BM133" s="216" t="s">
        <v>216</v>
      </c>
    </row>
    <row r="134" spans="1:65" s="34" customFormat="1" ht="44.25" customHeight="1">
      <c r="A134" s="28"/>
      <c r="B134" s="29"/>
      <c r="C134" s="245" t="s">
        <v>111</v>
      </c>
      <c r="D134" s="245" t="s">
        <v>225</v>
      </c>
      <c r="E134" s="246" t="s">
        <v>2017</v>
      </c>
      <c r="F134" s="247" t="s">
        <v>2018</v>
      </c>
      <c r="G134" s="248" t="s">
        <v>241</v>
      </c>
      <c r="H134" s="249">
        <v>40</v>
      </c>
      <c r="I134" s="2"/>
      <c r="J134" s="250">
        <f t="shared" si="0"/>
        <v>0</v>
      </c>
      <c r="K134" s="264" t="s">
        <v>2249</v>
      </c>
      <c r="L134" s="251"/>
      <c r="M134" s="252" t="s">
        <v>1</v>
      </c>
      <c r="N134" s="25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197</v>
      </c>
      <c r="AT134" s="216" t="s">
        <v>225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89</v>
      </c>
      <c r="BM134" s="216" t="s">
        <v>231</v>
      </c>
    </row>
    <row r="135" spans="1:65" s="34" customFormat="1" ht="37.7" customHeight="1">
      <c r="A135" s="28"/>
      <c r="B135" s="29"/>
      <c r="C135" s="245" t="s">
        <v>197</v>
      </c>
      <c r="D135" s="245" t="s">
        <v>225</v>
      </c>
      <c r="E135" s="246" t="s">
        <v>2019</v>
      </c>
      <c r="F135" s="247" t="s">
        <v>2020</v>
      </c>
      <c r="G135" s="248" t="s">
        <v>241</v>
      </c>
      <c r="H135" s="249">
        <v>27</v>
      </c>
      <c r="I135" s="2"/>
      <c r="J135" s="250">
        <f t="shared" si="0"/>
        <v>0</v>
      </c>
      <c r="K135" s="264" t="s">
        <v>2249</v>
      </c>
      <c r="L135" s="251"/>
      <c r="M135" s="252" t="s">
        <v>1</v>
      </c>
      <c r="N135" s="253" t="s">
        <v>39</v>
      </c>
      <c r="O135" s="76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216" t="s">
        <v>197</v>
      </c>
      <c r="AT135" s="216" t="s">
        <v>225</v>
      </c>
      <c r="AU135" s="216" t="s">
        <v>79</v>
      </c>
      <c r="AY135" s="11" t="s">
        <v>159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1" t="s">
        <v>79</v>
      </c>
      <c r="BK135" s="217">
        <f t="shared" si="9"/>
        <v>0</v>
      </c>
      <c r="BL135" s="11" t="s">
        <v>89</v>
      </c>
      <c r="BM135" s="216" t="s">
        <v>244</v>
      </c>
    </row>
    <row r="136" spans="1:65" s="34" customFormat="1" ht="24.2" customHeight="1">
      <c r="A136" s="28"/>
      <c r="B136" s="29"/>
      <c r="C136" s="245" t="s">
        <v>203</v>
      </c>
      <c r="D136" s="245" t="s">
        <v>225</v>
      </c>
      <c r="E136" s="246" t="s">
        <v>2021</v>
      </c>
      <c r="F136" s="247" t="s">
        <v>2022</v>
      </c>
      <c r="G136" s="248" t="s">
        <v>241</v>
      </c>
      <c r="H136" s="249">
        <v>65</v>
      </c>
      <c r="I136" s="2"/>
      <c r="J136" s="250">
        <f t="shared" si="0"/>
        <v>0</v>
      </c>
      <c r="K136" s="264" t="s">
        <v>2249</v>
      </c>
      <c r="L136" s="251"/>
      <c r="M136" s="252" t="s">
        <v>1</v>
      </c>
      <c r="N136" s="253" t="s">
        <v>39</v>
      </c>
      <c r="O136" s="76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197</v>
      </c>
      <c r="AT136" s="216" t="s">
        <v>225</v>
      </c>
      <c r="AU136" s="216" t="s">
        <v>79</v>
      </c>
      <c r="AY136" s="11" t="s">
        <v>159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1" t="s">
        <v>79</v>
      </c>
      <c r="BK136" s="217">
        <f t="shared" si="9"/>
        <v>0</v>
      </c>
      <c r="BL136" s="11" t="s">
        <v>89</v>
      </c>
      <c r="BM136" s="216" t="s">
        <v>254</v>
      </c>
    </row>
    <row r="137" spans="1:65" s="34" customFormat="1" ht="24.2" customHeight="1">
      <c r="A137" s="28"/>
      <c r="B137" s="29"/>
      <c r="C137" s="245" t="s">
        <v>207</v>
      </c>
      <c r="D137" s="245" t="s">
        <v>225</v>
      </c>
      <c r="E137" s="246" t="s">
        <v>2023</v>
      </c>
      <c r="F137" s="247" t="s">
        <v>2024</v>
      </c>
      <c r="G137" s="248" t="s">
        <v>241</v>
      </c>
      <c r="H137" s="249">
        <v>90</v>
      </c>
      <c r="I137" s="2"/>
      <c r="J137" s="250">
        <f t="shared" si="0"/>
        <v>0</v>
      </c>
      <c r="K137" s="264" t="s">
        <v>2249</v>
      </c>
      <c r="L137" s="251"/>
      <c r="M137" s="252" t="s">
        <v>1</v>
      </c>
      <c r="N137" s="253" t="s">
        <v>39</v>
      </c>
      <c r="O137" s="76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197</v>
      </c>
      <c r="AT137" s="216" t="s">
        <v>225</v>
      </c>
      <c r="AU137" s="216" t="s">
        <v>79</v>
      </c>
      <c r="AY137" s="11" t="s">
        <v>159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1" t="s">
        <v>79</v>
      </c>
      <c r="BK137" s="217">
        <f t="shared" si="9"/>
        <v>0</v>
      </c>
      <c r="BL137" s="11" t="s">
        <v>89</v>
      </c>
      <c r="BM137" s="216" t="s">
        <v>263</v>
      </c>
    </row>
    <row r="138" spans="1:65" s="34" customFormat="1" ht="24.2" customHeight="1">
      <c r="A138" s="28"/>
      <c r="B138" s="29"/>
      <c r="C138" s="245" t="s">
        <v>211</v>
      </c>
      <c r="D138" s="245" t="s">
        <v>225</v>
      </c>
      <c r="E138" s="246" t="s">
        <v>2025</v>
      </c>
      <c r="F138" s="247" t="s">
        <v>2026</v>
      </c>
      <c r="G138" s="248" t="s">
        <v>1840</v>
      </c>
      <c r="H138" s="249">
        <v>8</v>
      </c>
      <c r="I138" s="2"/>
      <c r="J138" s="250">
        <f t="shared" si="0"/>
        <v>0</v>
      </c>
      <c r="K138" s="264" t="s">
        <v>2249</v>
      </c>
      <c r="L138" s="251"/>
      <c r="M138" s="252" t="s">
        <v>1</v>
      </c>
      <c r="N138" s="253" t="s">
        <v>39</v>
      </c>
      <c r="O138" s="76"/>
      <c r="P138" s="214">
        <f t="shared" si="1"/>
        <v>0</v>
      </c>
      <c r="Q138" s="214">
        <v>0</v>
      </c>
      <c r="R138" s="214">
        <f t="shared" si="2"/>
        <v>0</v>
      </c>
      <c r="S138" s="214">
        <v>0</v>
      </c>
      <c r="T138" s="215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216" t="s">
        <v>197</v>
      </c>
      <c r="AT138" s="216" t="s">
        <v>225</v>
      </c>
      <c r="AU138" s="216" t="s">
        <v>79</v>
      </c>
      <c r="AY138" s="11" t="s">
        <v>159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1" t="s">
        <v>79</v>
      </c>
      <c r="BK138" s="217">
        <f t="shared" si="9"/>
        <v>0</v>
      </c>
      <c r="BL138" s="11" t="s">
        <v>89</v>
      </c>
      <c r="BM138" s="216" t="s">
        <v>286</v>
      </c>
    </row>
    <row r="139" spans="1:65" s="34" customFormat="1" ht="16.5" customHeight="1">
      <c r="A139" s="28"/>
      <c r="B139" s="29"/>
      <c r="C139" s="245" t="s">
        <v>216</v>
      </c>
      <c r="D139" s="245" t="s">
        <v>225</v>
      </c>
      <c r="E139" s="246" t="s">
        <v>2027</v>
      </c>
      <c r="F139" s="247" t="s">
        <v>2028</v>
      </c>
      <c r="G139" s="248" t="s">
        <v>241</v>
      </c>
      <c r="H139" s="249">
        <v>17</v>
      </c>
      <c r="I139" s="2"/>
      <c r="J139" s="250">
        <f t="shared" si="0"/>
        <v>0</v>
      </c>
      <c r="K139" s="264" t="s">
        <v>2249</v>
      </c>
      <c r="L139" s="251"/>
      <c r="M139" s="252" t="s">
        <v>1</v>
      </c>
      <c r="N139" s="253" t="s">
        <v>39</v>
      </c>
      <c r="O139" s="76"/>
      <c r="P139" s="214">
        <f t="shared" si="1"/>
        <v>0</v>
      </c>
      <c r="Q139" s="214">
        <v>0</v>
      </c>
      <c r="R139" s="214">
        <f t="shared" si="2"/>
        <v>0</v>
      </c>
      <c r="S139" s="214">
        <v>0</v>
      </c>
      <c r="T139" s="215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197</v>
      </c>
      <c r="AT139" s="216" t="s">
        <v>225</v>
      </c>
      <c r="AU139" s="216" t="s">
        <v>79</v>
      </c>
      <c r="AY139" s="11" t="s">
        <v>159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1" t="s">
        <v>79</v>
      </c>
      <c r="BK139" s="217">
        <f t="shared" si="9"/>
        <v>0</v>
      </c>
      <c r="BL139" s="11" t="s">
        <v>89</v>
      </c>
      <c r="BM139" s="216" t="s">
        <v>306</v>
      </c>
    </row>
    <row r="140" spans="1:65" s="34" customFormat="1" ht="16.5" customHeight="1">
      <c r="A140" s="28"/>
      <c r="B140" s="29"/>
      <c r="C140" s="245" t="s">
        <v>224</v>
      </c>
      <c r="D140" s="245" t="s">
        <v>225</v>
      </c>
      <c r="E140" s="246" t="s">
        <v>2029</v>
      </c>
      <c r="F140" s="247" t="s">
        <v>2030</v>
      </c>
      <c r="G140" s="248" t="s">
        <v>241</v>
      </c>
      <c r="H140" s="249">
        <v>77</v>
      </c>
      <c r="I140" s="2"/>
      <c r="J140" s="250">
        <f t="shared" si="0"/>
        <v>0</v>
      </c>
      <c r="K140" s="264" t="s">
        <v>2249</v>
      </c>
      <c r="L140" s="251"/>
      <c r="M140" s="252" t="s">
        <v>1</v>
      </c>
      <c r="N140" s="253" t="s">
        <v>39</v>
      </c>
      <c r="O140" s="76"/>
      <c r="P140" s="214">
        <f t="shared" si="1"/>
        <v>0</v>
      </c>
      <c r="Q140" s="214">
        <v>0</v>
      </c>
      <c r="R140" s="214">
        <f t="shared" si="2"/>
        <v>0</v>
      </c>
      <c r="S140" s="214">
        <v>0</v>
      </c>
      <c r="T140" s="215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216" t="s">
        <v>197</v>
      </c>
      <c r="AT140" s="216" t="s">
        <v>225</v>
      </c>
      <c r="AU140" s="216" t="s">
        <v>79</v>
      </c>
      <c r="AY140" s="11" t="s">
        <v>159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1" t="s">
        <v>79</v>
      </c>
      <c r="BK140" s="217">
        <f t="shared" si="9"/>
        <v>0</v>
      </c>
      <c r="BL140" s="11" t="s">
        <v>89</v>
      </c>
      <c r="BM140" s="216" t="s">
        <v>319</v>
      </c>
    </row>
    <row r="141" spans="1:65" s="34" customFormat="1" ht="16.5" customHeight="1">
      <c r="A141" s="28"/>
      <c r="B141" s="29"/>
      <c r="C141" s="245" t="s">
        <v>231</v>
      </c>
      <c r="D141" s="245" t="s">
        <v>225</v>
      </c>
      <c r="E141" s="246" t="s">
        <v>2031</v>
      </c>
      <c r="F141" s="247" t="s">
        <v>2032</v>
      </c>
      <c r="G141" s="248" t="s">
        <v>241</v>
      </c>
      <c r="H141" s="249">
        <v>4</v>
      </c>
      <c r="I141" s="2"/>
      <c r="J141" s="250">
        <f t="shared" si="0"/>
        <v>0</v>
      </c>
      <c r="K141" s="264" t="s">
        <v>2249</v>
      </c>
      <c r="L141" s="251"/>
      <c r="M141" s="252" t="s">
        <v>1</v>
      </c>
      <c r="N141" s="253" t="s">
        <v>39</v>
      </c>
      <c r="O141" s="76"/>
      <c r="P141" s="214">
        <f t="shared" si="1"/>
        <v>0</v>
      </c>
      <c r="Q141" s="214">
        <v>0</v>
      </c>
      <c r="R141" s="214">
        <f t="shared" si="2"/>
        <v>0</v>
      </c>
      <c r="S141" s="214">
        <v>0</v>
      </c>
      <c r="T141" s="215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216" t="s">
        <v>197</v>
      </c>
      <c r="AT141" s="216" t="s">
        <v>225</v>
      </c>
      <c r="AU141" s="216" t="s">
        <v>79</v>
      </c>
      <c r="AY141" s="11" t="s">
        <v>159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1" t="s">
        <v>79</v>
      </c>
      <c r="BK141" s="217">
        <f t="shared" si="9"/>
        <v>0</v>
      </c>
      <c r="BL141" s="11" t="s">
        <v>89</v>
      </c>
      <c r="BM141" s="216" t="s">
        <v>333</v>
      </c>
    </row>
    <row r="142" spans="1:65" s="34" customFormat="1" ht="24.2" customHeight="1">
      <c r="A142" s="28"/>
      <c r="B142" s="29"/>
      <c r="C142" s="245" t="s">
        <v>8</v>
      </c>
      <c r="D142" s="245" t="s">
        <v>225</v>
      </c>
      <c r="E142" s="246" t="s">
        <v>2033</v>
      </c>
      <c r="F142" s="247" t="s">
        <v>2034</v>
      </c>
      <c r="G142" s="248" t="s">
        <v>241</v>
      </c>
      <c r="H142" s="249">
        <v>300</v>
      </c>
      <c r="I142" s="2"/>
      <c r="J142" s="250">
        <f t="shared" si="0"/>
        <v>0</v>
      </c>
      <c r="K142" s="264" t="s">
        <v>2249</v>
      </c>
      <c r="L142" s="251"/>
      <c r="M142" s="252" t="s">
        <v>1</v>
      </c>
      <c r="N142" s="253" t="s">
        <v>39</v>
      </c>
      <c r="O142" s="76"/>
      <c r="P142" s="214">
        <f t="shared" si="1"/>
        <v>0</v>
      </c>
      <c r="Q142" s="214">
        <v>0</v>
      </c>
      <c r="R142" s="214">
        <f t="shared" si="2"/>
        <v>0</v>
      </c>
      <c r="S142" s="214">
        <v>0</v>
      </c>
      <c r="T142" s="215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216" t="s">
        <v>197</v>
      </c>
      <c r="AT142" s="216" t="s">
        <v>225</v>
      </c>
      <c r="AU142" s="216" t="s">
        <v>79</v>
      </c>
      <c r="AY142" s="11" t="s">
        <v>159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1" t="s">
        <v>79</v>
      </c>
      <c r="BK142" s="217">
        <f t="shared" si="9"/>
        <v>0</v>
      </c>
      <c r="BL142" s="11" t="s">
        <v>89</v>
      </c>
      <c r="BM142" s="216" t="s">
        <v>346</v>
      </c>
    </row>
    <row r="143" spans="1:65" s="34" customFormat="1" ht="16.5" customHeight="1">
      <c r="A143" s="28"/>
      <c r="B143" s="29"/>
      <c r="C143" s="245" t="s">
        <v>244</v>
      </c>
      <c r="D143" s="245" t="s">
        <v>225</v>
      </c>
      <c r="E143" s="246" t="s">
        <v>2035</v>
      </c>
      <c r="F143" s="247" t="s">
        <v>2036</v>
      </c>
      <c r="G143" s="248" t="s">
        <v>322</v>
      </c>
      <c r="H143" s="249">
        <v>2372.8</v>
      </c>
      <c r="I143" s="2"/>
      <c r="J143" s="250">
        <f t="shared" si="0"/>
        <v>0</v>
      </c>
      <c r="K143" s="264" t="s">
        <v>2249</v>
      </c>
      <c r="L143" s="251"/>
      <c r="M143" s="252" t="s">
        <v>1</v>
      </c>
      <c r="N143" s="253" t="s">
        <v>39</v>
      </c>
      <c r="O143" s="76"/>
      <c r="P143" s="214">
        <f t="shared" si="1"/>
        <v>0</v>
      </c>
      <c r="Q143" s="214">
        <v>0</v>
      </c>
      <c r="R143" s="214">
        <f t="shared" si="2"/>
        <v>0</v>
      </c>
      <c r="S143" s="214">
        <v>0</v>
      </c>
      <c r="T143" s="215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216" t="s">
        <v>197</v>
      </c>
      <c r="AT143" s="216" t="s">
        <v>225</v>
      </c>
      <c r="AU143" s="216" t="s">
        <v>79</v>
      </c>
      <c r="AY143" s="11" t="s">
        <v>159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1" t="s">
        <v>79</v>
      </c>
      <c r="BK143" s="217">
        <f t="shared" si="9"/>
        <v>0</v>
      </c>
      <c r="BL143" s="11" t="s">
        <v>89</v>
      </c>
      <c r="BM143" s="216" t="s">
        <v>429</v>
      </c>
    </row>
    <row r="144" spans="1:65" s="34" customFormat="1" ht="21.75" customHeight="1">
      <c r="A144" s="28"/>
      <c r="B144" s="29"/>
      <c r="C144" s="245" t="s">
        <v>249</v>
      </c>
      <c r="D144" s="245" t="s">
        <v>225</v>
      </c>
      <c r="E144" s="246" t="s">
        <v>1968</v>
      </c>
      <c r="F144" s="247" t="s">
        <v>1969</v>
      </c>
      <c r="G144" s="248" t="s">
        <v>241</v>
      </c>
      <c r="H144" s="249">
        <v>97</v>
      </c>
      <c r="I144" s="2"/>
      <c r="J144" s="250">
        <f t="shared" si="0"/>
        <v>0</v>
      </c>
      <c r="K144" s="264" t="s">
        <v>2249</v>
      </c>
      <c r="L144" s="251"/>
      <c r="M144" s="252" t="s">
        <v>1</v>
      </c>
      <c r="N144" s="253" t="s">
        <v>39</v>
      </c>
      <c r="O144" s="76"/>
      <c r="P144" s="214">
        <f t="shared" si="1"/>
        <v>0</v>
      </c>
      <c r="Q144" s="214">
        <v>0</v>
      </c>
      <c r="R144" s="214">
        <f t="shared" si="2"/>
        <v>0</v>
      </c>
      <c r="S144" s="214">
        <v>0</v>
      </c>
      <c r="T144" s="215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197</v>
      </c>
      <c r="AT144" s="216" t="s">
        <v>225</v>
      </c>
      <c r="AU144" s="216" t="s">
        <v>79</v>
      </c>
      <c r="AY144" s="11" t="s">
        <v>159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1" t="s">
        <v>79</v>
      </c>
      <c r="BK144" s="217">
        <f t="shared" si="9"/>
        <v>0</v>
      </c>
      <c r="BL144" s="11" t="s">
        <v>89</v>
      </c>
      <c r="BM144" s="216" t="s">
        <v>460</v>
      </c>
    </row>
    <row r="145" spans="2:63" s="192" customFormat="1" ht="25.9" customHeight="1">
      <c r="B145" s="193"/>
      <c r="D145" s="194" t="s">
        <v>73</v>
      </c>
      <c r="E145" s="195" t="s">
        <v>157</v>
      </c>
      <c r="F145" s="195" t="s">
        <v>158</v>
      </c>
      <c r="J145" s="196">
        <f>BK145</f>
        <v>0</v>
      </c>
      <c r="K145" s="197"/>
      <c r="L145" s="193"/>
      <c r="M145" s="198"/>
      <c r="N145" s="199"/>
      <c r="O145" s="199"/>
      <c r="P145" s="200">
        <f>P146+P148</f>
        <v>0</v>
      </c>
      <c r="Q145" s="199"/>
      <c r="R145" s="200">
        <f>R146+R148</f>
        <v>0</v>
      </c>
      <c r="S145" s="199"/>
      <c r="T145" s="201">
        <f>T146+T148</f>
        <v>0</v>
      </c>
      <c r="AR145" s="194" t="s">
        <v>79</v>
      </c>
      <c r="AT145" s="197" t="s">
        <v>73</v>
      </c>
      <c r="AU145" s="197" t="s">
        <v>74</v>
      </c>
      <c r="AY145" s="194" t="s">
        <v>159</v>
      </c>
      <c r="BK145" s="202">
        <f>BK146+BK148</f>
        <v>0</v>
      </c>
    </row>
    <row r="146" spans="2:63" s="192" customFormat="1" ht="22.7" customHeight="1">
      <c r="B146" s="193"/>
      <c r="D146" s="194" t="s">
        <v>73</v>
      </c>
      <c r="E146" s="203" t="s">
        <v>189</v>
      </c>
      <c r="F146" s="203" t="s">
        <v>339</v>
      </c>
      <c r="J146" s="204">
        <f>BK146</f>
        <v>0</v>
      </c>
      <c r="K146" s="197"/>
      <c r="L146" s="193"/>
      <c r="M146" s="198"/>
      <c r="N146" s="199"/>
      <c r="O146" s="199"/>
      <c r="P146" s="200">
        <f>P147</f>
        <v>0</v>
      </c>
      <c r="Q146" s="199"/>
      <c r="R146" s="200">
        <f>R147</f>
        <v>0</v>
      </c>
      <c r="S146" s="199"/>
      <c r="T146" s="201">
        <f>T147</f>
        <v>0</v>
      </c>
      <c r="AR146" s="194" t="s">
        <v>79</v>
      </c>
      <c r="AT146" s="197" t="s">
        <v>73</v>
      </c>
      <c r="AU146" s="197" t="s">
        <v>79</v>
      </c>
      <c r="AY146" s="194" t="s">
        <v>159</v>
      </c>
      <c r="BK146" s="202">
        <f>BK147</f>
        <v>0</v>
      </c>
    </row>
    <row r="147" spans="1:65" s="34" customFormat="1" ht="24.2" customHeight="1">
      <c r="A147" s="28"/>
      <c r="B147" s="29"/>
      <c r="C147" s="205" t="s">
        <v>254</v>
      </c>
      <c r="D147" s="205" t="s">
        <v>161</v>
      </c>
      <c r="E147" s="206" t="s">
        <v>1980</v>
      </c>
      <c r="F147" s="207" t="s">
        <v>1981</v>
      </c>
      <c r="G147" s="208" t="s">
        <v>234</v>
      </c>
      <c r="H147" s="209">
        <v>71.2</v>
      </c>
      <c r="I147" s="1"/>
      <c r="J147" s="211">
        <f>ROUND(I147*H147,2)</f>
        <v>0</v>
      </c>
      <c r="K147" s="263" t="s">
        <v>2249</v>
      </c>
      <c r="L147" s="29"/>
      <c r="M147" s="212" t="s">
        <v>1</v>
      </c>
      <c r="N147" s="213" t="s">
        <v>39</v>
      </c>
      <c r="O147" s="76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216" t="s">
        <v>89</v>
      </c>
      <c r="AT147" s="216" t="s">
        <v>161</v>
      </c>
      <c r="AU147" s="216" t="s">
        <v>83</v>
      </c>
      <c r="AY147" s="11" t="s">
        <v>159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1" t="s">
        <v>79</v>
      </c>
      <c r="BK147" s="217">
        <f>ROUND(I147*H147,2)</f>
        <v>0</v>
      </c>
      <c r="BL147" s="11" t="s">
        <v>89</v>
      </c>
      <c r="BM147" s="216" t="s">
        <v>490</v>
      </c>
    </row>
    <row r="148" spans="2:63" s="192" customFormat="1" ht="22.7" customHeight="1">
      <c r="B148" s="193"/>
      <c r="D148" s="194" t="s">
        <v>73</v>
      </c>
      <c r="E148" s="203" t="s">
        <v>203</v>
      </c>
      <c r="F148" s="203" t="s">
        <v>628</v>
      </c>
      <c r="J148" s="204">
        <f>BK148</f>
        <v>0</v>
      </c>
      <c r="K148" s="197"/>
      <c r="L148" s="193"/>
      <c r="M148" s="198"/>
      <c r="N148" s="199"/>
      <c r="O148" s="199"/>
      <c r="P148" s="200">
        <f>SUM(P149:P150)</f>
        <v>0</v>
      </c>
      <c r="Q148" s="199"/>
      <c r="R148" s="200">
        <f>SUM(R149:R150)</f>
        <v>0</v>
      </c>
      <c r="S148" s="199"/>
      <c r="T148" s="201">
        <f>SUM(T149:T150)</f>
        <v>0</v>
      </c>
      <c r="AR148" s="194" t="s">
        <v>79</v>
      </c>
      <c r="AT148" s="197" t="s">
        <v>73</v>
      </c>
      <c r="AU148" s="197" t="s">
        <v>79</v>
      </c>
      <c r="AY148" s="194" t="s">
        <v>159</v>
      </c>
      <c r="BK148" s="202">
        <f>SUM(BK149:BK150)</f>
        <v>0</v>
      </c>
    </row>
    <row r="149" spans="1:65" s="34" customFormat="1" ht="24.2" customHeight="1">
      <c r="A149" s="28"/>
      <c r="B149" s="29"/>
      <c r="C149" s="205" t="s">
        <v>258</v>
      </c>
      <c r="D149" s="205" t="s">
        <v>161</v>
      </c>
      <c r="E149" s="206" t="s">
        <v>1982</v>
      </c>
      <c r="F149" s="207" t="s">
        <v>1983</v>
      </c>
      <c r="G149" s="208" t="s">
        <v>241</v>
      </c>
      <c r="H149" s="209">
        <v>97</v>
      </c>
      <c r="I149" s="1"/>
      <c r="J149" s="211">
        <f>ROUND(I149*H149,2)</f>
        <v>0</v>
      </c>
      <c r="K149" s="263" t="s">
        <v>2249</v>
      </c>
      <c r="L149" s="29"/>
      <c r="M149" s="212" t="s">
        <v>1</v>
      </c>
      <c r="N149" s="213" t="s">
        <v>39</v>
      </c>
      <c r="O149" s="76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216" t="s">
        <v>89</v>
      </c>
      <c r="AT149" s="216" t="s">
        <v>161</v>
      </c>
      <c r="AU149" s="216" t="s">
        <v>83</v>
      </c>
      <c r="AY149" s="11" t="s">
        <v>159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1" t="s">
        <v>79</v>
      </c>
      <c r="BK149" s="217">
        <f>ROUND(I149*H149,2)</f>
        <v>0</v>
      </c>
      <c r="BL149" s="11" t="s">
        <v>89</v>
      </c>
      <c r="BM149" s="216" t="s">
        <v>506</v>
      </c>
    </row>
    <row r="150" spans="1:65" s="34" customFormat="1" ht="24.2" customHeight="1">
      <c r="A150" s="28"/>
      <c r="B150" s="29"/>
      <c r="C150" s="205" t="s">
        <v>263</v>
      </c>
      <c r="D150" s="205" t="s">
        <v>161</v>
      </c>
      <c r="E150" s="206" t="s">
        <v>1984</v>
      </c>
      <c r="F150" s="207" t="s">
        <v>1985</v>
      </c>
      <c r="G150" s="208" t="s">
        <v>322</v>
      </c>
      <c r="H150" s="209">
        <v>2372</v>
      </c>
      <c r="I150" s="1"/>
      <c r="J150" s="211">
        <f>ROUND(I150*H150,2)</f>
        <v>0</v>
      </c>
      <c r="K150" s="263" t="s">
        <v>2249</v>
      </c>
      <c r="L150" s="29"/>
      <c r="M150" s="212" t="s">
        <v>1</v>
      </c>
      <c r="N150" s="213" t="s">
        <v>39</v>
      </c>
      <c r="O150" s="7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216" t="s">
        <v>89</v>
      </c>
      <c r="AT150" s="216" t="s">
        <v>161</v>
      </c>
      <c r="AU150" s="216" t="s">
        <v>83</v>
      </c>
      <c r="AY150" s="11" t="s">
        <v>159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1" t="s">
        <v>79</v>
      </c>
      <c r="BK150" s="217">
        <f>ROUND(I150*H150,2)</f>
        <v>0</v>
      </c>
      <c r="BL150" s="11" t="s">
        <v>89</v>
      </c>
      <c r="BM150" s="216" t="s">
        <v>516</v>
      </c>
    </row>
    <row r="151" spans="2:63" s="192" customFormat="1" ht="25.9" customHeight="1">
      <c r="B151" s="193"/>
      <c r="D151" s="194" t="s">
        <v>73</v>
      </c>
      <c r="E151" s="195" t="s">
        <v>886</v>
      </c>
      <c r="F151" s="195" t="s">
        <v>887</v>
      </c>
      <c r="J151" s="196">
        <f>BK151</f>
        <v>0</v>
      </c>
      <c r="K151" s="197"/>
      <c r="L151" s="193"/>
      <c r="M151" s="198"/>
      <c r="N151" s="199"/>
      <c r="O151" s="199"/>
      <c r="P151" s="200">
        <f>P152</f>
        <v>0</v>
      </c>
      <c r="Q151" s="199"/>
      <c r="R151" s="200">
        <f>R152</f>
        <v>0</v>
      </c>
      <c r="S151" s="199"/>
      <c r="T151" s="201">
        <f>T152</f>
        <v>0</v>
      </c>
      <c r="AR151" s="194" t="s">
        <v>83</v>
      </c>
      <c r="AT151" s="197" t="s">
        <v>73</v>
      </c>
      <c r="AU151" s="197" t="s">
        <v>74</v>
      </c>
      <c r="AY151" s="194" t="s">
        <v>159</v>
      </c>
      <c r="BK151" s="202">
        <f>BK152</f>
        <v>0</v>
      </c>
    </row>
    <row r="152" spans="2:63" s="192" customFormat="1" ht="22.7" customHeight="1">
      <c r="B152" s="193"/>
      <c r="D152" s="194" t="s">
        <v>73</v>
      </c>
      <c r="E152" s="203" t="s">
        <v>1986</v>
      </c>
      <c r="F152" s="203" t="s">
        <v>1987</v>
      </c>
      <c r="J152" s="204">
        <f>BK152</f>
        <v>0</v>
      </c>
      <c r="K152" s="197"/>
      <c r="L152" s="193"/>
      <c r="M152" s="198"/>
      <c r="N152" s="199"/>
      <c r="O152" s="199"/>
      <c r="P152" s="200">
        <f>SUM(P153:P162)</f>
        <v>0</v>
      </c>
      <c r="Q152" s="199"/>
      <c r="R152" s="200">
        <f>SUM(R153:R162)</f>
        <v>0</v>
      </c>
      <c r="S152" s="199"/>
      <c r="T152" s="201">
        <f>SUM(T153:T162)</f>
        <v>0</v>
      </c>
      <c r="AR152" s="194" t="s">
        <v>83</v>
      </c>
      <c r="AT152" s="197" t="s">
        <v>73</v>
      </c>
      <c r="AU152" s="197" t="s">
        <v>79</v>
      </c>
      <c r="AY152" s="194" t="s">
        <v>159</v>
      </c>
      <c r="BK152" s="202">
        <f>SUM(BK153:BK162)</f>
        <v>0</v>
      </c>
    </row>
    <row r="153" spans="1:65" s="34" customFormat="1" ht="16.5" customHeight="1">
      <c r="A153" s="28"/>
      <c r="B153" s="29"/>
      <c r="C153" s="205" t="s">
        <v>7</v>
      </c>
      <c r="D153" s="205" t="s">
        <v>161</v>
      </c>
      <c r="E153" s="206" t="s">
        <v>1988</v>
      </c>
      <c r="F153" s="207" t="s">
        <v>1989</v>
      </c>
      <c r="G153" s="208" t="s">
        <v>241</v>
      </c>
      <c r="H153" s="209">
        <v>97</v>
      </c>
      <c r="I153" s="1"/>
      <c r="J153" s="211">
        <f aca="true" t="shared" si="10" ref="J153:J162">ROUND(I153*H153,2)</f>
        <v>0</v>
      </c>
      <c r="K153" s="263" t="s">
        <v>2249</v>
      </c>
      <c r="L153" s="29"/>
      <c r="M153" s="212" t="s">
        <v>1</v>
      </c>
      <c r="N153" s="213" t="s">
        <v>39</v>
      </c>
      <c r="O153" s="76"/>
      <c r="P153" s="214">
        <f aca="true" t="shared" si="11" ref="P153:P162">O153*H153</f>
        <v>0</v>
      </c>
      <c r="Q153" s="214">
        <v>0</v>
      </c>
      <c r="R153" s="214">
        <f aca="true" t="shared" si="12" ref="R153:R162">Q153*H153</f>
        <v>0</v>
      </c>
      <c r="S153" s="214">
        <v>0</v>
      </c>
      <c r="T153" s="215">
        <f aca="true" t="shared" si="13" ref="T153:T162"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216" t="s">
        <v>244</v>
      </c>
      <c r="AT153" s="216" t="s">
        <v>161</v>
      </c>
      <c r="AU153" s="216" t="s">
        <v>83</v>
      </c>
      <c r="AY153" s="11" t="s">
        <v>159</v>
      </c>
      <c r="BE153" s="217">
        <f aca="true" t="shared" si="14" ref="BE153:BE162">IF(N153="základní",J153,0)</f>
        <v>0</v>
      </c>
      <c r="BF153" s="217">
        <f aca="true" t="shared" si="15" ref="BF153:BF162">IF(N153="snížená",J153,0)</f>
        <v>0</v>
      </c>
      <c r="BG153" s="217">
        <f aca="true" t="shared" si="16" ref="BG153:BG162">IF(N153="zákl. přenesená",J153,0)</f>
        <v>0</v>
      </c>
      <c r="BH153" s="217">
        <f aca="true" t="shared" si="17" ref="BH153:BH162">IF(N153="sníž. přenesená",J153,0)</f>
        <v>0</v>
      </c>
      <c r="BI153" s="217">
        <f aca="true" t="shared" si="18" ref="BI153:BI162">IF(N153="nulová",J153,0)</f>
        <v>0</v>
      </c>
      <c r="BJ153" s="11" t="s">
        <v>79</v>
      </c>
      <c r="BK153" s="217">
        <f aca="true" t="shared" si="19" ref="BK153:BK162">ROUND(I153*H153,2)</f>
        <v>0</v>
      </c>
      <c r="BL153" s="11" t="s">
        <v>244</v>
      </c>
      <c r="BM153" s="216" t="s">
        <v>566</v>
      </c>
    </row>
    <row r="154" spans="1:65" s="34" customFormat="1" ht="24.2" customHeight="1">
      <c r="A154" s="28"/>
      <c r="B154" s="29"/>
      <c r="C154" s="205" t="s">
        <v>286</v>
      </c>
      <c r="D154" s="205" t="s">
        <v>161</v>
      </c>
      <c r="E154" s="206" t="s">
        <v>1990</v>
      </c>
      <c r="F154" s="207" t="s">
        <v>1991</v>
      </c>
      <c r="G154" s="208" t="s">
        <v>322</v>
      </c>
      <c r="H154" s="209">
        <v>2372.8</v>
      </c>
      <c r="I154" s="1"/>
      <c r="J154" s="211">
        <f t="shared" si="10"/>
        <v>0</v>
      </c>
      <c r="K154" s="263" t="s">
        <v>2249</v>
      </c>
      <c r="L154" s="29"/>
      <c r="M154" s="212" t="s">
        <v>1</v>
      </c>
      <c r="N154" s="213" t="s">
        <v>39</v>
      </c>
      <c r="O154" s="76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216" t="s">
        <v>244</v>
      </c>
      <c r="AT154" s="216" t="s">
        <v>161</v>
      </c>
      <c r="AU154" s="216" t="s">
        <v>83</v>
      </c>
      <c r="AY154" s="11" t="s">
        <v>159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1" t="s">
        <v>79</v>
      </c>
      <c r="BK154" s="217">
        <f t="shared" si="19"/>
        <v>0</v>
      </c>
      <c r="BL154" s="11" t="s">
        <v>244</v>
      </c>
      <c r="BM154" s="216" t="s">
        <v>576</v>
      </c>
    </row>
    <row r="155" spans="1:65" s="34" customFormat="1" ht="24.2" customHeight="1">
      <c r="A155" s="28"/>
      <c r="B155" s="29"/>
      <c r="C155" s="205" t="s">
        <v>294</v>
      </c>
      <c r="D155" s="205" t="s">
        <v>161</v>
      </c>
      <c r="E155" s="206" t="s">
        <v>1996</v>
      </c>
      <c r="F155" s="207" t="s">
        <v>1997</v>
      </c>
      <c r="G155" s="208" t="s">
        <v>241</v>
      </c>
      <c r="H155" s="209">
        <v>411</v>
      </c>
      <c r="I155" s="1"/>
      <c r="J155" s="211">
        <f t="shared" si="10"/>
        <v>0</v>
      </c>
      <c r="K155" s="263" t="s">
        <v>2249</v>
      </c>
      <c r="L155" s="29"/>
      <c r="M155" s="212" t="s">
        <v>1</v>
      </c>
      <c r="N155" s="213" t="s">
        <v>39</v>
      </c>
      <c r="O155" s="76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216" t="s">
        <v>244</v>
      </c>
      <c r="AT155" s="216" t="s">
        <v>161</v>
      </c>
      <c r="AU155" s="216" t="s">
        <v>83</v>
      </c>
      <c r="AY155" s="11" t="s">
        <v>159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1" t="s">
        <v>79</v>
      </c>
      <c r="BK155" s="217">
        <f t="shared" si="19"/>
        <v>0</v>
      </c>
      <c r="BL155" s="11" t="s">
        <v>244</v>
      </c>
      <c r="BM155" s="216" t="s">
        <v>589</v>
      </c>
    </row>
    <row r="156" spans="1:65" s="34" customFormat="1" ht="24.2" customHeight="1">
      <c r="A156" s="28"/>
      <c r="B156" s="29"/>
      <c r="C156" s="205" t="s">
        <v>306</v>
      </c>
      <c r="D156" s="205" t="s">
        <v>161</v>
      </c>
      <c r="E156" s="206" t="s">
        <v>2037</v>
      </c>
      <c r="F156" s="207" t="s">
        <v>2038</v>
      </c>
      <c r="G156" s="208" t="s">
        <v>241</v>
      </c>
      <c r="H156" s="209">
        <v>17</v>
      </c>
      <c r="I156" s="1"/>
      <c r="J156" s="211">
        <f t="shared" si="10"/>
        <v>0</v>
      </c>
      <c r="K156" s="263" t="s">
        <v>2249</v>
      </c>
      <c r="L156" s="29"/>
      <c r="M156" s="212" t="s">
        <v>1</v>
      </c>
      <c r="N156" s="213" t="s">
        <v>39</v>
      </c>
      <c r="O156" s="76"/>
      <c r="P156" s="214">
        <f t="shared" si="11"/>
        <v>0</v>
      </c>
      <c r="Q156" s="214">
        <v>0</v>
      </c>
      <c r="R156" s="214">
        <f t="shared" si="12"/>
        <v>0</v>
      </c>
      <c r="S156" s="214">
        <v>0</v>
      </c>
      <c r="T156" s="215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216" t="s">
        <v>244</v>
      </c>
      <c r="AT156" s="216" t="s">
        <v>161</v>
      </c>
      <c r="AU156" s="216" t="s">
        <v>83</v>
      </c>
      <c r="AY156" s="11" t="s">
        <v>159</v>
      </c>
      <c r="BE156" s="217">
        <f t="shared" si="14"/>
        <v>0</v>
      </c>
      <c r="BF156" s="217">
        <f t="shared" si="15"/>
        <v>0</v>
      </c>
      <c r="BG156" s="217">
        <f t="shared" si="16"/>
        <v>0</v>
      </c>
      <c r="BH156" s="217">
        <f t="shared" si="17"/>
        <v>0</v>
      </c>
      <c r="BI156" s="217">
        <f t="shared" si="18"/>
        <v>0</v>
      </c>
      <c r="BJ156" s="11" t="s">
        <v>79</v>
      </c>
      <c r="BK156" s="217">
        <f t="shared" si="19"/>
        <v>0</v>
      </c>
      <c r="BL156" s="11" t="s">
        <v>244</v>
      </c>
      <c r="BM156" s="216" t="s">
        <v>597</v>
      </c>
    </row>
    <row r="157" spans="1:65" s="34" customFormat="1" ht="21.75" customHeight="1">
      <c r="A157" s="28"/>
      <c r="B157" s="29"/>
      <c r="C157" s="205" t="s">
        <v>311</v>
      </c>
      <c r="D157" s="205" t="s">
        <v>161</v>
      </c>
      <c r="E157" s="206" t="s">
        <v>2039</v>
      </c>
      <c r="F157" s="207" t="s">
        <v>2040</v>
      </c>
      <c r="G157" s="208" t="s">
        <v>241</v>
      </c>
      <c r="H157" s="209">
        <v>77</v>
      </c>
      <c r="I157" s="1"/>
      <c r="J157" s="211">
        <f t="shared" si="10"/>
        <v>0</v>
      </c>
      <c r="K157" s="263" t="s">
        <v>2249</v>
      </c>
      <c r="L157" s="29"/>
      <c r="M157" s="212" t="s">
        <v>1</v>
      </c>
      <c r="N157" s="213" t="s">
        <v>39</v>
      </c>
      <c r="O157" s="76"/>
      <c r="P157" s="214">
        <f t="shared" si="11"/>
        <v>0</v>
      </c>
      <c r="Q157" s="214">
        <v>0</v>
      </c>
      <c r="R157" s="214">
        <f t="shared" si="12"/>
        <v>0</v>
      </c>
      <c r="S157" s="214">
        <v>0</v>
      </c>
      <c r="T157" s="215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216" t="s">
        <v>244</v>
      </c>
      <c r="AT157" s="216" t="s">
        <v>161</v>
      </c>
      <c r="AU157" s="216" t="s">
        <v>83</v>
      </c>
      <c r="AY157" s="11" t="s">
        <v>159</v>
      </c>
      <c r="BE157" s="217">
        <f t="shared" si="14"/>
        <v>0</v>
      </c>
      <c r="BF157" s="217">
        <f t="shared" si="15"/>
        <v>0</v>
      </c>
      <c r="BG157" s="217">
        <f t="shared" si="16"/>
        <v>0</v>
      </c>
      <c r="BH157" s="217">
        <f t="shared" si="17"/>
        <v>0</v>
      </c>
      <c r="BI157" s="217">
        <f t="shared" si="18"/>
        <v>0</v>
      </c>
      <c r="BJ157" s="11" t="s">
        <v>79</v>
      </c>
      <c r="BK157" s="217">
        <f t="shared" si="19"/>
        <v>0</v>
      </c>
      <c r="BL157" s="11" t="s">
        <v>244</v>
      </c>
      <c r="BM157" s="216" t="s">
        <v>605</v>
      </c>
    </row>
    <row r="158" spans="1:65" s="34" customFormat="1" ht="21.75" customHeight="1">
      <c r="A158" s="28"/>
      <c r="B158" s="29"/>
      <c r="C158" s="205" t="s">
        <v>319</v>
      </c>
      <c r="D158" s="205" t="s">
        <v>161</v>
      </c>
      <c r="E158" s="206" t="s">
        <v>2041</v>
      </c>
      <c r="F158" s="207" t="s">
        <v>2042</v>
      </c>
      <c r="G158" s="208" t="s">
        <v>241</v>
      </c>
      <c r="H158" s="209">
        <v>4</v>
      </c>
      <c r="I158" s="1"/>
      <c r="J158" s="211">
        <f t="shared" si="10"/>
        <v>0</v>
      </c>
      <c r="K158" s="263" t="s">
        <v>2249</v>
      </c>
      <c r="L158" s="29"/>
      <c r="M158" s="212" t="s">
        <v>1</v>
      </c>
      <c r="N158" s="213" t="s">
        <v>39</v>
      </c>
      <c r="O158" s="76"/>
      <c r="P158" s="214">
        <f t="shared" si="11"/>
        <v>0</v>
      </c>
      <c r="Q158" s="214">
        <v>0</v>
      </c>
      <c r="R158" s="214">
        <f t="shared" si="12"/>
        <v>0</v>
      </c>
      <c r="S158" s="214">
        <v>0</v>
      </c>
      <c r="T158" s="215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216" t="s">
        <v>244</v>
      </c>
      <c r="AT158" s="216" t="s">
        <v>161</v>
      </c>
      <c r="AU158" s="216" t="s">
        <v>83</v>
      </c>
      <c r="AY158" s="11" t="s">
        <v>159</v>
      </c>
      <c r="BE158" s="217">
        <f t="shared" si="14"/>
        <v>0</v>
      </c>
      <c r="BF158" s="217">
        <f t="shared" si="15"/>
        <v>0</v>
      </c>
      <c r="BG158" s="217">
        <f t="shared" si="16"/>
        <v>0</v>
      </c>
      <c r="BH158" s="217">
        <f t="shared" si="17"/>
        <v>0</v>
      </c>
      <c r="BI158" s="217">
        <f t="shared" si="18"/>
        <v>0</v>
      </c>
      <c r="BJ158" s="11" t="s">
        <v>79</v>
      </c>
      <c r="BK158" s="217">
        <f t="shared" si="19"/>
        <v>0</v>
      </c>
      <c r="BL158" s="11" t="s">
        <v>244</v>
      </c>
      <c r="BM158" s="216" t="s">
        <v>614</v>
      </c>
    </row>
    <row r="159" spans="1:65" s="34" customFormat="1" ht="24.2" customHeight="1">
      <c r="A159" s="28"/>
      <c r="B159" s="29"/>
      <c r="C159" s="205" t="s">
        <v>326</v>
      </c>
      <c r="D159" s="205" t="s">
        <v>161</v>
      </c>
      <c r="E159" s="206" t="s">
        <v>2043</v>
      </c>
      <c r="F159" s="207" t="s">
        <v>2044</v>
      </c>
      <c r="G159" s="208" t="s">
        <v>241</v>
      </c>
      <c r="H159" s="209">
        <v>450</v>
      </c>
      <c r="I159" s="1"/>
      <c r="J159" s="211">
        <f t="shared" si="10"/>
        <v>0</v>
      </c>
      <c r="K159" s="263" t="s">
        <v>2249</v>
      </c>
      <c r="L159" s="29"/>
      <c r="M159" s="212" t="s">
        <v>1</v>
      </c>
      <c r="N159" s="213" t="s">
        <v>39</v>
      </c>
      <c r="O159" s="76"/>
      <c r="P159" s="214">
        <f t="shared" si="11"/>
        <v>0</v>
      </c>
      <c r="Q159" s="214">
        <v>0</v>
      </c>
      <c r="R159" s="214">
        <f t="shared" si="12"/>
        <v>0</v>
      </c>
      <c r="S159" s="214">
        <v>0</v>
      </c>
      <c r="T159" s="215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216" t="s">
        <v>244</v>
      </c>
      <c r="AT159" s="216" t="s">
        <v>161</v>
      </c>
      <c r="AU159" s="216" t="s">
        <v>83</v>
      </c>
      <c r="AY159" s="11" t="s">
        <v>159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1" t="s">
        <v>79</v>
      </c>
      <c r="BK159" s="217">
        <f t="shared" si="19"/>
        <v>0</v>
      </c>
      <c r="BL159" s="11" t="s">
        <v>244</v>
      </c>
      <c r="BM159" s="216" t="s">
        <v>624</v>
      </c>
    </row>
    <row r="160" spans="1:65" s="34" customFormat="1" ht="24.2" customHeight="1">
      <c r="A160" s="28"/>
      <c r="B160" s="29"/>
      <c r="C160" s="205" t="s">
        <v>333</v>
      </c>
      <c r="D160" s="205" t="s">
        <v>161</v>
      </c>
      <c r="E160" s="206" t="s">
        <v>2045</v>
      </c>
      <c r="F160" s="207" t="s">
        <v>2046</v>
      </c>
      <c r="G160" s="208" t="s">
        <v>241</v>
      </c>
      <c r="H160" s="209">
        <v>9</v>
      </c>
      <c r="I160" s="1"/>
      <c r="J160" s="211">
        <f t="shared" si="10"/>
        <v>0</v>
      </c>
      <c r="K160" s="263" t="s">
        <v>2249</v>
      </c>
      <c r="L160" s="29"/>
      <c r="M160" s="212" t="s">
        <v>1</v>
      </c>
      <c r="N160" s="213" t="s">
        <v>39</v>
      </c>
      <c r="O160" s="76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216" t="s">
        <v>244</v>
      </c>
      <c r="AT160" s="216" t="s">
        <v>161</v>
      </c>
      <c r="AU160" s="216" t="s">
        <v>83</v>
      </c>
      <c r="AY160" s="11" t="s">
        <v>159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1" t="s">
        <v>79</v>
      </c>
      <c r="BK160" s="217">
        <f t="shared" si="19"/>
        <v>0</v>
      </c>
      <c r="BL160" s="11" t="s">
        <v>244</v>
      </c>
      <c r="BM160" s="216" t="s">
        <v>637</v>
      </c>
    </row>
    <row r="161" spans="1:65" s="34" customFormat="1" ht="24.2" customHeight="1">
      <c r="A161" s="28"/>
      <c r="B161" s="29"/>
      <c r="C161" s="205" t="s">
        <v>340</v>
      </c>
      <c r="D161" s="205" t="s">
        <v>161</v>
      </c>
      <c r="E161" s="206" t="s">
        <v>2047</v>
      </c>
      <c r="F161" s="207" t="s">
        <v>2048</v>
      </c>
      <c r="G161" s="208" t="s">
        <v>241</v>
      </c>
      <c r="H161" s="209">
        <v>80</v>
      </c>
      <c r="I161" s="1"/>
      <c r="J161" s="211">
        <f t="shared" si="10"/>
        <v>0</v>
      </c>
      <c r="K161" s="263" t="s">
        <v>2249</v>
      </c>
      <c r="L161" s="29"/>
      <c r="M161" s="212" t="s">
        <v>1</v>
      </c>
      <c r="N161" s="213" t="s">
        <v>39</v>
      </c>
      <c r="O161" s="76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216" t="s">
        <v>244</v>
      </c>
      <c r="AT161" s="216" t="s">
        <v>161</v>
      </c>
      <c r="AU161" s="216" t="s">
        <v>83</v>
      </c>
      <c r="AY161" s="11" t="s">
        <v>159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1" t="s">
        <v>79</v>
      </c>
      <c r="BK161" s="217">
        <f t="shared" si="19"/>
        <v>0</v>
      </c>
      <c r="BL161" s="11" t="s">
        <v>244</v>
      </c>
      <c r="BM161" s="216" t="s">
        <v>650</v>
      </c>
    </row>
    <row r="162" spans="1:65" s="34" customFormat="1" ht="16.5" customHeight="1">
      <c r="A162" s="28"/>
      <c r="B162" s="29"/>
      <c r="C162" s="205" t="s">
        <v>346</v>
      </c>
      <c r="D162" s="205" t="s">
        <v>161</v>
      </c>
      <c r="E162" s="206" t="s">
        <v>2049</v>
      </c>
      <c r="F162" s="207" t="s">
        <v>2050</v>
      </c>
      <c r="G162" s="208" t="s">
        <v>241</v>
      </c>
      <c r="H162" s="209">
        <v>155</v>
      </c>
      <c r="I162" s="1"/>
      <c r="J162" s="211">
        <f t="shared" si="10"/>
        <v>0</v>
      </c>
      <c r="K162" s="263" t="s">
        <v>2249</v>
      </c>
      <c r="L162" s="29"/>
      <c r="M162" s="269" t="s">
        <v>1</v>
      </c>
      <c r="N162" s="270" t="s">
        <v>39</v>
      </c>
      <c r="O162" s="271"/>
      <c r="P162" s="272">
        <f t="shared" si="11"/>
        <v>0</v>
      </c>
      <c r="Q162" s="272">
        <v>0</v>
      </c>
      <c r="R162" s="272">
        <f t="shared" si="12"/>
        <v>0</v>
      </c>
      <c r="S162" s="272">
        <v>0</v>
      </c>
      <c r="T162" s="273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216" t="s">
        <v>244</v>
      </c>
      <c r="AT162" s="216" t="s">
        <v>161</v>
      </c>
      <c r="AU162" s="216" t="s">
        <v>83</v>
      </c>
      <c r="AY162" s="11" t="s">
        <v>159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1" t="s">
        <v>79</v>
      </c>
      <c r="BK162" s="217">
        <f t="shared" si="19"/>
        <v>0</v>
      </c>
      <c r="BL162" s="11" t="s">
        <v>244</v>
      </c>
      <c r="BM162" s="216" t="s">
        <v>661</v>
      </c>
    </row>
    <row r="163" spans="1:31" s="34" customFormat="1" ht="6.95" customHeight="1">
      <c r="A163" s="28"/>
      <c r="B163" s="55"/>
      <c r="C163" s="56"/>
      <c r="D163" s="56"/>
      <c r="E163" s="56"/>
      <c r="F163" s="56"/>
      <c r="G163" s="56"/>
      <c r="H163" s="56"/>
      <c r="I163" s="56"/>
      <c r="J163" s="56"/>
      <c r="K163" s="164"/>
      <c r="L163" s="29"/>
      <c r="M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</sheetData>
  <sheetProtection password="C0FB" sheet="1" objects="1" scenarios="1"/>
  <autoFilter ref="C125:K16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>
      <selection activeCell="H129" sqref="H129:I129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101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2:12" ht="12" customHeight="1">
      <c r="B8" s="14"/>
      <c r="D8" s="24" t="s">
        <v>115</v>
      </c>
      <c r="L8" s="14"/>
    </row>
    <row r="9" spans="1:31" s="34" customFormat="1" ht="16.5" customHeight="1">
      <c r="A9" s="28"/>
      <c r="B9" s="29"/>
      <c r="C9" s="28"/>
      <c r="D9" s="28"/>
      <c r="E9" s="136" t="s">
        <v>1953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 customHeight="1">
      <c r="A10" s="28"/>
      <c r="B10" s="29"/>
      <c r="C10" s="28"/>
      <c r="D10" s="24" t="s">
        <v>1954</v>
      </c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6.5" customHeight="1">
      <c r="A11" s="28"/>
      <c r="B11" s="29"/>
      <c r="C11" s="28"/>
      <c r="D11" s="28"/>
      <c r="E11" s="64" t="s">
        <v>2051</v>
      </c>
      <c r="F11" s="139"/>
      <c r="G11" s="139"/>
      <c r="H11" s="139"/>
      <c r="I11" s="28"/>
      <c r="J11" s="28"/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2" customHeight="1">
      <c r="A13" s="28"/>
      <c r="B13" s="29"/>
      <c r="C13" s="28"/>
      <c r="D13" s="24" t="s">
        <v>17</v>
      </c>
      <c r="E13" s="28"/>
      <c r="F13" s="25" t="s">
        <v>1</v>
      </c>
      <c r="G13" s="28"/>
      <c r="H13" s="28"/>
      <c r="I13" s="24" t="s">
        <v>18</v>
      </c>
      <c r="J13" s="25" t="s">
        <v>1</v>
      </c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19</v>
      </c>
      <c r="E14" s="28"/>
      <c r="F14" s="25" t="s">
        <v>20</v>
      </c>
      <c r="G14" s="28"/>
      <c r="H14" s="28"/>
      <c r="I14" s="24" t="s">
        <v>21</v>
      </c>
      <c r="J14" s="140" t="str">
        <f>'Rekapitulace stavby'!AN8</f>
        <v>15. 2. 2021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0.7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12" customHeight="1">
      <c r="A16" s="28"/>
      <c r="B16" s="29"/>
      <c r="C16" s="28"/>
      <c r="D16" s="24" t="s">
        <v>23</v>
      </c>
      <c r="E16" s="28"/>
      <c r="F16" s="28"/>
      <c r="G16" s="28"/>
      <c r="H16" s="28"/>
      <c r="I16" s="24" t="s">
        <v>24</v>
      </c>
      <c r="J16" s="25" t="s">
        <v>1</v>
      </c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8" customHeight="1">
      <c r="A17" s="28"/>
      <c r="B17" s="29"/>
      <c r="C17" s="28"/>
      <c r="D17" s="28"/>
      <c r="E17" s="25" t="s">
        <v>25</v>
      </c>
      <c r="F17" s="28"/>
      <c r="G17" s="28"/>
      <c r="H17" s="28"/>
      <c r="I17" s="24" t="s">
        <v>26</v>
      </c>
      <c r="J17" s="25" t="s">
        <v>1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6.95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12" customHeight="1">
      <c r="A19" s="28"/>
      <c r="B19" s="29"/>
      <c r="C19" s="28"/>
      <c r="D19" s="24" t="s">
        <v>27</v>
      </c>
      <c r="E19" s="28"/>
      <c r="F19" s="28"/>
      <c r="G19" s="28"/>
      <c r="H19" s="28"/>
      <c r="I19" s="24" t="s">
        <v>24</v>
      </c>
      <c r="J19" s="4" t="str">
        <f>'Rekapitulace stavby'!AN13</f>
        <v>Vyplň údaj</v>
      </c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8" customHeight="1">
      <c r="A20" s="28"/>
      <c r="B20" s="29"/>
      <c r="C20" s="28"/>
      <c r="D20" s="28"/>
      <c r="E20" s="6" t="str">
        <f>'Rekapitulace stavby'!E14</f>
        <v>Vyplň údaj</v>
      </c>
      <c r="F20" s="268"/>
      <c r="G20" s="268"/>
      <c r="H20" s="268"/>
      <c r="I20" s="24" t="s">
        <v>26</v>
      </c>
      <c r="J20" s="4" t="str">
        <f>'Rekapitulace stavby'!AN14</f>
        <v>Vyplň údaj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6.95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12" customHeight="1">
      <c r="A22" s="28"/>
      <c r="B22" s="29"/>
      <c r="C22" s="28"/>
      <c r="D22" s="24" t="s">
        <v>29</v>
      </c>
      <c r="E22" s="28"/>
      <c r="F22" s="28"/>
      <c r="G22" s="28"/>
      <c r="H22" s="28"/>
      <c r="I22" s="24" t="s">
        <v>24</v>
      </c>
      <c r="J22" s="25" t="s">
        <v>1</v>
      </c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8" customHeight="1">
      <c r="A23" s="28"/>
      <c r="B23" s="29"/>
      <c r="C23" s="28"/>
      <c r="D23" s="28"/>
      <c r="E23" s="25" t="s">
        <v>30</v>
      </c>
      <c r="F23" s="28"/>
      <c r="G23" s="28"/>
      <c r="H23" s="28"/>
      <c r="I23" s="24" t="s">
        <v>26</v>
      </c>
      <c r="J23" s="25" t="s">
        <v>1</v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6.95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12" customHeight="1">
      <c r="A25" s="28"/>
      <c r="B25" s="29"/>
      <c r="C25" s="28"/>
      <c r="D25" s="24" t="s">
        <v>32</v>
      </c>
      <c r="E25" s="28"/>
      <c r="F25" s="28"/>
      <c r="G25" s="28"/>
      <c r="H25" s="28"/>
      <c r="I25" s="24" t="s">
        <v>24</v>
      </c>
      <c r="J25" s="25" t="str">
        <f>IF('Rekapitulace stavby'!AN19="","",'Rekapitulace stavby'!AN19)</f>
        <v/>
      </c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8" customHeight="1">
      <c r="A26" s="28"/>
      <c r="B26" s="29"/>
      <c r="C26" s="28"/>
      <c r="D26" s="28"/>
      <c r="E26" s="25" t="str">
        <f>IF('Rekapitulace stavby'!E20="","",'Rekapitulace stavby'!E20)</f>
        <v xml:space="preserve"> </v>
      </c>
      <c r="F26" s="28"/>
      <c r="G26" s="28"/>
      <c r="H26" s="28"/>
      <c r="I26" s="24" t="s">
        <v>26</v>
      </c>
      <c r="J26" s="25" t="str">
        <f>IF('Rekapitulace stavby'!AN20="","",'Rekapitulace stavby'!AN20)</f>
        <v/>
      </c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34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138"/>
      <c r="L27" s="50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4" customFormat="1" ht="12" customHeight="1">
      <c r="A28" s="28"/>
      <c r="B28" s="29"/>
      <c r="C28" s="28"/>
      <c r="D28" s="24" t="s">
        <v>33</v>
      </c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45" customFormat="1" ht="16.5" customHeight="1">
      <c r="A29" s="141"/>
      <c r="B29" s="142"/>
      <c r="C29" s="141"/>
      <c r="D29" s="141"/>
      <c r="E29" s="26" t="s">
        <v>1</v>
      </c>
      <c r="F29" s="26"/>
      <c r="G29" s="26"/>
      <c r="H29" s="26"/>
      <c r="I29" s="141"/>
      <c r="J29" s="141"/>
      <c r="K29" s="143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34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25.35" customHeight="1">
      <c r="A32" s="28"/>
      <c r="B32" s="29"/>
      <c r="C32" s="28"/>
      <c r="D32" s="147" t="s">
        <v>34</v>
      </c>
      <c r="E32" s="28"/>
      <c r="F32" s="28"/>
      <c r="G32" s="28"/>
      <c r="H32" s="28"/>
      <c r="I32" s="28"/>
      <c r="J32" s="148">
        <f>ROUND(J126,2)</f>
        <v>0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6.95" customHeight="1">
      <c r="A33" s="28"/>
      <c r="B33" s="29"/>
      <c r="C33" s="28"/>
      <c r="D33" s="89"/>
      <c r="E33" s="89"/>
      <c r="F33" s="89"/>
      <c r="G33" s="89"/>
      <c r="H33" s="89"/>
      <c r="I33" s="89"/>
      <c r="J33" s="89"/>
      <c r="K33" s="146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8"/>
      <c r="F34" s="149" t="s">
        <v>36</v>
      </c>
      <c r="G34" s="28"/>
      <c r="H34" s="28"/>
      <c r="I34" s="149" t="s">
        <v>35</v>
      </c>
      <c r="J34" s="149" t="s">
        <v>37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>
      <c r="A35" s="28"/>
      <c r="B35" s="29"/>
      <c r="C35" s="28"/>
      <c r="D35" s="150" t="s">
        <v>38</v>
      </c>
      <c r="E35" s="24" t="s">
        <v>39</v>
      </c>
      <c r="F35" s="151">
        <f>ROUND((SUM(BE126:BE165)),2)</f>
        <v>0</v>
      </c>
      <c r="G35" s="28"/>
      <c r="H35" s="28"/>
      <c r="I35" s="152">
        <v>0.21</v>
      </c>
      <c r="J35" s="151">
        <f>ROUND(((SUM(BE126:BE165))*I35),2)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>
      <c r="A36" s="28"/>
      <c r="B36" s="29"/>
      <c r="C36" s="28"/>
      <c r="D36" s="28"/>
      <c r="E36" s="24" t="s">
        <v>40</v>
      </c>
      <c r="F36" s="151">
        <f>ROUND((SUM(BF126:BF165)),2)</f>
        <v>0</v>
      </c>
      <c r="G36" s="28"/>
      <c r="H36" s="28"/>
      <c r="I36" s="152">
        <v>0.15</v>
      </c>
      <c r="J36" s="151">
        <f>ROUND(((SUM(BF126:BF165))*I36),2)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41</v>
      </c>
      <c r="F37" s="151">
        <f>ROUND((SUM(BG126:BG165)),2)</f>
        <v>0</v>
      </c>
      <c r="G37" s="28"/>
      <c r="H37" s="28"/>
      <c r="I37" s="152">
        <v>0.21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14.45" customHeight="1" hidden="1">
      <c r="A38" s="28"/>
      <c r="B38" s="29"/>
      <c r="C38" s="28"/>
      <c r="D38" s="28"/>
      <c r="E38" s="24" t="s">
        <v>42</v>
      </c>
      <c r="F38" s="151">
        <f>ROUND((SUM(BH126:BH165)),2)</f>
        <v>0</v>
      </c>
      <c r="G38" s="28"/>
      <c r="H38" s="28"/>
      <c r="I38" s="152">
        <v>0.15</v>
      </c>
      <c r="J38" s="151">
        <f>0</f>
        <v>0</v>
      </c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14.45" customHeight="1" hidden="1">
      <c r="A39" s="28"/>
      <c r="B39" s="29"/>
      <c r="C39" s="28"/>
      <c r="D39" s="28"/>
      <c r="E39" s="24" t="s">
        <v>43</v>
      </c>
      <c r="F39" s="151">
        <f>ROUND((SUM(BI126:BI165)),2)</f>
        <v>0</v>
      </c>
      <c r="G39" s="28"/>
      <c r="H39" s="28"/>
      <c r="I39" s="152">
        <v>0</v>
      </c>
      <c r="J39" s="151">
        <f>0</f>
        <v>0</v>
      </c>
      <c r="K39" s="13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34" customFormat="1" ht="25.35" customHeight="1">
      <c r="A41" s="28"/>
      <c r="B41" s="29"/>
      <c r="C41" s="153"/>
      <c r="D41" s="154" t="s">
        <v>44</v>
      </c>
      <c r="E41" s="80"/>
      <c r="F41" s="80"/>
      <c r="G41" s="155" t="s">
        <v>45</v>
      </c>
      <c r="H41" s="156" t="s">
        <v>46</v>
      </c>
      <c r="I41" s="80"/>
      <c r="J41" s="157">
        <f>SUM(J32:J39)</f>
        <v>0</v>
      </c>
      <c r="K41" s="158"/>
      <c r="L41" s="5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34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138"/>
      <c r="L42" s="5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2" ht="12" customHeight="1">
      <c r="B86" s="14"/>
      <c r="C86" s="24" t="s">
        <v>115</v>
      </c>
      <c r="L86" s="14"/>
    </row>
    <row r="87" spans="1:31" s="34" customFormat="1" ht="16.5" customHeight="1">
      <c r="A87" s="28"/>
      <c r="B87" s="29"/>
      <c r="C87" s="28"/>
      <c r="D87" s="28"/>
      <c r="E87" s="136" t="s">
        <v>1953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12" customHeight="1">
      <c r="A88" s="28"/>
      <c r="B88" s="29"/>
      <c r="C88" s="24" t="s">
        <v>1954</v>
      </c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6.5" customHeight="1">
      <c r="A89" s="28"/>
      <c r="B89" s="29"/>
      <c r="C89" s="28"/>
      <c r="D89" s="28"/>
      <c r="E89" s="64" t="str">
        <f>E11</f>
        <v>03 - Slaboproudá instalace</v>
      </c>
      <c r="F89" s="139"/>
      <c r="G89" s="139"/>
      <c r="H89" s="139"/>
      <c r="I89" s="28"/>
      <c r="J89" s="28"/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2" customHeight="1">
      <c r="A91" s="28"/>
      <c r="B91" s="29"/>
      <c r="C91" s="24" t="s">
        <v>19</v>
      </c>
      <c r="D91" s="28"/>
      <c r="E91" s="28"/>
      <c r="F91" s="25" t="str">
        <f>F14</f>
        <v xml:space="preserve"> </v>
      </c>
      <c r="G91" s="28"/>
      <c r="H91" s="28"/>
      <c r="I91" s="24" t="s">
        <v>21</v>
      </c>
      <c r="J91" s="140" t="str">
        <f>IF(J14="","",J14)</f>
        <v>15. 2. 2021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6.95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5.2" customHeight="1">
      <c r="A93" s="28"/>
      <c r="B93" s="29"/>
      <c r="C93" s="24" t="s">
        <v>23</v>
      </c>
      <c r="D93" s="28"/>
      <c r="E93" s="28"/>
      <c r="F93" s="25" t="str">
        <f>E17</f>
        <v>Pardubický kraj</v>
      </c>
      <c r="G93" s="28"/>
      <c r="H93" s="28"/>
      <c r="I93" s="24" t="s">
        <v>29</v>
      </c>
      <c r="J93" s="166" t="str">
        <f>E23</f>
        <v>astalon s.r.o.</v>
      </c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15.2" customHeight="1">
      <c r="A94" s="28"/>
      <c r="B94" s="29"/>
      <c r="C94" s="24" t="s">
        <v>27</v>
      </c>
      <c r="D94" s="28"/>
      <c r="E94" s="28"/>
      <c r="F94" s="25" t="str">
        <f>IF(E20="","",E20)</f>
        <v>Vyplň údaj</v>
      </c>
      <c r="G94" s="28"/>
      <c r="H94" s="28"/>
      <c r="I94" s="24" t="s">
        <v>32</v>
      </c>
      <c r="J94" s="166" t="str">
        <f>E26</f>
        <v xml:space="preserve"> </v>
      </c>
      <c r="K94" s="138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34" customFormat="1" ht="29.25" customHeight="1">
      <c r="A96" s="28"/>
      <c r="B96" s="29"/>
      <c r="C96" s="167" t="s">
        <v>118</v>
      </c>
      <c r="D96" s="153"/>
      <c r="E96" s="153"/>
      <c r="F96" s="153"/>
      <c r="G96" s="153"/>
      <c r="H96" s="153"/>
      <c r="I96" s="153"/>
      <c r="J96" s="168" t="s">
        <v>119</v>
      </c>
      <c r="K96" s="169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34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138"/>
      <c r="L97" s="50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34" customFormat="1" ht="22.7" customHeight="1">
      <c r="A98" s="28"/>
      <c r="B98" s="29"/>
      <c r="C98" s="170" t="s">
        <v>120</v>
      </c>
      <c r="D98" s="28"/>
      <c r="E98" s="28"/>
      <c r="F98" s="28"/>
      <c r="G98" s="28"/>
      <c r="H98" s="28"/>
      <c r="I98" s="28"/>
      <c r="J98" s="148">
        <f>J126</f>
        <v>0</v>
      </c>
      <c r="K98" s="138"/>
      <c r="L98" s="50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1" t="s">
        <v>121</v>
      </c>
    </row>
    <row r="99" spans="2:12" s="172" customFormat="1" ht="24.95" customHeight="1">
      <c r="B99" s="171"/>
      <c r="D99" s="173" t="s">
        <v>1956</v>
      </c>
      <c r="E99" s="174"/>
      <c r="F99" s="174"/>
      <c r="G99" s="174"/>
      <c r="H99" s="174"/>
      <c r="I99" s="174"/>
      <c r="J99" s="175">
        <f>J127</f>
        <v>0</v>
      </c>
      <c r="K99" s="176"/>
      <c r="L99" s="171"/>
    </row>
    <row r="100" spans="2:12" s="172" customFormat="1" ht="24.95" customHeight="1">
      <c r="B100" s="171"/>
      <c r="D100" s="173" t="s">
        <v>122</v>
      </c>
      <c r="E100" s="174"/>
      <c r="F100" s="174"/>
      <c r="G100" s="174"/>
      <c r="H100" s="174"/>
      <c r="I100" s="174"/>
      <c r="J100" s="175">
        <f>J142</f>
        <v>0</v>
      </c>
      <c r="K100" s="176"/>
      <c r="L100" s="171"/>
    </row>
    <row r="101" spans="2:12" s="119" customFormat="1" ht="19.9" customHeight="1">
      <c r="B101" s="177"/>
      <c r="D101" s="178" t="s">
        <v>126</v>
      </c>
      <c r="E101" s="179"/>
      <c r="F101" s="179"/>
      <c r="G101" s="179"/>
      <c r="H101" s="179"/>
      <c r="I101" s="179"/>
      <c r="J101" s="180">
        <f>J143</f>
        <v>0</v>
      </c>
      <c r="K101" s="181"/>
      <c r="L101" s="177"/>
    </row>
    <row r="102" spans="2:12" s="119" customFormat="1" ht="19.9" customHeight="1">
      <c r="B102" s="177"/>
      <c r="D102" s="178" t="s">
        <v>128</v>
      </c>
      <c r="E102" s="179"/>
      <c r="F102" s="179"/>
      <c r="G102" s="179"/>
      <c r="H102" s="179"/>
      <c r="I102" s="179"/>
      <c r="J102" s="180">
        <f>J145</f>
        <v>0</v>
      </c>
      <c r="K102" s="181"/>
      <c r="L102" s="177"/>
    </row>
    <row r="103" spans="2:12" s="172" customFormat="1" ht="24.95" customHeight="1">
      <c r="B103" s="171"/>
      <c r="D103" s="173" t="s">
        <v>131</v>
      </c>
      <c r="E103" s="174"/>
      <c r="F103" s="174"/>
      <c r="G103" s="174"/>
      <c r="H103" s="174"/>
      <c r="I103" s="174"/>
      <c r="J103" s="175">
        <f>J148</f>
        <v>0</v>
      </c>
      <c r="K103" s="176"/>
      <c r="L103" s="171"/>
    </row>
    <row r="104" spans="2:12" s="119" customFormat="1" ht="19.9" customHeight="1">
      <c r="B104" s="177"/>
      <c r="D104" s="178" t="s">
        <v>2052</v>
      </c>
      <c r="E104" s="179"/>
      <c r="F104" s="179"/>
      <c r="G104" s="179"/>
      <c r="H104" s="179"/>
      <c r="I104" s="179"/>
      <c r="J104" s="180">
        <f>J149</f>
        <v>0</v>
      </c>
      <c r="K104" s="181"/>
      <c r="L104" s="177"/>
    </row>
    <row r="105" spans="1:31" s="34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138"/>
      <c r="L105" s="50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34" customFormat="1" ht="6.95" customHeight="1">
      <c r="A106" s="28"/>
      <c r="B106" s="55"/>
      <c r="C106" s="56"/>
      <c r="D106" s="56"/>
      <c r="E106" s="56"/>
      <c r="F106" s="56"/>
      <c r="G106" s="56"/>
      <c r="H106" s="56"/>
      <c r="I106" s="56"/>
      <c r="J106" s="56"/>
      <c r="K106" s="164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34" customFormat="1" ht="6.95" customHeight="1">
      <c r="A110" s="28"/>
      <c r="B110" s="57"/>
      <c r="C110" s="58"/>
      <c r="D110" s="58"/>
      <c r="E110" s="58"/>
      <c r="F110" s="58"/>
      <c r="G110" s="58"/>
      <c r="H110" s="58"/>
      <c r="I110" s="58"/>
      <c r="J110" s="58"/>
      <c r="K110" s="165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24.95" customHeight="1">
      <c r="A111" s="28"/>
      <c r="B111" s="29"/>
      <c r="C111" s="15" t="s">
        <v>144</v>
      </c>
      <c r="D111" s="28"/>
      <c r="E111" s="28"/>
      <c r="F111" s="28"/>
      <c r="G111" s="28"/>
      <c r="H111" s="28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2" customHeight="1">
      <c r="A113" s="28"/>
      <c r="B113" s="29"/>
      <c r="C113" s="24" t="s">
        <v>15</v>
      </c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26.25" customHeight="1">
      <c r="A114" s="28"/>
      <c r="B114" s="29"/>
      <c r="C114" s="28"/>
      <c r="D114" s="28"/>
      <c r="E114" s="136" t="str">
        <f>E7</f>
        <v>SŠ chovu koní a jezdectví Kladruby nad Labem - rekonstrukce DM</v>
      </c>
      <c r="F114" s="137"/>
      <c r="G114" s="137"/>
      <c r="H114" s="137"/>
      <c r="I114" s="28"/>
      <c r="J114" s="28"/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2:12" ht="12" customHeight="1">
      <c r="B115" s="14"/>
      <c r="C115" s="24" t="s">
        <v>115</v>
      </c>
      <c r="L115" s="14"/>
    </row>
    <row r="116" spans="1:31" s="34" customFormat="1" ht="16.5" customHeight="1">
      <c r="A116" s="28"/>
      <c r="B116" s="29"/>
      <c r="C116" s="28"/>
      <c r="D116" s="28"/>
      <c r="E116" s="136" t="s">
        <v>1953</v>
      </c>
      <c r="F116" s="139"/>
      <c r="G116" s="139"/>
      <c r="H116" s="139"/>
      <c r="I116" s="28"/>
      <c r="J116" s="28"/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2" customHeight="1">
      <c r="A117" s="28"/>
      <c r="B117" s="29"/>
      <c r="C117" s="24" t="s">
        <v>1954</v>
      </c>
      <c r="D117" s="28"/>
      <c r="E117" s="28"/>
      <c r="F117" s="28"/>
      <c r="G117" s="28"/>
      <c r="H117" s="28"/>
      <c r="I117" s="28"/>
      <c r="J117" s="28"/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6.5" customHeight="1">
      <c r="A118" s="28"/>
      <c r="B118" s="29"/>
      <c r="C118" s="28"/>
      <c r="D118" s="28"/>
      <c r="E118" s="64" t="str">
        <f>E11</f>
        <v>03 - Slaboproudá instalace</v>
      </c>
      <c r="F118" s="139"/>
      <c r="G118" s="139"/>
      <c r="H118" s="139"/>
      <c r="I118" s="28"/>
      <c r="J118" s="28"/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34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34" customFormat="1" ht="12" customHeight="1">
      <c r="A120" s="28"/>
      <c r="B120" s="29"/>
      <c r="C120" s="24" t="s">
        <v>19</v>
      </c>
      <c r="D120" s="28"/>
      <c r="E120" s="28"/>
      <c r="F120" s="25" t="str">
        <f>F14</f>
        <v xml:space="preserve"> </v>
      </c>
      <c r="G120" s="28"/>
      <c r="H120" s="28"/>
      <c r="I120" s="24" t="s">
        <v>21</v>
      </c>
      <c r="J120" s="140" t="str">
        <f>IF(J14="","",J14)</f>
        <v>15. 2. 2021</v>
      </c>
      <c r="K120" s="138"/>
      <c r="L120" s="50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34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138"/>
      <c r="L121" s="50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34" customFormat="1" ht="15.2" customHeight="1">
      <c r="A122" s="28"/>
      <c r="B122" s="29"/>
      <c r="C122" s="24" t="s">
        <v>23</v>
      </c>
      <c r="D122" s="28"/>
      <c r="E122" s="28"/>
      <c r="F122" s="25" t="str">
        <f>E17</f>
        <v>Pardubický kraj</v>
      </c>
      <c r="G122" s="28"/>
      <c r="H122" s="28"/>
      <c r="I122" s="24" t="s">
        <v>29</v>
      </c>
      <c r="J122" s="166" t="str">
        <f>E23</f>
        <v>astalon s.r.o.</v>
      </c>
      <c r="K122" s="138"/>
      <c r="L122" s="50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34" customFormat="1" ht="15.2" customHeight="1">
      <c r="A123" s="28"/>
      <c r="B123" s="29"/>
      <c r="C123" s="24" t="s">
        <v>27</v>
      </c>
      <c r="D123" s="28"/>
      <c r="E123" s="28"/>
      <c r="F123" s="25" t="str">
        <f>IF(E20="","",E20)</f>
        <v>Vyplň údaj</v>
      </c>
      <c r="G123" s="28"/>
      <c r="H123" s="28"/>
      <c r="I123" s="24" t="s">
        <v>32</v>
      </c>
      <c r="J123" s="166" t="str">
        <f>E26</f>
        <v xml:space="preserve"> </v>
      </c>
      <c r="K123" s="138"/>
      <c r="L123" s="50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34" customFormat="1" ht="10.3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138"/>
      <c r="L124" s="50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87" customFormat="1" ht="29.25" customHeight="1">
      <c r="A125" s="143"/>
      <c r="B125" s="182"/>
      <c r="C125" s="183" t="s">
        <v>145</v>
      </c>
      <c r="D125" s="184" t="s">
        <v>59</v>
      </c>
      <c r="E125" s="184" t="s">
        <v>55</v>
      </c>
      <c r="F125" s="184" t="s">
        <v>56</v>
      </c>
      <c r="G125" s="184" t="s">
        <v>146</v>
      </c>
      <c r="H125" s="184" t="s">
        <v>147</v>
      </c>
      <c r="I125" s="184" t="s">
        <v>148</v>
      </c>
      <c r="J125" s="184" t="s">
        <v>119</v>
      </c>
      <c r="K125" s="185" t="s">
        <v>149</v>
      </c>
      <c r="L125" s="186"/>
      <c r="M125" s="85" t="s">
        <v>1</v>
      </c>
      <c r="N125" s="86" t="s">
        <v>38</v>
      </c>
      <c r="O125" s="86" t="s">
        <v>150</v>
      </c>
      <c r="P125" s="86" t="s">
        <v>151</v>
      </c>
      <c r="Q125" s="86" t="s">
        <v>152</v>
      </c>
      <c r="R125" s="86" t="s">
        <v>153</v>
      </c>
      <c r="S125" s="86" t="s">
        <v>154</v>
      </c>
      <c r="T125" s="87" t="s">
        <v>155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34" customFormat="1" ht="22.7" customHeight="1">
      <c r="A126" s="28"/>
      <c r="B126" s="29"/>
      <c r="C126" s="93" t="s">
        <v>156</v>
      </c>
      <c r="D126" s="28"/>
      <c r="E126" s="28"/>
      <c r="F126" s="28"/>
      <c r="G126" s="28"/>
      <c r="H126" s="28"/>
      <c r="I126" s="28"/>
      <c r="J126" s="188">
        <f>BK126</f>
        <v>0</v>
      </c>
      <c r="K126" s="138"/>
      <c r="L126" s="29"/>
      <c r="M126" s="88"/>
      <c r="N126" s="72"/>
      <c r="O126" s="89"/>
      <c r="P126" s="189">
        <f>P127+P142+P148</f>
        <v>0</v>
      </c>
      <c r="Q126" s="89"/>
      <c r="R126" s="189">
        <f>R127+R142+R148</f>
        <v>0</v>
      </c>
      <c r="S126" s="89"/>
      <c r="T126" s="190">
        <f>T127+T142+T148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1" t="s">
        <v>73</v>
      </c>
      <c r="AU126" s="11" t="s">
        <v>121</v>
      </c>
      <c r="BK126" s="191">
        <f>BK127+BK142+BK148</f>
        <v>0</v>
      </c>
    </row>
    <row r="127" spans="2:63" s="192" customFormat="1" ht="25.9" customHeight="1">
      <c r="B127" s="193"/>
      <c r="D127" s="194" t="s">
        <v>73</v>
      </c>
      <c r="E127" s="195" t="s">
        <v>1958</v>
      </c>
      <c r="F127" s="195" t="s">
        <v>1959</v>
      </c>
      <c r="J127" s="196">
        <f>BK127</f>
        <v>0</v>
      </c>
      <c r="K127" s="197"/>
      <c r="L127" s="193"/>
      <c r="M127" s="198"/>
      <c r="N127" s="199"/>
      <c r="O127" s="199"/>
      <c r="P127" s="200">
        <f>SUM(P128:P141)</f>
        <v>0</v>
      </c>
      <c r="Q127" s="199"/>
      <c r="R127" s="200">
        <f>SUM(R128:R141)</f>
        <v>0</v>
      </c>
      <c r="S127" s="199"/>
      <c r="T127" s="201">
        <f>SUM(T128:T141)</f>
        <v>0</v>
      </c>
      <c r="AR127" s="194" t="s">
        <v>79</v>
      </c>
      <c r="AT127" s="197" t="s">
        <v>73</v>
      </c>
      <c r="AU127" s="197" t="s">
        <v>74</v>
      </c>
      <c r="AY127" s="194" t="s">
        <v>159</v>
      </c>
      <c r="BK127" s="202">
        <f>SUM(BK128:BK141)</f>
        <v>0</v>
      </c>
    </row>
    <row r="128" spans="1:65" s="34" customFormat="1" ht="66.75" customHeight="1">
      <c r="A128" s="28"/>
      <c r="B128" s="29"/>
      <c r="C128" s="245" t="s">
        <v>79</v>
      </c>
      <c r="D128" s="245" t="s">
        <v>225</v>
      </c>
      <c r="E128" s="246" t="s">
        <v>1962</v>
      </c>
      <c r="F128" s="247" t="s">
        <v>2053</v>
      </c>
      <c r="G128" s="248" t="s">
        <v>241</v>
      </c>
      <c r="H128" s="249">
        <v>1</v>
      </c>
      <c r="I128" s="2"/>
      <c r="J128" s="250">
        <f aca="true" t="shared" si="0" ref="J128:J141">ROUND(I128*H128,2)</f>
        <v>0</v>
      </c>
      <c r="K128" s="264" t="s">
        <v>2249</v>
      </c>
      <c r="L128" s="251"/>
      <c r="M128" s="252" t="s">
        <v>1</v>
      </c>
      <c r="N128" s="253" t="s">
        <v>39</v>
      </c>
      <c r="O128" s="76"/>
      <c r="P128" s="214">
        <f aca="true" t="shared" si="1" ref="P128:P141">O128*H128</f>
        <v>0</v>
      </c>
      <c r="Q128" s="214">
        <v>0</v>
      </c>
      <c r="R128" s="214">
        <f aca="true" t="shared" si="2" ref="R128:R141">Q128*H128</f>
        <v>0</v>
      </c>
      <c r="S128" s="214">
        <v>0</v>
      </c>
      <c r="T128" s="215">
        <f aca="true" t="shared" si="3" ref="T128:T141"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197</v>
      </c>
      <c r="AT128" s="216" t="s">
        <v>225</v>
      </c>
      <c r="AU128" s="216" t="s">
        <v>79</v>
      </c>
      <c r="AY128" s="11" t="s">
        <v>159</v>
      </c>
      <c r="BE128" s="217">
        <f aca="true" t="shared" si="4" ref="BE128:BE141">IF(N128="základní",J128,0)</f>
        <v>0</v>
      </c>
      <c r="BF128" s="217">
        <f aca="true" t="shared" si="5" ref="BF128:BF141">IF(N128="snížená",J128,0)</f>
        <v>0</v>
      </c>
      <c r="BG128" s="217">
        <f aca="true" t="shared" si="6" ref="BG128:BG141">IF(N128="zákl. přenesená",J128,0)</f>
        <v>0</v>
      </c>
      <c r="BH128" s="217">
        <f aca="true" t="shared" si="7" ref="BH128:BH141">IF(N128="sníž. přenesená",J128,0)</f>
        <v>0</v>
      </c>
      <c r="BI128" s="217">
        <f aca="true" t="shared" si="8" ref="BI128:BI141">IF(N128="nulová",J128,0)</f>
        <v>0</v>
      </c>
      <c r="BJ128" s="11" t="s">
        <v>79</v>
      </c>
      <c r="BK128" s="217">
        <f aca="true" t="shared" si="9" ref="BK128:BK141">ROUND(I128*H128,2)</f>
        <v>0</v>
      </c>
      <c r="BL128" s="11" t="s">
        <v>89</v>
      </c>
      <c r="BM128" s="216" t="s">
        <v>83</v>
      </c>
    </row>
    <row r="129" spans="1:65" s="34" customFormat="1" ht="24.2" customHeight="1">
      <c r="A129" s="28"/>
      <c r="B129" s="29"/>
      <c r="C129" s="245" t="s">
        <v>83</v>
      </c>
      <c r="D129" s="245" t="s">
        <v>225</v>
      </c>
      <c r="E129" s="246" t="s">
        <v>1960</v>
      </c>
      <c r="F129" s="247" t="s">
        <v>2054</v>
      </c>
      <c r="G129" s="248" t="s">
        <v>241</v>
      </c>
      <c r="H129" s="249">
        <v>1</v>
      </c>
      <c r="I129" s="2"/>
      <c r="J129" s="250">
        <f t="shared" si="0"/>
        <v>0</v>
      </c>
      <c r="K129" s="264" t="s">
        <v>2249</v>
      </c>
      <c r="L129" s="251"/>
      <c r="M129" s="252" t="s">
        <v>1</v>
      </c>
      <c r="N129" s="25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197</v>
      </c>
      <c r="AT129" s="216" t="s">
        <v>225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89</v>
      </c>
      <c r="BM129" s="216" t="s">
        <v>89</v>
      </c>
    </row>
    <row r="130" spans="1:65" s="34" customFormat="1" ht="24.2" customHeight="1">
      <c r="A130" s="28"/>
      <c r="B130" s="29"/>
      <c r="C130" s="245" t="s">
        <v>86</v>
      </c>
      <c r="D130" s="245" t="s">
        <v>225</v>
      </c>
      <c r="E130" s="246" t="s">
        <v>1966</v>
      </c>
      <c r="F130" s="247" t="s">
        <v>2055</v>
      </c>
      <c r="G130" s="248" t="s">
        <v>241</v>
      </c>
      <c r="H130" s="249">
        <v>1</v>
      </c>
      <c r="I130" s="2"/>
      <c r="J130" s="250">
        <f t="shared" si="0"/>
        <v>0</v>
      </c>
      <c r="K130" s="264" t="s">
        <v>2249</v>
      </c>
      <c r="L130" s="251"/>
      <c r="M130" s="252" t="s">
        <v>1</v>
      </c>
      <c r="N130" s="25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197</v>
      </c>
      <c r="AT130" s="216" t="s">
        <v>225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89</v>
      </c>
      <c r="BM130" s="216" t="s">
        <v>189</v>
      </c>
    </row>
    <row r="131" spans="1:65" s="34" customFormat="1" ht="37.7" customHeight="1">
      <c r="A131" s="28"/>
      <c r="B131" s="29"/>
      <c r="C131" s="245" t="s">
        <v>89</v>
      </c>
      <c r="D131" s="245" t="s">
        <v>225</v>
      </c>
      <c r="E131" s="246" t="s">
        <v>2017</v>
      </c>
      <c r="F131" s="247" t="s">
        <v>2056</v>
      </c>
      <c r="G131" s="248" t="s">
        <v>241</v>
      </c>
      <c r="H131" s="249">
        <v>1</v>
      </c>
      <c r="I131" s="2"/>
      <c r="J131" s="250">
        <f t="shared" si="0"/>
        <v>0</v>
      </c>
      <c r="K131" s="264" t="s">
        <v>2249</v>
      </c>
      <c r="L131" s="251"/>
      <c r="M131" s="252" t="s">
        <v>1</v>
      </c>
      <c r="N131" s="25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197</v>
      </c>
      <c r="AT131" s="216" t="s">
        <v>225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89</v>
      </c>
      <c r="BM131" s="216" t="s">
        <v>197</v>
      </c>
    </row>
    <row r="132" spans="1:65" s="34" customFormat="1" ht="21.75" customHeight="1">
      <c r="A132" s="28"/>
      <c r="B132" s="29"/>
      <c r="C132" s="245" t="s">
        <v>108</v>
      </c>
      <c r="D132" s="245" t="s">
        <v>225</v>
      </c>
      <c r="E132" s="246" t="s">
        <v>2015</v>
      </c>
      <c r="F132" s="247" t="s">
        <v>2057</v>
      </c>
      <c r="G132" s="248" t="s">
        <v>322</v>
      </c>
      <c r="H132" s="249">
        <v>44</v>
      </c>
      <c r="I132" s="2"/>
      <c r="J132" s="250">
        <f t="shared" si="0"/>
        <v>0</v>
      </c>
      <c r="K132" s="264" t="s">
        <v>2249</v>
      </c>
      <c r="L132" s="251"/>
      <c r="M132" s="252" t="s">
        <v>1</v>
      </c>
      <c r="N132" s="25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197</v>
      </c>
      <c r="AT132" s="216" t="s">
        <v>225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89</v>
      </c>
      <c r="BM132" s="216" t="s">
        <v>207</v>
      </c>
    </row>
    <row r="133" spans="1:65" s="34" customFormat="1" ht="24.2" customHeight="1">
      <c r="A133" s="28"/>
      <c r="B133" s="29"/>
      <c r="C133" s="245" t="s">
        <v>189</v>
      </c>
      <c r="D133" s="245" t="s">
        <v>225</v>
      </c>
      <c r="E133" s="246" t="s">
        <v>2058</v>
      </c>
      <c r="F133" s="247" t="s">
        <v>2059</v>
      </c>
      <c r="G133" s="248" t="s">
        <v>322</v>
      </c>
      <c r="H133" s="249">
        <v>264</v>
      </c>
      <c r="I133" s="2"/>
      <c r="J133" s="250">
        <f t="shared" si="0"/>
        <v>0</v>
      </c>
      <c r="K133" s="264" t="s">
        <v>2249</v>
      </c>
      <c r="L133" s="251"/>
      <c r="M133" s="252" t="s">
        <v>1</v>
      </c>
      <c r="N133" s="25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197</v>
      </c>
      <c r="AT133" s="216" t="s">
        <v>225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89</v>
      </c>
      <c r="BM133" s="216" t="s">
        <v>216</v>
      </c>
    </row>
    <row r="134" spans="1:65" s="34" customFormat="1" ht="16.5" customHeight="1">
      <c r="A134" s="28"/>
      <c r="B134" s="29"/>
      <c r="C134" s="245" t="s">
        <v>111</v>
      </c>
      <c r="D134" s="245" t="s">
        <v>225</v>
      </c>
      <c r="E134" s="246" t="s">
        <v>2060</v>
      </c>
      <c r="F134" s="247" t="s">
        <v>2061</v>
      </c>
      <c r="G134" s="248" t="s">
        <v>241</v>
      </c>
      <c r="H134" s="249">
        <v>4</v>
      </c>
      <c r="I134" s="2"/>
      <c r="J134" s="250">
        <f t="shared" si="0"/>
        <v>0</v>
      </c>
      <c r="K134" s="264" t="s">
        <v>2249</v>
      </c>
      <c r="L134" s="251"/>
      <c r="M134" s="252" t="s">
        <v>1</v>
      </c>
      <c r="N134" s="25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197</v>
      </c>
      <c r="AT134" s="216" t="s">
        <v>225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89</v>
      </c>
      <c r="BM134" s="216" t="s">
        <v>231</v>
      </c>
    </row>
    <row r="135" spans="1:65" s="34" customFormat="1" ht="16.5" customHeight="1">
      <c r="A135" s="28"/>
      <c r="B135" s="29"/>
      <c r="C135" s="245" t="s">
        <v>197</v>
      </c>
      <c r="D135" s="245" t="s">
        <v>225</v>
      </c>
      <c r="E135" s="246" t="s">
        <v>2062</v>
      </c>
      <c r="F135" s="247" t="s">
        <v>2063</v>
      </c>
      <c r="G135" s="248" t="s">
        <v>241</v>
      </c>
      <c r="H135" s="249">
        <v>10</v>
      </c>
      <c r="I135" s="2"/>
      <c r="J135" s="250">
        <f t="shared" si="0"/>
        <v>0</v>
      </c>
      <c r="K135" s="264" t="s">
        <v>2249</v>
      </c>
      <c r="L135" s="251"/>
      <c r="M135" s="252" t="s">
        <v>1</v>
      </c>
      <c r="N135" s="253" t="s">
        <v>39</v>
      </c>
      <c r="O135" s="76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216" t="s">
        <v>197</v>
      </c>
      <c r="AT135" s="216" t="s">
        <v>225</v>
      </c>
      <c r="AU135" s="216" t="s">
        <v>79</v>
      </c>
      <c r="AY135" s="11" t="s">
        <v>159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1" t="s">
        <v>79</v>
      </c>
      <c r="BK135" s="217">
        <f t="shared" si="9"/>
        <v>0</v>
      </c>
      <c r="BL135" s="11" t="s">
        <v>89</v>
      </c>
      <c r="BM135" s="216" t="s">
        <v>244</v>
      </c>
    </row>
    <row r="136" spans="1:65" s="34" customFormat="1" ht="16.5" customHeight="1">
      <c r="A136" s="28"/>
      <c r="B136" s="29"/>
      <c r="C136" s="245" t="s">
        <v>203</v>
      </c>
      <c r="D136" s="245" t="s">
        <v>225</v>
      </c>
      <c r="E136" s="246" t="s">
        <v>2064</v>
      </c>
      <c r="F136" s="247" t="s">
        <v>2065</v>
      </c>
      <c r="G136" s="248" t="s">
        <v>322</v>
      </c>
      <c r="H136" s="249">
        <v>598</v>
      </c>
      <c r="I136" s="2"/>
      <c r="J136" s="250">
        <f t="shared" si="0"/>
        <v>0</v>
      </c>
      <c r="K136" s="264" t="s">
        <v>2249</v>
      </c>
      <c r="L136" s="251"/>
      <c r="M136" s="252" t="s">
        <v>1</v>
      </c>
      <c r="N136" s="253" t="s">
        <v>39</v>
      </c>
      <c r="O136" s="76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216" t="s">
        <v>197</v>
      </c>
      <c r="AT136" s="216" t="s">
        <v>225</v>
      </c>
      <c r="AU136" s="216" t="s">
        <v>79</v>
      </c>
      <c r="AY136" s="11" t="s">
        <v>159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1" t="s">
        <v>79</v>
      </c>
      <c r="BK136" s="217">
        <f t="shared" si="9"/>
        <v>0</v>
      </c>
      <c r="BL136" s="11" t="s">
        <v>89</v>
      </c>
      <c r="BM136" s="216" t="s">
        <v>254</v>
      </c>
    </row>
    <row r="137" spans="1:65" s="34" customFormat="1" ht="16.5" customHeight="1">
      <c r="A137" s="28"/>
      <c r="B137" s="29"/>
      <c r="C137" s="245" t="s">
        <v>207</v>
      </c>
      <c r="D137" s="245" t="s">
        <v>225</v>
      </c>
      <c r="E137" s="246" t="s">
        <v>2025</v>
      </c>
      <c r="F137" s="247" t="s">
        <v>2066</v>
      </c>
      <c r="G137" s="248" t="s">
        <v>241</v>
      </c>
      <c r="H137" s="249">
        <v>30</v>
      </c>
      <c r="I137" s="2"/>
      <c r="J137" s="250">
        <f t="shared" si="0"/>
        <v>0</v>
      </c>
      <c r="K137" s="264" t="s">
        <v>2249</v>
      </c>
      <c r="L137" s="251"/>
      <c r="M137" s="252" t="s">
        <v>1</v>
      </c>
      <c r="N137" s="253" t="s">
        <v>39</v>
      </c>
      <c r="O137" s="76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197</v>
      </c>
      <c r="AT137" s="216" t="s">
        <v>225</v>
      </c>
      <c r="AU137" s="216" t="s">
        <v>79</v>
      </c>
      <c r="AY137" s="11" t="s">
        <v>159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1" t="s">
        <v>79</v>
      </c>
      <c r="BK137" s="217">
        <f t="shared" si="9"/>
        <v>0</v>
      </c>
      <c r="BL137" s="11" t="s">
        <v>89</v>
      </c>
      <c r="BM137" s="216" t="s">
        <v>263</v>
      </c>
    </row>
    <row r="138" spans="1:65" s="34" customFormat="1" ht="21.75" customHeight="1">
      <c r="A138" s="28"/>
      <c r="B138" s="29"/>
      <c r="C138" s="245" t="s">
        <v>211</v>
      </c>
      <c r="D138" s="245" t="s">
        <v>225</v>
      </c>
      <c r="E138" s="246" t="s">
        <v>1968</v>
      </c>
      <c r="F138" s="247" t="s">
        <v>1969</v>
      </c>
      <c r="G138" s="248" t="s">
        <v>241</v>
      </c>
      <c r="H138" s="249">
        <v>14</v>
      </c>
      <c r="I138" s="2"/>
      <c r="J138" s="250">
        <f t="shared" si="0"/>
        <v>0</v>
      </c>
      <c r="K138" s="264" t="s">
        <v>2249</v>
      </c>
      <c r="L138" s="251"/>
      <c r="M138" s="252" t="s">
        <v>1</v>
      </c>
      <c r="N138" s="253" t="s">
        <v>39</v>
      </c>
      <c r="O138" s="76"/>
      <c r="P138" s="214">
        <f t="shared" si="1"/>
        <v>0</v>
      </c>
      <c r="Q138" s="214">
        <v>0</v>
      </c>
      <c r="R138" s="214">
        <f t="shared" si="2"/>
        <v>0</v>
      </c>
      <c r="S138" s="214">
        <v>0</v>
      </c>
      <c r="T138" s="215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216" t="s">
        <v>197</v>
      </c>
      <c r="AT138" s="216" t="s">
        <v>225</v>
      </c>
      <c r="AU138" s="216" t="s">
        <v>79</v>
      </c>
      <c r="AY138" s="11" t="s">
        <v>159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1" t="s">
        <v>79</v>
      </c>
      <c r="BK138" s="217">
        <f t="shared" si="9"/>
        <v>0</v>
      </c>
      <c r="BL138" s="11" t="s">
        <v>89</v>
      </c>
      <c r="BM138" s="216" t="s">
        <v>286</v>
      </c>
    </row>
    <row r="139" spans="1:65" s="34" customFormat="1" ht="21.75" customHeight="1">
      <c r="A139" s="28"/>
      <c r="B139" s="29"/>
      <c r="C139" s="245" t="s">
        <v>216</v>
      </c>
      <c r="D139" s="245" t="s">
        <v>225</v>
      </c>
      <c r="E139" s="246" t="s">
        <v>2013</v>
      </c>
      <c r="F139" s="247" t="s">
        <v>2067</v>
      </c>
      <c r="G139" s="248" t="s">
        <v>241</v>
      </c>
      <c r="H139" s="249">
        <v>2</v>
      </c>
      <c r="I139" s="2"/>
      <c r="J139" s="250">
        <f t="shared" si="0"/>
        <v>0</v>
      </c>
      <c r="K139" s="264" t="s">
        <v>2249</v>
      </c>
      <c r="L139" s="251"/>
      <c r="M139" s="252" t="s">
        <v>1</v>
      </c>
      <c r="N139" s="253" t="s">
        <v>39</v>
      </c>
      <c r="O139" s="76"/>
      <c r="P139" s="214">
        <f t="shared" si="1"/>
        <v>0</v>
      </c>
      <c r="Q139" s="214">
        <v>0</v>
      </c>
      <c r="R139" s="214">
        <f t="shared" si="2"/>
        <v>0</v>
      </c>
      <c r="S139" s="214">
        <v>0</v>
      </c>
      <c r="T139" s="215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197</v>
      </c>
      <c r="AT139" s="216" t="s">
        <v>225</v>
      </c>
      <c r="AU139" s="216" t="s">
        <v>79</v>
      </c>
      <c r="AY139" s="11" t="s">
        <v>159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1" t="s">
        <v>79</v>
      </c>
      <c r="BK139" s="217">
        <f t="shared" si="9"/>
        <v>0</v>
      </c>
      <c r="BL139" s="11" t="s">
        <v>89</v>
      </c>
      <c r="BM139" s="216" t="s">
        <v>306</v>
      </c>
    </row>
    <row r="140" spans="1:65" s="34" customFormat="1" ht="24.2" customHeight="1">
      <c r="A140" s="28"/>
      <c r="B140" s="29"/>
      <c r="C140" s="245" t="s">
        <v>224</v>
      </c>
      <c r="D140" s="245" t="s">
        <v>225</v>
      </c>
      <c r="E140" s="246" t="s">
        <v>1964</v>
      </c>
      <c r="F140" s="247" t="s">
        <v>2068</v>
      </c>
      <c r="G140" s="248" t="s">
        <v>241</v>
      </c>
      <c r="H140" s="249">
        <v>9</v>
      </c>
      <c r="I140" s="2"/>
      <c r="J140" s="250">
        <f t="shared" si="0"/>
        <v>0</v>
      </c>
      <c r="K140" s="264" t="s">
        <v>2249</v>
      </c>
      <c r="L140" s="251"/>
      <c r="M140" s="252" t="s">
        <v>1</v>
      </c>
      <c r="N140" s="253" t="s">
        <v>39</v>
      </c>
      <c r="O140" s="76"/>
      <c r="P140" s="214">
        <f t="shared" si="1"/>
        <v>0</v>
      </c>
      <c r="Q140" s="214">
        <v>0</v>
      </c>
      <c r="R140" s="214">
        <f t="shared" si="2"/>
        <v>0</v>
      </c>
      <c r="S140" s="214">
        <v>0</v>
      </c>
      <c r="T140" s="215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216" t="s">
        <v>197</v>
      </c>
      <c r="AT140" s="216" t="s">
        <v>225</v>
      </c>
      <c r="AU140" s="216" t="s">
        <v>79</v>
      </c>
      <c r="AY140" s="11" t="s">
        <v>159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1" t="s">
        <v>79</v>
      </c>
      <c r="BK140" s="217">
        <f t="shared" si="9"/>
        <v>0</v>
      </c>
      <c r="BL140" s="11" t="s">
        <v>89</v>
      </c>
      <c r="BM140" s="216" t="s">
        <v>319</v>
      </c>
    </row>
    <row r="141" spans="1:65" s="34" customFormat="1" ht="24.2" customHeight="1">
      <c r="A141" s="28"/>
      <c r="B141" s="29"/>
      <c r="C141" s="245" t="s">
        <v>231</v>
      </c>
      <c r="D141" s="245" t="s">
        <v>225</v>
      </c>
      <c r="E141" s="246" t="s">
        <v>2069</v>
      </c>
      <c r="F141" s="247" t="s">
        <v>2070</v>
      </c>
      <c r="G141" s="248" t="s">
        <v>241</v>
      </c>
      <c r="H141" s="249">
        <v>4</v>
      </c>
      <c r="I141" s="2"/>
      <c r="J141" s="250">
        <f t="shared" si="0"/>
        <v>0</v>
      </c>
      <c r="K141" s="264" t="s">
        <v>2249</v>
      </c>
      <c r="L141" s="251"/>
      <c r="M141" s="252" t="s">
        <v>1</v>
      </c>
      <c r="N141" s="253" t="s">
        <v>39</v>
      </c>
      <c r="O141" s="76"/>
      <c r="P141" s="214">
        <f t="shared" si="1"/>
        <v>0</v>
      </c>
      <c r="Q141" s="214">
        <v>0</v>
      </c>
      <c r="R141" s="214">
        <f t="shared" si="2"/>
        <v>0</v>
      </c>
      <c r="S141" s="214">
        <v>0</v>
      </c>
      <c r="T141" s="215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216" t="s">
        <v>197</v>
      </c>
      <c r="AT141" s="216" t="s">
        <v>225</v>
      </c>
      <c r="AU141" s="216" t="s">
        <v>79</v>
      </c>
      <c r="AY141" s="11" t="s">
        <v>159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1" t="s">
        <v>79</v>
      </c>
      <c r="BK141" s="217">
        <f t="shared" si="9"/>
        <v>0</v>
      </c>
      <c r="BL141" s="11" t="s">
        <v>89</v>
      </c>
      <c r="BM141" s="216" t="s">
        <v>333</v>
      </c>
    </row>
    <row r="142" spans="2:63" s="192" customFormat="1" ht="25.9" customHeight="1">
      <c r="B142" s="193"/>
      <c r="D142" s="194" t="s">
        <v>73</v>
      </c>
      <c r="E142" s="195" t="s">
        <v>157</v>
      </c>
      <c r="F142" s="195" t="s">
        <v>158</v>
      </c>
      <c r="J142" s="196">
        <f>BK142</f>
        <v>0</v>
      </c>
      <c r="K142" s="197"/>
      <c r="L142" s="193"/>
      <c r="M142" s="198"/>
      <c r="N142" s="199"/>
      <c r="O142" s="199"/>
      <c r="P142" s="200">
        <f>P143+P145</f>
        <v>0</v>
      </c>
      <c r="Q142" s="199"/>
      <c r="R142" s="200">
        <f>R143+R145</f>
        <v>0</v>
      </c>
      <c r="S142" s="199"/>
      <c r="T142" s="201">
        <f>T143+T145</f>
        <v>0</v>
      </c>
      <c r="AR142" s="194" t="s">
        <v>79</v>
      </c>
      <c r="AT142" s="197" t="s">
        <v>73</v>
      </c>
      <c r="AU142" s="197" t="s">
        <v>74</v>
      </c>
      <c r="AY142" s="194" t="s">
        <v>159</v>
      </c>
      <c r="BK142" s="202">
        <f>BK143+BK145</f>
        <v>0</v>
      </c>
    </row>
    <row r="143" spans="2:63" s="192" customFormat="1" ht="22.7" customHeight="1">
      <c r="B143" s="193"/>
      <c r="D143" s="194" t="s">
        <v>73</v>
      </c>
      <c r="E143" s="203" t="s">
        <v>189</v>
      </c>
      <c r="F143" s="203" t="s">
        <v>339</v>
      </c>
      <c r="J143" s="204">
        <f>BK143</f>
        <v>0</v>
      </c>
      <c r="K143" s="197"/>
      <c r="L143" s="193"/>
      <c r="M143" s="198"/>
      <c r="N143" s="199"/>
      <c r="O143" s="199"/>
      <c r="P143" s="200">
        <f>P144</f>
        <v>0</v>
      </c>
      <c r="Q143" s="199"/>
      <c r="R143" s="200">
        <f>R144</f>
        <v>0</v>
      </c>
      <c r="S143" s="199"/>
      <c r="T143" s="201">
        <f>T144</f>
        <v>0</v>
      </c>
      <c r="AR143" s="194" t="s">
        <v>79</v>
      </c>
      <c r="AT143" s="197" t="s">
        <v>73</v>
      </c>
      <c r="AU143" s="197" t="s">
        <v>79</v>
      </c>
      <c r="AY143" s="194" t="s">
        <v>159</v>
      </c>
      <c r="BK143" s="202">
        <f>BK144</f>
        <v>0</v>
      </c>
    </row>
    <row r="144" spans="1:65" s="34" customFormat="1" ht="24.2" customHeight="1">
      <c r="A144" s="28"/>
      <c r="B144" s="29"/>
      <c r="C144" s="205" t="s">
        <v>8</v>
      </c>
      <c r="D144" s="205" t="s">
        <v>161</v>
      </c>
      <c r="E144" s="206" t="s">
        <v>1980</v>
      </c>
      <c r="F144" s="207" t="s">
        <v>1981</v>
      </c>
      <c r="G144" s="208" t="s">
        <v>234</v>
      </c>
      <c r="H144" s="209">
        <v>7.92</v>
      </c>
      <c r="I144" s="1"/>
      <c r="J144" s="211">
        <f>ROUND(I144*H144,2)</f>
        <v>0</v>
      </c>
      <c r="K144" s="263" t="s">
        <v>2249</v>
      </c>
      <c r="L144" s="29"/>
      <c r="M144" s="212" t="s">
        <v>1</v>
      </c>
      <c r="N144" s="213" t="s">
        <v>39</v>
      </c>
      <c r="O144" s="7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89</v>
      </c>
      <c r="AT144" s="216" t="s">
        <v>161</v>
      </c>
      <c r="AU144" s="216" t="s">
        <v>83</v>
      </c>
      <c r="AY144" s="11" t="s">
        <v>159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1" t="s">
        <v>79</v>
      </c>
      <c r="BK144" s="217">
        <f>ROUND(I144*H144,2)</f>
        <v>0</v>
      </c>
      <c r="BL144" s="11" t="s">
        <v>89</v>
      </c>
      <c r="BM144" s="216" t="s">
        <v>346</v>
      </c>
    </row>
    <row r="145" spans="2:63" s="192" customFormat="1" ht="22.7" customHeight="1">
      <c r="B145" s="193"/>
      <c r="D145" s="194" t="s">
        <v>73</v>
      </c>
      <c r="E145" s="203" t="s">
        <v>203</v>
      </c>
      <c r="F145" s="203" t="s">
        <v>628</v>
      </c>
      <c r="J145" s="204">
        <f>BK145</f>
        <v>0</v>
      </c>
      <c r="K145" s="274"/>
      <c r="L145" s="193"/>
      <c r="M145" s="198"/>
      <c r="N145" s="199"/>
      <c r="O145" s="199"/>
      <c r="P145" s="200">
        <f>SUM(P146:P147)</f>
        <v>0</v>
      </c>
      <c r="Q145" s="199"/>
      <c r="R145" s="200">
        <f>SUM(R146:R147)</f>
        <v>0</v>
      </c>
      <c r="S145" s="199"/>
      <c r="T145" s="201">
        <f>SUM(T146:T147)</f>
        <v>0</v>
      </c>
      <c r="AR145" s="194" t="s">
        <v>79</v>
      </c>
      <c r="AT145" s="197" t="s">
        <v>73</v>
      </c>
      <c r="AU145" s="197" t="s">
        <v>79</v>
      </c>
      <c r="AY145" s="194" t="s">
        <v>159</v>
      </c>
      <c r="BK145" s="202">
        <f>SUM(BK146:BK147)</f>
        <v>0</v>
      </c>
    </row>
    <row r="146" spans="1:65" s="34" customFormat="1" ht="24.2" customHeight="1">
      <c r="A146" s="28"/>
      <c r="B146" s="29"/>
      <c r="C146" s="205" t="s">
        <v>244</v>
      </c>
      <c r="D146" s="205" t="s">
        <v>161</v>
      </c>
      <c r="E146" s="206" t="s">
        <v>2071</v>
      </c>
      <c r="F146" s="207" t="s">
        <v>2072</v>
      </c>
      <c r="G146" s="208" t="s">
        <v>241</v>
      </c>
      <c r="H146" s="209">
        <v>18</v>
      </c>
      <c r="I146" s="1"/>
      <c r="J146" s="211">
        <f>ROUND(I146*H146,2)</f>
        <v>0</v>
      </c>
      <c r="K146" s="263" t="s">
        <v>2249</v>
      </c>
      <c r="L146" s="29"/>
      <c r="M146" s="212" t="s">
        <v>1</v>
      </c>
      <c r="N146" s="213" t="s">
        <v>39</v>
      </c>
      <c r="O146" s="76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216" t="s">
        <v>89</v>
      </c>
      <c r="AT146" s="216" t="s">
        <v>161</v>
      </c>
      <c r="AU146" s="216" t="s">
        <v>83</v>
      </c>
      <c r="AY146" s="11" t="s">
        <v>159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1" t="s">
        <v>79</v>
      </c>
      <c r="BK146" s="217">
        <f>ROUND(I146*H146,2)</f>
        <v>0</v>
      </c>
      <c r="BL146" s="11" t="s">
        <v>89</v>
      </c>
      <c r="BM146" s="216" t="s">
        <v>429</v>
      </c>
    </row>
    <row r="147" spans="1:65" s="34" customFormat="1" ht="21.75" customHeight="1">
      <c r="A147" s="28"/>
      <c r="B147" s="29"/>
      <c r="C147" s="205" t="s">
        <v>249</v>
      </c>
      <c r="D147" s="205" t="s">
        <v>161</v>
      </c>
      <c r="E147" s="206" t="s">
        <v>2073</v>
      </c>
      <c r="F147" s="207" t="s">
        <v>2074</v>
      </c>
      <c r="G147" s="208" t="s">
        <v>322</v>
      </c>
      <c r="H147" s="209">
        <v>264</v>
      </c>
      <c r="I147" s="1"/>
      <c r="J147" s="211">
        <f>ROUND(I147*H147,2)</f>
        <v>0</v>
      </c>
      <c r="K147" s="263" t="s">
        <v>2249</v>
      </c>
      <c r="L147" s="29"/>
      <c r="M147" s="212" t="s">
        <v>1</v>
      </c>
      <c r="N147" s="213" t="s">
        <v>39</v>
      </c>
      <c r="O147" s="76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216" t="s">
        <v>89</v>
      </c>
      <c r="AT147" s="216" t="s">
        <v>161</v>
      </c>
      <c r="AU147" s="216" t="s">
        <v>83</v>
      </c>
      <c r="AY147" s="11" t="s">
        <v>159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1" t="s">
        <v>79</v>
      </c>
      <c r="BK147" s="217">
        <f>ROUND(I147*H147,2)</f>
        <v>0</v>
      </c>
      <c r="BL147" s="11" t="s">
        <v>89</v>
      </c>
      <c r="BM147" s="216" t="s">
        <v>460</v>
      </c>
    </row>
    <row r="148" spans="2:63" s="192" customFormat="1" ht="25.9" customHeight="1">
      <c r="B148" s="193"/>
      <c r="D148" s="194" t="s">
        <v>73</v>
      </c>
      <c r="E148" s="195" t="s">
        <v>886</v>
      </c>
      <c r="F148" s="195" t="s">
        <v>887</v>
      </c>
      <c r="J148" s="196">
        <f>BK148</f>
        <v>0</v>
      </c>
      <c r="K148" s="197"/>
      <c r="L148" s="193"/>
      <c r="M148" s="198"/>
      <c r="N148" s="199"/>
      <c r="O148" s="199"/>
      <c r="P148" s="200">
        <f>P149</f>
        <v>0</v>
      </c>
      <c r="Q148" s="199"/>
      <c r="R148" s="200">
        <f>R149</f>
        <v>0</v>
      </c>
      <c r="S148" s="199"/>
      <c r="T148" s="201">
        <f>T149</f>
        <v>0</v>
      </c>
      <c r="AR148" s="194" t="s">
        <v>83</v>
      </c>
      <c r="AT148" s="197" t="s">
        <v>73</v>
      </c>
      <c r="AU148" s="197" t="s">
        <v>74</v>
      </c>
      <c r="AY148" s="194" t="s">
        <v>159</v>
      </c>
      <c r="BK148" s="202">
        <f>BK149</f>
        <v>0</v>
      </c>
    </row>
    <row r="149" spans="2:63" s="192" customFormat="1" ht="22.7" customHeight="1">
      <c r="B149" s="193"/>
      <c r="D149" s="194" t="s">
        <v>73</v>
      </c>
      <c r="E149" s="203" t="s">
        <v>2075</v>
      </c>
      <c r="F149" s="203" t="s">
        <v>2076</v>
      </c>
      <c r="J149" s="204">
        <f>BK149</f>
        <v>0</v>
      </c>
      <c r="K149" s="197"/>
      <c r="L149" s="193"/>
      <c r="M149" s="198"/>
      <c r="N149" s="199"/>
      <c r="O149" s="199"/>
      <c r="P149" s="200">
        <f>SUM(P150:P165)</f>
        <v>0</v>
      </c>
      <c r="Q149" s="199"/>
      <c r="R149" s="200">
        <f>SUM(R150:R165)</f>
        <v>0</v>
      </c>
      <c r="S149" s="199"/>
      <c r="T149" s="201">
        <f>SUM(T150:T165)</f>
        <v>0</v>
      </c>
      <c r="AR149" s="194" t="s">
        <v>83</v>
      </c>
      <c r="AT149" s="197" t="s">
        <v>73</v>
      </c>
      <c r="AU149" s="197" t="s">
        <v>79</v>
      </c>
      <c r="AY149" s="194" t="s">
        <v>159</v>
      </c>
      <c r="BK149" s="202">
        <f>SUM(BK150:BK165)</f>
        <v>0</v>
      </c>
    </row>
    <row r="150" spans="1:65" s="34" customFormat="1" ht="24.2" customHeight="1">
      <c r="A150" s="28"/>
      <c r="B150" s="29"/>
      <c r="C150" s="205" t="s">
        <v>254</v>
      </c>
      <c r="D150" s="205" t="s">
        <v>161</v>
      </c>
      <c r="E150" s="206" t="s">
        <v>2077</v>
      </c>
      <c r="F150" s="207" t="s">
        <v>2078</v>
      </c>
      <c r="G150" s="208" t="s">
        <v>322</v>
      </c>
      <c r="H150" s="209">
        <v>264</v>
      </c>
      <c r="I150" s="1"/>
      <c r="J150" s="211">
        <f aca="true" t="shared" si="10" ref="J150:J165">ROUND(I150*H150,2)</f>
        <v>0</v>
      </c>
      <c r="K150" s="263" t="s">
        <v>2249</v>
      </c>
      <c r="L150" s="29"/>
      <c r="M150" s="212" t="s">
        <v>1</v>
      </c>
      <c r="N150" s="213" t="s">
        <v>39</v>
      </c>
      <c r="O150" s="76"/>
      <c r="P150" s="214">
        <f aca="true" t="shared" si="11" ref="P150:P165">O150*H150</f>
        <v>0</v>
      </c>
      <c r="Q150" s="214">
        <v>0</v>
      </c>
      <c r="R150" s="214">
        <f aca="true" t="shared" si="12" ref="R150:R165">Q150*H150</f>
        <v>0</v>
      </c>
      <c r="S150" s="214">
        <v>0</v>
      </c>
      <c r="T150" s="215">
        <f aca="true" t="shared" si="13" ref="T150:T165"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216" t="s">
        <v>244</v>
      </c>
      <c r="AT150" s="216" t="s">
        <v>161</v>
      </c>
      <c r="AU150" s="216" t="s">
        <v>83</v>
      </c>
      <c r="AY150" s="11" t="s">
        <v>159</v>
      </c>
      <c r="BE150" s="217">
        <f aca="true" t="shared" si="14" ref="BE150:BE165">IF(N150="základní",J150,0)</f>
        <v>0</v>
      </c>
      <c r="BF150" s="217">
        <f aca="true" t="shared" si="15" ref="BF150:BF165">IF(N150="snížená",J150,0)</f>
        <v>0</v>
      </c>
      <c r="BG150" s="217">
        <f aca="true" t="shared" si="16" ref="BG150:BG165">IF(N150="zákl. přenesená",J150,0)</f>
        <v>0</v>
      </c>
      <c r="BH150" s="217">
        <f aca="true" t="shared" si="17" ref="BH150:BH165">IF(N150="sníž. přenesená",J150,0)</f>
        <v>0</v>
      </c>
      <c r="BI150" s="217">
        <f aca="true" t="shared" si="18" ref="BI150:BI165">IF(N150="nulová",J150,0)</f>
        <v>0</v>
      </c>
      <c r="BJ150" s="11" t="s">
        <v>79</v>
      </c>
      <c r="BK150" s="217">
        <f aca="true" t="shared" si="19" ref="BK150:BK165">ROUND(I150*H150,2)</f>
        <v>0</v>
      </c>
      <c r="BL150" s="11" t="s">
        <v>244</v>
      </c>
      <c r="BM150" s="216" t="s">
        <v>490</v>
      </c>
    </row>
    <row r="151" spans="1:65" s="34" customFormat="1" ht="33" customHeight="1">
      <c r="A151" s="28"/>
      <c r="B151" s="29"/>
      <c r="C151" s="205" t="s">
        <v>258</v>
      </c>
      <c r="D151" s="205" t="s">
        <v>161</v>
      </c>
      <c r="E151" s="206" t="s">
        <v>2079</v>
      </c>
      <c r="F151" s="207" t="s">
        <v>2080</v>
      </c>
      <c r="G151" s="208" t="s">
        <v>241</v>
      </c>
      <c r="H151" s="209">
        <v>18</v>
      </c>
      <c r="I151" s="1"/>
      <c r="J151" s="211">
        <f t="shared" si="10"/>
        <v>0</v>
      </c>
      <c r="K151" s="263" t="s">
        <v>2249</v>
      </c>
      <c r="L151" s="29"/>
      <c r="M151" s="212" t="s">
        <v>1</v>
      </c>
      <c r="N151" s="213" t="s">
        <v>39</v>
      </c>
      <c r="O151" s="76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216" t="s">
        <v>244</v>
      </c>
      <c r="AT151" s="216" t="s">
        <v>161</v>
      </c>
      <c r="AU151" s="216" t="s">
        <v>83</v>
      </c>
      <c r="AY151" s="11" t="s">
        <v>159</v>
      </c>
      <c r="BE151" s="217">
        <f t="shared" si="14"/>
        <v>0</v>
      </c>
      <c r="BF151" s="217">
        <f t="shared" si="15"/>
        <v>0</v>
      </c>
      <c r="BG151" s="217">
        <f t="shared" si="16"/>
        <v>0</v>
      </c>
      <c r="BH151" s="217">
        <f t="shared" si="17"/>
        <v>0</v>
      </c>
      <c r="BI151" s="217">
        <f t="shared" si="18"/>
        <v>0</v>
      </c>
      <c r="BJ151" s="11" t="s">
        <v>79</v>
      </c>
      <c r="BK151" s="217">
        <f t="shared" si="19"/>
        <v>0</v>
      </c>
      <c r="BL151" s="11" t="s">
        <v>244</v>
      </c>
      <c r="BM151" s="216" t="s">
        <v>506</v>
      </c>
    </row>
    <row r="152" spans="1:65" s="34" customFormat="1" ht="21.75" customHeight="1">
      <c r="A152" s="28"/>
      <c r="B152" s="29"/>
      <c r="C152" s="205" t="s">
        <v>263</v>
      </c>
      <c r="D152" s="205" t="s">
        <v>161</v>
      </c>
      <c r="E152" s="206" t="s">
        <v>2081</v>
      </c>
      <c r="F152" s="207" t="s">
        <v>2082</v>
      </c>
      <c r="G152" s="208" t="s">
        <v>322</v>
      </c>
      <c r="H152" s="209">
        <v>642</v>
      </c>
      <c r="I152" s="1"/>
      <c r="J152" s="211">
        <f t="shared" si="10"/>
        <v>0</v>
      </c>
      <c r="K152" s="263" t="s">
        <v>2249</v>
      </c>
      <c r="L152" s="29"/>
      <c r="M152" s="212" t="s">
        <v>1</v>
      </c>
      <c r="N152" s="213" t="s">
        <v>39</v>
      </c>
      <c r="O152" s="76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216" t="s">
        <v>244</v>
      </c>
      <c r="AT152" s="216" t="s">
        <v>161</v>
      </c>
      <c r="AU152" s="216" t="s">
        <v>83</v>
      </c>
      <c r="AY152" s="11" t="s">
        <v>159</v>
      </c>
      <c r="BE152" s="217">
        <f t="shared" si="14"/>
        <v>0</v>
      </c>
      <c r="BF152" s="217">
        <f t="shared" si="15"/>
        <v>0</v>
      </c>
      <c r="BG152" s="217">
        <f t="shared" si="16"/>
        <v>0</v>
      </c>
      <c r="BH152" s="217">
        <f t="shared" si="17"/>
        <v>0</v>
      </c>
      <c r="BI152" s="217">
        <f t="shared" si="18"/>
        <v>0</v>
      </c>
      <c r="BJ152" s="11" t="s">
        <v>79</v>
      </c>
      <c r="BK152" s="217">
        <f t="shared" si="19"/>
        <v>0</v>
      </c>
      <c r="BL152" s="11" t="s">
        <v>244</v>
      </c>
      <c r="BM152" s="216" t="s">
        <v>516</v>
      </c>
    </row>
    <row r="153" spans="1:65" s="34" customFormat="1" ht="16.5" customHeight="1">
      <c r="A153" s="28"/>
      <c r="B153" s="29"/>
      <c r="C153" s="205" t="s">
        <v>7</v>
      </c>
      <c r="D153" s="205" t="s">
        <v>161</v>
      </c>
      <c r="E153" s="206" t="s">
        <v>2083</v>
      </c>
      <c r="F153" s="207" t="s">
        <v>2084</v>
      </c>
      <c r="G153" s="208" t="s">
        <v>241</v>
      </c>
      <c r="H153" s="209">
        <v>1</v>
      </c>
      <c r="I153" s="1"/>
      <c r="J153" s="211">
        <f t="shared" si="10"/>
        <v>0</v>
      </c>
      <c r="K153" s="263" t="s">
        <v>2249</v>
      </c>
      <c r="L153" s="29"/>
      <c r="M153" s="212" t="s">
        <v>1</v>
      </c>
      <c r="N153" s="213" t="s">
        <v>39</v>
      </c>
      <c r="O153" s="76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216" t="s">
        <v>244</v>
      </c>
      <c r="AT153" s="216" t="s">
        <v>161</v>
      </c>
      <c r="AU153" s="216" t="s">
        <v>83</v>
      </c>
      <c r="AY153" s="11" t="s">
        <v>159</v>
      </c>
      <c r="BE153" s="217">
        <f t="shared" si="14"/>
        <v>0</v>
      </c>
      <c r="BF153" s="217">
        <f t="shared" si="15"/>
        <v>0</v>
      </c>
      <c r="BG153" s="217">
        <f t="shared" si="16"/>
        <v>0</v>
      </c>
      <c r="BH153" s="217">
        <f t="shared" si="17"/>
        <v>0</v>
      </c>
      <c r="BI153" s="217">
        <f t="shared" si="18"/>
        <v>0</v>
      </c>
      <c r="BJ153" s="11" t="s">
        <v>79</v>
      </c>
      <c r="BK153" s="217">
        <f t="shared" si="19"/>
        <v>0</v>
      </c>
      <c r="BL153" s="11" t="s">
        <v>244</v>
      </c>
      <c r="BM153" s="216" t="s">
        <v>566</v>
      </c>
    </row>
    <row r="154" spans="1:65" s="34" customFormat="1" ht="24.2" customHeight="1">
      <c r="A154" s="28"/>
      <c r="B154" s="29"/>
      <c r="C154" s="205" t="s">
        <v>286</v>
      </c>
      <c r="D154" s="205" t="s">
        <v>161</v>
      </c>
      <c r="E154" s="206" t="s">
        <v>2085</v>
      </c>
      <c r="F154" s="207" t="s">
        <v>2086</v>
      </c>
      <c r="G154" s="208" t="s">
        <v>241</v>
      </c>
      <c r="H154" s="209">
        <v>1</v>
      </c>
      <c r="I154" s="1"/>
      <c r="J154" s="211">
        <f t="shared" si="10"/>
        <v>0</v>
      </c>
      <c r="K154" s="263" t="s">
        <v>2249</v>
      </c>
      <c r="L154" s="29"/>
      <c r="M154" s="212" t="s">
        <v>1</v>
      </c>
      <c r="N154" s="213" t="s">
        <v>39</v>
      </c>
      <c r="O154" s="76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216" t="s">
        <v>244</v>
      </c>
      <c r="AT154" s="216" t="s">
        <v>161</v>
      </c>
      <c r="AU154" s="216" t="s">
        <v>83</v>
      </c>
      <c r="AY154" s="11" t="s">
        <v>159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1" t="s">
        <v>79</v>
      </c>
      <c r="BK154" s="217">
        <f t="shared" si="19"/>
        <v>0</v>
      </c>
      <c r="BL154" s="11" t="s">
        <v>244</v>
      </c>
      <c r="BM154" s="216" t="s">
        <v>576</v>
      </c>
    </row>
    <row r="155" spans="1:65" s="34" customFormat="1" ht="16.5" customHeight="1">
      <c r="A155" s="28"/>
      <c r="B155" s="29"/>
      <c r="C155" s="205" t="s">
        <v>294</v>
      </c>
      <c r="D155" s="205" t="s">
        <v>161</v>
      </c>
      <c r="E155" s="206" t="s">
        <v>2087</v>
      </c>
      <c r="F155" s="207" t="s">
        <v>2088</v>
      </c>
      <c r="G155" s="208" t="s">
        <v>241</v>
      </c>
      <c r="H155" s="209">
        <v>2</v>
      </c>
      <c r="I155" s="1"/>
      <c r="J155" s="211">
        <f t="shared" si="10"/>
        <v>0</v>
      </c>
      <c r="K155" s="263" t="s">
        <v>2249</v>
      </c>
      <c r="L155" s="29"/>
      <c r="M155" s="212" t="s">
        <v>1</v>
      </c>
      <c r="N155" s="213" t="s">
        <v>39</v>
      </c>
      <c r="O155" s="76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216" t="s">
        <v>244</v>
      </c>
      <c r="AT155" s="216" t="s">
        <v>161</v>
      </c>
      <c r="AU155" s="216" t="s">
        <v>83</v>
      </c>
      <c r="AY155" s="11" t="s">
        <v>159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1" t="s">
        <v>79</v>
      </c>
      <c r="BK155" s="217">
        <f t="shared" si="19"/>
        <v>0</v>
      </c>
      <c r="BL155" s="11" t="s">
        <v>244</v>
      </c>
      <c r="BM155" s="216" t="s">
        <v>589</v>
      </c>
    </row>
    <row r="156" spans="1:65" s="34" customFormat="1" ht="16.5" customHeight="1">
      <c r="A156" s="28"/>
      <c r="B156" s="29"/>
      <c r="C156" s="205" t="s">
        <v>306</v>
      </c>
      <c r="D156" s="205" t="s">
        <v>161</v>
      </c>
      <c r="E156" s="206" t="s">
        <v>2089</v>
      </c>
      <c r="F156" s="207" t="s">
        <v>2090</v>
      </c>
      <c r="G156" s="208" t="s">
        <v>241</v>
      </c>
      <c r="H156" s="209">
        <v>16</v>
      </c>
      <c r="I156" s="1"/>
      <c r="J156" s="211">
        <f t="shared" si="10"/>
        <v>0</v>
      </c>
      <c r="K156" s="263" t="s">
        <v>2249</v>
      </c>
      <c r="L156" s="29"/>
      <c r="M156" s="212" t="s">
        <v>1</v>
      </c>
      <c r="N156" s="213" t="s">
        <v>39</v>
      </c>
      <c r="O156" s="76"/>
      <c r="P156" s="214">
        <f t="shared" si="11"/>
        <v>0</v>
      </c>
      <c r="Q156" s="214">
        <v>0</v>
      </c>
      <c r="R156" s="214">
        <f t="shared" si="12"/>
        <v>0</v>
      </c>
      <c r="S156" s="214">
        <v>0</v>
      </c>
      <c r="T156" s="215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216" t="s">
        <v>244</v>
      </c>
      <c r="AT156" s="216" t="s">
        <v>161</v>
      </c>
      <c r="AU156" s="216" t="s">
        <v>83</v>
      </c>
      <c r="AY156" s="11" t="s">
        <v>159</v>
      </c>
      <c r="BE156" s="217">
        <f t="shared" si="14"/>
        <v>0</v>
      </c>
      <c r="BF156" s="217">
        <f t="shared" si="15"/>
        <v>0</v>
      </c>
      <c r="BG156" s="217">
        <f t="shared" si="16"/>
        <v>0</v>
      </c>
      <c r="BH156" s="217">
        <f t="shared" si="17"/>
        <v>0</v>
      </c>
      <c r="BI156" s="217">
        <f t="shared" si="18"/>
        <v>0</v>
      </c>
      <c r="BJ156" s="11" t="s">
        <v>79</v>
      </c>
      <c r="BK156" s="217">
        <f t="shared" si="19"/>
        <v>0</v>
      </c>
      <c r="BL156" s="11" t="s">
        <v>244</v>
      </c>
      <c r="BM156" s="216" t="s">
        <v>597</v>
      </c>
    </row>
    <row r="157" spans="1:65" s="34" customFormat="1" ht="16.5" customHeight="1">
      <c r="A157" s="28"/>
      <c r="B157" s="29"/>
      <c r="C157" s="205" t="s">
        <v>311</v>
      </c>
      <c r="D157" s="205" t="s">
        <v>161</v>
      </c>
      <c r="E157" s="206" t="s">
        <v>2091</v>
      </c>
      <c r="F157" s="207" t="s">
        <v>2092</v>
      </c>
      <c r="G157" s="208" t="s">
        <v>241</v>
      </c>
      <c r="H157" s="209">
        <v>36</v>
      </c>
      <c r="I157" s="1"/>
      <c r="J157" s="211">
        <f t="shared" si="10"/>
        <v>0</v>
      </c>
      <c r="K157" s="263" t="s">
        <v>2249</v>
      </c>
      <c r="L157" s="29"/>
      <c r="M157" s="212" t="s">
        <v>1</v>
      </c>
      <c r="N157" s="213" t="s">
        <v>39</v>
      </c>
      <c r="O157" s="76"/>
      <c r="P157" s="214">
        <f t="shared" si="11"/>
        <v>0</v>
      </c>
      <c r="Q157" s="214">
        <v>0</v>
      </c>
      <c r="R157" s="214">
        <f t="shared" si="12"/>
        <v>0</v>
      </c>
      <c r="S157" s="214">
        <v>0</v>
      </c>
      <c r="T157" s="215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216" t="s">
        <v>244</v>
      </c>
      <c r="AT157" s="216" t="s">
        <v>161</v>
      </c>
      <c r="AU157" s="216" t="s">
        <v>83</v>
      </c>
      <c r="AY157" s="11" t="s">
        <v>159</v>
      </c>
      <c r="BE157" s="217">
        <f t="shared" si="14"/>
        <v>0</v>
      </c>
      <c r="BF157" s="217">
        <f t="shared" si="15"/>
        <v>0</v>
      </c>
      <c r="BG157" s="217">
        <f t="shared" si="16"/>
        <v>0</v>
      </c>
      <c r="BH157" s="217">
        <f t="shared" si="17"/>
        <v>0</v>
      </c>
      <c r="BI157" s="217">
        <f t="shared" si="18"/>
        <v>0</v>
      </c>
      <c r="BJ157" s="11" t="s">
        <v>79</v>
      </c>
      <c r="BK157" s="217">
        <f t="shared" si="19"/>
        <v>0</v>
      </c>
      <c r="BL157" s="11" t="s">
        <v>244</v>
      </c>
      <c r="BM157" s="216" t="s">
        <v>605</v>
      </c>
    </row>
    <row r="158" spans="1:65" s="34" customFormat="1" ht="21.75" customHeight="1">
      <c r="A158" s="28"/>
      <c r="B158" s="29"/>
      <c r="C158" s="205" t="s">
        <v>319</v>
      </c>
      <c r="D158" s="205" t="s">
        <v>161</v>
      </c>
      <c r="E158" s="206" t="s">
        <v>2093</v>
      </c>
      <c r="F158" s="207" t="s">
        <v>2094</v>
      </c>
      <c r="G158" s="208" t="s">
        <v>241</v>
      </c>
      <c r="H158" s="209">
        <v>36</v>
      </c>
      <c r="I158" s="1"/>
      <c r="J158" s="211">
        <f t="shared" si="10"/>
        <v>0</v>
      </c>
      <c r="K158" s="263" t="s">
        <v>2249</v>
      </c>
      <c r="L158" s="29"/>
      <c r="M158" s="212" t="s">
        <v>1</v>
      </c>
      <c r="N158" s="213" t="s">
        <v>39</v>
      </c>
      <c r="O158" s="76"/>
      <c r="P158" s="214">
        <f t="shared" si="11"/>
        <v>0</v>
      </c>
      <c r="Q158" s="214">
        <v>0</v>
      </c>
      <c r="R158" s="214">
        <f t="shared" si="12"/>
        <v>0</v>
      </c>
      <c r="S158" s="214">
        <v>0</v>
      </c>
      <c r="T158" s="215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216" t="s">
        <v>244</v>
      </c>
      <c r="AT158" s="216" t="s">
        <v>161</v>
      </c>
      <c r="AU158" s="216" t="s">
        <v>83</v>
      </c>
      <c r="AY158" s="11" t="s">
        <v>159</v>
      </c>
      <c r="BE158" s="217">
        <f t="shared" si="14"/>
        <v>0</v>
      </c>
      <c r="BF158" s="217">
        <f t="shared" si="15"/>
        <v>0</v>
      </c>
      <c r="BG158" s="217">
        <f t="shared" si="16"/>
        <v>0</v>
      </c>
      <c r="BH158" s="217">
        <f t="shared" si="17"/>
        <v>0</v>
      </c>
      <c r="BI158" s="217">
        <f t="shared" si="18"/>
        <v>0</v>
      </c>
      <c r="BJ158" s="11" t="s">
        <v>79</v>
      </c>
      <c r="BK158" s="217">
        <f t="shared" si="19"/>
        <v>0</v>
      </c>
      <c r="BL158" s="11" t="s">
        <v>244</v>
      </c>
      <c r="BM158" s="216" t="s">
        <v>614</v>
      </c>
    </row>
    <row r="159" spans="1:65" s="34" customFormat="1" ht="16.5" customHeight="1">
      <c r="A159" s="28"/>
      <c r="B159" s="29"/>
      <c r="C159" s="205" t="s">
        <v>326</v>
      </c>
      <c r="D159" s="205" t="s">
        <v>161</v>
      </c>
      <c r="E159" s="206" t="s">
        <v>2095</v>
      </c>
      <c r="F159" s="207" t="s">
        <v>2096</v>
      </c>
      <c r="G159" s="208" t="s">
        <v>241</v>
      </c>
      <c r="H159" s="209">
        <v>1</v>
      </c>
      <c r="I159" s="1"/>
      <c r="J159" s="211">
        <f t="shared" si="10"/>
        <v>0</v>
      </c>
      <c r="K159" s="263" t="s">
        <v>2249</v>
      </c>
      <c r="L159" s="29"/>
      <c r="M159" s="212" t="s">
        <v>1</v>
      </c>
      <c r="N159" s="213" t="s">
        <v>39</v>
      </c>
      <c r="O159" s="76"/>
      <c r="P159" s="214">
        <f t="shared" si="11"/>
        <v>0</v>
      </c>
      <c r="Q159" s="214">
        <v>0</v>
      </c>
      <c r="R159" s="214">
        <f t="shared" si="12"/>
        <v>0</v>
      </c>
      <c r="S159" s="214">
        <v>0</v>
      </c>
      <c r="T159" s="215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216" t="s">
        <v>244</v>
      </c>
      <c r="AT159" s="216" t="s">
        <v>161</v>
      </c>
      <c r="AU159" s="216" t="s">
        <v>83</v>
      </c>
      <c r="AY159" s="11" t="s">
        <v>159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1" t="s">
        <v>79</v>
      </c>
      <c r="BK159" s="217">
        <f t="shared" si="19"/>
        <v>0</v>
      </c>
      <c r="BL159" s="11" t="s">
        <v>244</v>
      </c>
      <c r="BM159" s="216" t="s">
        <v>624</v>
      </c>
    </row>
    <row r="160" spans="1:65" s="34" customFormat="1" ht="16.5" customHeight="1">
      <c r="A160" s="28"/>
      <c r="B160" s="29"/>
      <c r="C160" s="205" t="s">
        <v>333</v>
      </c>
      <c r="D160" s="205" t="s">
        <v>161</v>
      </c>
      <c r="E160" s="206" t="s">
        <v>2097</v>
      </c>
      <c r="F160" s="207" t="s">
        <v>2098</v>
      </c>
      <c r="G160" s="208" t="s">
        <v>241</v>
      </c>
      <c r="H160" s="209">
        <v>1</v>
      </c>
      <c r="I160" s="1"/>
      <c r="J160" s="211">
        <f t="shared" si="10"/>
        <v>0</v>
      </c>
      <c r="K160" s="263" t="s">
        <v>2249</v>
      </c>
      <c r="L160" s="29"/>
      <c r="M160" s="212" t="s">
        <v>1</v>
      </c>
      <c r="N160" s="213" t="s">
        <v>39</v>
      </c>
      <c r="O160" s="76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216" t="s">
        <v>244</v>
      </c>
      <c r="AT160" s="216" t="s">
        <v>161</v>
      </c>
      <c r="AU160" s="216" t="s">
        <v>83</v>
      </c>
      <c r="AY160" s="11" t="s">
        <v>159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1" t="s">
        <v>79</v>
      </c>
      <c r="BK160" s="217">
        <f t="shared" si="19"/>
        <v>0</v>
      </c>
      <c r="BL160" s="11" t="s">
        <v>244</v>
      </c>
      <c r="BM160" s="216" t="s">
        <v>637</v>
      </c>
    </row>
    <row r="161" spans="1:65" s="34" customFormat="1" ht="16.5" customHeight="1">
      <c r="A161" s="28"/>
      <c r="B161" s="29"/>
      <c r="C161" s="205" t="s">
        <v>340</v>
      </c>
      <c r="D161" s="205" t="s">
        <v>161</v>
      </c>
      <c r="E161" s="206" t="s">
        <v>2099</v>
      </c>
      <c r="F161" s="207" t="s">
        <v>2100</v>
      </c>
      <c r="G161" s="208" t="s">
        <v>241</v>
      </c>
      <c r="H161" s="209">
        <v>4</v>
      </c>
      <c r="I161" s="1"/>
      <c r="J161" s="211">
        <f t="shared" si="10"/>
        <v>0</v>
      </c>
      <c r="K161" s="263" t="s">
        <v>2249</v>
      </c>
      <c r="L161" s="29"/>
      <c r="M161" s="212" t="s">
        <v>1</v>
      </c>
      <c r="N161" s="213" t="s">
        <v>39</v>
      </c>
      <c r="O161" s="76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216" t="s">
        <v>244</v>
      </c>
      <c r="AT161" s="216" t="s">
        <v>161</v>
      </c>
      <c r="AU161" s="216" t="s">
        <v>83</v>
      </c>
      <c r="AY161" s="11" t="s">
        <v>159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1" t="s">
        <v>79</v>
      </c>
      <c r="BK161" s="217">
        <f t="shared" si="19"/>
        <v>0</v>
      </c>
      <c r="BL161" s="11" t="s">
        <v>244</v>
      </c>
      <c r="BM161" s="216" t="s">
        <v>650</v>
      </c>
    </row>
    <row r="162" spans="1:65" s="34" customFormat="1" ht="24.2" customHeight="1">
      <c r="A162" s="28"/>
      <c r="B162" s="29"/>
      <c r="C162" s="205" t="s">
        <v>346</v>
      </c>
      <c r="D162" s="205" t="s">
        <v>161</v>
      </c>
      <c r="E162" s="206" t="s">
        <v>2019</v>
      </c>
      <c r="F162" s="207" t="s">
        <v>2101</v>
      </c>
      <c r="G162" s="208" t="s">
        <v>241</v>
      </c>
      <c r="H162" s="209">
        <v>10</v>
      </c>
      <c r="I162" s="1"/>
      <c r="J162" s="211">
        <f t="shared" si="10"/>
        <v>0</v>
      </c>
      <c r="K162" s="263" t="s">
        <v>2249</v>
      </c>
      <c r="L162" s="29"/>
      <c r="M162" s="212" t="s">
        <v>1</v>
      </c>
      <c r="N162" s="213" t="s">
        <v>39</v>
      </c>
      <c r="O162" s="76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216" t="s">
        <v>244</v>
      </c>
      <c r="AT162" s="216" t="s">
        <v>161</v>
      </c>
      <c r="AU162" s="216" t="s">
        <v>83</v>
      </c>
      <c r="AY162" s="11" t="s">
        <v>159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1" t="s">
        <v>79</v>
      </c>
      <c r="BK162" s="217">
        <f t="shared" si="19"/>
        <v>0</v>
      </c>
      <c r="BL162" s="11" t="s">
        <v>244</v>
      </c>
      <c r="BM162" s="216" t="s">
        <v>661</v>
      </c>
    </row>
    <row r="163" spans="1:65" s="34" customFormat="1" ht="24.2" customHeight="1">
      <c r="A163" s="28"/>
      <c r="B163" s="29"/>
      <c r="C163" s="205" t="s">
        <v>360</v>
      </c>
      <c r="D163" s="205" t="s">
        <v>161</v>
      </c>
      <c r="E163" s="206" t="s">
        <v>2021</v>
      </c>
      <c r="F163" s="207" t="s">
        <v>2102</v>
      </c>
      <c r="G163" s="208" t="s">
        <v>2103</v>
      </c>
      <c r="H163" s="209">
        <v>1</v>
      </c>
      <c r="I163" s="1"/>
      <c r="J163" s="211">
        <f t="shared" si="10"/>
        <v>0</v>
      </c>
      <c r="K163" s="263" t="s">
        <v>2249</v>
      </c>
      <c r="L163" s="29"/>
      <c r="M163" s="212" t="s">
        <v>1</v>
      </c>
      <c r="N163" s="213" t="s">
        <v>39</v>
      </c>
      <c r="O163" s="76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216" t="s">
        <v>244</v>
      </c>
      <c r="AT163" s="216" t="s">
        <v>161</v>
      </c>
      <c r="AU163" s="216" t="s">
        <v>83</v>
      </c>
      <c r="AY163" s="11" t="s">
        <v>159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1" t="s">
        <v>79</v>
      </c>
      <c r="BK163" s="217">
        <f t="shared" si="19"/>
        <v>0</v>
      </c>
      <c r="BL163" s="11" t="s">
        <v>244</v>
      </c>
      <c r="BM163" s="216" t="s">
        <v>669</v>
      </c>
    </row>
    <row r="164" spans="1:65" s="34" customFormat="1" ht="16.5" customHeight="1">
      <c r="A164" s="28"/>
      <c r="B164" s="29"/>
      <c r="C164" s="205" t="s">
        <v>429</v>
      </c>
      <c r="D164" s="205" t="s">
        <v>161</v>
      </c>
      <c r="E164" s="206" t="s">
        <v>2023</v>
      </c>
      <c r="F164" s="207" t="s">
        <v>2104</v>
      </c>
      <c r="G164" s="208" t="s">
        <v>2105</v>
      </c>
      <c r="H164" s="209">
        <v>10</v>
      </c>
      <c r="I164" s="1"/>
      <c r="J164" s="211">
        <f t="shared" si="10"/>
        <v>0</v>
      </c>
      <c r="K164" s="263" t="s">
        <v>2249</v>
      </c>
      <c r="L164" s="29"/>
      <c r="M164" s="212" t="s">
        <v>1</v>
      </c>
      <c r="N164" s="213" t="s">
        <v>39</v>
      </c>
      <c r="O164" s="76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216" t="s">
        <v>244</v>
      </c>
      <c r="AT164" s="216" t="s">
        <v>161</v>
      </c>
      <c r="AU164" s="216" t="s">
        <v>83</v>
      </c>
      <c r="AY164" s="11" t="s">
        <v>159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1" t="s">
        <v>79</v>
      </c>
      <c r="BK164" s="217">
        <f t="shared" si="19"/>
        <v>0</v>
      </c>
      <c r="BL164" s="11" t="s">
        <v>244</v>
      </c>
      <c r="BM164" s="216" t="s">
        <v>677</v>
      </c>
    </row>
    <row r="165" spans="1:65" s="34" customFormat="1" ht="16.5" customHeight="1">
      <c r="A165" s="28"/>
      <c r="B165" s="29"/>
      <c r="C165" s="205" t="s">
        <v>433</v>
      </c>
      <c r="D165" s="205" t="s">
        <v>161</v>
      </c>
      <c r="E165" s="206" t="s">
        <v>2049</v>
      </c>
      <c r="F165" s="207" t="s">
        <v>2106</v>
      </c>
      <c r="G165" s="208" t="s">
        <v>241</v>
      </c>
      <c r="H165" s="209">
        <v>9</v>
      </c>
      <c r="I165" s="1"/>
      <c r="J165" s="211">
        <f t="shared" si="10"/>
        <v>0</v>
      </c>
      <c r="K165" s="263" t="s">
        <v>2249</v>
      </c>
      <c r="L165" s="29"/>
      <c r="M165" s="269" t="s">
        <v>1</v>
      </c>
      <c r="N165" s="270" t="s">
        <v>39</v>
      </c>
      <c r="O165" s="271"/>
      <c r="P165" s="272">
        <f t="shared" si="11"/>
        <v>0</v>
      </c>
      <c r="Q165" s="272">
        <v>0</v>
      </c>
      <c r="R165" s="272">
        <f t="shared" si="12"/>
        <v>0</v>
      </c>
      <c r="S165" s="272">
        <v>0</v>
      </c>
      <c r="T165" s="273">
        <f t="shared" si="1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216" t="s">
        <v>244</v>
      </c>
      <c r="AT165" s="216" t="s">
        <v>161</v>
      </c>
      <c r="AU165" s="216" t="s">
        <v>83</v>
      </c>
      <c r="AY165" s="11" t="s">
        <v>159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1" t="s">
        <v>79</v>
      </c>
      <c r="BK165" s="217">
        <f t="shared" si="19"/>
        <v>0</v>
      </c>
      <c r="BL165" s="11" t="s">
        <v>244</v>
      </c>
      <c r="BM165" s="216" t="s">
        <v>686</v>
      </c>
    </row>
    <row r="166" spans="1:31" s="34" customFormat="1" ht="6.95" customHeight="1">
      <c r="A166" s="28"/>
      <c r="B166" s="55"/>
      <c r="C166" s="56"/>
      <c r="D166" s="56"/>
      <c r="E166" s="56"/>
      <c r="F166" s="56"/>
      <c r="G166" s="56"/>
      <c r="H166" s="56"/>
      <c r="I166" s="56"/>
      <c r="J166" s="56"/>
      <c r="K166" s="164"/>
      <c r="L166" s="29"/>
      <c r="M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</sheetData>
  <sheetProtection password="C0FB" sheet="1" objects="1" scenarios="1"/>
  <autoFilter ref="C125:K16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 topLeftCell="A112">
      <selection activeCell="I149" sqref="I149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104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2:12" ht="12" customHeight="1">
      <c r="B8" s="14"/>
      <c r="D8" s="24" t="s">
        <v>115</v>
      </c>
      <c r="L8" s="14"/>
    </row>
    <row r="9" spans="1:31" s="34" customFormat="1" ht="16.5" customHeight="1">
      <c r="A9" s="28"/>
      <c r="B9" s="29"/>
      <c r="C9" s="28"/>
      <c r="D9" s="28"/>
      <c r="E9" s="136" t="s">
        <v>1953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 customHeight="1">
      <c r="A10" s="28"/>
      <c r="B10" s="29"/>
      <c r="C10" s="28"/>
      <c r="D10" s="24" t="s">
        <v>1954</v>
      </c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6.5" customHeight="1">
      <c r="A11" s="28"/>
      <c r="B11" s="29"/>
      <c r="C11" s="28"/>
      <c r="D11" s="28"/>
      <c r="E11" s="64" t="s">
        <v>2107</v>
      </c>
      <c r="F11" s="139"/>
      <c r="G11" s="139"/>
      <c r="H11" s="139"/>
      <c r="I11" s="28"/>
      <c r="J11" s="28"/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2" customHeight="1">
      <c r="A13" s="28"/>
      <c r="B13" s="29"/>
      <c r="C13" s="28"/>
      <c r="D13" s="24" t="s">
        <v>17</v>
      </c>
      <c r="E13" s="28"/>
      <c r="F13" s="25" t="s">
        <v>1</v>
      </c>
      <c r="G13" s="28"/>
      <c r="H13" s="28"/>
      <c r="I13" s="24" t="s">
        <v>18</v>
      </c>
      <c r="J13" s="25" t="s">
        <v>1</v>
      </c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19</v>
      </c>
      <c r="E14" s="28"/>
      <c r="F14" s="25" t="s">
        <v>20</v>
      </c>
      <c r="G14" s="28"/>
      <c r="H14" s="28"/>
      <c r="I14" s="24" t="s">
        <v>21</v>
      </c>
      <c r="J14" s="140" t="str">
        <f>'Rekapitulace stavby'!AN8</f>
        <v>15. 2. 2021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0.7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12" customHeight="1">
      <c r="A16" s="28"/>
      <c r="B16" s="29"/>
      <c r="C16" s="28"/>
      <c r="D16" s="24" t="s">
        <v>23</v>
      </c>
      <c r="E16" s="28"/>
      <c r="F16" s="28"/>
      <c r="G16" s="28"/>
      <c r="H16" s="28"/>
      <c r="I16" s="24" t="s">
        <v>24</v>
      </c>
      <c r="J16" s="25" t="s">
        <v>1</v>
      </c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8" customHeight="1">
      <c r="A17" s="28"/>
      <c r="B17" s="29"/>
      <c r="C17" s="28"/>
      <c r="D17" s="28"/>
      <c r="E17" s="25" t="s">
        <v>25</v>
      </c>
      <c r="F17" s="28"/>
      <c r="G17" s="28"/>
      <c r="H17" s="28"/>
      <c r="I17" s="24" t="s">
        <v>26</v>
      </c>
      <c r="J17" s="25" t="s">
        <v>1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6.95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12" customHeight="1">
      <c r="A19" s="28"/>
      <c r="B19" s="29"/>
      <c r="C19" s="28"/>
      <c r="D19" s="24" t="s">
        <v>27</v>
      </c>
      <c r="E19" s="28"/>
      <c r="F19" s="28"/>
      <c r="G19" s="28"/>
      <c r="H19" s="28"/>
      <c r="I19" s="24" t="s">
        <v>24</v>
      </c>
      <c r="J19" s="4" t="str">
        <f>'Rekapitulace stavby'!AN13</f>
        <v>Vyplň údaj</v>
      </c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8" customHeight="1">
      <c r="A20" s="28"/>
      <c r="B20" s="29"/>
      <c r="C20" s="28"/>
      <c r="D20" s="28"/>
      <c r="E20" s="6" t="str">
        <f>'Rekapitulace stavby'!E14</f>
        <v>Vyplň údaj</v>
      </c>
      <c r="F20" s="268"/>
      <c r="G20" s="268"/>
      <c r="H20" s="268"/>
      <c r="I20" s="24" t="s">
        <v>26</v>
      </c>
      <c r="J20" s="4" t="str">
        <f>'Rekapitulace stavby'!AN14</f>
        <v>Vyplň údaj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6.95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12" customHeight="1">
      <c r="A22" s="28"/>
      <c r="B22" s="29"/>
      <c r="C22" s="28"/>
      <c r="D22" s="24" t="s">
        <v>29</v>
      </c>
      <c r="E22" s="28"/>
      <c r="F22" s="28"/>
      <c r="G22" s="28"/>
      <c r="H22" s="28"/>
      <c r="I22" s="24" t="s">
        <v>24</v>
      </c>
      <c r="J22" s="25" t="s">
        <v>1</v>
      </c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8" customHeight="1">
      <c r="A23" s="28"/>
      <c r="B23" s="29"/>
      <c r="C23" s="28"/>
      <c r="D23" s="28"/>
      <c r="E23" s="25" t="s">
        <v>30</v>
      </c>
      <c r="F23" s="28"/>
      <c r="G23" s="28"/>
      <c r="H23" s="28"/>
      <c r="I23" s="24" t="s">
        <v>26</v>
      </c>
      <c r="J23" s="25" t="s">
        <v>1</v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6.95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12" customHeight="1">
      <c r="A25" s="28"/>
      <c r="B25" s="29"/>
      <c r="C25" s="28"/>
      <c r="D25" s="24" t="s">
        <v>32</v>
      </c>
      <c r="E25" s="28"/>
      <c r="F25" s="28"/>
      <c r="G25" s="28"/>
      <c r="H25" s="28"/>
      <c r="I25" s="24" t="s">
        <v>24</v>
      </c>
      <c r="J25" s="25" t="str">
        <f>IF('Rekapitulace stavby'!AN19="","",'Rekapitulace stavby'!AN19)</f>
        <v/>
      </c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8" customHeight="1">
      <c r="A26" s="28"/>
      <c r="B26" s="29"/>
      <c r="C26" s="28"/>
      <c r="D26" s="28"/>
      <c r="E26" s="25" t="str">
        <f>IF('Rekapitulace stavby'!E20="","",'Rekapitulace stavby'!E20)</f>
        <v xml:space="preserve"> </v>
      </c>
      <c r="F26" s="28"/>
      <c r="G26" s="28"/>
      <c r="H26" s="28"/>
      <c r="I26" s="24" t="s">
        <v>26</v>
      </c>
      <c r="J26" s="25" t="str">
        <f>IF('Rekapitulace stavby'!AN20="","",'Rekapitulace stavby'!AN20)</f>
        <v/>
      </c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34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138"/>
      <c r="L27" s="50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4" customFormat="1" ht="12" customHeight="1">
      <c r="A28" s="28"/>
      <c r="B28" s="29"/>
      <c r="C28" s="28"/>
      <c r="D28" s="24" t="s">
        <v>33</v>
      </c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45" customFormat="1" ht="16.5" customHeight="1">
      <c r="A29" s="141"/>
      <c r="B29" s="142"/>
      <c r="C29" s="141"/>
      <c r="D29" s="141"/>
      <c r="E29" s="26" t="s">
        <v>1</v>
      </c>
      <c r="F29" s="26"/>
      <c r="G29" s="26"/>
      <c r="H29" s="26"/>
      <c r="I29" s="141"/>
      <c r="J29" s="141"/>
      <c r="K29" s="143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34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25.35" customHeight="1">
      <c r="A32" s="28"/>
      <c r="B32" s="29"/>
      <c r="C32" s="28"/>
      <c r="D32" s="147" t="s">
        <v>34</v>
      </c>
      <c r="E32" s="28"/>
      <c r="F32" s="28"/>
      <c r="G32" s="28"/>
      <c r="H32" s="28"/>
      <c r="I32" s="28"/>
      <c r="J32" s="148">
        <f>ROUND(J126,2)</f>
        <v>0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6.95" customHeight="1">
      <c r="A33" s="28"/>
      <c r="B33" s="29"/>
      <c r="C33" s="28"/>
      <c r="D33" s="89"/>
      <c r="E33" s="89"/>
      <c r="F33" s="89"/>
      <c r="G33" s="89"/>
      <c r="H33" s="89"/>
      <c r="I33" s="89"/>
      <c r="J33" s="89"/>
      <c r="K33" s="146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8"/>
      <c r="F34" s="149" t="s">
        <v>36</v>
      </c>
      <c r="G34" s="28"/>
      <c r="H34" s="28"/>
      <c r="I34" s="149" t="s">
        <v>35</v>
      </c>
      <c r="J34" s="149" t="s">
        <v>37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>
      <c r="A35" s="28"/>
      <c r="B35" s="29"/>
      <c r="C35" s="28"/>
      <c r="D35" s="150" t="s">
        <v>38</v>
      </c>
      <c r="E35" s="24" t="s">
        <v>39</v>
      </c>
      <c r="F35" s="151">
        <f>ROUND((SUM(BE126:BE149)),2)</f>
        <v>0</v>
      </c>
      <c r="G35" s="28"/>
      <c r="H35" s="28"/>
      <c r="I35" s="152">
        <v>0.21</v>
      </c>
      <c r="J35" s="151">
        <f>ROUND(((SUM(BE126:BE149))*I35),2)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>
      <c r="A36" s="28"/>
      <c r="B36" s="29"/>
      <c r="C36" s="28"/>
      <c r="D36" s="28"/>
      <c r="E36" s="24" t="s">
        <v>40</v>
      </c>
      <c r="F36" s="151">
        <f>ROUND((SUM(BF126:BF149)),2)</f>
        <v>0</v>
      </c>
      <c r="G36" s="28"/>
      <c r="H36" s="28"/>
      <c r="I36" s="152">
        <v>0.15</v>
      </c>
      <c r="J36" s="151">
        <f>ROUND(((SUM(BF126:BF149))*I36),2)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41</v>
      </c>
      <c r="F37" s="151">
        <f>ROUND((SUM(BG126:BG149)),2)</f>
        <v>0</v>
      </c>
      <c r="G37" s="28"/>
      <c r="H37" s="28"/>
      <c r="I37" s="152">
        <v>0.21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14.45" customHeight="1" hidden="1">
      <c r="A38" s="28"/>
      <c r="B38" s="29"/>
      <c r="C38" s="28"/>
      <c r="D38" s="28"/>
      <c r="E38" s="24" t="s">
        <v>42</v>
      </c>
      <c r="F38" s="151">
        <f>ROUND((SUM(BH126:BH149)),2)</f>
        <v>0</v>
      </c>
      <c r="G38" s="28"/>
      <c r="H38" s="28"/>
      <c r="I38" s="152">
        <v>0.15</v>
      </c>
      <c r="J38" s="151">
        <f>0</f>
        <v>0</v>
      </c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14.45" customHeight="1" hidden="1">
      <c r="A39" s="28"/>
      <c r="B39" s="29"/>
      <c r="C39" s="28"/>
      <c r="D39" s="28"/>
      <c r="E39" s="24" t="s">
        <v>43</v>
      </c>
      <c r="F39" s="151">
        <f>ROUND((SUM(BI126:BI149)),2)</f>
        <v>0</v>
      </c>
      <c r="G39" s="28"/>
      <c r="H39" s="28"/>
      <c r="I39" s="152">
        <v>0</v>
      </c>
      <c r="J39" s="151">
        <f>0</f>
        <v>0</v>
      </c>
      <c r="K39" s="13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34" customFormat="1" ht="25.35" customHeight="1">
      <c r="A41" s="28"/>
      <c r="B41" s="29"/>
      <c r="C41" s="153"/>
      <c r="D41" s="154" t="s">
        <v>44</v>
      </c>
      <c r="E41" s="80"/>
      <c r="F41" s="80"/>
      <c r="G41" s="155" t="s">
        <v>45</v>
      </c>
      <c r="H41" s="156" t="s">
        <v>46</v>
      </c>
      <c r="I41" s="80"/>
      <c r="J41" s="157">
        <f>SUM(J32:J39)</f>
        <v>0</v>
      </c>
      <c r="K41" s="158"/>
      <c r="L41" s="5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34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138"/>
      <c r="L42" s="5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2" ht="12" customHeight="1">
      <c r="B86" s="14"/>
      <c r="C86" s="24" t="s">
        <v>115</v>
      </c>
      <c r="L86" s="14"/>
    </row>
    <row r="87" spans="1:31" s="34" customFormat="1" ht="16.5" customHeight="1">
      <c r="A87" s="28"/>
      <c r="B87" s="29"/>
      <c r="C87" s="28"/>
      <c r="D87" s="28"/>
      <c r="E87" s="136" t="s">
        <v>1953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12" customHeight="1">
      <c r="A88" s="28"/>
      <c r="B88" s="29"/>
      <c r="C88" s="24" t="s">
        <v>1954</v>
      </c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6.5" customHeight="1">
      <c r="A89" s="28"/>
      <c r="B89" s="29"/>
      <c r="C89" s="28"/>
      <c r="D89" s="28"/>
      <c r="E89" s="64" t="str">
        <f>E11</f>
        <v>04 - Signalizace požáru</v>
      </c>
      <c r="F89" s="139"/>
      <c r="G89" s="139"/>
      <c r="H89" s="139"/>
      <c r="I89" s="28"/>
      <c r="J89" s="28"/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2" customHeight="1">
      <c r="A91" s="28"/>
      <c r="B91" s="29"/>
      <c r="C91" s="24" t="s">
        <v>19</v>
      </c>
      <c r="D91" s="28"/>
      <c r="E91" s="28"/>
      <c r="F91" s="25" t="str">
        <f>F14</f>
        <v xml:space="preserve"> </v>
      </c>
      <c r="G91" s="28"/>
      <c r="H91" s="28"/>
      <c r="I91" s="24" t="s">
        <v>21</v>
      </c>
      <c r="J91" s="140" t="str">
        <f>IF(J14="","",J14)</f>
        <v>15. 2. 2021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6.95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5.2" customHeight="1">
      <c r="A93" s="28"/>
      <c r="B93" s="29"/>
      <c r="C93" s="24" t="s">
        <v>23</v>
      </c>
      <c r="D93" s="28"/>
      <c r="E93" s="28"/>
      <c r="F93" s="25" t="str">
        <f>E17</f>
        <v>Pardubický kraj</v>
      </c>
      <c r="G93" s="28"/>
      <c r="H93" s="28"/>
      <c r="I93" s="24" t="s">
        <v>29</v>
      </c>
      <c r="J93" s="166" t="str">
        <f>E23</f>
        <v>astalon s.r.o.</v>
      </c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15.2" customHeight="1">
      <c r="A94" s="28"/>
      <c r="B94" s="29"/>
      <c r="C94" s="24" t="s">
        <v>27</v>
      </c>
      <c r="D94" s="28"/>
      <c r="E94" s="28"/>
      <c r="F94" s="25" t="str">
        <f>IF(E20="","",E20)</f>
        <v>Vyplň údaj</v>
      </c>
      <c r="G94" s="28"/>
      <c r="H94" s="28"/>
      <c r="I94" s="24" t="s">
        <v>32</v>
      </c>
      <c r="J94" s="166" t="str">
        <f>E26</f>
        <v xml:space="preserve"> </v>
      </c>
      <c r="K94" s="138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34" customFormat="1" ht="29.25" customHeight="1">
      <c r="A96" s="28"/>
      <c r="B96" s="29"/>
      <c r="C96" s="167" t="s">
        <v>118</v>
      </c>
      <c r="D96" s="153"/>
      <c r="E96" s="153"/>
      <c r="F96" s="153"/>
      <c r="G96" s="153"/>
      <c r="H96" s="153"/>
      <c r="I96" s="153"/>
      <c r="J96" s="168" t="s">
        <v>119</v>
      </c>
      <c r="K96" s="169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34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138"/>
      <c r="L97" s="50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34" customFormat="1" ht="22.7" customHeight="1">
      <c r="A98" s="28"/>
      <c r="B98" s="29"/>
      <c r="C98" s="170" t="s">
        <v>120</v>
      </c>
      <c r="D98" s="28"/>
      <c r="E98" s="28"/>
      <c r="F98" s="28"/>
      <c r="G98" s="28"/>
      <c r="H98" s="28"/>
      <c r="I98" s="28"/>
      <c r="J98" s="148">
        <f>J126</f>
        <v>0</v>
      </c>
      <c r="K98" s="138"/>
      <c r="L98" s="50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1" t="s">
        <v>121</v>
      </c>
    </row>
    <row r="99" spans="2:12" s="172" customFormat="1" ht="24.95" customHeight="1">
      <c r="B99" s="171"/>
      <c r="D99" s="173" t="s">
        <v>1956</v>
      </c>
      <c r="E99" s="174"/>
      <c r="F99" s="174"/>
      <c r="G99" s="174"/>
      <c r="H99" s="174"/>
      <c r="I99" s="174"/>
      <c r="J99" s="175">
        <f>J127</f>
        <v>0</v>
      </c>
      <c r="K99" s="176"/>
      <c r="L99" s="171"/>
    </row>
    <row r="100" spans="2:12" s="172" customFormat="1" ht="24.95" customHeight="1">
      <c r="B100" s="171"/>
      <c r="D100" s="173" t="s">
        <v>122</v>
      </c>
      <c r="E100" s="174"/>
      <c r="F100" s="174"/>
      <c r="G100" s="174"/>
      <c r="H100" s="174"/>
      <c r="I100" s="174"/>
      <c r="J100" s="175">
        <f>J135</f>
        <v>0</v>
      </c>
      <c r="K100" s="176"/>
      <c r="L100" s="171"/>
    </row>
    <row r="101" spans="2:12" s="119" customFormat="1" ht="19.9" customHeight="1">
      <c r="B101" s="177"/>
      <c r="D101" s="178" t="s">
        <v>126</v>
      </c>
      <c r="E101" s="179"/>
      <c r="F101" s="179"/>
      <c r="G101" s="179"/>
      <c r="H101" s="179"/>
      <c r="I101" s="179"/>
      <c r="J101" s="180">
        <f>J136</f>
        <v>0</v>
      </c>
      <c r="K101" s="181"/>
      <c r="L101" s="177"/>
    </row>
    <row r="102" spans="2:12" s="119" customFormat="1" ht="19.9" customHeight="1">
      <c r="B102" s="177"/>
      <c r="D102" s="178" t="s">
        <v>128</v>
      </c>
      <c r="E102" s="179"/>
      <c r="F102" s="179"/>
      <c r="G102" s="179"/>
      <c r="H102" s="179"/>
      <c r="I102" s="179"/>
      <c r="J102" s="180">
        <f>J138</f>
        <v>0</v>
      </c>
      <c r="K102" s="181"/>
      <c r="L102" s="177"/>
    </row>
    <row r="103" spans="2:12" s="172" customFormat="1" ht="24.95" customHeight="1">
      <c r="B103" s="171"/>
      <c r="D103" s="173" t="s">
        <v>131</v>
      </c>
      <c r="E103" s="174"/>
      <c r="F103" s="174"/>
      <c r="G103" s="174"/>
      <c r="H103" s="174"/>
      <c r="I103" s="174"/>
      <c r="J103" s="175">
        <f>J140</f>
        <v>0</v>
      </c>
      <c r="K103" s="176"/>
      <c r="L103" s="171"/>
    </row>
    <row r="104" spans="2:12" s="119" customFormat="1" ht="19.9" customHeight="1">
      <c r="B104" s="177"/>
      <c r="D104" s="178" t="s">
        <v>2052</v>
      </c>
      <c r="E104" s="179"/>
      <c r="F104" s="179"/>
      <c r="G104" s="179"/>
      <c r="H104" s="179"/>
      <c r="I104" s="179"/>
      <c r="J104" s="180">
        <f>J141</f>
        <v>0</v>
      </c>
      <c r="K104" s="181"/>
      <c r="L104" s="177"/>
    </row>
    <row r="105" spans="1:31" s="34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138"/>
      <c r="L105" s="50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34" customFormat="1" ht="6.95" customHeight="1">
      <c r="A106" s="28"/>
      <c r="B106" s="55"/>
      <c r="C106" s="56"/>
      <c r="D106" s="56"/>
      <c r="E106" s="56"/>
      <c r="F106" s="56"/>
      <c r="G106" s="56"/>
      <c r="H106" s="56"/>
      <c r="I106" s="56"/>
      <c r="J106" s="56"/>
      <c r="K106" s="164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34" customFormat="1" ht="6.95" customHeight="1">
      <c r="A110" s="28"/>
      <c r="B110" s="57"/>
      <c r="C110" s="58"/>
      <c r="D110" s="58"/>
      <c r="E110" s="58"/>
      <c r="F110" s="58"/>
      <c r="G110" s="58"/>
      <c r="H110" s="58"/>
      <c r="I110" s="58"/>
      <c r="J110" s="58"/>
      <c r="K110" s="165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34" customFormat="1" ht="24.95" customHeight="1">
      <c r="A111" s="28"/>
      <c r="B111" s="29"/>
      <c r="C111" s="15" t="s">
        <v>144</v>
      </c>
      <c r="D111" s="28"/>
      <c r="E111" s="28"/>
      <c r="F111" s="28"/>
      <c r="G111" s="28"/>
      <c r="H111" s="28"/>
      <c r="I111" s="28"/>
      <c r="J111" s="28"/>
      <c r="K111" s="138"/>
      <c r="L111" s="50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34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2" customHeight="1">
      <c r="A113" s="28"/>
      <c r="B113" s="29"/>
      <c r="C113" s="24" t="s">
        <v>15</v>
      </c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26.25" customHeight="1">
      <c r="A114" s="28"/>
      <c r="B114" s="29"/>
      <c r="C114" s="28"/>
      <c r="D114" s="28"/>
      <c r="E114" s="136" t="str">
        <f>E7</f>
        <v>SŠ chovu koní a jezdectví Kladruby nad Labem - rekonstrukce DM</v>
      </c>
      <c r="F114" s="137"/>
      <c r="G114" s="137"/>
      <c r="H114" s="137"/>
      <c r="I114" s="28"/>
      <c r="J114" s="28"/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2:12" ht="12" customHeight="1">
      <c r="B115" s="14"/>
      <c r="C115" s="24" t="s">
        <v>115</v>
      </c>
      <c r="L115" s="14"/>
    </row>
    <row r="116" spans="1:31" s="34" customFormat="1" ht="16.5" customHeight="1">
      <c r="A116" s="28"/>
      <c r="B116" s="29"/>
      <c r="C116" s="28"/>
      <c r="D116" s="28"/>
      <c r="E116" s="136" t="s">
        <v>1953</v>
      </c>
      <c r="F116" s="139"/>
      <c r="G116" s="139"/>
      <c r="H116" s="139"/>
      <c r="I116" s="28"/>
      <c r="J116" s="28"/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12" customHeight="1">
      <c r="A117" s="28"/>
      <c r="B117" s="29"/>
      <c r="C117" s="24" t="s">
        <v>1954</v>
      </c>
      <c r="D117" s="28"/>
      <c r="E117" s="28"/>
      <c r="F117" s="28"/>
      <c r="G117" s="28"/>
      <c r="H117" s="28"/>
      <c r="I117" s="28"/>
      <c r="J117" s="28"/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6.5" customHeight="1">
      <c r="A118" s="28"/>
      <c r="B118" s="29"/>
      <c r="C118" s="28"/>
      <c r="D118" s="28"/>
      <c r="E118" s="64" t="str">
        <f>E11</f>
        <v>04 - Signalizace požáru</v>
      </c>
      <c r="F118" s="139"/>
      <c r="G118" s="139"/>
      <c r="H118" s="139"/>
      <c r="I118" s="28"/>
      <c r="J118" s="28"/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34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34" customFormat="1" ht="12" customHeight="1">
      <c r="A120" s="28"/>
      <c r="B120" s="29"/>
      <c r="C120" s="24" t="s">
        <v>19</v>
      </c>
      <c r="D120" s="28"/>
      <c r="E120" s="28"/>
      <c r="F120" s="25" t="str">
        <f>F14</f>
        <v xml:space="preserve"> </v>
      </c>
      <c r="G120" s="28"/>
      <c r="H120" s="28"/>
      <c r="I120" s="24" t="s">
        <v>21</v>
      </c>
      <c r="J120" s="140" t="str">
        <f>IF(J14="","",J14)</f>
        <v>15. 2. 2021</v>
      </c>
      <c r="K120" s="138"/>
      <c r="L120" s="50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34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138"/>
      <c r="L121" s="50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34" customFormat="1" ht="15.2" customHeight="1">
      <c r="A122" s="28"/>
      <c r="B122" s="29"/>
      <c r="C122" s="24" t="s">
        <v>23</v>
      </c>
      <c r="D122" s="28"/>
      <c r="E122" s="28"/>
      <c r="F122" s="25" t="str">
        <f>E17</f>
        <v>Pardubický kraj</v>
      </c>
      <c r="G122" s="28"/>
      <c r="H122" s="28"/>
      <c r="I122" s="24" t="s">
        <v>29</v>
      </c>
      <c r="J122" s="166" t="str">
        <f>E23</f>
        <v>astalon s.r.o.</v>
      </c>
      <c r="K122" s="138"/>
      <c r="L122" s="50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34" customFormat="1" ht="15.2" customHeight="1">
      <c r="A123" s="28"/>
      <c r="B123" s="29"/>
      <c r="C123" s="24" t="s">
        <v>27</v>
      </c>
      <c r="D123" s="28"/>
      <c r="E123" s="28"/>
      <c r="F123" s="25" t="str">
        <f>IF(E20="","",E20)</f>
        <v>Vyplň údaj</v>
      </c>
      <c r="G123" s="28"/>
      <c r="H123" s="28"/>
      <c r="I123" s="24" t="s">
        <v>32</v>
      </c>
      <c r="J123" s="166" t="str">
        <f>E26</f>
        <v xml:space="preserve"> </v>
      </c>
      <c r="K123" s="138"/>
      <c r="L123" s="50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34" customFormat="1" ht="10.3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138"/>
      <c r="L124" s="50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87" customFormat="1" ht="29.25" customHeight="1">
      <c r="A125" s="143"/>
      <c r="B125" s="182"/>
      <c r="C125" s="183" t="s">
        <v>145</v>
      </c>
      <c r="D125" s="184" t="s">
        <v>59</v>
      </c>
      <c r="E125" s="184" t="s">
        <v>55</v>
      </c>
      <c r="F125" s="184" t="s">
        <v>56</v>
      </c>
      <c r="G125" s="184" t="s">
        <v>146</v>
      </c>
      <c r="H125" s="184" t="s">
        <v>147</v>
      </c>
      <c r="I125" s="184" t="s">
        <v>148</v>
      </c>
      <c r="J125" s="184" t="s">
        <v>119</v>
      </c>
      <c r="K125" s="185" t="s">
        <v>149</v>
      </c>
      <c r="L125" s="186"/>
      <c r="M125" s="85" t="s">
        <v>1</v>
      </c>
      <c r="N125" s="86" t="s">
        <v>38</v>
      </c>
      <c r="O125" s="86" t="s">
        <v>150</v>
      </c>
      <c r="P125" s="86" t="s">
        <v>151</v>
      </c>
      <c r="Q125" s="86" t="s">
        <v>152</v>
      </c>
      <c r="R125" s="86" t="s">
        <v>153</v>
      </c>
      <c r="S125" s="86" t="s">
        <v>154</v>
      </c>
      <c r="T125" s="87" t="s">
        <v>155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34" customFormat="1" ht="22.7" customHeight="1">
      <c r="A126" s="28"/>
      <c r="B126" s="29"/>
      <c r="C126" s="93" t="s">
        <v>156</v>
      </c>
      <c r="D126" s="28"/>
      <c r="E126" s="28"/>
      <c r="F126" s="28"/>
      <c r="G126" s="28"/>
      <c r="H126" s="28"/>
      <c r="I126" s="28"/>
      <c r="J126" s="188">
        <f>BK126</f>
        <v>0</v>
      </c>
      <c r="K126" s="138"/>
      <c r="L126" s="29"/>
      <c r="M126" s="88"/>
      <c r="N126" s="72"/>
      <c r="O126" s="89"/>
      <c r="P126" s="189">
        <f>P127+P135+P140</f>
        <v>0</v>
      </c>
      <c r="Q126" s="89"/>
      <c r="R126" s="189">
        <f>R127+R135+R140</f>
        <v>0</v>
      </c>
      <c r="S126" s="89"/>
      <c r="T126" s="190">
        <f>T127+T135+T140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1" t="s">
        <v>73</v>
      </c>
      <c r="AU126" s="11" t="s">
        <v>121</v>
      </c>
      <c r="BK126" s="191">
        <f>BK127+BK135+BK140</f>
        <v>0</v>
      </c>
    </row>
    <row r="127" spans="2:63" s="192" customFormat="1" ht="25.9" customHeight="1">
      <c r="B127" s="193"/>
      <c r="D127" s="194" t="s">
        <v>73</v>
      </c>
      <c r="E127" s="195" t="s">
        <v>1958</v>
      </c>
      <c r="F127" s="195" t="s">
        <v>1959</v>
      </c>
      <c r="J127" s="196">
        <f>BK127</f>
        <v>0</v>
      </c>
      <c r="K127" s="197"/>
      <c r="L127" s="193"/>
      <c r="M127" s="198"/>
      <c r="N127" s="199"/>
      <c r="O127" s="199"/>
      <c r="P127" s="200">
        <f>SUM(P128:P134)</f>
        <v>0</v>
      </c>
      <c r="Q127" s="199"/>
      <c r="R127" s="200">
        <f>SUM(R128:R134)</f>
        <v>0</v>
      </c>
      <c r="S127" s="199"/>
      <c r="T127" s="201">
        <f>SUM(T128:T134)</f>
        <v>0</v>
      </c>
      <c r="AR127" s="194" t="s">
        <v>79</v>
      </c>
      <c r="AT127" s="197" t="s">
        <v>73</v>
      </c>
      <c r="AU127" s="197" t="s">
        <v>74</v>
      </c>
      <c r="AY127" s="194" t="s">
        <v>159</v>
      </c>
      <c r="BK127" s="202">
        <f>SUM(BK128:BK134)</f>
        <v>0</v>
      </c>
    </row>
    <row r="128" spans="1:65" s="34" customFormat="1" ht="24.2" customHeight="1">
      <c r="A128" s="28"/>
      <c r="B128" s="29"/>
      <c r="C128" s="245" t="s">
        <v>79</v>
      </c>
      <c r="D128" s="245" t="s">
        <v>225</v>
      </c>
      <c r="E128" s="246" t="s">
        <v>1960</v>
      </c>
      <c r="F128" s="247" t="s">
        <v>2108</v>
      </c>
      <c r="G128" s="248" t="s">
        <v>2103</v>
      </c>
      <c r="H128" s="249">
        <v>1</v>
      </c>
      <c r="I128" s="2"/>
      <c r="J128" s="250">
        <f aca="true" t="shared" si="0" ref="J128:J134">ROUND(I128*H128,2)</f>
        <v>0</v>
      </c>
      <c r="K128" s="264" t="s">
        <v>2249</v>
      </c>
      <c r="L128" s="251"/>
      <c r="M128" s="252" t="s">
        <v>1</v>
      </c>
      <c r="N128" s="253" t="s">
        <v>39</v>
      </c>
      <c r="O128" s="76"/>
      <c r="P128" s="214">
        <f aca="true" t="shared" si="1" ref="P128:P134">O128*H128</f>
        <v>0</v>
      </c>
      <c r="Q128" s="214">
        <v>0</v>
      </c>
      <c r="R128" s="214">
        <f aca="true" t="shared" si="2" ref="R128:R134">Q128*H128</f>
        <v>0</v>
      </c>
      <c r="S128" s="214">
        <v>0</v>
      </c>
      <c r="T128" s="215">
        <f aca="true" t="shared" si="3" ref="T128:T134"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197</v>
      </c>
      <c r="AT128" s="216" t="s">
        <v>225</v>
      </c>
      <c r="AU128" s="216" t="s">
        <v>79</v>
      </c>
      <c r="AY128" s="11" t="s">
        <v>159</v>
      </c>
      <c r="BE128" s="217">
        <f aca="true" t="shared" si="4" ref="BE128:BE134">IF(N128="základní",J128,0)</f>
        <v>0</v>
      </c>
      <c r="BF128" s="217">
        <f aca="true" t="shared" si="5" ref="BF128:BF134">IF(N128="snížená",J128,0)</f>
        <v>0</v>
      </c>
      <c r="BG128" s="217">
        <f aca="true" t="shared" si="6" ref="BG128:BG134">IF(N128="zákl. přenesená",J128,0)</f>
        <v>0</v>
      </c>
      <c r="BH128" s="217">
        <f aca="true" t="shared" si="7" ref="BH128:BH134">IF(N128="sníž. přenesená",J128,0)</f>
        <v>0</v>
      </c>
      <c r="BI128" s="217">
        <f aca="true" t="shared" si="8" ref="BI128:BI134">IF(N128="nulová",J128,0)</f>
        <v>0</v>
      </c>
      <c r="BJ128" s="11" t="s">
        <v>79</v>
      </c>
      <c r="BK128" s="217">
        <f aca="true" t="shared" si="9" ref="BK128:BK134">ROUND(I128*H128,2)</f>
        <v>0</v>
      </c>
      <c r="BL128" s="11" t="s">
        <v>89</v>
      </c>
      <c r="BM128" s="216" t="s">
        <v>83</v>
      </c>
    </row>
    <row r="129" spans="1:65" s="34" customFormat="1" ht="24.2" customHeight="1">
      <c r="A129" s="28"/>
      <c r="B129" s="29"/>
      <c r="C129" s="245" t="s">
        <v>83</v>
      </c>
      <c r="D129" s="245" t="s">
        <v>225</v>
      </c>
      <c r="E129" s="246" t="s">
        <v>1962</v>
      </c>
      <c r="F129" s="247" t="s">
        <v>2109</v>
      </c>
      <c r="G129" s="248" t="s">
        <v>241</v>
      </c>
      <c r="H129" s="249">
        <v>92</v>
      </c>
      <c r="I129" s="2"/>
      <c r="J129" s="250">
        <f t="shared" si="0"/>
        <v>0</v>
      </c>
      <c r="K129" s="264" t="s">
        <v>2249</v>
      </c>
      <c r="L129" s="251"/>
      <c r="M129" s="252" t="s">
        <v>1</v>
      </c>
      <c r="N129" s="253" t="s">
        <v>39</v>
      </c>
      <c r="O129" s="76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197</v>
      </c>
      <c r="AT129" s="216" t="s">
        <v>225</v>
      </c>
      <c r="AU129" s="216" t="s">
        <v>79</v>
      </c>
      <c r="AY129" s="11" t="s">
        <v>159</v>
      </c>
      <c r="BE129" s="217">
        <f t="shared" si="4"/>
        <v>0</v>
      </c>
      <c r="BF129" s="217">
        <f t="shared" si="5"/>
        <v>0</v>
      </c>
      <c r="BG129" s="217">
        <f t="shared" si="6"/>
        <v>0</v>
      </c>
      <c r="BH129" s="217">
        <f t="shared" si="7"/>
        <v>0</v>
      </c>
      <c r="BI129" s="217">
        <f t="shared" si="8"/>
        <v>0</v>
      </c>
      <c r="BJ129" s="11" t="s">
        <v>79</v>
      </c>
      <c r="BK129" s="217">
        <f t="shared" si="9"/>
        <v>0</v>
      </c>
      <c r="BL129" s="11" t="s">
        <v>89</v>
      </c>
      <c r="BM129" s="216" t="s">
        <v>89</v>
      </c>
    </row>
    <row r="130" spans="1:65" s="34" customFormat="1" ht="16.5" customHeight="1">
      <c r="A130" s="28"/>
      <c r="B130" s="29"/>
      <c r="C130" s="245" t="s">
        <v>86</v>
      </c>
      <c r="D130" s="245" t="s">
        <v>225</v>
      </c>
      <c r="E130" s="246" t="s">
        <v>1964</v>
      </c>
      <c r="F130" s="247" t="s">
        <v>2110</v>
      </c>
      <c r="G130" s="248" t="s">
        <v>241</v>
      </c>
      <c r="H130" s="249">
        <v>5</v>
      </c>
      <c r="I130" s="2"/>
      <c r="J130" s="250">
        <f t="shared" si="0"/>
        <v>0</v>
      </c>
      <c r="K130" s="264" t="s">
        <v>2249</v>
      </c>
      <c r="L130" s="251"/>
      <c r="M130" s="252" t="s">
        <v>1</v>
      </c>
      <c r="N130" s="253" t="s">
        <v>39</v>
      </c>
      <c r="O130" s="76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197</v>
      </c>
      <c r="AT130" s="216" t="s">
        <v>225</v>
      </c>
      <c r="AU130" s="216" t="s">
        <v>79</v>
      </c>
      <c r="AY130" s="11" t="s">
        <v>159</v>
      </c>
      <c r="BE130" s="217">
        <f t="shared" si="4"/>
        <v>0</v>
      </c>
      <c r="BF130" s="217">
        <f t="shared" si="5"/>
        <v>0</v>
      </c>
      <c r="BG130" s="217">
        <f t="shared" si="6"/>
        <v>0</v>
      </c>
      <c r="BH130" s="217">
        <f t="shared" si="7"/>
        <v>0</v>
      </c>
      <c r="BI130" s="217">
        <f t="shared" si="8"/>
        <v>0</v>
      </c>
      <c r="BJ130" s="11" t="s">
        <v>79</v>
      </c>
      <c r="BK130" s="217">
        <f t="shared" si="9"/>
        <v>0</v>
      </c>
      <c r="BL130" s="11" t="s">
        <v>89</v>
      </c>
      <c r="BM130" s="216" t="s">
        <v>189</v>
      </c>
    </row>
    <row r="131" spans="1:65" s="34" customFormat="1" ht="24.2" customHeight="1">
      <c r="A131" s="28"/>
      <c r="B131" s="29"/>
      <c r="C131" s="245" t="s">
        <v>89</v>
      </c>
      <c r="D131" s="245" t="s">
        <v>225</v>
      </c>
      <c r="E131" s="246" t="s">
        <v>2013</v>
      </c>
      <c r="F131" s="247" t="s">
        <v>2111</v>
      </c>
      <c r="G131" s="248" t="s">
        <v>241</v>
      </c>
      <c r="H131" s="249">
        <v>1</v>
      </c>
      <c r="I131" s="2"/>
      <c r="J131" s="250">
        <f t="shared" si="0"/>
        <v>0</v>
      </c>
      <c r="K131" s="264" t="s">
        <v>2249</v>
      </c>
      <c r="L131" s="251"/>
      <c r="M131" s="252" t="s">
        <v>1</v>
      </c>
      <c r="N131" s="253" t="s">
        <v>39</v>
      </c>
      <c r="O131" s="76"/>
      <c r="P131" s="214">
        <f t="shared" si="1"/>
        <v>0</v>
      </c>
      <c r="Q131" s="214">
        <v>0</v>
      </c>
      <c r="R131" s="214">
        <f t="shared" si="2"/>
        <v>0</v>
      </c>
      <c r="S131" s="214">
        <v>0</v>
      </c>
      <c r="T131" s="215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216" t="s">
        <v>197</v>
      </c>
      <c r="AT131" s="216" t="s">
        <v>225</v>
      </c>
      <c r="AU131" s="216" t="s">
        <v>79</v>
      </c>
      <c r="AY131" s="11" t="s">
        <v>159</v>
      </c>
      <c r="BE131" s="217">
        <f t="shared" si="4"/>
        <v>0</v>
      </c>
      <c r="BF131" s="217">
        <f t="shared" si="5"/>
        <v>0</v>
      </c>
      <c r="BG131" s="217">
        <f t="shared" si="6"/>
        <v>0</v>
      </c>
      <c r="BH131" s="217">
        <f t="shared" si="7"/>
        <v>0</v>
      </c>
      <c r="BI131" s="217">
        <f t="shared" si="8"/>
        <v>0</v>
      </c>
      <c r="BJ131" s="11" t="s">
        <v>79</v>
      </c>
      <c r="BK131" s="217">
        <f t="shared" si="9"/>
        <v>0</v>
      </c>
      <c r="BL131" s="11" t="s">
        <v>89</v>
      </c>
      <c r="BM131" s="216" t="s">
        <v>197</v>
      </c>
    </row>
    <row r="132" spans="1:65" s="34" customFormat="1" ht="24.2" customHeight="1">
      <c r="A132" s="28"/>
      <c r="B132" s="29"/>
      <c r="C132" s="245" t="s">
        <v>108</v>
      </c>
      <c r="D132" s="245" t="s">
        <v>225</v>
      </c>
      <c r="E132" s="246" t="s">
        <v>2019</v>
      </c>
      <c r="F132" s="247" t="s">
        <v>2112</v>
      </c>
      <c r="G132" s="248" t="s">
        <v>241</v>
      </c>
      <c r="H132" s="249">
        <v>9</v>
      </c>
      <c r="I132" s="2"/>
      <c r="J132" s="250">
        <f t="shared" si="0"/>
        <v>0</v>
      </c>
      <c r="K132" s="264" t="s">
        <v>2249</v>
      </c>
      <c r="L132" s="251"/>
      <c r="M132" s="252" t="s">
        <v>1</v>
      </c>
      <c r="N132" s="253" t="s">
        <v>39</v>
      </c>
      <c r="O132" s="76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216" t="s">
        <v>197</v>
      </c>
      <c r="AT132" s="216" t="s">
        <v>225</v>
      </c>
      <c r="AU132" s="216" t="s">
        <v>79</v>
      </c>
      <c r="AY132" s="11" t="s">
        <v>159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1" t="s">
        <v>79</v>
      </c>
      <c r="BK132" s="217">
        <f t="shared" si="9"/>
        <v>0</v>
      </c>
      <c r="BL132" s="11" t="s">
        <v>89</v>
      </c>
      <c r="BM132" s="216" t="s">
        <v>207</v>
      </c>
    </row>
    <row r="133" spans="1:65" s="34" customFormat="1" ht="16.5" customHeight="1">
      <c r="A133" s="28"/>
      <c r="B133" s="29"/>
      <c r="C133" s="245" t="s">
        <v>189</v>
      </c>
      <c r="D133" s="245" t="s">
        <v>225</v>
      </c>
      <c r="E133" s="246" t="s">
        <v>2015</v>
      </c>
      <c r="F133" s="247" t="s">
        <v>2113</v>
      </c>
      <c r="G133" s="248" t="s">
        <v>322</v>
      </c>
      <c r="H133" s="249">
        <v>680</v>
      </c>
      <c r="I133" s="2"/>
      <c r="J133" s="250">
        <f t="shared" si="0"/>
        <v>0</v>
      </c>
      <c r="K133" s="264" t="s">
        <v>2249</v>
      </c>
      <c r="L133" s="251"/>
      <c r="M133" s="252" t="s">
        <v>1</v>
      </c>
      <c r="N133" s="253" t="s">
        <v>39</v>
      </c>
      <c r="O133" s="76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216" t="s">
        <v>197</v>
      </c>
      <c r="AT133" s="216" t="s">
        <v>225</v>
      </c>
      <c r="AU133" s="216" t="s">
        <v>79</v>
      </c>
      <c r="AY133" s="11" t="s">
        <v>159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1" t="s">
        <v>79</v>
      </c>
      <c r="BK133" s="217">
        <f t="shared" si="9"/>
        <v>0</v>
      </c>
      <c r="BL133" s="11" t="s">
        <v>89</v>
      </c>
      <c r="BM133" s="216" t="s">
        <v>216</v>
      </c>
    </row>
    <row r="134" spans="1:65" s="34" customFormat="1" ht="24.2" customHeight="1">
      <c r="A134" s="28"/>
      <c r="B134" s="29"/>
      <c r="C134" s="245" t="s">
        <v>111</v>
      </c>
      <c r="D134" s="245" t="s">
        <v>225</v>
      </c>
      <c r="E134" s="246" t="s">
        <v>2017</v>
      </c>
      <c r="F134" s="247" t="s">
        <v>2114</v>
      </c>
      <c r="G134" s="248" t="s">
        <v>2103</v>
      </c>
      <c r="H134" s="249">
        <v>1</v>
      </c>
      <c r="I134" s="2"/>
      <c r="J134" s="250">
        <f t="shared" si="0"/>
        <v>0</v>
      </c>
      <c r="K134" s="264" t="s">
        <v>2249</v>
      </c>
      <c r="L134" s="251"/>
      <c r="M134" s="252" t="s">
        <v>1</v>
      </c>
      <c r="N134" s="253" t="s">
        <v>39</v>
      </c>
      <c r="O134" s="76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216" t="s">
        <v>197</v>
      </c>
      <c r="AT134" s="216" t="s">
        <v>225</v>
      </c>
      <c r="AU134" s="216" t="s">
        <v>79</v>
      </c>
      <c r="AY134" s="11" t="s">
        <v>159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1" t="s">
        <v>79</v>
      </c>
      <c r="BK134" s="217">
        <f t="shared" si="9"/>
        <v>0</v>
      </c>
      <c r="BL134" s="11" t="s">
        <v>89</v>
      </c>
      <c r="BM134" s="216" t="s">
        <v>231</v>
      </c>
    </row>
    <row r="135" spans="2:63" s="192" customFormat="1" ht="25.9" customHeight="1">
      <c r="B135" s="193"/>
      <c r="D135" s="194" t="s">
        <v>73</v>
      </c>
      <c r="E135" s="195" t="s">
        <v>157</v>
      </c>
      <c r="F135" s="195" t="s">
        <v>158</v>
      </c>
      <c r="J135" s="196">
        <f>BK135</f>
        <v>0</v>
      </c>
      <c r="K135" s="197"/>
      <c r="L135" s="193"/>
      <c r="M135" s="198"/>
      <c r="N135" s="199"/>
      <c r="O135" s="199"/>
      <c r="P135" s="200">
        <f>P136+P138</f>
        <v>0</v>
      </c>
      <c r="Q135" s="199"/>
      <c r="R135" s="200">
        <f>R136+R138</f>
        <v>0</v>
      </c>
      <c r="S135" s="199"/>
      <c r="T135" s="201">
        <f>T136+T138</f>
        <v>0</v>
      </c>
      <c r="AR135" s="194" t="s">
        <v>79</v>
      </c>
      <c r="AT135" s="197" t="s">
        <v>73</v>
      </c>
      <c r="AU135" s="197" t="s">
        <v>74</v>
      </c>
      <c r="AY135" s="194" t="s">
        <v>159</v>
      </c>
      <c r="BK135" s="202">
        <f>BK136+BK138</f>
        <v>0</v>
      </c>
    </row>
    <row r="136" spans="2:63" s="192" customFormat="1" ht="22.7" customHeight="1">
      <c r="B136" s="193"/>
      <c r="D136" s="194" t="s">
        <v>73</v>
      </c>
      <c r="E136" s="203" t="s">
        <v>189</v>
      </c>
      <c r="F136" s="203" t="s">
        <v>339</v>
      </c>
      <c r="J136" s="204">
        <f>BK136</f>
        <v>0</v>
      </c>
      <c r="K136" s="197"/>
      <c r="L136" s="193"/>
      <c r="M136" s="198"/>
      <c r="N136" s="199"/>
      <c r="O136" s="199"/>
      <c r="P136" s="200">
        <f>P137</f>
        <v>0</v>
      </c>
      <c r="Q136" s="199"/>
      <c r="R136" s="200">
        <f>R137</f>
        <v>0</v>
      </c>
      <c r="S136" s="199"/>
      <c r="T136" s="201">
        <f>T137</f>
        <v>0</v>
      </c>
      <c r="AR136" s="194" t="s">
        <v>79</v>
      </c>
      <c r="AT136" s="197" t="s">
        <v>73</v>
      </c>
      <c r="AU136" s="197" t="s">
        <v>79</v>
      </c>
      <c r="AY136" s="194" t="s">
        <v>159</v>
      </c>
      <c r="BK136" s="202">
        <f>BK137</f>
        <v>0</v>
      </c>
    </row>
    <row r="137" spans="1:65" s="34" customFormat="1" ht="24.2" customHeight="1">
      <c r="A137" s="28"/>
      <c r="B137" s="29"/>
      <c r="C137" s="205" t="s">
        <v>197</v>
      </c>
      <c r="D137" s="205" t="s">
        <v>161</v>
      </c>
      <c r="E137" s="206" t="s">
        <v>1980</v>
      </c>
      <c r="F137" s="207" t="s">
        <v>1981</v>
      </c>
      <c r="G137" s="208" t="s">
        <v>234</v>
      </c>
      <c r="H137" s="209">
        <v>20.4</v>
      </c>
      <c r="I137" s="1"/>
      <c r="J137" s="211">
        <f>ROUND(I137*H137,2)</f>
        <v>0</v>
      </c>
      <c r="K137" s="263" t="s">
        <v>2249</v>
      </c>
      <c r="L137" s="29"/>
      <c r="M137" s="212" t="s">
        <v>1</v>
      </c>
      <c r="N137" s="213" t="s">
        <v>39</v>
      </c>
      <c r="O137" s="76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216" t="s">
        <v>89</v>
      </c>
      <c r="AT137" s="216" t="s">
        <v>161</v>
      </c>
      <c r="AU137" s="216" t="s">
        <v>83</v>
      </c>
      <c r="AY137" s="11" t="s">
        <v>159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1" t="s">
        <v>79</v>
      </c>
      <c r="BK137" s="217">
        <f>ROUND(I137*H137,2)</f>
        <v>0</v>
      </c>
      <c r="BL137" s="11" t="s">
        <v>89</v>
      </c>
      <c r="BM137" s="216" t="s">
        <v>244</v>
      </c>
    </row>
    <row r="138" spans="2:63" s="192" customFormat="1" ht="22.7" customHeight="1">
      <c r="B138" s="193"/>
      <c r="D138" s="194" t="s">
        <v>73</v>
      </c>
      <c r="E138" s="203" t="s">
        <v>203</v>
      </c>
      <c r="F138" s="203" t="s">
        <v>628</v>
      </c>
      <c r="J138" s="204">
        <f>BK138</f>
        <v>0</v>
      </c>
      <c r="K138" s="197"/>
      <c r="L138" s="193"/>
      <c r="M138" s="198"/>
      <c r="N138" s="199"/>
      <c r="O138" s="199"/>
      <c r="P138" s="200">
        <f>P139</f>
        <v>0</v>
      </c>
      <c r="Q138" s="199"/>
      <c r="R138" s="200">
        <f>R139</f>
        <v>0</v>
      </c>
      <c r="S138" s="199"/>
      <c r="T138" s="201">
        <f>T139</f>
        <v>0</v>
      </c>
      <c r="AR138" s="194" t="s">
        <v>79</v>
      </c>
      <c r="AT138" s="197" t="s">
        <v>73</v>
      </c>
      <c r="AU138" s="197" t="s">
        <v>79</v>
      </c>
      <c r="AY138" s="194" t="s">
        <v>159</v>
      </c>
      <c r="BK138" s="202">
        <f>BK139</f>
        <v>0</v>
      </c>
    </row>
    <row r="139" spans="1:65" s="34" customFormat="1" ht="21.75" customHeight="1">
      <c r="A139" s="28"/>
      <c r="B139" s="29"/>
      <c r="C139" s="205" t="s">
        <v>203</v>
      </c>
      <c r="D139" s="205" t="s">
        <v>161</v>
      </c>
      <c r="E139" s="206" t="s">
        <v>2073</v>
      </c>
      <c r="F139" s="207" t="s">
        <v>2074</v>
      </c>
      <c r="G139" s="208" t="s">
        <v>322</v>
      </c>
      <c r="H139" s="209">
        <v>680</v>
      </c>
      <c r="I139" s="1"/>
      <c r="J139" s="211">
        <f>ROUND(I139*H139,2)</f>
        <v>0</v>
      </c>
      <c r="K139" s="263" t="s">
        <v>2249</v>
      </c>
      <c r="L139" s="29"/>
      <c r="M139" s="212" t="s">
        <v>1</v>
      </c>
      <c r="N139" s="213" t="s">
        <v>39</v>
      </c>
      <c r="O139" s="76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216" t="s">
        <v>89</v>
      </c>
      <c r="AT139" s="216" t="s">
        <v>161</v>
      </c>
      <c r="AU139" s="216" t="s">
        <v>83</v>
      </c>
      <c r="AY139" s="11" t="s">
        <v>159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1" t="s">
        <v>79</v>
      </c>
      <c r="BK139" s="217">
        <f>ROUND(I139*H139,2)</f>
        <v>0</v>
      </c>
      <c r="BL139" s="11" t="s">
        <v>89</v>
      </c>
      <c r="BM139" s="216" t="s">
        <v>254</v>
      </c>
    </row>
    <row r="140" spans="2:63" s="192" customFormat="1" ht="25.9" customHeight="1">
      <c r="B140" s="193"/>
      <c r="D140" s="194" t="s">
        <v>73</v>
      </c>
      <c r="E140" s="195" t="s">
        <v>886</v>
      </c>
      <c r="F140" s="195" t="s">
        <v>887</v>
      </c>
      <c r="J140" s="196">
        <f>BK140</f>
        <v>0</v>
      </c>
      <c r="K140" s="197"/>
      <c r="L140" s="193"/>
      <c r="M140" s="198"/>
      <c r="N140" s="199"/>
      <c r="O140" s="199"/>
      <c r="P140" s="200">
        <f>P141</f>
        <v>0</v>
      </c>
      <c r="Q140" s="199"/>
      <c r="R140" s="200">
        <f>R141</f>
        <v>0</v>
      </c>
      <c r="S140" s="199"/>
      <c r="T140" s="201">
        <f>T141</f>
        <v>0</v>
      </c>
      <c r="AR140" s="194" t="s">
        <v>83</v>
      </c>
      <c r="AT140" s="197" t="s">
        <v>73</v>
      </c>
      <c r="AU140" s="197" t="s">
        <v>74</v>
      </c>
      <c r="AY140" s="194" t="s">
        <v>159</v>
      </c>
      <c r="BK140" s="202">
        <f>BK141</f>
        <v>0</v>
      </c>
    </row>
    <row r="141" spans="2:63" s="192" customFormat="1" ht="22.7" customHeight="1">
      <c r="B141" s="193"/>
      <c r="D141" s="194" t="s">
        <v>73</v>
      </c>
      <c r="E141" s="203" t="s">
        <v>2075</v>
      </c>
      <c r="F141" s="203" t="s">
        <v>2076</v>
      </c>
      <c r="J141" s="204">
        <f>BK141</f>
        <v>0</v>
      </c>
      <c r="K141" s="197"/>
      <c r="L141" s="193"/>
      <c r="M141" s="198"/>
      <c r="N141" s="199"/>
      <c r="O141" s="199"/>
      <c r="P141" s="200">
        <f>SUM(P142:P149)</f>
        <v>0</v>
      </c>
      <c r="Q141" s="199"/>
      <c r="R141" s="200">
        <f>SUM(R142:R149)</f>
        <v>0</v>
      </c>
      <c r="S141" s="199"/>
      <c r="T141" s="201">
        <f>SUM(T142:T149)</f>
        <v>0</v>
      </c>
      <c r="AR141" s="194" t="s">
        <v>83</v>
      </c>
      <c r="AT141" s="197" t="s">
        <v>73</v>
      </c>
      <c r="AU141" s="197" t="s">
        <v>79</v>
      </c>
      <c r="AY141" s="194" t="s">
        <v>159</v>
      </c>
      <c r="BK141" s="202">
        <f>SUM(BK142:BK149)</f>
        <v>0</v>
      </c>
    </row>
    <row r="142" spans="1:65" s="34" customFormat="1" ht="21.75" customHeight="1">
      <c r="A142" s="28"/>
      <c r="B142" s="29"/>
      <c r="C142" s="205" t="s">
        <v>207</v>
      </c>
      <c r="D142" s="205" t="s">
        <v>161</v>
      </c>
      <c r="E142" s="206" t="s">
        <v>2081</v>
      </c>
      <c r="F142" s="207" t="s">
        <v>2082</v>
      </c>
      <c r="G142" s="208" t="s">
        <v>322</v>
      </c>
      <c r="H142" s="209">
        <v>680</v>
      </c>
      <c r="I142" s="1"/>
      <c r="J142" s="211">
        <f aca="true" t="shared" si="10" ref="J142:J149">ROUND(I142*H142,2)</f>
        <v>0</v>
      </c>
      <c r="K142" s="263" t="s">
        <v>2249</v>
      </c>
      <c r="L142" s="29"/>
      <c r="M142" s="212" t="s">
        <v>1</v>
      </c>
      <c r="N142" s="213" t="s">
        <v>39</v>
      </c>
      <c r="O142" s="76"/>
      <c r="P142" s="214">
        <f aca="true" t="shared" si="11" ref="P142:P149">O142*H142</f>
        <v>0</v>
      </c>
      <c r="Q142" s="214">
        <v>0</v>
      </c>
      <c r="R142" s="214">
        <f aca="true" t="shared" si="12" ref="R142:R149">Q142*H142</f>
        <v>0</v>
      </c>
      <c r="S142" s="214">
        <v>0</v>
      </c>
      <c r="T142" s="215">
        <f aca="true" t="shared" si="13" ref="T142:T149"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216" t="s">
        <v>244</v>
      </c>
      <c r="AT142" s="216" t="s">
        <v>161</v>
      </c>
      <c r="AU142" s="216" t="s">
        <v>83</v>
      </c>
      <c r="AY142" s="11" t="s">
        <v>159</v>
      </c>
      <c r="BE142" s="217">
        <f aca="true" t="shared" si="14" ref="BE142:BE149">IF(N142="základní",J142,0)</f>
        <v>0</v>
      </c>
      <c r="BF142" s="217">
        <f aca="true" t="shared" si="15" ref="BF142:BF149">IF(N142="snížená",J142,0)</f>
        <v>0</v>
      </c>
      <c r="BG142" s="217">
        <f aca="true" t="shared" si="16" ref="BG142:BG149">IF(N142="zákl. přenesená",J142,0)</f>
        <v>0</v>
      </c>
      <c r="BH142" s="217">
        <f aca="true" t="shared" si="17" ref="BH142:BH149">IF(N142="sníž. přenesená",J142,0)</f>
        <v>0</v>
      </c>
      <c r="BI142" s="217">
        <f aca="true" t="shared" si="18" ref="BI142:BI149">IF(N142="nulová",J142,0)</f>
        <v>0</v>
      </c>
      <c r="BJ142" s="11" t="s">
        <v>79</v>
      </c>
      <c r="BK142" s="217">
        <f aca="true" t="shared" si="19" ref="BK142:BK149">ROUND(I142*H142,2)</f>
        <v>0</v>
      </c>
      <c r="BL142" s="11" t="s">
        <v>244</v>
      </c>
      <c r="BM142" s="216" t="s">
        <v>263</v>
      </c>
    </row>
    <row r="143" spans="1:65" s="34" customFormat="1" ht="24.2" customHeight="1">
      <c r="A143" s="28"/>
      <c r="B143" s="29"/>
      <c r="C143" s="205" t="s">
        <v>211</v>
      </c>
      <c r="D143" s="205" t="s">
        <v>161</v>
      </c>
      <c r="E143" s="206" t="s">
        <v>2115</v>
      </c>
      <c r="F143" s="207" t="s">
        <v>2116</v>
      </c>
      <c r="G143" s="208" t="s">
        <v>241</v>
      </c>
      <c r="H143" s="209">
        <v>1</v>
      </c>
      <c r="I143" s="1"/>
      <c r="J143" s="211">
        <f t="shared" si="10"/>
        <v>0</v>
      </c>
      <c r="K143" s="263" t="s">
        <v>2249</v>
      </c>
      <c r="L143" s="29"/>
      <c r="M143" s="212" t="s">
        <v>1</v>
      </c>
      <c r="N143" s="213" t="s">
        <v>39</v>
      </c>
      <c r="O143" s="76"/>
      <c r="P143" s="214">
        <f t="shared" si="11"/>
        <v>0</v>
      </c>
      <c r="Q143" s="214">
        <v>0</v>
      </c>
      <c r="R143" s="214">
        <f t="shared" si="12"/>
        <v>0</v>
      </c>
      <c r="S143" s="214">
        <v>0</v>
      </c>
      <c r="T143" s="215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216" t="s">
        <v>244</v>
      </c>
      <c r="AT143" s="216" t="s">
        <v>161</v>
      </c>
      <c r="AU143" s="216" t="s">
        <v>83</v>
      </c>
      <c r="AY143" s="11" t="s">
        <v>159</v>
      </c>
      <c r="BE143" s="217">
        <f t="shared" si="14"/>
        <v>0</v>
      </c>
      <c r="BF143" s="217">
        <f t="shared" si="15"/>
        <v>0</v>
      </c>
      <c r="BG143" s="217">
        <f t="shared" si="16"/>
        <v>0</v>
      </c>
      <c r="BH143" s="217">
        <f t="shared" si="17"/>
        <v>0</v>
      </c>
      <c r="BI143" s="217">
        <f t="shared" si="18"/>
        <v>0</v>
      </c>
      <c r="BJ143" s="11" t="s">
        <v>79</v>
      </c>
      <c r="BK143" s="217">
        <f t="shared" si="19"/>
        <v>0</v>
      </c>
      <c r="BL143" s="11" t="s">
        <v>244</v>
      </c>
      <c r="BM143" s="216" t="s">
        <v>286</v>
      </c>
    </row>
    <row r="144" spans="1:65" s="34" customFormat="1" ht="16.5" customHeight="1">
      <c r="A144" s="28"/>
      <c r="B144" s="29"/>
      <c r="C144" s="205" t="s">
        <v>216</v>
      </c>
      <c r="D144" s="205" t="s">
        <v>161</v>
      </c>
      <c r="E144" s="206" t="s">
        <v>2117</v>
      </c>
      <c r="F144" s="207" t="s">
        <v>2118</v>
      </c>
      <c r="G144" s="208" t="s">
        <v>241</v>
      </c>
      <c r="H144" s="209">
        <v>1</v>
      </c>
      <c r="I144" s="1"/>
      <c r="J144" s="211">
        <f t="shared" si="10"/>
        <v>0</v>
      </c>
      <c r="K144" s="263" t="s">
        <v>2249</v>
      </c>
      <c r="L144" s="29"/>
      <c r="M144" s="212" t="s">
        <v>1</v>
      </c>
      <c r="N144" s="213" t="s">
        <v>39</v>
      </c>
      <c r="O144" s="76"/>
      <c r="P144" s="214">
        <f t="shared" si="11"/>
        <v>0</v>
      </c>
      <c r="Q144" s="214">
        <v>0</v>
      </c>
      <c r="R144" s="214">
        <f t="shared" si="12"/>
        <v>0</v>
      </c>
      <c r="S144" s="214">
        <v>0</v>
      </c>
      <c r="T144" s="215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216" t="s">
        <v>244</v>
      </c>
      <c r="AT144" s="216" t="s">
        <v>161</v>
      </c>
      <c r="AU144" s="216" t="s">
        <v>83</v>
      </c>
      <c r="AY144" s="11" t="s">
        <v>159</v>
      </c>
      <c r="BE144" s="217">
        <f t="shared" si="14"/>
        <v>0</v>
      </c>
      <c r="BF144" s="217">
        <f t="shared" si="15"/>
        <v>0</v>
      </c>
      <c r="BG144" s="217">
        <f t="shared" si="16"/>
        <v>0</v>
      </c>
      <c r="BH144" s="217">
        <f t="shared" si="17"/>
        <v>0</v>
      </c>
      <c r="BI144" s="217">
        <f t="shared" si="18"/>
        <v>0</v>
      </c>
      <c r="BJ144" s="11" t="s">
        <v>79</v>
      </c>
      <c r="BK144" s="217">
        <f t="shared" si="19"/>
        <v>0</v>
      </c>
      <c r="BL144" s="11" t="s">
        <v>244</v>
      </c>
      <c r="BM144" s="216" t="s">
        <v>306</v>
      </c>
    </row>
    <row r="145" spans="1:65" s="34" customFormat="1" ht="16.5" customHeight="1">
      <c r="A145" s="28"/>
      <c r="B145" s="29"/>
      <c r="C145" s="205" t="s">
        <v>224</v>
      </c>
      <c r="D145" s="205" t="s">
        <v>161</v>
      </c>
      <c r="E145" s="206" t="s">
        <v>2119</v>
      </c>
      <c r="F145" s="207" t="s">
        <v>2120</v>
      </c>
      <c r="G145" s="208" t="s">
        <v>241</v>
      </c>
      <c r="H145" s="209">
        <v>1</v>
      </c>
      <c r="I145" s="1"/>
      <c r="J145" s="211">
        <f t="shared" si="10"/>
        <v>0</v>
      </c>
      <c r="K145" s="263" t="s">
        <v>2249</v>
      </c>
      <c r="L145" s="29"/>
      <c r="M145" s="212" t="s">
        <v>1</v>
      </c>
      <c r="N145" s="213" t="s">
        <v>39</v>
      </c>
      <c r="O145" s="76"/>
      <c r="P145" s="214">
        <f t="shared" si="11"/>
        <v>0</v>
      </c>
      <c r="Q145" s="214">
        <v>0</v>
      </c>
      <c r="R145" s="214">
        <f t="shared" si="12"/>
        <v>0</v>
      </c>
      <c r="S145" s="214">
        <v>0</v>
      </c>
      <c r="T145" s="215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216" t="s">
        <v>244</v>
      </c>
      <c r="AT145" s="216" t="s">
        <v>161</v>
      </c>
      <c r="AU145" s="216" t="s">
        <v>83</v>
      </c>
      <c r="AY145" s="11" t="s">
        <v>159</v>
      </c>
      <c r="BE145" s="217">
        <f t="shared" si="14"/>
        <v>0</v>
      </c>
      <c r="BF145" s="217">
        <f t="shared" si="15"/>
        <v>0</v>
      </c>
      <c r="BG145" s="217">
        <f t="shared" si="16"/>
        <v>0</v>
      </c>
      <c r="BH145" s="217">
        <f t="shared" si="17"/>
        <v>0</v>
      </c>
      <c r="BI145" s="217">
        <f t="shared" si="18"/>
        <v>0</v>
      </c>
      <c r="BJ145" s="11" t="s">
        <v>79</v>
      </c>
      <c r="BK145" s="217">
        <f t="shared" si="19"/>
        <v>0</v>
      </c>
      <c r="BL145" s="11" t="s">
        <v>244</v>
      </c>
      <c r="BM145" s="216" t="s">
        <v>319</v>
      </c>
    </row>
    <row r="146" spans="1:65" s="34" customFormat="1" ht="16.5" customHeight="1">
      <c r="A146" s="28"/>
      <c r="B146" s="29"/>
      <c r="C146" s="205" t="s">
        <v>231</v>
      </c>
      <c r="D146" s="205" t="s">
        <v>161</v>
      </c>
      <c r="E146" s="206" t="s">
        <v>2121</v>
      </c>
      <c r="F146" s="207" t="s">
        <v>2122</v>
      </c>
      <c r="G146" s="208" t="s">
        <v>241</v>
      </c>
      <c r="H146" s="209">
        <v>92</v>
      </c>
      <c r="I146" s="1"/>
      <c r="J146" s="211">
        <f t="shared" si="10"/>
        <v>0</v>
      </c>
      <c r="K146" s="263" t="s">
        <v>2249</v>
      </c>
      <c r="L146" s="29"/>
      <c r="M146" s="212" t="s">
        <v>1</v>
      </c>
      <c r="N146" s="213" t="s">
        <v>39</v>
      </c>
      <c r="O146" s="76"/>
      <c r="P146" s="214">
        <f t="shared" si="11"/>
        <v>0</v>
      </c>
      <c r="Q146" s="214">
        <v>0</v>
      </c>
      <c r="R146" s="214">
        <f t="shared" si="12"/>
        <v>0</v>
      </c>
      <c r="S146" s="214">
        <v>0</v>
      </c>
      <c r="T146" s="215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216" t="s">
        <v>244</v>
      </c>
      <c r="AT146" s="216" t="s">
        <v>161</v>
      </c>
      <c r="AU146" s="216" t="s">
        <v>83</v>
      </c>
      <c r="AY146" s="11" t="s">
        <v>159</v>
      </c>
      <c r="BE146" s="217">
        <f t="shared" si="14"/>
        <v>0</v>
      </c>
      <c r="BF146" s="217">
        <f t="shared" si="15"/>
        <v>0</v>
      </c>
      <c r="BG146" s="217">
        <f t="shared" si="16"/>
        <v>0</v>
      </c>
      <c r="BH146" s="217">
        <f t="shared" si="17"/>
        <v>0</v>
      </c>
      <c r="BI146" s="217">
        <f t="shared" si="18"/>
        <v>0</v>
      </c>
      <c r="BJ146" s="11" t="s">
        <v>79</v>
      </c>
      <c r="BK146" s="217">
        <f t="shared" si="19"/>
        <v>0</v>
      </c>
      <c r="BL146" s="11" t="s">
        <v>244</v>
      </c>
      <c r="BM146" s="216" t="s">
        <v>333</v>
      </c>
    </row>
    <row r="147" spans="1:65" s="34" customFormat="1" ht="16.5" customHeight="1">
      <c r="A147" s="28"/>
      <c r="B147" s="29"/>
      <c r="C147" s="205" t="s">
        <v>8</v>
      </c>
      <c r="D147" s="205" t="s">
        <v>161</v>
      </c>
      <c r="E147" s="206" t="s">
        <v>2123</v>
      </c>
      <c r="F147" s="207" t="s">
        <v>2124</v>
      </c>
      <c r="G147" s="208" t="s">
        <v>241</v>
      </c>
      <c r="H147" s="209">
        <v>10</v>
      </c>
      <c r="I147" s="1"/>
      <c r="J147" s="211">
        <f t="shared" si="10"/>
        <v>0</v>
      </c>
      <c r="K147" s="263" t="s">
        <v>2249</v>
      </c>
      <c r="L147" s="29"/>
      <c r="M147" s="212" t="s">
        <v>1</v>
      </c>
      <c r="N147" s="213" t="s">
        <v>39</v>
      </c>
      <c r="O147" s="76"/>
      <c r="P147" s="214">
        <f t="shared" si="11"/>
        <v>0</v>
      </c>
      <c r="Q147" s="214">
        <v>0</v>
      </c>
      <c r="R147" s="214">
        <f t="shared" si="12"/>
        <v>0</v>
      </c>
      <c r="S147" s="214">
        <v>0</v>
      </c>
      <c r="T147" s="215">
        <f t="shared" si="1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216" t="s">
        <v>244</v>
      </c>
      <c r="AT147" s="216" t="s">
        <v>161</v>
      </c>
      <c r="AU147" s="216" t="s">
        <v>83</v>
      </c>
      <c r="AY147" s="11" t="s">
        <v>159</v>
      </c>
      <c r="BE147" s="217">
        <f t="shared" si="14"/>
        <v>0</v>
      </c>
      <c r="BF147" s="217">
        <f t="shared" si="15"/>
        <v>0</v>
      </c>
      <c r="BG147" s="217">
        <f t="shared" si="16"/>
        <v>0</v>
      </c>
      <c r="BH147" s="217">
        <f t="shared" si="17"/>
        <v>0</v>
      </c>
      <c r="BI147" s="217">
        <f t="shared" si="18"/>
        <v>0</v>
      </c>
      <c r="BJ147" s="11" t="s">
        <v>79</v>
      </c>
      <c r="BK147" s="217">
        <f t="shared" si="19"/>
        <v>0</v>
      </c>
      <c r="BL147" s="11" t="s">
        <v>244</v>
      </c>
      <c r="BM147" s="216" t="s">
        <v>346</v>
      </c>
    </row>
    <row r="148" spans="1:65" s="34" customFormat="1" ht="24.2" customHeight="1">
      <c r="A148" s="28"/>
      <c r="B148" s="29"/>
      <c r="C148" s="205" t="s">
        <v>244</v>
      </c>
      <c r="D148" s="205" t="s">
        <v>161</v>
      </c>
      <c r="E148" s="206" t="s">
        <v>2019</v>
      </c>
      <c r="F148" s="207" t="s">
        <v>2125</v>
      </c>
      <c r="G148" s="208" t="s">
        <v>2103</v>
      </c>
      <c r="H148" s="209">
        <v>1</v>
      </c>
      <c r="I148" s="1"/>
      <c r="J148" s="211">
        <f t="shared" si="10"/>
        <v>0</v>
      </c>
      <c r="K148" s="263" t="s">
        <v>2249</v>
      </c>
      <c r="L148" s="29"/>
      <c r="M148" s="212" t="s">
        <v>1</v>
      </c>
      <c r="N148" s="213" t="s">
        <v>39</v>
      </c>
      <c r="O148" s="76"/>
      <c r="P148" s="214">
        <f t="shared" si="11"/>
        <v>0</v>
      </c>
      <c r="Q148" s="214">
        <v>0</v>
      </c>
      <c r="R148" s="214">
        <f t="shared" si="12"/>
        <v>0</v>
      </c>
      <c r="S148" s="214">
        <v>0</v>
      </c>
      <c r="T148" s="215">
        <f t="shared" si="1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216" t="s">
        <v>244</v>
      </c>
      <c r="AT148" s="216" t="s">
        <v>161</v>
      </c>
      <c r="AU148" s="216" t="s">
        <v>83</v>
      </c>
      <c r="AY148" s="11" t="s">
        <v>159</v>
      </c>
      <c r="BE148" s="217">
        <f t="shared" si="14"/>
        <v>0</v>
      </c>
      <c r="BF148" s="217">
        <f t="shared" si="15"/>
        <v>0</v>
      </c>
      <c r="BG148" s="217">
        <f t="shared" si="16"/>
        <v>0</v>
      </c>
      <c r="BH148" s="217">
        <f t="shared" si="17"/>
        <v>0</v>
      </c>
      <c r="BI148" s="217">
        <f t="shared" si="18"/>
        <v>0</v>
      </c>
      <c r="BJ148" s="11" t="s">
        <v>79</v>
      </c>
      <c r="BK148" s="217">
        <f t="shared" si="19"/>
        <v>0</v>
      </c>
      <c r="BL148" s="11" t="s">
        <v>244</v>
      </c>
      <c r="BM148" s="216" t="s">
        <v>429</v>
      </c>
    </row>
    <row r="149" spans="1:65" s="34" customFormat="1" ht="24.2" customHeight="1">
      <c r="A149" s="28"/>
      <c r="B149" s="29"/>
      <c r="C149" s="205" t="s">
        <v>249</v>
      </c>
      <c r="D149" s="205" t="s">
        <v>161</v>
      </c>
      <c r="E149" s="206" t="s">
        <v>2021</v>
      </c>
      <c r="F149" s="207" t="s">
        <v>2126</v>
      </c>
      <c r="G149" s="208" t="s">
        <v>2103</v>
      </c>
      <c r="H149" s="209">
        <v>1</v>
      </c>
      <c r="I149" s="1"/>
      <c r="J149" s="211">
        <f t="shared" si="10"/>
        <v>0</v>
      </c>
      <c r="K149" s="263" t="s">
        <v>2249</v>
      </c>
      <c r="L149" s="29"/>
      <c r="M149" s="269" t="s">
        <v>1</v>
      </c>
      <c r="N149" s="270" t="s">
        <v>39</v>
      </c>
      <c r="O149" s="271"/>
      <c r="P149" s="272">
        <f t="shared" si="11"/>
        <v>0</v>
      </c>
      <c r="Q149" s="272">
        <v>0</v>
      </c>
      <c r="R149" s="272">
        <f t="shared" si="12"/>
        <v>0</v>
      </c>
      <c r="S149" s="272">
        <v>0</v>
      </c>
      <c r="T149" s="273">
        <f t="shared" si="1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216" t="s">
        <v>244</v>
      </c>
      <c r="AT149" s="216" t="s">
        <v>161</v>
      </c>
      <c r="AU149" s="216" t="s">
        <v>83</v>
      </c>
      <c r="AY149" s="11" t="s">
        <v>159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1" t="s">
        <v>79</v>
      </c>
      <c r="BK149" s="217">
        <f t="shared" si="19"/>
        <v>0</v>
      </c>
      <c r="BL149" s="11" t="s">
        <v>244</v>
      </c>
      <c r="BM149" s="216" t="s">
        <v>460</v>
      </c>
    </row>
    <row r="150" spans="1:31" s="34" customFormat="1" ht="6.95" customHeight="1">
      <c r="A150" s="28"/>
      <c r="B150" s="55"/>
      <c r="C150" s="56"/>
      <c r="D150" s="56"/>
      <c r="E150" s="56"/>
      <c r="F150" s="56"/>
      <c r="G150" s="56"/>
      <c r="H150" s="56"/>
      <c r="I150" s="56"/>
      <c r="J150" s="56"/>
      <c r="K150" s="164"/>
      <c r="L150" s="29"/>
      <c r="M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</sheetData>
  <sheetProtection password="C0FB" sheet="1" objects="1" scenarios="1"/>
  <autoFilter ref="C125:K14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90">
      <selection activeCell="K141" sqref="K141"/>
    </sheetView>
  </sheetViews>
  <sheetFormatPr defaultColWidth="9.140625" defaultRowHeight="12"/>
  <cols>
    <col min="1" max="1" width="8.28125" style="8" customWidth="1"/>
    <col min="2" max="2" width="1.1484375" style="8" customWidth="1"/>
    <col min="3" max="3" width="4.140625" style="8" customWidth="1"/>
    <col min="4" max="4" width="4.28125" style="8" customWidth="1"/>
    <col min="5" max="5" width="17.140625" style="8" customWidth="1"/>
    <col min="6" max="6" width="50.8515625" style="8" customWidth="1"/>
    <col min="7" max="7" width="7.421875" style="8" customWidth="1"/>
    <col min="8" max="8" width="14.00390625" style="8" customWidth="1"/>
    <col min="9" max="9" width="15.8515625" style="8" customWidth="1"/>
    <col min="10" max="10" width="22.28125" style="8" customWidth="1"/>
    <col min="11" max="11" width="22.28125" style="133" customWidth="1"/>
    <col min="12" max="12" width="9.28125" style="8" customWidth="1"/>
    <col min="13" max="13" width="10.8515625" style="8" hidden="1" customWidth="1"/>
    <col min="14" max="14" width="9.28125" style="8" hidden="1" customWidth="1"/>
    <col min="15" max="20" width="14.140625" style="8" hidden="1" customWidth="1"/>
    <col min="21" max="21" width="16.28125" style="8" hidden="1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43" width="9.28125" style="8" customWidth="1"/>
    <col min="44" max="65" width="9.28125" style="8" hidden="1" customWidth="1"/>
    <col min="66" max="16384" width="9.28125" style="8" customWidth="1"/>
  </cols>
  <sheetData>
    <row r="1" ht="12"/>
    <row r="2" spans="12:46" ht="36.95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107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4"/>
      <c r="L3" s="14"/>
      <c r="AT3" s="11" t="s">
        <v>83</v>
      </c>
    </row>
    <row r="4" spans="2:46" ht="24.95" customHeight="1">
      <c r="B4" s="14"/>
      <c r="D4" s="15" t="s">
        <v>114</v>
      </c>
      <c r="L4" s="14"/>
      <c r="M4" s="135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24" t="s">
        <v>15</v>
      </c>
      <c r="L6" s="14"/>
    </row>
    <row r="7" spans="2:12" ht="26.25" customHeight="1">
      <c r="B7" s="14"/>
      <c r="E7" s="136" t="str">
        <f>'Rekapitulace stavby'!K6</f>
        <v>SŠ chovu koní a jezdectví Kladruby nad Labem - rekonstrukce DM</v>
      </c>
      <c r="F7" s="137"/>
      <c r="G7" s="137"/>
      <c r="H7" s="137"/>
      <c r="L7" s="14"/>
    </row>
    <row r="8" spans="2:12" ht="12" customHeight="1">
      <c r="B8" s="14"/>
      <c r="D8" s="24" t="s">
        <v>115</v>
      </c>
      <c r="L8" s="14"/>
    </row>
    <row r="9" spans="1:31" s="34" customFormat="1" ht="16.5" customHeight="1">
      <c r="A9" s="28"/>
      <c r="B9" s="29"/>
      <c r="C9" s="28"/>
      <c r="D9" s="28"/>
      <c r="E9" s="136" t="s">
        <v>1953</v>
      </c>
      <c r="F9" s="139"/>
      <c r="G9" s="139"/>
      <c r="H9" s="139"/>
      <c r="I9" s="28"/>
      <c r="J9" s="28"/>
      <c r="K9" s="138"/>
      <c r="L9" s="5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34" customFormat="1" ht="12" customHeight="1">
      <c r="A10" s="28"/>
      <c r="B10" s="29"/>
      <c r="C10" s="28"/>
      <c r="D10" s="24" t="s">
        <v>1954</v>
      </c>
      <c r="E10" s="28"/>
      <c r="F10" s="28"/>
      <c r="G10" s="28"/>
      <c r="H10" s="28"/>
      <c r="I10" s="28"/>
      <c r="J10" s="28"/>
      <c r="K10" s="138"/>
      <c r="L10" s="5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34" customFormat="1" ht="16.5" customHeight="1">
      <c r="A11" s="28"/>
      <c r="B11" s="29"/>
      <c r="C11" s="28"/>
      <c r="D11" s="28"/>
      <c r="E11" s="64" t="s">
        <v>2127</v>
      </c>
      <c r="F11" s="139"/>
      <c r="G11" s="139"/>
      <c r="H11" s="139"/>
      <c r="I11" s="28"/>
      <c r="J11" s="28"/>
      <c r="K11" s="138"/>
      <c r="L11" s="5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34" customFormat="1" ht="12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138"/>
      <c r="L12" s="5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34" customFormat="1" ht="12" customHeight="1">
      <c r="A13" s="28"/>
      <c r="B13" s="29"/>
      <c r="C13" s="28"/>
      <c r="D13" s="24" t="s">
        <v>17</v>
      </c>
      <c r="E13" s="28"/>
      <c r="F13" s="25" t="s">
        <v>1</v>
      </c>
      <c r="G13" s="28"/>
      <c r="H13" s="28"/>
      <c r="I13" s="24" t="s">
        <v>18</v>
      </c>
      <c r="J13" s="25" t="s">
        <v>1</v>
      </c>
      <c r="K13" s="138"/>
      <c r="L13" s="5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34" customFormat="1" ht="12" customHeight="1">
      <c r="A14" s="28"/>
      <c r="B14" s="29"/>
      <c r="C14" s="28"/>
      <c r="D14" s="24" t="s">
        <v>19</v>
      </c>
      <c r="E14" s="28"/>
      <c r="F14" s="25" t="s">
        <v>20</v>
      </c>
      <c r="G14" s="28"/>
      <c r="H14" s="28"/>
      <c r="I14" s="24" t="s">
        <v>21</v>
      </c>
      <c r="J14" s="140" t="str">
        <f>'Rekapitulace stavby'!AN8</f>
        <v>15. 2. 2021</v>
      </c>
      <c r="K14" s="138"/>
      <c r="L14" s="5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34" customFormat="1" ht="10.7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138"/>
      <c r="L15" s="5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4" customFormat="1" ht="12" customHeight="1">
      <c r="A16" s="28"/>
      <c r="B16" s="29"/>
      <c r="C16" s="28"/>
      <c r="D16" s="24" t="s">
        <v>23</v>
      </c>
      <c r="E16" s="28"/>
      <c r="F16" s="28"/>
      <c r="G16" s="28"/>
      <c r="H16" s="28"/>
      <c r="I16" s="24" t="s">
        <v>24</v>
      </c>
      <c r="J16" s="25" t="s">
        <v>1</v>
      </c>
      <c r="K16" s="138"/>
      <c r="L16" s="5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34" customFormat="1" ht="18" customHeight="1">
      <c r="A17" s="28"/>
      <c r="B17" s="29"/>
      <c r="C17" s="28"/>
      <c r="D17" s="28"/>
      <c r="E17" s="25" t="s">
        <v>25</v>
      </c>
      <c r="F17" s="28"/>
      <c r="G17" s="28"/>
      <c r="H17" s="28"/>
      <c r="I17" s="24" t="s">
        <v>26</v>
      </c>
      <c r="J17" s="25" t="s">
        <v>1</v>
      </c>
      <c r="K17" s="138"/>
      <c r="L17" s="5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34" customFormat="1" ht="6.95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138"/>
      <c r="L18" s="5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4" customFormat="1" ht="12" customHeight="1">
      <c r="A19" s="28"/>
      <c r="B19" s="29"/>
      <c r="C19" s="28"/>
      <c r="D19" s="24" t="s">
        <v>27</v>
      </c>
      <c r="E19" s="28"/>
      <c r="F19" s="28"/>
      <c r="G19" s="28"/>
      <c r="H19" s="28"/>
      <c r="I19" s="24" t="s">
        <v>24</v>
      </c>
      <c r="J19" s="4" t="str">
        <f>'Rekapitulace stavby'!AN13</f>
        <v>Vyplň údaj</v>
      </c>
      <c r="K19" s="138"/>
      <c r="L19" s="5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34" customFormat="1" ht="18" customHeight="1">
      <c r="A20" s="28"/>
      <c r="B20" s="29"/>
      <c r="C20" s="28"/>
      <c r="D20" s="28"/>
      <c r="E20" s="6" t="str">
        <f>'Rekapitulace stavby'!E14</f>
        <v>Vyplň údaj</v>
      </c>
      <c r="F20" s="268"/>
      <c r="G20" s="268"/>
      <c r="H20" s="268"/>
      <c r="I20" s="24" t="s">
        <v>26</v>
      </c>
      <c r="J20" s="4" t="str">
        <f>'Rekapitulace stavby'!AN14</f>
        <v>Vyplň údaj</v>
      </c>
      <c r="K20" s="138"/>
      <c r="L20" s="5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34" customFormat="1" ht="6.95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138"/>
      <c r="L21" s="5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34" customFormat="1" ht="12" customHeight="1">
      <c r="A22" s="28"/>
      <c r="B22" s="29"/>
      <c r="C22" s="28"/>
      <c r="D22" s="24" t="s">
        <v>29</v>
      </c>
      <c r="E22" s="28"/>
      <c r="F22" s="28"/>
      <c r="G22" s="28"/>
      <c r="H22" s="28"/>
      <c r="I22" s="24" t="s">
        <v>24</v>
      </c>
      <c r="J22" s="25" t="s">
        <v>1</v>
      </c>
      <c r="K22" s="138"/>
      <c r="L22" s="5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34" customFormat="1" ht="18" customHeight="1">
      <c r="A23" s="28"/>
      <c r="B23" s="29"/>
      <c r="C23" s="28"/>
      <c r="D23" s="28"/>
      <c r="E23" s="25" t="s">
        <v>30</v>
      </c>
      <c r="F23" s="28"/>
      <c r="G23" s="28"/>
      <c r="H23" s="28"/>
      <c r="I23" s="24" t="s">
        <v>26</v>
      </c>
      <c r="J23" s="25" t="s">
        <v>1</v>
      </c>
      <c r="K23" s="138"/>
      <c r="L23" s="5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34" customFormat="1" ht="6.95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138"/>
      <c r="L24" s="5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34" customFormat="1" ht="12" customHeight="1">
      <c r="A25" s="28"/>
      <c r="B25" s="29"/>
      <c r="C25" s="28"/>
      <c r="D25" s="24" t="s">
        <v>32</v>
      </c>
      <c r="E25" s="28"/>
      <c r="F25" s="28"/>
      <c r="G25" s="28"/>
      <c r="H25" s="28"/>
      <c r="I25" s="24" t="s">
        <v>24</v>
      </c>
      <c r="J25" s="25" t="str">
        <f>IF('Rekapitulace stavby'!AN19="","",'Rekapitulace stavby'!AN19)</f>
        <v/>
      </c>
      <c r="K25" s="138"/>
      <c r="L25" s="5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34" customFormat="1" ht="18" customHeight="1">
      <c r="A26" s="28"/>
      <c r="B26" s="29"/>
      <c r="C26" s="28"/>
      <c r="D26" s="28"/>
      <c r="E26" s="25" t="str">
        <f>IF('Rekapitulace stavby'!E20="","",'Rekapitulace stavby'!E20)</f>
        <v xml:space="preserve"> </v>
      </c>
      <c r="F26" s="28"/>
      <c r="G26" s="28"/>
      <c r="H26" s="28"/>
      <c r="I26" s="24" t="s">
        <v>26</v>
      </c>
      <c r="J26" s="25" t="str">
        <f>IF('Rekapitulace stavby'!AN20="","",'Rekapitulace stavby'!AN20)</f>
        <v/>
      </c>
      <c r="K26" s="138"/>
      <c r="L26" s="5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34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138"/>
      <c r="L27" s="50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4" customFormat="1" ht="12" customHeight="1">
      <c r="A28" s="28"/>
      <c r="B28" s="29"/>
      <c r="C28" s="28"/>
      <c r="D28" s="24" t="s">
        <v>33</v>
      </c>
      <c r="E28" s="28"/>
      <c r="F28" s="28"/>
      <c r="G28" s="28"/>
      <c r="H28" s="28"/>
      <c r="I28" s="28"/>
      <c r="J28" s="28"/>
      <c r="K28" s="138"/>
      <c r="L28" s="5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45" customFormat="1" ht="16.5" customHeight="1">
      <c r="A29" s="141"/>
      <c r="B29" s="142"/>
      <c r="C29" s="141"/>
      <c r="D29" s="141"/>
      <c r="E29" s="26" t="s">
        <v>1</v>
      </c>
      <c r="F29" s="26"/>
      <c r="G29" s="26"/>
      <c r="H29" s="26"/>
      <c r="I29" s="141"/>
      <c r="J29" s="141"/>
      <c r="K29" s="143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34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138"/>
      <c r="L30" s="5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34" customFormat="1" ht="6.95" customHeight="1">
      <c r="A31" s="28"/>
      <c r="B31" s="29"/>
      <c r="C31" s="28"/>
      <c r="D31" s="89"/>
      <c r="E31" s="89"/>
      <c r="F31" s="89"/>
      <c r="G31" s="89"/>
      <c r="H31" s="89"/>
      <c r="I31" s="89"/>
      <c r="J31" s="89"/>
      <c r="K31" s="146"/>
      <c r="L31" s="5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34" customFormat="1" ht="25.35" customHeight="1">
      <c r="A32" s="28"/>
      <c r="B32" s="29"/>
      <c r="C32" s="28"/>
      <c r="D32" s="147" t="s">
        <v>34</v>
      </c>
      <c r="E32" s="28"/>
      <c r="F32" s="28"/>
      <c r="G32" s="28"/>
      <c r="H32" s="28"/>
      <c r="I32" s="28"/>
      <c r="J32" s="148">
        <f>ROUND(J122,2)</f>
        <v>0</v>
      </c>
      <c r="K32" s="138"/>
      <c r="L32" s="5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34" customFormat="1" ht="6.95" customHeight="1">
      <c r="A33" s="28"/>
      <c r="B33" s="29"/>
      <c r="C33" s="28"/>
      <c r="D33" s="89"/>
      <c r="E33" s="89"/>
      <c r="F33" s="89"/>
      <c r="G33" s="89"/>
      <c r="H33" s="89"/>
      <c r="I33" s="89"/>
      <c r="J33" s="89"/>
      <c r="K33" s="146"/>
      <c r="L33" s="5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34" customFormat="1" ht="14.45" customHeight="1">
      <c r="A34" s="28"/>
      <c r="B34" s="29"/>
      <c r="C34" s="28"/>
      <c r="D34" s="28"/>
      <c r="E34" s="28"/>
      <c r="F34" s="149" t="s">
        <v>36</v>
      </c>
      <c r="G34" s="28"/>
      <c r="H34" s="28"/>
      <c r="I34" s="149" t="s">
        <v>35</v>
      </c>
      <c r="J34" s="149" t="s">
        <v>37</v>
      </c>
      <c r="K34" s="138"/>
      <c r="L34" s="5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34" customFormat="1" ht="14.45" customHeight="1">
      <c r="A35" s="28"/>
      <c r="B35" s="29"/>
      <c r="C35" s="28"/>
      <c r="D35" s="150" t="s">
        <v>38</v>
      </c>
      <c r="E35" s="24" t="s">
        <v>39</v>
      </c>
      <c r="F35" s="151">
        <f>ROUND((SUM(BE122:BE130)),2)</f>
        <v>0</v>
      </c>
      <c r="G35" s="28"/>
      <c r="H35" s="28"/>
      <c r="I35" s="152">
        <v>0.21</v>
      </c>
      <c r="J35" s="151">
        <f>ROUND(((SUM(BE122:BE130))*I35),2)</f>
        <v>0</v>
      </c>
      <c r="K35" s="138"/>
      <c r="L35" s="5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34" customFormat="1" ht="14.45" customHeight="1">
      <c r="A36" s="28"/>
      <c r="B36" s="29"/>
      <c r="C36" s="28"/>
      <c r="D36" s="28"/>
      <c r="E36" s="24" t="s">
        <v>40</v>
      </c>
      <c r="F36" s="151">
        <f>ROUND((SUM(BF122:BF130)),2)</f>
        <v>0</v>
      </c>
      <c r="G36" s="28"/>
      <c r="H36" s="28"/>
      <c r="I36" s="152">
        <v>0.15</v>
      </c>
      <c r="J36" s="151">
        <f>ROUND(((SUM(BF122:BF130))*I36),2)</f>
        <v>0</v>
      </c>
      <c r="K36" s="138"/>
      <c r="L36" s="5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34" customFormat="1" ht="14.45" customHeight="1" hidden="1">
      <c r="A37" s="28"/>
      <c r="B37" s="29"/>
      <c r="C37" s="28"/>
      <c r="D37" s="28"/>
      <c r="E37" s="24" t="s">
        <v>41</v>
      </c>
      <c r="F37" s="151">
        <f>ROUND((SUM(BG122:BG130)),2)</f>
        <v>0</v>
      </c>
      <c r="G37" s="28"/>
      <c r="H37" s="28"/>
      <c r="I37" s="152">
        <v>0.21</v>
      </c>
      <c r="J37" s="151">
        <f>0</f>
        <v>0</v>
      </c>
      <c r="K37" s="138"/>
      <c r="L37" s="5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34" customFormat="1" ht="14.45" customHeight="1" hidden="1">
      <c r="A38" s="28"/>
      <c r="B38" s="29"/>
      <c r="C38" s="28"/>
      <c r="D38" s="28"/>
      <c r="E38" s="24" t="s">
        <v>42</v>
      </c>
      <c r="F38" s="151">
        <f>ROUND((SUM(BH122:BH130)),2)</f>
        <v>0</v>
      </c>
      <c r="G38" s="28"/>
      <c r="H38" s="28"/>
      <c r="I38" s="152">
        <v>0.15</v>
      </c>
      <c r="J38" s="151">
        <f>0</f>
        <v>0</v>
      </c>
      <c r="K38" s="138"/>
      <c r="L38" s="5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34" customFormat="1" ht="14.45" customHeight="1" hidden="1">
      <c r="A39" s="28"/>
      <c r="B39" s="29"/>
      <c r="C39" s="28"/>
      <c r="D39" s="28"/>
      <c r="E39" s="24" t="s">
        <v>43</v>
      </c>
      <c r="F39" s="151">
        <f>ROUND((SUM(BI122:BI130)),2)</f>
        <v>0</v>
      </c>
      <c r="G39" s="28"/>
      <c r="H39" s="28"/>
      <c r="I39" s="152">
        <v>0</v>
      </c>
      <c r="J39" s="151">
        <f>0</f>
        <v>0</v>
      </c>
      <c r="K39" s="138"/>
      <c r="L39" s="5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34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138"/>
      <c r="L40" s="5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34" customFormat="1" ht="25.35" customHeight="1">
      <c r="A41" s="28"/>
      <c r="B41" s="29"/>
      <c r="C41" s="153"/>
      <c r="D41" s="154" t="s">
        <v>44</v>
      </c>
      <c r="E41" s="80"/>
      <c r="F41" s="80"/>
      <c r="G41" s="155" t="s">
        <v>45</v>
      </c>
      <c r="H41" s="156" t="s">
        <v>46</v>
      </c>
      <c r="I41" s="80"/>
      <c r="J41" s="157">
        <f>SUM(J32:J39)</f>
        <v>0</v>
      </c>
      <c r="K41" s="158"/>
      <c r="L41" s="50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34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138"/>
      <c r="L42" s="5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ht="14.45" customHeight="1">
      <c r="B43" s="14"/>
      <c r="L43" s="14"/>
    </row>
    <row r="44" spans="2:12" ht="14.45" customHeight="1">
      <c r="B44" s="14"/>
      <c r="L44" s="14"/>
    </row>
    <row r="45" spans="2:12" ht="14.45" customHeight="1">
      <c r="B45" s="14"/>
      <c r="L45" s="14"/>
    </row>
    <row r="46" spans="2:12" ht="14.45" customHeight="1">
      <c r="B46" s="14"/>
      <c r="L46" s="14"/>
    </row>
    <row r="47" spans="2:12" ht="14.45" customHeight="1">
      <c r="B47" s="14"/>
      <c r="L47" s="14"/>
    </row>
    <row r="48" spans="2:12" ht="14.45" customHeight="1">
      <c r="B48" s="14"/>
      <c r="L48" s="14"/>
    </row>
    <row r="49" spans="2:12" ht="14.45" customHeight="1">
      <c r="B49" s="14"/>
      <c r="L49" s="14"/>
    </row>
    <row r="50" spans="2:12" s="34" customFormat="1" ht="14.45" customHeight="1">
      <c r="B50" s="50"/>
      <c r="D50" s="51" t="s">
        <v>47</v>
      </c>
      <c r="E50" s="52"/>
      <c r="F50" s="52"/>
      <c r="G50" s="51" t="s">
        <v>48</v>
      </c>
      <c r="H50" s="52"/>
      <c r="I50" s="52"/>
      <c r="J50" s="52"/>
      <c r="K50" s="159"/>
      <c r="L50" s="50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34" customFormat="1" ht="12.75">
      <c r="A61" s="28"/>
      <c r="B61" s="29"/>
      <c r="C61" s="28"/>
      <c r="D61" s="53" t="s">
        <v>49</v>
      </c>
      <c r="E61" s="31"/>
      <c r="F61" s="160" t="s">
        <v>50</v>
      </c>
      <c r="G61" s="53" t="s">
        <v>49</v>
      </c>
      <c r="H61" s="31"/>
      <c r="I61" s="31"/>
      <c r="J61" s="161" t="s">
        <v>50</v>
      </c>
      <c r="K61" s="162"/>
      <c r="L61" s="50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34" customFormat="1" ht="12.75">
      <c r="A65" s="28"/>
      <c r="B65" s="29"/>
      <c r="C65" s="28"/>
      <c r="D65" s="51" t="s">
        <v>51</v>
      </c>
      <c r="E65" s="54"/>
      <c r="F65" s="54"/>
      <c r="G65" s="51" t="s">
        <v>52</v>
      </c>
      <c r="H65" s="54"/>
      <c r="I65" s="54"/>
      <c r="J65" s="54"/>
      <c r="K65" s="163"/>
      <c r="L65" s="50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34" customFormat="1" ht="12.75">
      <c r="A76" s="28"/>
      <c r="B76" s="29"/>
      <c r="C76" s="28"/>
      <c r="D76" s="53" t="s">
        <v>49</v>
      </c>
      <c r="E76" s="31"/>
      <c r="F76" s="160" t="s">
        <v>50</v>
      </c>
      <c r="G76" s="53" t="s">
        <v>49</v>
      </c>
      <c r="H76" s="31"/>
      <c r="I76" s="31"/>
      <c r="J76" s="161" t="s">
        <v>50</v>
      </c>
      <c r="K76" s="162"/>
      <c r="L76" s="5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34" customFormat="1" ht="14.45" customHeight="1">
      <c r="A77" s="28"/>
      <c r="B77" s="55"/>
      <c r="C77" s="56"/>
      <c r="D77" s="56"/>
      <c r="E77" s="56"/>
      <c r="F77" s="56"/>
      <c r="G77" s="56"/>
      <c r="H77" s="56"/>
      <c r="I77" s="56"/>
      <c r="J77" s="56"/>
      <c r="K77" s="164"/>
      <c r="L77" s="5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34" customFormat="1" ht="6.95" customHeight="1">
      <c r="A81" s="28"/>
      <c r="B81" s="57"/>
      <c r="C81" s="58"/>
      <c r="D81" s="58"/>
      <c r="E81" s="58"/>
      <c r="F81" s="58"/>
      <c r="G81" s="58"/>
      <c r="H81" s="58"/>
      <c r="I81" s="58"/>
      <c r="J81" s="58"/>
      <c r="K81" s="165"/>
      <c r="L81" s="5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34" customFormat="1" ht="24.95" customHeight="1">
      <c r="A82" s="28"/>
      <c r="B82" s="29"/>
      <c r="C82" s="15" t="s">
        <v>117</v>
      </c>
      <c r="D82" s="28"/>
      <c r="E82" s="28"/>
      <c r="F82" s="28"/>
      <c r="G82" s="28"/>
      <c r="H82" s="28"/>
      <c r="I82" s="28"/>
      <c r="J82" s="28"/>
      <c r="K82" s="138"/>
      <c r="L82" s="5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34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138"/>
      <c r="L83" s="5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34" customFormat="1" ht="12" customHeight="1">
      <c r="A84" s="28"/>
      <c r="B84" s="29"/>
      <c r="C84" s="24" t="s">
        <v>15</v>
      </c>
      <c r="D84" s="28"/>
      <c r="E84" s="28"/>
      <c r="F84" s="28"/>
      <c r="G84" s="28"/>
      <c r="H84" s="28"/>
      <c r="I84" s="28"/>
      <c r="J84" s="28"/>
      <c r="K84" s="138"/>
      <c r="L84" s="5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34" customFormat="1" ht="26.25" customHeight="1">
      <c r="A85" s="28"/>
      <c r="B85" s="29"/>
      <c r="C85" s="28"/>
      <c r="D85" s="28"/>
      <c r="E85" s="136" t="str">
        <f>E7</f>
        <v>SŠ chovu koní a jezdectví Kladruby nad Labem - rekonstrukce DM</v>
      </c>
      <c r="F85" s="137"/>
      <c r="G85" s="137"/>
      <c r="H85" s="137"/>
      <c r="I85" s="28"/>
      <c r="J85" s="28"/>
      <c r="K85" s="138"/>
      <c r="L85" s="5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2" ht="12" customHeight="1">
      <c r="B86" s="14"/>
      <c r="C86" s="24" t="s">
        <v>115</v>
      </c>
      <c r="L86" s="14"/>
    </row>
    <row r="87" spans="1:31" s="34" customFormat="1" ht="16.5" customHeight="1">
      <c r="A87" s="28"/>
      <c r="B87" s="29"/>
      <c r="C87" s="28"/>
      <c r="D87" s="28"/>
      <c r="E87" s="136" t="s">
        <v>1953</v>
      </c>
      <c r="F87" s="139"/>
      <c r="G87" s="139"/>
      <c r="H87" s="139"/>
      <c r="I87" s="28"/>
      <c r="J87" s="28"/>
      <c r="K87" s="138"/>
      <c r="L87" s="5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34" customFormat="1" ht="12" customHeight="1">
      <c r="A88" s="28"/>
      <c r="B88" s="29"/>
      <c r="C88" s="24" t="s">
        <v>1954</v>
      </c>
      <c r="D88" s="28"/>
      <c r="E88" s="28"/>
      <c r="F88" s="28"/>
      <c r="G88" s="28"/>
      <c r="H88" s="28"/>
      <c r="I88" s="28"/>
      <c r="J88" s="28"/>
      <c r="K88" s="138"/>
      <c r="L88" s="5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34" customFormat="1" ht="16.5" customHeight="1">
      <c r="A89" s="28"/>
      <c r="B89" s="29"/>
      <c r="C89" s="28"/>
      <c r="D89" s="28"/>
      <c r="E89" s="64" t="str">
        <f>E11</f>
        <v>05 - Ostatní náklady</v>
      </c>
      <c r="F89" s="139"/>
      <c r="G89" s="139"/>
      <c r="H89" s="139"/>
      <c r="I89" s="28"/>
      <c r="J89" s="28"/>
      <c r="K89" s="138"/>
      <c r="L89" s="5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34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138"/>
      <c r="L90" s="5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34" customFormat="1" ht="12" customHeight="1">
      <c r="A91" s="28"/>
      <c r="B91" s="29"/>
      <c r="C91" s="24" t="s">
        <v>19</v>
      </c>
      <c r="D91" s="28"/>
      <c r="E91" s="28"/>
      <c r="F91" s="25" t="str">
        <f>F14</f>
        <v xml:space="preserve"> </v>
      </c>
      <c r="G91" s="28"/>
      <c r="H91" s="28"/>
      <c r="I91" s="24" t="s">
        <v>21</v>
      </c>
      <c r="J91" s="140" t="str">
        <f>IF(J14="","",J14)</f>
        <v>15. 2. 2021</v>
      </c>
      <c r="K91" s="138"/>
      <c r="L91" s="5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34" customFormat="1" ht="6.95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138"/>
      <c r="L92" s="50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34" customFormat="1" ht="15.2" customHeight="1">
      <c r="A93" s="28"/>
      <c r="B93" s="29"/>
      <c r="C93" s="24" t="s">
        <v>23</v>
      </c>
      <c r="D93" s="28"/>
      <c r="E93" s="28"/>
      <c r="F93" s="25" t="str">
        <f>E17</f>
        <v>Pardubický kraj</v>
      </c>
      <c r="G93" s="28"/>
      <c r="H93" s="28"/>
      <c r="I93" s="24" t="s">
        <v>29</v>
      </c>
      <c r="J93" s="166" t="str">
        <f>E23</f>
        <v>astalon s.r.o.</v>
      </c>
      <c r="K93" s="138"/>
      <c r="L93" s="50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34" customFormat="1" ht="15.2" customHeight="1">
      <c r="A94" s="28"/>
      <c r="B94" s="29"/>
      <c r="C94" s="24" t="s">
        <v>27</v>
      </c>
      <c r="D94" s="28"/>
      <c r="E94" s="28"/>
      <c r="F94" s="25" t="str">
        <f>IF(E20="","",E20)</f>
        <v>Vyplň údaj</v>
      </c>
      <c r="G94" s="28"/>
      <c r="H94" s="28"/>
      <c r="I94" s="24" t="s">
        <v>32</v>
      </c>
      <c r="J94" s="166" t="str">
        <f>E26</f>
        <v xml:space="preserve"> </v>
      </c>
      <c r="K94" s="138"/>
      <c r="L94" s="50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34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138"/>
      <c r="L95" s="50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34" customFormat="1" ht="29.25" customHeight="1">
      <c r="A96" s="28"/>
      <c r="B96" s="29"/>
      <c r="C96" s="167" t="s">
        <v>118</v>
      </c>
      <c r="D96" s="153"/>
      <c r="E96" s="153"/>
      <c r="F96" s="153"/>
      <c r="G96" s="153"/>
      <c r="H96" s="153"/>
      <c r="I96" s="153"/>
      <c r="J96" s="168" t="s">
        <v>119</v>
      </c>
      <c r="K96" s="169"/>
      <c r="L96" s="50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34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138"/>
      <c r="L97" s="50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34" customFormat="1" ht="22.7" customHeight="1">
      <c r="A98" s="28"/>
      <c r="B98" s="29"/>
      <c r="C98" s="170" t="s">
        <v>120</v>
      </c>
      <c r="D98" s="28"/>
      <c r="E98" s="28"/>
      <c r="F98" s="28"/>
      <c r="G98" s="28"/>
      <c r="H98" s="28"/>
      <c r="I98" s="28"/>
      <c r="J98" s="148">
        <f>J122</f>
        <v>0</v>
      </c>
      <c r="K98" s="138"/>
      <c r="L98" s="50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1" t="s">
        <v>121</v>
      </c>
    </row>
    <row r="99" spans="2:12" s="172" customFormat="1" ht="24.95" customHeight="1">
      <c r="B99" s="171"/>
      <c r="D99" s="173" t="s">
        <v>1956</v>
      </c>
      <c r="E99" s="174"/>
      <c r="F99" s="174"/>
      <c r="G99" s="174"/>
      <c r="H99" s="174"/>
      <c r="I99" s="174"/>
      <c r="J99" s="175">
        <f>J123</f>
        <v>0</v>
      </c>
      <c r="K99" s="176"/>
      <c r="L99" s="171"/>
    </row>
    <row r="100" spans="2:12" s="172" customFormat="1" ht="24.95" customHeight="1">
      <c r="B100" s="171"/>
      <c r="D100" s="173" t="s">
        <v>131</v>
      </c>
      <c r="E100" s="174"/>
      <c r="F100" s="174"/>
      <c r="G100" s="174"/>
      <c r="H100" s="174"/>
      <c r="I100" s="174"/>
      <c r="J100" s="175">
        <f>J125</f>
        <v>0</v>
      </c>
      <c r="K100" s="176"/>
      <c r="L100" s="171"/>
    </row>
    <row r="101" spans="1:31" s="34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138"/>
      <c r="L101" s="50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34" customFormat="1" ht="6.95" customHeight="1">
      <c r="A102" s="28"/>
      <c r="B102" s="55"/>
      <c r="C102" s="56"/>
      <c r="D102" s="56"/>
      <c r="E102" s="56"/>
      <c r="F102" s="56"/>
      <c r="G102" s="56"/>
      <c r="H102" s="56"/>
      <c r="I102" s="56"/>
      <c r="J102" s="56"/>
      <c r="K102" s="164"/>
      <c r="L102" s="50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34" customFormat="1" ht="6.95" customHeight="1">
      <c r="A106" s="28"/>
      <c r="B106" s="57"/>
      <c r="C106" s="58"/>
      <c r="D106" s="58"/>
      <c r="E106" s="58"/>
      <c r="F106" s="58"/>
      <c r="G106" s="58"/>
      <c r="H106" s="58"/>
      <c r="I106" s="58"/>
      <c r="J106" s="58"/>
      <c r="K106" s="165"/>
      <c r="L106" s="50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34" customFormat="1" ht="24.95" customHeight="1">
      <c r="A107" s="28"/>
      <c r="B107" s="29"/>
      <c r="C107" s="15" t="s">
        <v>144</v>
      </c>
      <c r="D107" s="28"/>
      <c r="E107" s="28"/>
      <c r="F107" s="28"/>
      <c r="G107" s="28"/>
      <c r="H107" s="28"/>
      <c r="I107" s="28"/>
      <c r="J107" s="28"/>
      <c r="K107" s="138"/>
      <c r="L107" s="50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34" customFormat="1" ht="6.9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138"/>
      <c r="L108" s="50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34" customFormat="1" ht="12" customHeight="1">
      <c r="A109" s="28"/>
      <c r="B109" s="29"/>
      <c r="C109" s="24" t="s">
        <v>15</v>
      </c>
      <c r="D109" s="28"/>
      <c r="E109" s="28"/>
      <c r="F109" s="28"/>
      <c r="G109" s="28"/>
      <c r="H109" s="28"/>
      <c r="I109" s="28"/>
      <c r="J109" s="28"/>
      <c r="K109" s="138"/>
      <c r="L109" s="50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34" customFormat="1" ht="26.25" customHeight="1">
      <c r="A110" s="28"/>
      <c r="B110" s="29"/>
      <c r="C110" s="28"/>
      <c r="D110" s="28"/>
      <c r="E110" s="136" t="str">
        <f>E7</f>
        <v>SŠ chovu koní a jezdectví Kladruby nad Labem - rekonstrukce DM</v>
      </c>
      <c r="F110" s="137"/>
      <c r="G110" s="137"/>
      <c r="H110" s="137"/>
      <c r="I110" s="28"/>
      <c r="J110" s="28"/>
      <c r="K110" s="138"/>
      <c r="L110" s="50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2:12" ht="12" customHeight="1">
      <c r="B111" s="14"/>
      <c r="C111" s="24" t="s">
        <v>115</v>
      </c>
      <c r="L111" s="14"/>
    </row>
    <row r="112" spans="1:31" s="34" customFormat="1" ht="16.5" customHeight="1">
      <c r="A112" s="28"/>
      <c r="B112" s="29"/>
      <c r="C112" s="28"/>
      <c r="D112" s="28"/>
      <c r="E112" s="136" t="s">
        <v>1953</v>
      </c>
      <c r="F112" s="139"/>
      <c r="G112" s="139"/>
      <c r="H112" s="139"/>
      <c r="I112" s="28"/>
      <c r="J112" s="28"/>
      <c r="K112" s="138"/>
      <c r="L112" s="50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34" customFormat="1" ht="12" customHeight="1">
      <c r="A113" s="28"/>
      <c r="B113" s="29"/>
      <c r="C113" s="24" t="s">
        <v>1954</v>
      </c>
      <c r="D113" s="28"/>
      <c r="E113" s="28"/>
      <c r="F113" s="28"/>
      <c r="G113" s="28"/>
      <c r="H113" s="28"/>
      <c r="I113" s="28"/>
      <c r="J113" s="28"/>
      <c r="K113" s="138"/>
      <c r="L113" s="50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34" customFormat="1" ht="16.5" customHeight="1">
      <c r="A114" s="28"/>
      <c r="B114" s="29"/>
      <c r="C114" s="28"/>
      <c r="D114" s="28"/>
      <c r="E114" s="64" t="str">
        <f>E11</f>
        <v>05 - Ostatní náklady</v>
      </c>
      <c r="F114" s="139"/>
      <c r="G114" s="139"/>
      <c r="H114" s="139"/>
      <c r="I114" s="28"/>
      <c r="J114" s="28"/>
      <c r="K114" s="138"/>
      <c r="L114" s="50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34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138"/>
      <c r="L115" s="50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34" customFormat="1" ht="12" customHeight="1">
      <c r="A116" s="28"/>
      <c r="B116" s="29"/>
      <c r="C116" s="24" t="s">
        <v>19</v>
      </c>
      <c r="D116" s="28"/>
      <c r="E116" s="28"/>
      <c r="F116" s="25" t="str">
        <f>F14</f>
        <v xml:space="preserve"> </v>
      </c>
      <c r="G116" s="28"/>
      <c r="H116" s="28"/>
      <c r="I116" s="24" t="s">
        <v>21</v>
      </c>
      <c r="J116" s="140" t="str">
        <f>IF(J14="","",J14)</f>
        <v>15. 2. 2021</v>
      </c>
      <c r="K116" s="138"/>
      <c r="L116" s="50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34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138"/>
      <c r="L117" s="50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34" customFormat="1" ht="15.2" customHeight="1">
      <c r="A118" s="28"/>
      <c r="B118" s="29"/>
      <c r="C118" s="24" t="s">
        <v>23</v>
      </c>
      <c r="D118" s="28"/>
      <c r="E118" s="28"/>
      <c r="F118" s="25" t="str">
        <f>E17</f>
        <v>Pardubický kraj</v>
      </c>
      <c r="G118" s="28"/>
      <c r="H118" s="28"/>
      <c r="I118" s="24" t="s">
        <v>29</v>
      </c>
      <c r="J118" s="166" t="str">
        <f>E23</f>
        <v>astalon s.r.o.</v>
      </c>
      <c r="K118" s="138"/>
      <c r="L118" s="50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34" customFormat="1" ht="15.2" customHeight="1">
      <c r="A119" s="28"/>
      <c r="B119" s="29"/>
      <c r="C119" s="24" t="s">
        <v>27</v>
      </c>
      <c r="D119" s="28"/>
      <c r="E119" s="28"/>
      <c r="F119" s="25" t="str">
        <f>IF(E20="","",E20)</f>
        <v>Vyplň údaj</v>
      </c>
      <c r="G119" s="28"/>
      <c r="H119" s="28"/>
      <c r="I119" s="24" t="s">
        <v>32</v>
      </c>
      <c r="J119" s="166" t="str">
        <f>E26</f>
        <v xml:space="preserve"> </v>
      </c>
      <c r="K119" s="138"/>
      <c r="L119" s="50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34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138"/>
      <c r="L120" s="50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187" customFormat="1" ht="29.25" customHeight="1">
      <c r="A121" s="143"/>
      <c r="B121" s="182"/>
      <c r="C121" s="183" t="s">
        <v>145</v>
      </c>
      <c r="D121" s="184" t="s">
        <v>59</v>
      </c>
      <c r="E121" s="184" t="s">
        <v>55</v>
      </c>
      <c r="F121" s="184" t="s">
        <v>56</v>
      </c>
      <c r="G121" s="184" t="s">
        <v>146</v>
      </c>
      <c r="H121" s="184" t="s">
        <v>147</v>
      </c>
      <c r="I121" s="184" t="s">
        <v>148</v>
      </c>
      <c r="J121" s="184" t="s">
        <v>119</v>
      </c>
      <c r="K121" s="185" t="s">
        <v>149</v>
      </c>
      <c r="L121" s="186"/>
      <c r="M121" s="85" t="s">
        <v>1</v>
      </c>
      <c r="N121" s="86" t="s">
        <v>38</v>
      </c>
      <c r="O121" s="86" t="s">
        <v>150</v>
      </c>
      <c r="P121" s="86" t="s">
        <v>151</v>
      </c>
      <c r="Q121" s="86" t="s">
        <v>152</v>
      </c>
      <c r="R121" s="86" t="s">
        <v>153</v>
      </c>
      <c r="S121" s="86" t="s">
        <v>154</v>
      </c>
      <c r="T121" s="87" t="s">
        <v>155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34" customFormat="1" ht="22.7" customHeight="1">
      <c r="A122" s="28"/>
      <c r="B122" s="29"/>
      <c r="C122" s="93" t="s">
        <v>156</v>
      </c>
      <c r="D122" s="28"/>
      <c r="E122" s="28"/>
      <c r="F122" s="28"/>
      <c r="G122" s="28"/>
      <c r="H122" s="28"/>
      <c r="I122" s="28"/>
      <c r="J122" s="188">
        <f>BK122</f>
        <v>0</v>
      </c>
      <c r="K122" s="138"/>
      <c r="L122" s="29"/>
      <c r="M122" s="88"/>
      <c r="N122" s="72"/>
      <c r="O122" s="89"/>
      <c r="P122" s="189">
        <f>P123+P125</f>
        <v>0</v>
      </c>
      <c r="Q122" s="89"/>
      <c r="R122" s="189">
        <f>R123+R125</f>
        <v>0</v>
      </c>
      <c r="S122" s="89"/>
      <c r="T122" s="190">
        <f>T123+T125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1" t="s">
        <v>73</v>
      </c>
      <c r="AU122" s="11" t="s">
        <v>121</v>
      </c>
      <c r="BK122" s="191">
        <f>BK123+BK125</f>
        <v>0</v>
      </c>
    </row>
    <row r="123" spans="2:63" s="192" customFormat="1" ht="25.9" customHeight="1">
      <c r="B123" s="193"/>
      <c r="D123" s="194" t="s">
        <v>73</v>
      </c>
      <c r="E123" s="195" t="s">
        <v>1958</v>
      </c>
      <c r="F123" s="195" t="s">
        <v>1959</v>
      </c>
      <c r="J123" s="196">
        <f>BK123</f>
        <v>0</v>
      </c>
      <c r="K123" s="197"/>
      <c r="L123" s="193"/>
      <c r="M123" s="198"/>
      <c r="N123" s="199"/>
      <c r="O123" s="199"/>
      <c r="P123" s="200">
        <f>P124</f>
        <v>0</v>
      </c>
      <c r="Q123" s="199"/>
      <c r="R123" s="200">
        <f>R124</f>
        <v>0</v>
      </c>
      <c r="S123" s="199"/>
      <c r="T123" s="201">
        <f>T124</f>
        <v>0</v>
      </c>
      <c r="AR123" s="194" t="s">
        <v>79</v>
      </c>
      <c r="AT123" s="197" t="s">
        <v>73</v>
      </c>
      <c r="AU123" s="197" t="s">
        <v>74</v>
      </c>
      <c r="AY123" s="194" t="s">
        <v>159</v>
      </c>
      <c r="BK123" s="202">
        <f>BK124</f>
        <v>0</v>
      </c>
    </row>
    <row r="124" spans="1:65" s="34" customFormat="1" ht="24.2" customHeight="1">
      <c r="A124" s="28"/>
      <c r="B124" s="29"/>
      <c r="C124" s="245" t="s">
        <v>79</v>
      </c>
      <c r="D124" s="245" t="s">
        <v>225</v>
      </c>
      <c r="E124" s="246" t="s">
        <v>2128</v>
      </c>
      <c r="F124" s="247" t="s">
        <v>2129</v>
      </c>
      <c r="G124" s="248" t="s">
        <v>2103</v>
      </c>
      <c r="H124" s="249">
        <v>1</v>
      </c>
      <c r="I124" s="2"/>
      <c r="J124" s="250">
        <f>ROUND(I124*H124,2)</f>
        <v>0</v>
      </c>
      <c r="K124" s="264" t="s">
        <v>2249</v>
      </c>
      <c r="L124" s="251"/>
      <c r="M124" s="252" t="s">
        <v>1</v>
      </c>
      <c r="N124" s="253" t="s">
        <v>39</v>
      </c>
      <c r="O124" s="76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216" t="s">
        <v>197</v>
      </c>
      <c r="AT124" s="216" t="s">
        <v>225</v>
      </c>
      <c r="AU124" s="216" t="s">
        <v>79</v>
      </c>
      <c r="AY124" s="11" t="s">
        <v>159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1" t="s">
        <v>79</v>
      </c>
      <c r="BK124" s="217">
        <f>ROUND(I124*H124,2)</f>
        <v>0</v>
      </c>
      <c r="BL124" s="11" t="s">
        <v>89</v>
      </c>
      <c r="BM124" s="216" t="s">
        <v>83</v>
      </c>
    </row>
    <row r="125" spans="2:63" s="192" customFormat="1" ht="25.9" customHeight="1">
      <c r="B125" s="193"/>
      <c r="D125" s="194" t="s">
        <v>73</v>
      </c>
      <c r="E125" s="195" t="s">
        <v>886</v>
      </c>
      <c r="F125" s="195" t="s">
        <v>887</v>
      </c>
      <c r="J125" s="196">
        <f>BK125</f>
        <v>0</v>
      </c>
      <c r="K125" s="197"/>
      <c r="L125" s="193"/>
      <c r="M125" s="198"/>
      <c r="N125" s="199"/>
      <c r="O125" s="199"/>
      <c r="P125" s="200">
        <f>SUM(P126:P130)</f>
        <v>0</v>
      </c>
      <c r="Q125" s="199"/>
      <c r="R125" s="200">
        <f>SUM(R126:R130)</f>
        <v>0</v>
      </c>
      <c r="S125" s="199"/>
      <c r="T125" s="201">
        <f>SUM(T126:T130)</f>
        <v>0</v>
      </c>
      <c r="AR125" s="194" t="s">
        <v>83</v>
      </c>
      <c r="AT125" s="197" t="s">
        <v>73</v>
      </c>
      <c r="AU125" s="197" t="s">
        <v>74</v>
      </c>
      <c r="AY125" s="194" t="s">
        <v>159</v>
      </c>
      <c r="BK125" s="202">
        <f>SUM(BK126:BK130)</f>
        <v>0</v>
      </c>
    </row>
    <row r="126" spans="1:65" s="34" customFormat="1" ht="24.2" customHeight="1">
      <c r="A126" s="28"/>
      <c r="B126" s="29"/>
      <c r="C126" s="205" t="s">
        <v>83</v>
      </c>
      <c r="D126" s="205" t="s">
        <v>161</v>
      </c>
      <c r="E126" s="206" t="s">
        <v>2130</v>
      </c>
      <c r="F126" s="207" t="s">
        <v>2131</v>
      </c>
      <c r="G126" s="208" t="s">
        <v>241</v>
      </c>
      <c r="H126" s="209">
        <v>1</v>
      </c>
      <c r="I126" s="1"/>
      <c r="J126" s="211">
        <f>ROUND(I126*H126,2)</f>
        <v>0</v>
      </c>
      <c r="K126" s="263" t="s">
        <v>2249</v>
      </c>
      <c r="L126" s="29"/>
      <c r="M126" s="212" t="s">
        <v>1</v>
      </c>
      <c r="N126" s="213" t="s">
        <v>39</v>
      </c>
      <c r="O126" s="7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216" t="s">
        <v>244</v>
      </c>
      <c r="AT126" s="216" t="s">
        <v>161</v>
      </c>
      <c r="AU126" s="216" t="s">
        <v>79</v>
      </c>
      <c r="AY126" s="11" t="s">
        <v>159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1" t="s">
        <v>79</v>
      </c>
      <c r="BK126" s="217">
        <f>ROUND(I126*H126,2)</f>
        <v>0</v>
      </c>
      <c r="BL126" s="11" t="s">
        <v>244</v>
      </c>
      <c r="BM126" s="216" t="s">
        <v>89</v>
      </c>
    </row>
    <row r="127" spans="1:65" s="34" customFormat="1" ht="24.2" customHeight="1">
      <c r="A127" s="28"/>
      <c r="B127" s="29"/>
      <c r="C127" s="205" t="s">
        <v>86</v>
      </c>
      <c r="D127" s="205" t="s">
        <v>161</v>
      </c>
      <c r="E127" s="206" t="s">
        <v>2132</v>
      </c>
      <c r="F127" s="207" t="s">
        <v>2133</v>
      </c>
      <c r="G127" s="208" t="s">
        <v>241</v>
      </c>
      <c r="H127" s="209">
        <v>2</v>
      </c>
      <c r="I127" s="1"/>
      <c r="J127" s="211">
        <f>ROUND(I127*H127,2)</f>
        <v>0</v>
      </c>
      <c r="K127" s="263" t="s">
        <v>2249</v>
      </c>
      <c r="L127" s="29"/>
      <c r="M127" s="212" t="s">
        <v>1</v>
      </c>
      <c r="N127" s="213" t="s">
        <v>39</v>
      </c>
      <c r="O127" s="76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216" t="s">
        <v>244</v>
      </c>
      <c r="AT127" s="216" t="s">
        <v>161</v>
      </c>
      <c r="AU127" s="216" t="s">
        <v>79</v>
      </c>
      <c r="AY127" s="11" t="s">
        <v>159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1" t="s">
        <v>79</v>
      </c>
      <c r="BK127" s="217">
        <f>ROUND(I127*H127,2)</f>
        <v>0</v>
      </c>
      <c r="BL127" s="11" t="s">
        <v>244</v>
      </c>
      <c r="BM127" s="216" t="s">
        <v>189</v>
      </c>
    </row>
    <row r="128" spans="1:65" s="34" customFormat="1" ht="24.2" customHeight="1">
      <c r="A128" s="28"/>
      <c r="B128" s="29"/>
      <c r="C128" s="205" t="s">
        <v>89</v>
      </c>
      <c r="D128" s="205" t="s">
        <v>161</v>
      </c>
      <c r="E128" s="206" t="s">
        <v>2134</v>
      </c>
      <c r="F128" s="207" t="s">
        <v>2135</v>
      </c>
      <c r="G128" s="208" t="s">
        <v>2136</v>
      </c>
      <c r="H128" s="209">
        <v>2</v>
      </c>
      <c r="I128" s="1"/>
      <c r="J128" s="211">
        <f>ROUND(I128*H128,2)</f>
        <v>0</v>
      </c>
      <c r="K128" s="263" t="s">
        <v>2249</v>
      </c>
      <c r="L128" s="29"/>
      <c r="M128" s="212" t="s">
        <v>1</v>
      </c>
      <c r="N128" s="213" t="s">
        <v>39</v>
      </c>
      <c r="O128" s="76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216" t="s">
        <v>244</v>
      </c>
      <c r="AT128" s="216" t="s">
        <v>161</v>
      </c>
      <c r="AU128" s="216" t="s">
        <v>79</v>
      </c>
      <c r="AY128" s="11" t="s">
        <v>159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1" t="s">
        <v>79</v>
      </c>
      <c r="BK128" s="217">
        <f>ROUND(I128*H128,2)</f>
        <v>0</v>
      </c>
      <c r="BL128" s="11" t="s">
        <v>244</v>
      </c>
      <c r="BM128" s="216" t="s">
        <v>197</v>
      </c>
    </row>
    <row r="129" spans="1:65" s="34" customFormat="1" ht="16.5" customHeight="1">
      <c r="A129" s="28"/>
      <c r="B129" s="29"/>
      <c r="C129" s="205" t="s">
        <v>108</v>
      </c>
      <c r="D129" s="205" t="s">
        <v>161</v>
      </c>
      <c r="E129" s="206" t="s">
        <v>2137</v>
      </c>
      <c r="F129" s="207" t="s">
        <v>2138</v>
      </c>
      <c r="G129" s="208" t="s">
        <v>2105</v>
      </c>
      <c r="H129" s="209">
        <v>5</v>
      </c>
      <c r="I129" s="1"/>
      <c r="J129" s="211">
        <f>ROUND(I129*H129,2)</f>
        <v>0</v>
      </c>
      <c r="K129" s="263" t="s">
        <v>2249</v>
      </c>
      <c r="L129" s="29"/>
      <c r="M129" s="212" t="s">
        <v>1</v>
      </c>
      <c r="N129" s="213" t="s">
        <v>39</v>
      </c>
      <c r="O129" s="76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216" t="s">
        <v>244</v>
      </c>
      <c r="AT129" s="216" t="s">
        <v>161</v>
      </c>
      <c r="AU129" s="216" t="s">
        <v>79</v>
      </c>
      <c r="AY129" s="11" t="s">
        <v>159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1" t="s">
        <v>79</v>
      </c>
      <c r="BK129" s="217">
        <f>ROUND(I129*H129,2)</f>
        <v>0</v>
      </c>
      <c r="BL129" s="11" t="s">
        <v>244</v>
      </c>
      <c r="BM129" s="216" t="s">
        <v>207</v>
      </c>
    </row>
    <row r="130" spans="1:65" s="34" customFormat="1" ht="16.5" customHeight="1">
      <c r="A130" s="28"/>
      <c r="B130" s="29"/>
      <c r="C130" s="205" t="s">
        <v>189</v>
      </c>
      <c r="D130" s="205" t="s">
        <v>161</v>
      </c>
      <c r="E130" s="206" t="s">
        <v>2139</v>
      </c>
      <c r="F130" s="207" t="s">
        <v>2140</v>
      </c>
      <c r="G130" s="208" t="s">
        <v>2105</v>
      </c>
      <c r="H130" s="209">
        <v>45</v>
      </c>
      <c r="I130" s="1"/>
      <c r="J130" s="211">
        <f>ROUND(I130*H130,2)</f>
        <v>0</v>
      </c>
      <c r="K130" s="263" t="s">
        <v>2249</v>
      </c>
      <c r="L130" s="29"/>
      <c r="M130" s="269" t="s">
        <v>1</v>
      </c>
      <c r="N130" s="270" t="s">
        <v>39</v>
      </c>
      <c r="O130" s="271"/>
      <c r="P130" s="272">
        <f>O130*H130</f>
        <v>0</v>
      </c>
      <c r="Q130" s="272">
        <v>0</v>
      </c>
      <c r="R130" s="272">
        <f>Q130*H130</f>
        <v>0</v>
      </c>
      <c r="S130" s="272">
        <v>0</v>
      </c>
      <c r="T130" s="273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216" t="s">
        <v>244</v>
      </c>
      <c r="AT130" s="216" t="s">
        <v>161</v>
      </c>
      <c r="AU130" s="216" t="s">
        <v>79</v>
      </c>
      <c r="AY130" s="11" t="s">
        <v>159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1" t="s">
        <v>79</v>
      </c>
      <c r="BK130" s="217">
        <f>ROUND(I130*H130,2)</f>
        <v>0</v>
      </c>
      <c r="BL130" s="11" t="s">
        <v>244</v>
      </c>
      <c r="BM130" s="216" t="s">
        <v>216</v>
      </c>
    </row>
    <row r="131" spans="1:31" s="34" customFormat="1" ht="6.95" customHeight="1">
      <c r="A131" s="28"/>
      <c r="B131" s="55"/>
      <c r="C131" s="56"/>
      <c r="D131" s="56"/>
      <c r="E131" s="56"/>
      <c r="F131" s="56"/>
      <c r="G131" s="56"/>
      <c r="H131" s="56"/>
      <c r="I131" s="56"/>
      <c r="J131" s="56"/>
      <c r="K131" s="164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sheetProtection password="C0FB" sheet="1" objects="1" scenarios="1"/>
  <autoFilter ref="C121:K13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P599\eva</dc:creator>
  <cp:keywords/>
  <dc:description/>
  <cp:lastModifiedBy>Anne-Marie</cp:lastModifiedBy>
  <dcterms:created xsi:type="dcterms:W3CDTF">2021-08-31T13:32:17Z</dcterms:created>
  <dcterms:modified xsi:type="dcterms:W3CDTF">2021-09-01T11:46:43Z</dcterms:modified>
  <cp:category/>
  <cp:version/>
  <cp:contentType/>
  <cp:contentStatus/>
</cp:coreProperties>
</file>