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_CD_Chrudim\P2_Projektová dokumentace\"/>
    </mc:Choice>
  </mc:AlternateContent>
  <bookViews>
    <workbookView xWindow="-120" yWindow="-120" windowWidth="29040" windowHeight="15960" tabRatio="752"/>
  </bookViews>
  <sheets>
    <sheet name="Rekapitulace stavby" sheetId="1" r:id="rId1"/>
    <sheet name="SO 01 - Zpevněné plochy" sheetId="2" r:id="rId2"/>
    <sheet name="IO 01 - Dešťová kanalizac..." sheetId="3" r:id="rId3"/>
    <sheet name="IO 02 - Dešťová kanalizac..." sheetId="4" r:id="rId4"/>
    <sheet name="El - Elektroinstalace IO ..." sheetId="5" r:id="rId5"/>
    <sheet name="VON - Vedlejší a ostatní ..." sheetId="6" r:id="rId6"/>
  </sheets>
  <definedNames>
    <definedName name="_xlnm._FilterDatabase" localSheetId="4" hidden="1">'El - Elektroinstalace IO ...'!$C$118:$K$172</definedName>
    <definedName name="_xlnm._FilterDatabase" localSheetId="2" hidden="1">'IO 01 - Dešťová kanalizac...'!$C$120:$K$228</definedName>
    <definedName name="_xlnm._FilterDatabase" localSheetId="3" hidden="1">'IO 02 - Dešťová kanalizac...'!$C$120:$K$230</definedName>
    <definedName name="_xlnm._FilterDatabase" localSheetId="1" hidden="1">'SO 01 - Zpevněné plochy'!$C$126:$K$312</definedName>
    <definedName name="_xlnm._FilterDatabase" localSheetId="5" hidden="1">'VON - Vedlejší a ostatní ...'!$C$122:$K$189</definedName>
    <definedName name="_xlnm.Print_Titles" localSheetId="4">'El - Elektroinstalace IO ...'!$118:$118</definedName>
    <definedName name="_xlnm.Print_Titles" localSheetId="2">'IO 01 - Dešťová kanalizac...'!$120:$120</definedName>
    <definedName name="_xlnm.Print_Titles" localSheetId="3">'IO 02 - Dešťová kanalizac...'!$120:$120</definedName>
    <definedName name="_xlnm.Print_Titles" localSheetId="0">'Rekapitulace stavby'!$92:$92</definedName>
    <definedName name="_xlnm.Print_Titles" localSheetId="1">'SO 01 - Zpevněné plochy'!$126:$126</definedName>
    <definedName name="_xlnm.Print_Titles" localSheetId="5">'VON - Vedlejší a ostatní ...'!$122:$122</definedName>
    <definedName name="_xlnm.Print_Area" localSheetId="4">'El - Elektroinstalace IO ...'!$C$4:$J$76,'El - Elektroinstalace IO ...'!$C$82:$J$100,'El - Elektroinstalace IO ...'!$C$106:$K$172</definedName>
    <definedName name="_xlnm.Print_Area" localSheetId="2">'IO 01 - Dešťová kanalizac...'!$C$4:$J$76,'IO 01 - Dešťová kanalizac...'!$C$82:$J$102,'IO 01 - Dešťová kanalizac...'!$C$108:$K$228</definedName>
    <definedName name="_xlnm.Print_Area" localSheetId="3">'IO 02 - Dešťová kanalizac...'!$C$4:$J$76,'IO 02 - Dešťová kanalizac...'!$C$82:$J$102,'IO 02 - Dešťová kanalizac...'!$C$108:$K$230</definedName>
    <definedName name="_xlnm.Print_Area" localSheetId="0">'Rekapitulace stavby'!$D$4:$AO$76,'Rekapitulace stavby'!$C$82:$AQ$100</definedName>
    <definedName name="_xlnm.Print_Area" localSheetId="1">'SO 01 - Zpevněné plochy'!$C$4:$J$76,'SO 01 - Zpevněné plochy'!$C$82:$J$108,'SO 01 - Zpevněné plochy'!$C$114:$K$312</definedName>
    <definedName name="_xlnm.Print_Area" localSheetId="5">'VON - Vedlejší a ostatní ...'!$C$4:$J$76,'VON - Vedlejší a ostatní ...'!$C$82:$J$104,'VON - Vedlejší a ostatní ...'!$C$110:$K$189</definedName>
  </definedNames>
  <calcPr calcId="152511"/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 s="1"/>
  <c r="BI187" i="6"/>
  <c r="BH187" i="6"/>
  <c r="BG187" i="6"/>
  <c r="BF187" i="6"/>
  <c r="T187" i="6"/>
  <c r="R187" i="6"/>
  <c r="P187" i="6"/>
  <c r="BI184" i="6"/>
  <c r="BH184" i="6"/>
  <c r="BG184" i="6"/>
  <c r="BF184" i="6"/>
  <c r="T184" i="6"/>
  <c r="R184" i="6"/>
  <c r="P184" i="6"/>
  <c r="BI181" i="6"/>
  <c r="BH181" i="6"/>
  <c r="BG181" i="6"/>
  <c r="BF181" i="6"/>
  <c r="T181" i="6"/>
  <c r="R181" i="6"/>
  <c r="P181" i="6"/>
  <c r="BI176" i="6"/>
  <c r="BH176" i="6"/>
  <c r="BG176" i="6"/>
  <c r="BF176" i="6"/>
  <c r="T176" i="6"/>
  <c r="T175" i="6" s="1"/>
  <c r="R176" i="6"/>
  <c r="R175" i="6" s="1"/>
  <c r="P176" i="6"/>
  <c r="P175" i="6" s="1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R169" i="6"/>
  <c r="P169" i="6"/>
  <c r="BI166" i="6"/>
  <c r="BH166" i="6"/>
  <c r="BG166" i="6"/>
  <c r="BF166" i="6"/>
  <c r="T166" i="6"/>
  <c r="R166" i="6"/>
  <c r="P166" i="6"/>
  <c r="BI161" i="6"/>
  <c r="BH161" i="6"/>
  <c r="BG161" i="6"/>
  <c r="BF161" i="6"/>
  <c r="T161" i="6"/>
  <c r="T160" i="6" s="1"/>
  <c r="R161" i="6"/>
  <c r="R160" i="6" s="1"/>
  <c r="P161" i="6"/>
  <c r="P160" i="6" s="1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39" i="6"/>
  <c r="BH139" i="6"/>
  <c r="BG139" i="6"/>
  <c r="BF139" i="6"/>
  <c r="T139" i="6"/>
  <c r="R139" i="6"/>
  <c r="P139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F117" i="6"/>
  <c r="E115" i="6"/>
  <c r="F89" i="6"/>
  <c r="E87" i="6"/>
  <c r="J24" i="6"/>
  <c r="E24" i="6"/>
  <c r="J92" i="6" s="1"/>
  <c r="J23" i="6"/>
  <c r="J21" i="6"/>
  <c r="E21" i="6"/>
  <c r="J91" i="6" s="1"/>
  <c r="J20" i="6"/>
  <c r="J18" i="6"/>
  <c r="E18" i="6"/>
  <c r="F120" i="6" s="1"/>
  <c r="J17" i="6"/>
  <c r="J15" i="6"/>
  <c r="E15" i="6"/>
  <c r="F119" i="6" s="1"/>
  <c r="J14" i="6"/>
  <c r="E7" i="6"/>
  <c r="E113" i="6" s="1"/>
  <c r="J37" i="5"/>
  <c r="J36" i="5"/>
  <c r="AY98" i="1"/>
  <c r="J35" i="5"/>
  <c r="AX98" i="1" s="1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F113" i="5"/>
  <c r="E111" i="5"/>
  <c r="F89" i="5"/>
  <c r="E87" i="5"/>
  <c r="J24" i="5"/>
  <c r="E24" i="5"/>
  <c r="J116" i="5"/>
  <c r="J23" i="5"/>
  <c r="J21" i="5"/>
  <c r="E21" i="5"/>
  <c r="J91" i="5" s="1"/>
  <c r="J20" i="5"/>
  <c r="J18" i="5"/>
  <c r="E18" i="5"/>
  <c r="F92" i="5"/>
  <c r="J17" i="5"/>
  <c r="J15" i="5"/>
  <c r="E15" i="5"/>
  <c r="F91" i="5" s="1"/>
  <c r="J14" i="5"/>
  <c r="E7" i="5"/>
  <c r="E85" i="5" s="1"/>
  <c r="J37" i="4"/>
  <c r="J36" i="4"/>
  <c r="AY97" i="1" s="1"/>
  <c r="J35" i="4"/>
  <c r="AX97" i="1" s="1"/>
  <c r="BI229" i="4"/>
  <c r="BH229" i="4"/>
  <c r="BG229" i="4"/>
  <c r="BF229" i="4"/>
  <c r="T229" i="4"/>
  <c r="T228" i="4" s="1"/>
  <c r="R229" i="4"/>
  <c r="R228" i="4" s="1"/>
  <c r="P229" i="4"/>
  <c r="P228" i="4" s="1"/>
  <c r="BI226" i="4"/>
  <c r="BH226" i="4"/>
  <c r="BG226" i="4"/>
  <c r="BF226" i="4"/>
  <c r="T226" i="4"/>
  <c r="T225" i="4" s="1"/>
  <c r="R226" i="4"/>
  <c r="R225" i="4"/>
  <c r="P226" i="4"/>
  <c r="P225" i="4" s="1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F115" i="4"/>
  <c r="E113" i="4"/>
  <c r="F89" i="4"/>
  <c r="E87" i="4"/>
  <c r="J24" i="4"/>
  <c r="E24" i="4"/>
  <c r="J118" i="4"/>
  <c r="J23" i="4"/>
  <c r="J21" i="4"/>
  <c r="E21" i="4"/>
  <c r="J91" i="4"/>
  <c r="J20" i="4"/>
  <c r="J18" i="4"/>
  <c r="E18" i="4"/>
  <c r="F118" i="4"/>
  <c r="J17" i="4"/>
  <c r="J15" i="4"/>
  <c r="E15" i="4"/>
  <c r="F117" i="4"/>
  <c r="J14" i="4"/>
  <c r="E7" i="4"/>
  <c r="E85" i="4"/>
  <c r="J37" i="3"/>
  <c r="J36" i="3"/>
  <c r="AY96" i="1"/>
  <c r="J35" i="3"/>
  <c r="AX96" i="1" s="1"/>
  <c r="BI227" i="3"/>
  <c r="BH227" i="3"/>
  <c r="BG227" i="3"/>
  <c r="BF227" i="3"/>
  <c r="T227" i="3"/>
  <c r="T226" i="3"/>
  <c r="R227" i="3"/>
  <c r="R226" i="3" s="1"/>
  <c r="P227" i="3"/>
  <c r="P226" i="3"/>
  <c r="BI224" i="3"/>
  <c r="BH224" i="3"/>
  <c r="BG224" i="3"/>
  <c r="BF224" i="3"/>
  <c r="T224" i="3"/>
  <c r="T223" i="3" s="1"/>
  <c r="R224" i="3"/>
  <c r="R223" i="3"/>
  <c r="P224" i="3"/>
  <c r="P223" i="3" s="1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F115" i="3"/>
  <c r="E113" i="3"/>
  <c r="F89" i="3"/>
  <c r="E87" i="3"/>
  <c r="J24" i="3"/>
  <c r="E24" i="3"/>
  <c r="J118" i="3"/>
  <c r="J23" i="3"/>
  <c r="J21" i="3"/>
  <c r="E21" i="3"/>
  <c r="J91" i="3"/>
  <c r="J20" i="3"/>
  <c r="J18" i="3"/>
  <c r="E18" i="3"/>
  <c r="F118" i="3"/>
  <c r="J17" i="3"/>
  <c r="J15" i="3"/>
  <c r="E15" i="3"/>
  <c r="F91" i="3"/>
  <c r="J14" i="3"/>
  <c r="E7" i="3"/>
  <c r="E85" i="3"/>
  <c r="J37" i="2"/>
  <c r="J36" i="2"/>
  <c r="AY95" i="1"/>
  <c r="J35" i="2"/>
  <c r="AX95" i="1" s="1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3" i="2"/>
  <c r="BH303" i="2"/>
  <c r="BG303" i="2"/>
  <c r="BF303" i="2"/>
  <c r="T303" i="2"/>
  <c r="T302" i="2"/>
  <c r="R303" i="2"/>
  <c r="R302" i="2" s="1"/>
  <c r="P303" i="2"/>
  <c r="P302" i="2" s="1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T224" i="2" s="1"/>
  <c r="R225" i="2"/>
  <c r="R224" i="2"/>
  <c r="P225" i="2"/>
  <c r="P224" i="2" s="1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F121" i="2"/>
  <c r="E119" i="2"/>
  <c r="F89" i="2"/>
  <c r="E87" i="2"/>
  <c r="J24" i="2"/>
  <c r="E24" i="2"/>
  <c r="J124" i="2"/>
  <c r="J23" i="2"/>
  <c r="J21" i="2"/>
  <c r="E21" i="2"/>
  <c r="J123" i="2" s="1"/>
  <c r="J20" i="2"/>
  <c r="J18" i="2"/>
  <c r="E18" i="2"/>
  <c r="F92" i="2"/>
  <c r="J17" i="2"/>
  <c r="J15" i="2"/>
  <c r="E15" i="2"/>
  <c r="F123" i="2" s="1"/>
  <c r="J14" i="2"/>
  <c r="E7" i="2"/>
  <c r="E117" i="2" s="1"/>
  <c r="L90" i="1"/>
  <c r="AM90" i="1"/>
  <c r="AM89" i="1"/>
  <c r="L89" i="1"/>
  <c r="L87" i="1"/>
  <c r="L85" i="1"/>
  <c r="L84" i="1"/>
  <c r="BK134" i="5"/>
  <c r="J130" i="5"/>
  <c r="J128" i="5"/>
  <c r="BK125" i="5"/>
  <c r="J213" i="4"/>
  <c r="J209" i="4"/>
  <c r="BK205" i="4"/>
  <c r="BK197" i="4"/>
  <c r="BK195" i="4"/>
  <c r="J178" i="4"/>
  <c r="BK170" i="4"/>
  <c r="J168" i="4"/>
  <c r="J164" i="4"/>
  <c r="BK162" i="4"/>
  <c r="J155" i="4"/>
  <c r="BK153" i="4"/>
  <c r="J149" i="4"/>
  <c r="J145" i="4"/>
  <c r="J127" i="4"/>
  <c r="BK227" i="3"/>
  <c r="J227" i="3"/>
  <c r="BK217" i="3"/>
  <c r="BK215" i="3"/>
  <c r="J207" i="3"/>
  <c r="J201" i="3"/>
  <c r="BK197" i="3"/>
  <c r="J195" i="3"/>
  <c r="BK193" i="3"/>
  <c r="J155" i="3"/>
  <c r="J153" i="3"/>
  <c r="BK151" i="3"/>
  <c r="J147" i="3"/>
  <c r="BK145" i="3"/>
  <c r="BK141" i="3"/>
  <c r="BK311" i="2"/>
  <c r="J309" i="2"/>
  <c r="J303" i="2"/>
  <c r="J298" i="2"/>
  <c r="BK293" i="2"/>
  <c r="BK284" i="2"/>
  <c r="J279" i="2"/>
  <c r="J273" i="2"/>
  <c r="BK271" i="2"/>
  <c r="J269" i="2"/>
  <c r="J249" i="2"/>
  <c r="J243" i="2"/>
  <c r="BK231" i="2"/>
  <c r="J207" i="2"/>
  <c r="BK198" i="2"/>
  <c r="J192" i="2"/>
  <c r="J176" i="2"/>
  <c r="BK173" i="2"/>
  <c r="BK167" i="2"/>
  <c r="J145" i="2"/>
  <c r="BK141" i="2"/>
  <c r="J187" i="6"/>
  <c r="BK184" i="6"/>
  <c r="BK167" i="5"/>
  <c r="J165" i="5"/>
  <c r="BK161" i="5"/>
  <c r="J157" i="5"/>
  <c r="J143" i="5"/>
  <c r="BK136" i="5"/>
  <c r="BK132" i="5"/>
  <c r="J125" i="5"/>
  <c r="BK219" i="4"/>
  <c r="BK217" i="4"/>
  <c r="J205" i="4"/>
  <c r="BK203" i="4"/>
  <c r="J199" i="4"/>
  <c r="J189" i="4"/>
  <c r="BK182" i="4"/>
  <c r="J176" i="4"/>
  <c r="J174" i="4"/>
  <c r="J170" i="4"/>
  <c r="J162" i="4"/>
  <c r="BK155" i="4"/>
  <c r="BK151" i="4"/>
  <c r="BK149" i="4"/>
  <c r="BK147" i="4"/>
  <c r="BK139" i="4"/>
  <c r="J129" i="4"/>
  <c r="BK224" i="3"/>
  <c r="J217" i="3"/>
  <c r="BK209" i="3"/>
  <c r="J193" i="3"/>
  <c r="BK191" i="3"/>
  <c r="BK189" i="3"/>
  <c r="BK187" i="3"/>
  <c r="J185" i="3"/>
  <c r="BK183" i="3"/>
  <c r="J180" i="3"/>
  <c r="BK178" i="3"/>
  <c r="J176" i="3"/>
  <c r="BK174" i="3"/>
  <c r="J174" i="3"/>
  <c r="J172" i="3"/>
  <c r="J170" i="3"/>
  <c r="J168" i="3"/>
  <c r="BK166" i="3"/>
  <c r="BK164" i="3"/>
  <c r="BK162" i="3"/>
  <c r="J160" i="3"/>
  <c r="J158" i="3"/>
  <c r="J151" i="3"/>
  <c r="BK149" i="3"/>
  <c r="J143" i="3"/>
  <c r="J139" i="3"/>
  <c r="BK137" i="3"/>
  <c r="BK129" i="3"/>
  <c r="J127" i="3"/>
  <c r="BK123" i="3"/>
  <c r="BK298" i="2"/>
  <c r="BK296" i="2"/>
  <c r="J290" i="2"/>
  <c r="J288" i="2"/>
  <c r="J284" i="2"/>
  <c r="BK279" i="2"/>
  <c r="J263" i="2"/>
  <c r="J260" i="2"/>
  <c r="J252" i="2"/>
  <c r="J240" i="2"/>
  <c r="BK236" i="2"/>
  <c r="BK200" i="2"/>
  <c r="BK178" i="2"/>
  <c r="J171" i="2"/>
  <c r="J137" i="2"/>
  <c r="J135" i="2"/>
  <c r="J181" i="6"/>
  <c r="J150" i="6"/>
  <c r="BK148" i="6"/>
  <c r="J171" i="5"/>
  <c r="J169" i="5"/>
  <c r="J163" i="5"/>
  <c r="BK153" i="5"/>
  <c r="J147" i="5"/>
  <c r="BK145" i="5"/>
  <c r="J140" i="5"/>
  <c r="BK128" i="5"/>
  <c r="J123" i="5"/>
  <c r="BK121" i="5"/>
  <c r="J229" i="4"/>
  <c r="BK215" i="4"/>
  <c r="BK201" i="4"/>
  <c r="J195" i="4"/>
  <c r="BK187" i="4"/>
  <c r="J180" i="4"/>
  <c r="BK176" i="4"/>
  <c r="J141" i="4"/>
  <c r="BK133" i="4"/>
  <c r="BK131" i="4"/>
  <c r="BK125" i="4"/>
  <c r="BK221" i="3"/>
  <c r="J219" i="3"/>
  <c r="J213" i="3"/>
  <c r="BK211" i="3"/>
  <c r="J205" i="3"/>
  <c r="J307" i="2"/>
  <c r="J293" i="2"/>
  <c r="BK269" i="2"/>
  <c r="BK265" i="2"/>
  <c r="BK263" i="2"/>
  <c r="BK252" i="2"/>
  <c r="BK221" i="2"/>
  <c r="J216" i="2"/>
  <c r="BK210" i="2"/>
  <c r="J203" i="2"/>
  <c r="J195" i="2"/>
  <c r="J189" i="2"/>
  <c r="BK165" i="2"/>
  <c r="J162" i="2"/>
  <c r="J155" i="2"/>
  <c r="BK152" i="2"/>
  <c r="J148" i="2"/>
  <c r="J130" i="2"/>
  <c r="BK172" i="6"/>
  <c r="J172" i="6"/>
  <c r="BK169" i="6"/>
  <c r="J169" i="6"/>
  <c r="BK166" i="6"/>
  <c r="J166" i="6"/>
  <c r="BK161" i="6"/>
  <c r="J161" i="6"/>
  <c r="BK156" i="6"/>
  <c r="J156" i="6"/>
  <c r="BK154" i="6"/>
  <c r="J154" i="6"/>
  <c r="BK150" i="6"/>
  <c r="J148" i="6"/>
  <c r="J145" i="6"/>
  <c r="BK143" i="6"/>
  <c r="BK139" i="6"/>
  <c r="BK134" i="6"/>
  <c r="J134" i="6"/>
  <c r="BK171" i="5"/>
  <c r="BK169" i="5"/>
  <c r="J161" i="5"/>
  <c r="BK159" i="5"/>
  <c r="J155" i="5"/>
  <c r="BK149" i="5"/>
  <c r="BK138" i="5"/>
  <c r="J134" i="5"/>
  <c r="BK123" i="5"/>
  <c r="BK229" i="4"/>
  <c r="J226" i="4"/>
  <c r="J223" i="4"/>
  <c r="J217" i="4"/>
  <c r="J215" i="4"/>
  <c r="J207" i="4"/>
  <c r="J193" i="4"/>
  <c r="J191" i="4"/>
  <c r="BK189" i="4"/>
  <c r="BK174" i="4"/>
  <c r="BK164" i="4"/>
  <c r="J160" i="4"/>
  <c r="J147" i="4"/>
  <c r="BK143" i="4"/>
  <c r="BK137" i="4"/>
  <c r="J135" i="4"/>
  <c r="J123" i="4"/>
  <c r="J211" i="3"/>
  <c r="J209" i="3"/>
  <c r="J203" i="3"/>
  <c r="BK201" i="3"/>
  <c r="BK199" i="3"/>
  <c r="J197" i="3"/>
  <c r="J311" i="2"/>
  <c r="BK309" i="2"/>
  <c r="BK307" i="2"/>
  <c r="BK288" i="2"/>
  <c r="J276" i="2"/>
  <c r="BK273" i="2"/>
  <c r="J267" i="2"/>
  <c r="BK246" i="2"/>
  <c r="J233" i="2"/>
  <c r="J221" i="2"/>
  <c r="BK203" i="2"/>
  <c r="BK186" i="2"/>
  <c r="J181" i="2"/>
  <c r="J167" i="2"/>
  <c r="J139" i="2"/>
  <c r="BK137" i="2"/>
  <c r="BK187" i="6"/>
  <c r="J184" i="6"/>
  <c r="BK181" i="6"/>
  <c r="BK176" i="6"/>
  <c r="J176" i="6"/>
  <c r="BK165" i="5"/>
  <c r="BK163" i="5"/>
  <c r="J159" i="5"/>
  <c r="BK157" i="5"/>
  <c r="J153" i="5"/>
  <c r="BK151" i="5"/>
  <c r="J149" i="5"/>
  <c r="BK147" i="5"/>
  <c r="J145" i="5"/>
  <c r="BK143" i="5"/>
  <c r="J138" i="5"/>
  <c r="J136" i="5"/>
  <c r="J132" i="5"/>
  <c r="BK130" i="5"/>
  <c r="BK221" i="4"/>
  <c r="BK213" i="4"/>
  <c r="BK207" i="4"/>
  <c r="J203" i="4"/>
  <c r="BK199" i="4"/>
  <c r="J197" i="4"/>
  <c r="BK193" i="4"/>
  <c r="BK184" i="4"/>
  <c r="J172" i="4"/>
  <c r="BK166" i="4"/>
  <c r="J158" i="4"/>
  <c r="J153" i="4"/>
  <c r="J151" i="4"/>
  <c r="J143" i="4"/>
  <c r="J139" i="4"/>
  <c r="BK135" i="4"/>
  <c r="BK129" i="4"/>
  <c r="J125" i="4"/>
  <c r="J215" i="3"/>
  <c r="BK213" i="3"/>
  <c r="BK303" i="2"/>
  <c r="J300" i="2"/>
  <c r="BK290" i="2"/>
  <c r="J281" i="2"/>
  <c r="BK274" i="2"/>
  <c r="J271" i="2"/>
  <c r="J265" i="2"/>
  <c r="J231" i="2"/>
  <c r="BK229" i="2"/>
  <c r="J225" i="2"/>
  <c r="J219" i="2"/>
  <c r="J210" i="2"/>
  <c r="BK207" i="2"/>
  <c r="J178" i="2"/>
  <c r="J169" i="2"/>
  <c r="BK162" i="2"/>
  <c r="BK145" i="2"/>
  <c r="BK139" i="2"/>
  <c r="J133" i="2"/>
  <c r="J191" i="3"/>
  <c r="J189" i="3"/>
  <c r="J187" i="3"/>
  <c r="BK185" i="3"/>
  <c r="J137" i="3"/>
  <c r="J135" i="3"/>
  <c r="J133" i="3"/>
  <c r="J131" i="3"/>
  <c r="J129" i="3"/>
  <c r="BK127" i="3"/>
  <c r="J125" i="3"/>
  <c r="BK300" i="2"/>
  <c r="J296" i="2"/>
  <c r="BK281" i="2"/>
  <c r="BK276" i="2"/>
  <c r="J274" i="2"/>
  <c r="BK267" i="2"/>
  <c r="J255" i="2"/>
  <c r="J246" i="2"/>
  <c r="BK240" i="2"/>
  <c r="J236" i="2"/>
  <c r="BK216" i="2"/>
  <c r="BK176" i="2"/>
  <c r="BK171" i="2"/>
  <c r="J165" i="2"/>
  <c r="J152" i="2"/>
  <c r="BK135" i="2"/>
  <c r="BK145" i="6"/>
  <c r="J143" i="6"/>
  <c r="J139" i="6"/>
  <c r="BK131" i="6"/>
  <c r="J131" i="6"/>
  <c r="BK128" i="6"/>
  <c r="J128" i="6"/>
  <c r="BK126" i="6"/>
  <c r="J126" i="6"/>
  <c r="J167" i="5"/>
  <c r="BK155" i="5"/>
  <c r="J151" i="5"/>
  <c r="BK140" i="5"/>
  <c r="J121" i="5"/>
  <c r="BK226" i="4"/>
  <c r="BK223" i="4"/>
  <c r="J221" i="4"/>
  <c r="BK211" i="4"/>
  <c r="J201" i="4"/>
  <c r="BK191" i="4"/>
  <c r="J187" i="4"/>
  <c r="BK180" i="4"/>
  <c r="BK172" i="4"/>
  <c r="BK168" i="4"/>
  <c r="BK158" i="4"/>
  <c r="BK141" i="4"/>
  <c r="J137" i="4"/>
  <c r="J131" i="4"/>
  <c r="BK123" i="4"/>
  <c r="J221" i="3"/>
  <c r="BK203" i="3"/>
  <c r="J199" i="3"/>
  <c r="J183" i="3"/>
  <c r="BK180" i="3"/>
  <c r="J178" i="3"/>
  <c r="BK176" i="3"/>
  <c r="BK172" i="3"/>
  <c r="BK170" i="3"/>
  <c r="BK168" i="3"/>
  <c r="J166" i="3"/>
  <c r="J164" i="3"/>
  <c r="J162" i="3"/>
  <c r="BK160" i="3"/>
  <c r="BK158" i="3"/>
  <c r="BK155" i="3"/>
  <c r="BK153" i="3"/>
  <c r="J149" i="3"/>
  <c r="BK147" i="3"/>
  <c r="J145" i="3"/>
  <c r="BK143" i="3"/>
  <c r="J141" i="3"/>
  <c r="BK139" i="3"/>
  <c r="BK135" i="3"/>
  <c r="BK133" i="3"/>
  <c r="BK131" i="3"/>
  <c r="BK125" i="3"/>
  <c r="J123" i="3"/>
  <c r="BK260" i="2"/>
  <c r="BK255" i="2"/>
  <c r="BK249" i="2"/>
  <c r="BK243" i="2"/>
  <c r="BK233" i="2"/>
  <c r="J229" i="2"/>
  <c r="BK225" i="2"/>
  <c r="J213" i="2"/>
  <c r="J198" i="2"/>
  <c r="BK192" i="2"/>
  <c r="BK189" i="2"/>
  <c r="J159" i="2"/>
  <c r="BK148" i="2"/>
  <c r="J219" i="4"/>
  <c r="J211" i="4"/>
  <c r="BK209" i="4"/>
  <c r="J184" i="4"/>
  <c r="J182" i="4"/>
  <c r="BK178" i="4"/>
  <c r="J166" i="4"/>
  <c r="BK160" i="4"/>
  <c r="BK145" i="4"/>
  <c r="J133" i="4"/>
  <c r="BK127" i="4"/>
  <c r="J224" i="3"/>
  <c r="BK219" i="3"/>
  <c r="BK207" i="3"/>
  <c r="BK205" i="3"/>
  <c r="BK195" i="3"/>
  <c r="BK219" i="2"/>
  <c r="BK213" i="2"/>
  <c r="J200" i="2"/>
  <c r="BK195" i="2"/>
  <c r="J186" i="2"/>
  <c r="BK181" i="2"/>
  <c r="J173" i="2"/>
  <c r="BK169" i="2"/>
  <c r="BK159" i="2"/>
  <c r="BK155" i="2"/>
  <c r="J141" i="2"/>
  <c r="BK133" i="2"/>
  <c r="BK130" i="2"/>
  <c r="AS94" i="1"/>
  <c r="R122" i="3" l="1"/>
  <c r="T182" i="3"/>
  <c r="R122" i="4"/>
  <c r="T157" i="4"/>
  <c r="T125" i="6"/>
  <c r="T129" i="2"/>
  <c r="T206" i="2"/>
  <c r="T228" i="2"/>
  <c r="T259" i="2"/>
  <c r="P278" i="2"/>
  <c r="T278" i="2"/>
  <c r="T287" i="2"/>
  <c r="BK306" i="2"/>
  <c r="J306" i="2" s="1"/>
  <c r="J107" i="2" s="1"/>
  <c r="T306" i="2"/>
  <c r="T305" i="2" s="1"/>
  <c r="R157" i="3"/>
  <c r="T122" i="4"/>
  <c r="P186" i="4"/>
  <c r="P120" i="5"/>
  <c r="R127" i="5"/>
  <c r="T142" i="5"/>
  <c r="BK129" i="2"/>
  <c r="BK206" i="2"/>
  <c r="J206" i="2" s="1"/>
  <c r="J99" i="2" s="1"/>
  <c r="P206" i="2"/>
  <c r="P228" i="2"/>
  <c r="BK259" i="2"/>
  <c r="J259" i="2" s="1"/>
  <c r="J102" i="2" s="1"/>
  <c r="R259" i="2"/>
  <c r="BK278" i="2"/>
  <c r="J278" i="2" s="1"/>
  <c r="J103" i="2" s="1"/>
  <c r="BK287" i="2"/>
  <c r="J287" i="2" s="1"/>
  <c r="J104" i="2" s="1"/>
  <c r="R287" i="2"/>
  <c r="P306" i="2"/>
  <c r="P305" i="2" s="1"/>
  <c r="BK138" i="6"/>
  <c r="J138" i="6" s="1"/>
  <c r="J99" i="6" s="1"/>
  <c r="BK180" i="6"/>
  <c r="J180" i="6" s="1"/>
  <c r="J103" i="6" s="1"/>
  <c r="P122" i="3"/>
  <c r="BK182" i="3"/>
  <c r="J182" i="3" s="1"/>
  <c r="J99" i="3" s="1"/>
  <c r="BK186" i="4"/>
  <c r="J186" i="4" s="1"/>
  <c r="J99" i="4" s="1"/>
  <c r="T120" i="5"/>
  <c r="P127" i="5"/>
  <c r="R142" i="5"/>
  <c r="BK125" i="6"/>
  <c r="J125" i="6" s="1"/>
  <c r="R125" i="6"/>
  <c r="P180" i="6"/>
  <c r="BK122" i="3"/>
  <c r="J122" i="3" s="1"/>
  <c r="J97" i="3" s="1"/>
  <c r="P182" i="3"/>
  <c r="P157" i="4"/>
  <c r="BK120" i="5"/>
  <c r="J120" i="5" s="1"/>
  <c r="J97" i="5" s="1"/>
  <c r="P125" i="6"/>
  <c r="P129" i="2"/>
  <c r="BK157" i="3"/>
  <c r="J157" i="3" s="1"/>
  <c r="J98" i="3" s="1"/>
  <c r="T157" i="3"/>
  <c r="BK157" i="4"/>
  <c r="J157" i="4" s="1"/>
  <c r="J98" i="4" s="1"/>
  <c r="R186" i="4"/>
  <c r="BK127" i="5"/>
  <c r="J127" i="5" s="1"/>
  <c r="J98" i="5" s="1"/>
  <c r="T127" i="5"/>
  <c r="P142" i="5"/>
  <c r="P138" i="6"/>
  <c r="R129" i="2"/>
  <c r="R128" i="2" s="1"/>
  <c r="R127" i="2" s="1"/>
  <c r="R206" i="2"/>
  <c r="BK228" i="2"/>
  <c r="J228" i="2" s="1"/>
  <c r="J101" i="2" s="1"/>
  <c r="R228" i="2"/>
  <c r="P259" i="2"/>
  <c r="R278" i="2"/>
  <c r="P287" i="2"/>
  <c r="R306" i="2"/>
  <c r="R305" i="2"/>
  <c r="T122" i="3"/>
  <c r="T121" i="3" s="1"/>
  <c r="P157" i="3"/>
  <c r="P122" i="4"/>
  <c r="T186" i="4"/>
  <c r="R120" i="5"/>
  <c r="R119" i="5"/>
  <c r="BK142" i="5"/>
  <c r="J142" i="5" s="1"/>
  <c r="J99" i="5" s="1"/>
  <c r="T138" i="6"/>
  <c r="BK165" i="6"/>
  <c r="J165" i="6" s="1"/>
  <c r="J101" i="6" s="1"/>
  <c r="P165" i="6"/>
  <c r="R165" i="6"/>
  <c r="T165" i="6"/>
  <c r="R180" i="6"/>
  <c r="R182" i="3"/>
  <c r="BK122" i="4"/>
  <c r="J122" i="4" s="1"/>
  <c r="J97" i="4" s="1"/>
  <c r="R157" i="4"/>
  <c r="R138" i="6"/>
  <c r="T180" i="6"/>
  <c r="E85" i="2"/>
  <c r="BE137" i="2"/>
  <c r="BE165" i="2"/>
  <c r="BE236" i="2"/>
  <c r="BE199" i="3"/>
  <c r="BK226" i="3"/>
  <c r="J226" i="3" s="1"/>
  <c r="J101" i="3" s="1"/>
  <c r="J92" i="4"/>
  <c r="J117" i="4"/>
  <c r="BE131" i="4"/>
  <c r="BE135" i="4"/>
  <c r="BE168" i="4"/>
  <c r="BE170" i="4"/>
  <c r="BE172" i="4"/>
  <c r="BE174" i="4"/>
  <c r="BE176" i="4"/>
  <c r="BE187" i="4"/>
  <c r="BE189" i="4"/>
  <c r="BE191" i="4"/>
  <c r="BE201" i="4"/>
  <c r="BE223" i="4"/>
  <c r="BE229" i="4"/>
  <c r="J92" i="2"/>
  <c r="BE133" i="2"/>
  <c r="BE167" i="2"/>
  <c r="BE246" i="2"/>
  <c r="F92" i="3"/>
  <c r="J117" i="3"/>
  <c r="BE123" i="3"/>
  <c r="BE135" i="3"/>
  <c r="BE137" i="3"/>
  <c r="BE145" i="3"/>
  <c r="BE147" i="3"/>
  <c r="BE149" i="3"/>
  <c r="BE162" i="3"/>
  <c r="BE164" i="3"/>
  <c r="BE166" i="3"/>
  <c r="BE168" i="3"/>
  <c r="BE176" i="3"/>
  <c r="BE178" i="3"/>
  <c r="BE209" i="3"/>
  <c r="BE213" i="3"/>
  <c r="BK223" i="3"/>
  <c r="J223" i="3" s="1"/>
  <c r="J100" i="3" s="1"/>
  <c r="E111" i="4"/>
  <c r="BE129" i="4"/>
  <c r="BE139" i="4"/>
  <c r="BE153" i="4"/>
  <c r="BE155" i="4"/>
  <c r="BE162" i="4"/>
  <c r="BE178" i="4"/>
  <c r="BE195" i="4"/>
  <c r="BE197" i="4"/>
  <c r="BE199" i="4"/>
  <c r="E109" i="5"/>
  <c r="BE125" i="5"/>
  <c r="BE130" i="5"/>
  <c r="BE132" i="5"/>
  <c r="BE157" i="5"/>
  <c r="BE159" i="5"/>
  <c r="E85" i="6"/>
  <c r="F91" i="6"/>
  <c r="F92" i="6"/>
  <c r="J119" i="6"/>
  <c r="J120" i="6"/>
  <c r="BE126" i="6"/>
  <c r="BE128" i="6"/>
  <c r="BE131" i="6"/>
  <c r="BE139" i="6"/>
  <c r="J91" i="2"/>
  <c r="F124" i="2"/>
  <c r="BE155" i="2"/>
  <c r="BE178" i="2"/>
  <c r="BE189" i="2"/>
  <c r="BE192" i="2"/>
  <c r="BE271" i="2"/>
  <c r="BE273" i="2"/>
  <c r="BE293" i="2"/>
  <c r="BE307" i="2"/>
  <c r="BK224" i="2"/>
  <c r="J224" i="2"/>
  <c r="J100" i="2" s="1"/>
  <c r="BK302" i="2"/>
  <c r="J302" i="2" s="1"/>
  <c r="J105" i="2" s="1"/>
  <c r="E111" i="3"/>
  <c r="F117" i="3"/>
  <c r="BE127" i="3"/>
  <c r="BE129" i="3"/>
  <c r="BE131" i="3"/>
  <c r="BE133" i="3"/>
  <c r="BE189" i="3"/>
  <c r="BE198" i="2"/>
  <c r="BE200" i="2"/>
  <c r="BE203" i="2"/>
  <c r="BE243" i="2"/>
  <c r="BE252" i="2"/>
  <c r="BE279" i="2"/>
  <c r="BE296" i="2"/>
  <c r="BE197" i="3"/>
  <c r="BE201" i="3"/>
  <c r="BE203" i="3"/>
  <c r="BE205" i="3"/>
  <c r="BE145" i="4"/>
  <c r="BE147" i="4"/>
  <c r="BE149" i="4"/>
  <c r="BE180" i="4"/>
  <c r="J92" i="5"/>
  <c r="J115" i="5"/>
  <c r="BE134" i="5"/>
  <c r="BE145" i="5"/>
  <c r="BE149" i="5"/>
  <c r="BE169" i="5"/>
  <c r="BE172" i="6"/>
  <c r="BE176" i="6"/>
  <c r="BE181" i="6"/>
  <c r="BE187" i="6"/>
  <c r="BE135" i="2"/>
  <c r="BE145" i="2"/>
  <c r="BE159" i="2"/>
  <c r="BE162" i="2"/>
  <c r="BE169" i="2"/>
  <c r="BE195" i="2"/>
  <c r="BE210" i="2"/>
  <c r="BE263" i="2"/>
  <c r="BE265" i="2"/>
  <c r="BE274" i="2"/>
  <c r="BE281" i="2"/>
  <c r="BE309" i="2"/>
  <c r="BE195" i="3"/>
  <c r="BE219" i="3"/>
  <c r="BE221" i="3"/>
  <c r="BE125" i="4"/>
  <c r="BE127" i="4"/>
  <c r="BE166" i="4"/>
  <c r="BE182" i="4"/>
  <c r="BE211" i="4"/>
  <c r="BE219" i="4"/>
  <c r="BE221" i="4"/>
  <c r="BK225" i="4"/>
  <c r="J225" i="4" s="1"/>
  <c r="J100" i="4" s="1"/>
  <c r="BK228" i="4"/>
  <c r="J228" i="4" s="1"/>
  <c r="J101" i="4" s="1"/>
  <c r="F116" i="5"/>
  <c r="BE121" i="5"/>
  <c r="BE128" i="5"/>
  <c r="BE136" i="5"/>
  <c r="BE147" i="5"/>
  <c r="BE153" i="5"/>
  <c r="BE165" i="5"/>
  <c r="BE167" i="5"/>
  <c r="BE134" i="6"/>
  <c r="BE143" i="6"/>
  <c r="BE145" i="6"/>
  <c r="BE154" i="6"/>
  <c r="BE156" i="6"/>
  <c r="BE161" i="6"/>
  <c r="BE166" i="6"/>
  <c r="BE169" i="6"/>
  <c r="BE141" i="2"/>
  <c r="BE171" i="2"/>
  <c r="BE173" i="2"/>
  <c r="BE176" i="2"/>
  <c r="BE207" i="2"/>
  <c r="BE231" i="2"/>
  <c r="BE233" i="2"/>
  <c r="BE249" i="2"/>
  <c r="BE267" i="2"/>
  <c r="BE288" i="2"/>
  <c r="BE290" i="2"/>
  <c r="BE217" i="3"/>
  <c r="F91" i="4"/>
  <c r="BE143" i="4"/>
  <c r="BE151" i="4"/>
  <c r="BE158" i="4"/>
  <c r="BE203" i="4"/>
  <c r="BE205" i="4"/>
  <c r="BE213" i="4"/>
  <c r="BE226" i="4"/>
  <c r="F115" i="5"/>
  <c r="BE138" i="5"/>
  <c r="BE151" i="5"/>
  <c r="BE161" i="5"/>
  <c r="BE171" i="5"/>
  <c r="BE148" i="6"/>
  <c r="BE150" i="6"/>
  <c r="BE148" i="2"/>
  <c r="BE213" i="2"/>
  <c r="BE219" i="2"/>
  <c r="BE225" i="2"/>
  <c r="BE229" i="2"/>
  <c r="BE255" i="2"/>
  <c r="BE269" i="2"/>
  <c r="BE298" i="2"/>
  <c r="BE300" i="2"/>
  <c r="BE303" i="2"/>
  <c r="J92" i="3"/>
  <c r="BE125" i="3"/>
  <c r="BE139" i="3"/>
  <c r="BE141" i="3"/>
  <c r="BE151" i="3"/>
  <c r="BE155" i="3"/>
  <c r="BE160" i="3"/>
  <c r="BE170" i="3"/>
  <c r="BE172" i="3"/>
  <c r="BE174" i="3"/>
  <c r="BE180" i="3"/>
  <c r="BE183" i="3"/>
  <c r="BE185" i="3"/>
  <c r="BE187" i="3"/>
  <c r="BE191" i="3"/>
  <c r="BE193" i="3"/>
  <c r="BE207" i="3"/>
  <c r="BE211" i="3"/>
  <c r="BE215" i="3"/>
  <c r="BE224" i="3"/>
  <c r="F92" i="4"/>
  <c r="BE123" i="4"/>
  <c r="BE137" i="4"/>
  <c r="BE164" i="4"/>
  <c r="BE184" i="4"/>
  <c r="BE207" i="4"/>
  <c r="BE209" i="4"/>
  <c r="BE215" i="4"/>
  <c r="BE123" i="5"/>
  <c r="BE140" i="5"/>
  <c r="BE155" i="5"/>
  <c r="BE163" i="5"/>
  <c r="BE184" i="6"/>
  <c r="BK160" i="6"/>
  <c r="J160" i="6" s="1"/>
  <c r="J100" i="6" s="1"/>
  <c r="BK175" i="6"/>
  <c r="J175" i="6" s="1"/>
  <c r="J102" i="6" s="1"/>
  <c r="F91" i="2"/>
  <c r="BE130" i="2"/>
  <c r="BE139" i="2"/>
  <c r="BE152" i="2"/>
  <c r="BE181" i="2"/>
  <c r="BE186" i="2"/>
  <c r="BE216" i="2"/>
  <c r="BE221" i="2"/>
  <c r="BE240" i="2"/>
  <c r="BE260" i="2"/>
  <c r="BE276" i="2"/>
  <c r="BE284" i="2"/>
  <c r="BE311" i="2"/>
  <c r="BE143" i="3"/>
  <c r="BE153" i="3"/>
  <c r="BE158" i="3"/>
  <c r="BE227" i="3"/>
  <c r="BE133" i="4"/>
  <c r="BE141" i="4"/>
  <c r="BE160" i="4"/>
  <c r="BE193" i="4"/>
  <c r="BE217" i="4"/>
  <c r="BE143" i="5"/>
  <c r="F36" i="3"/>
  <c r="BC96" i="1" s="1"/>
  <c r="F36" i="2"/>
  <c r="BC95" i="1" s="1"/>
  <c r="J34" i="2"/>
  <c r="AW95" i="1" s="1"/>
  <c r="F35" i="4"/>
  <c r="BB97" i="1" s="1"/>
  <c r="F37" i="2"/>
  <c r="BD95" i="1" s="1"/>
  <c r="F35" i="2"/>
  <c r="BB95" i="1" s="1"/>
  <c r="F37" i="4"/>
  <c r="BD97" i="1" s="1"/>
  <c r="F36" i="6"/>
  <c r="BC99" i="1" s="1"/>
  <c r="J34" i="4"/>
  <c r="AW97" i="1" s="1"/>
  <c r="F35" i="3"/>
  <c r="BB96" i="1" s="1"/>
  <c r="J34" i="5"/>
  <c r="AW98" i="1" s="1"/>
  <c r="F36" i="4"/>
  <c r="BC97" i="1" s="1"/>
  <c r="J34" i="6"/>
  <c r="AW99" i="1" s="1"/>
  <c r="F34" i="6"/>
  <c r="BA99" i="1" s="1"/>
  <c r="F35" i="6"/>
  <c r="BB99" i="1" s="1"/>
  <c r="F37" i="5"/>
  <c r="BD98" i="1" s="1"/>
  <c r="F34" i="2"/>
  <c r="BA95" i="1" s="1"/>
  <c r="F35" i="5"/>
  <c r="BB98" i="1" s="1"/>
  <c r="F36" i="5"/>
  <c r="BC98" i="1" s="1"/>
  <c r="F34" i="3"/>
  <c r="BA96" i="1" s="1"/>
  <c r="F34" i="5"/>
  <c r="BA98" i="1" s="1"/>
  <c r="F37" i="6"/>
  <c r="BD99" i="1" s="1"/>
  <c r="F34" i="4"/>
  <c r="BA97" i="1" s="1"/>
  <c r="F37" i="3"/>
  <c r="BD96" i="1" s="1"/>
  <c r="J34" i="3"/>
  <c r="AW96" i="1" s="1"/>
  <c r="J98" i="6" l="1"/>
  <c r="J124" i="6"/>
  <c r="J123" i="6" s="1"/>
  <c r="BK128" i="2"/>
  <c r="J128" i="2" s="1"/>
  <c r="J97" i="2" s="1"/>
  <c r="T121" i="4"/>
  <c r="T124" i="6"/>
  <c r="T123" i="6" s="1"/>
  <c r="R124" i="6"/>
  <c r="R123" i="6" s="1"/>
  <c r="P119" i="5"/>
  <c r="AU98" i="1"/>
  <c r="P128" i="2"/>
  <c r="P127" i="2" s="1"/>
  <c r="AU95" i="1" s="1"/>
  <c r="T119" i="5"/>
  <c r="P121" i="3"/>
  <c r="AU96" i="1"/>
  <c r="P121" i="4"/>
  <c r="AU97" i="1" s="1"/>
  <c r="P124" i="6"/>
  <c r="P123" i="6" s="1"/>
  <c r="AU99" i="1" s="1"/>
  <c r="R121" i="4"/>
  <c r="T128" i="2"/>
  <c r="T127" i="2"/>
  <c r="R121" i="3"/>
  <c r="BK121" i="3"/>
  <c r="J121" i="3" s="1"/>
  <c r="J96" i="3" s="1"/>
  <c r="J129" i="2"/>
  <c r="J98" i="2" s="1"/>
  <c r="BK305" i="2"/>
  <c r="J305" i="2"/>
  <c r="J106" i="2" s="1"/>
  <c r="BK119" i="5"/>
  <c r="J119" i="5" s="1"/>
  <c r="J96" i="5" s="1"/>
  <c r="BK124" i="6"/>
  <c r="BK121" i="4"/>
  <c r="J121" i="4" s="1"/>
  <c r="J30" i="4" s="1"/>
  <c r="AG97" i="1" s="1"/>
  <c r="F33" i="4"/>
  <c r="AZ97" i="1" s="1"/>
  <c r="J33" i="2"/>
  <c r="AV95" i="1" s="1"/>
  <c r="AT95" i="1" s="1"/>
  <c r="BA94" i="1"/>
  <c r="W30" i="1" s="1"/>
  <c r="BD94" i="1"/>
  <c r="W33" i="1" s="1"/>
  <c r="J33" i="3"/>
  <c r="AV96" i="1" s="1"/>
  <c r="AT96" i="1" s="1"/>
  <c r="F33" i="2"/>
  <c r="AZ95" i="1" s="1"/>
  <c r="F33" i="5"/>
  <c r="AZ98" i="1" s="1"/>
  <c r="J33" i="5"/>
  <c r="AV98" i="1" s="1"/>
  <c r="AT98" i="1" s="1"/>
  <c r="BC94" i="1"/>
  <c r="W32" i="1" s="1"/>
  <c r="J33" i="4"/>
  <c r="AV97" i="1" s="1"/>
  <c r="AT97" i="1" s="1"/>
  <c r="F33" i="3"/>
  <c r="AZ96" i="1" s="1"/>
  <c r="BB94" i="1"/>
  <c r="AX94" i="1" s="1"/>
  <c r="J33" i="6"/>
  <c r="AV99" i="1" s="1"/>
  <c r="AT99" i="1" s="1"/>
  <c r="F33" i="6"/>
  <c r="AZ99" i="1" s="1"/>
  <c r="J97" i="6" l="1"/>
  <c r="J39" i="4"/>
  <c r="J96" i="4"/>
  <c r="BK123" i="6"/>
  <c r="BK127" i="2"/>
  <c r="J127" i="2" s="1"/>
  <c r="J30" i="2" s="1"/>
  <c r="AG95" i="1" s="1"/>
  <c r="AN95" i="1" s="1"/>
  <c r="AN97" i="1"/>
  <c r="AU94" i="1"/>
  <c r="AY94" i="1"/>
  <c r="J30" i="3"/>
  <c r="AG96" i="1" s="1"/>
  <c r="AN96" i="1" s="1"/>
  <c r="AZ94" i="1"/>
  <c r="W29" i="1" s="1"/>
  <c r="W31" i="1"/>
  <c r="AW94" i="1"/>
  <c r="AK30" i="1" s="1"/>
  <c r="J30" i="5"/>
  <c r="AG98" i="1" s="1"/>
  <c r="AN98" i="1" s="1"/>
  <c r="J96" i="6" l="1"/>
  <c r="J30" i="6"/>
  <c r="J39" i="6" s="1"/>
  <c r="J39" i="2"/>
  <c r="J39" i="3"/>
  <c r="J96" i="2"/>
  <c r="J39" i="5"/>
  <c r="AV94" i="1"/>
  <c r="AK29" i="1" s="1"/>
  <c r="AG99" i="1" l="1"/>
  <c r="AN99" i="1" s="1"/>
  <c r="AT94" i="1"/>
  <c r="AG94" i="1" l="1"/>
  <c r="AN94" i="1" s="1"/>
  <c r="AK26" i="1" l="1"/>
  <c r="AK35" i="1" s="1"/>
</calcChain>
</file>

<file path=xl/sharedStrings.xml><?xml version="1.0" encoding="utf-8"?>
<sst xmlns="http://schemas.openxmlformats.org/spreadsheetml/2006/main" count="5419" uniqueCount="858">
  <si>
    <t>Export Komplet</t>
  </si>
  <si>
    <t/>
  </si>
  <si>
    <t>2.0</t>
  </si>
  <si>
    <t>False</t>
  </si>
  <si>
    <t>{0f4873d1-f4cd-4a2c-aaf6-25e2ed62914f}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</si>
  <si>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</si>
  <si>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</si>
  <si>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</si>
  <si>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</si>
  <si>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</si>
  <si>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</si>
  <si>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</si>
  <si>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</si>
  <si>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</si>
  <si>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</si>
  <si>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</si>
  <si>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SŠ zemědělská a VOŠ Chrudim - hospodaření se srážkovými vodami v areálu školního statku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</si>
  <si>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</si>
  <si>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</si>
  <si>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</si>
  <si>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</si>
  <si>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</si>
  <si>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</si>
  <si>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</si>
  <si>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</si>
  <si>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</si>
  <si>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</si>
  <si>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</si>
  <si>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</si>
  <si>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</si>
  <si>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</si>
  <si>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</si>
  <si>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</si>
  <si>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</si>
  <si>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</si>
  <si>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</si>
  <si>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</si>
  <si>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</si>
  <si>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</si>
  <si>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</si>
  <si>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</si>
  <si>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</si>
  <si>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</si>
  <si>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</si>
  <si>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</si>
  <si>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</si>
  <si>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</si>
  <si>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</si>
  <si>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</si>
  <si>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</si>
  <si>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</si>
  <si>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</si>
  <si>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</si>
  <si>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</si>
  <si>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</si>
  <si>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</si>
  <si>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</si>
  <si>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</si>
  <si>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</si>
  <si>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</si>
  <si>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</si>
  <si>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</si>
  <si>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</si>
  <si>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</si>
  <si>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</si>
  <si>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</si>
  <si>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</si>
  <si>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</si>
  <si>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</si>
  <si>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</si>
  <si>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</si>
  <si>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</si>
  <si>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</si>
  <si>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</si>
  <si>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</si>
  <si>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</si>
  <si>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</si>
  <si>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Zpevněné plochy</t>
  </si>
  <si>
    <t>STA</t>
  </si>
  <si>
    <t>1</t>
  </si>
  <si>
    <t>{aab3f5f5-207c-4887-99ed-91a1f69f1dfe}</t>
  </si>
  <si>
    <t>2</t>
  </si>
  <si>
    <t>IO 01</t>
  </si>
  <si>
    <t>Dešťová kanalizace a retence</t>
  </si>
  <si>
    <t>{88c9011d-5ad2-4fda-a579-bdeee2d9c242}</t>
  </si>
  <si>
    <t>IO 02</t>
  </si>
  <si>
    <t>{dc901438-d450-47f4-949c-e1116e7f9e2b}</t>
  </si>
  <si>
    <t>El</t>
  </si>
  <si>
    <t>Elektroinstalace IO 01 / IO 02</t>
  </si>
  <si>
    <t>{e34362f5-4f6e-4625-8a98-f2d007f5b1b8}</t>
  </si>
  <si>
    <t>VON</t>
  </si>
  <si>
    <t>Vedlejší a ostatní ...</t>
  </si>
  <si>
    <t>{70d27b36-8659-45a9-b40c-e3c020dcb57a}</t>
  </si>
  <si>
    <t>KRYCÍ LIST SOUPISU PRACÍ</t>
  </si>
  <si>
    <t>Objekt:</t>
  </si>
  <si>
    <t>SO 01 -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</si>
  <si>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</si>
  <si>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</si>
  <si>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</si>
  <si>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</si>
  <si>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</si>
  <si>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</si>
  <si>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</si>
  <si>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</si>
  <si>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</si>
  <si>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</si>
  <si>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</si>
  <si>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</si>
  <si>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</si>
  <si>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</si>
  <si>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</si>
  <si>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</si>
  <si>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</si>
  <si>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</si>
  <si>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</si>
  <si>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</si>
  <si>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</si>
  <si>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</si>
  <si>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</si>
  <si>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</si>
  <si>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</si>
  <si>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</si>
  <si>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</si>
  <si>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</si>
  <si>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</si>
  <si>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</si>
  <si>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</si>
  <si>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</si>
  <si>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</si>
  <si>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</si>
  <si>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113107222</t>
  </si>
  <si>
    <t>Odstranění podkladu z kameniva drceného tl 200 mm strojně pl přes 200 m2</t>
  </si>
  <si>
    <t>m2</t>
  </si>
  <si>
    <t>CS ÚRS 2019 02</t>
  </si>
  <si>
    <t>4</t>
  </si>
  <si>
    <t>-2073757997</t>
  </si>
  <si>
    <t>PP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</si>
  <si>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</si>
  <si>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VV</t>
  </si>
  <si>
    <t>76,05+678</t>
  </si>
  <si>
    <t>113107337</t>
  </si>
  <si>
    <t>Odstranění podkladu z betonu vyztuženého sítěmi tl 300 mm strojně pl do 50 m2</t>
  </si>
  <si>
    <t>1268554051</t>
  </si>
  <si>
    <t>Odstranění podkladů nebo krytů strojně plochy jednotlivě do 50 m2 s přemístěním hmot na skládku na vzdálenost do 3 m nebo s naložením na dopravní prostředek z betonu vyztuženého sítěmi, o tl. vrstvy přes 150 do 300 mm</t>
  </si>
  <si>
    <t>3</t>
  </si>
  <si>
    <t>113107344</t>
  </si>
  <si>
    <t>Odstranění podkladu živičného tl 200 mm strojně pl do 50 m2</t>
  </si>
  <si>
    <t>-142803012</t>
  </si>
  <si>
    <t>Odstranění podkladů nebo krytů strojně plochy jednotlivě do 50 m2 s přemístěním hmot na skládku na vzdálenost do 3 m nebo s naložením na dopravní prostředek živičných, o tl. vrstvy přes 150 do 200 mm</t>
  </si>
  <si>
    <t>113202111</t>
  </si>
  <si>
    <t>Vytrhání obrub krajníků obrubníků stojatých</t>
  </si>
  <si>
    <t>m</t>
  </si>
  <si>
    <t>337173750</t>
  </si>
  <si>
    <t>Vytrhání obrub  s vybouráním lože, s přemístěním hmot na skládku na vzdálenost do 3 m nebo s naložením na dopravní prostředek z krajníků nebo obrubníků stojatých</t>
  </si>
  <si>
    <t>5</t>
  </si>
  <si>
    <t>113204111</t>
  </si>
  <si>
    <t>Vytrhání obrub záhonových</t>
  </si>
  <si>
    <t>-1801150274</t>
  </si>
  <si>
    <t>Vytrhání obrub  s vybouráním lože, s přemístěním hmot na skládku na vzdálenost do 3 m nebo s naložením na dopravní prostředek záhonových</t>
  </si>
  <si>
    <t>6</t>
  </si>
  <si>
    <t>131201102</t>
  </si>
  <si>
    <t>Hloubení jam nezapažených v hornině tř. 3 objemu do 1000 m3</t>
  </si>
  <si>
    <t>m3</t>
  </si>
  <si>
    <t>-1227728798</t>
  </si>
  <si>
    <t>Hloubení nezapažených jam a zářezů s urovnáním dna do předepsaného profilu a spádu v hornině tř. 3 přes 100 do 1 000 m3</t>
  </si>
  <si>
    <t>P</t>
  </si>
  <si>
    <t>Poznámka k položce:_x000D_
Výkop zeminy pro vápnění</t>
  </si>
  <si>
    <t>752,13*0,2</t>
  </si>
  <si>
    <t>7</t>
  </si>
  <si>
    <t>131201109</t>
  </si>
  <si>
    <t>Příplatek za lepivost u hloubení jam nezapažených v hornině tř. 3</t>
  </si>
  <si>
    <t>2108240540</t>
  </si>
  <si>
    <t>Hloubení nezapažených jam a zářezů s urovnáním dna do předepsaného profilu a spádu Příplatek k cenám za lepivost horniny tř. 3</t>
  </si>
  <si>
    <t>150,425*0,5 'Přepočtené koeficientem množství</t>
  </si>
  <si>
    <t>8</t>
  </si>
  <si>
    <t>131201201</t>
  </si>
  <si>
    <t>Hloubení jam zapažených v hornině tř. 3 objemu do 100 m3</t>
  </si>
  <si>
    <t>900001339</t>
  </si>
  <si>
    <t>Hloubení zapažených jam a zářezů  s urovnáním dna do předepsaného profilu a spádu v hornině tř. 3 do 100 m3</t>
  </si>
  <si>
    <t>Jámy pro 2 ks vsakovacích šachet</t>
  </si>
  <si>
    <t>2*1,5*1,5*1,5</t>
  </si>
  <si>
    <t>9</t>
  </si>
  <si>
    <t>131201209</t>
  </si>
  <si>
    <t>Příplatek za lepivost u hloubení jam zapažených v hornině tř. 3</t>
  </si>
  <si>
    <t>-455904528</t>
  </si>
  <si>
    <t>Hloubení zapažených jam a zářezů  s urovnáním dna do předepsaného profilu a spádu Příplatek k cenám za lepivost horniny tř. 3</t>
  </si>
  <si>
    <t>6,75*0,5 'Přepočtené koeficientem množství</t>
  </si>
  <si>
    <t>10</t>
  </si>
  <si>
    <t>132201101</t>
  </si>
  <si>
    <t>Hloubení rýh š do 600 mm v hornině tř. 3 objemu do 100 m3</t>
  </si>
  <si>
    <t>1551522705</t>
  </si>
  <si>
    <t>Hloubení zapažených i nezapažených rýh šířky do 600 mm  s urovnáním dna do předepsaného profilu a spádu v hornině tř. 3 do 100 m3</t>
  </si>
  <si>
    <t>Rozměry rýh (lxšxh)</t>
  </si>
  <si>
    <t>(12,8+7,6)*0,6*0,95</t>
  </si>
  <si>
    <t>11</t>
  </si>
  <si>
    <t>132201109</t>
  </si>
  <si>
    <t>Příplatek za lepivost k hloubení rýh š do 600 mm v hornině tř. 3</t>
  </si>
  <si>
    <t>239433392</t>
  </si>
  <si>
    <t>Hloubení zapažených i nezapažených rýh šířky do 600 mm  s urovnáním dna do předepsaného profilu a spádu v hornině tř. 3 Příplatek k cenám za lepivost horniny tř. 3</t>
  </si>
  <si>
    <t>11,628*0,5 'Přepočtené koeficientem množství</t>
  </si>
  <si>
    <t>12</t>
  </si>
  <si>
    <t>151101201</t>
  </si>
  <si>
    <t>Zřízení příložného pažení stěn výkopu hl do 4 m</t>
  </si>
  <si>
    <t>113663789</t>
  </si>
  <si>
    <t>Zřízení pažení stěn výkopu bez rozepření nebo vzepření  příložné, hloubky do 4 m</t>
  </si>
  <si>
    <t>2*1,5*4*1,5</t>
  </si>
  <si>
    <t>13</t>
  </si>
  <si>
    <t>151101211</t>
  </si>
  <si>
    <t>Odstranění příložného pažení stěn hl do 4 m</t>
  </si>
  <si>
    <t>-2020694941</t>
  </si>
  <si>
    <t>Odstranění pažení stěn výkopu  s uložením pažin na vzdálenost do 3 m od okraje výkopu příložné, hloubky do 4 m</t>
  </si>
  <si>
    <t>14</t>
  </si>
  <si>
    <t>151101301</t>
  </si>
  <si>
    <t>Zřízení rozepření stěn při pažení příložném hl do 4 m</t>
  </si>
  <si>
    <t>-2070514436</t>
  </si>
  <si>
    <t>Zřízení rozepření zapažených stěn výkopů  s potřebným přepažováním při roubení příložném, hloubky do 4 m</t>
  </si>
  <si>
    <t>151101311</t>
  </si>
  <si>
    <t>Odstranění rozepření stěn při pažení příložném hl do 4 m</t>
  </si>
  <si>
    <t>537734426</t>
  </si>
  <si>
    <t>Odstranění rozepření stěn výkopů  s uložením materiálu na vzdálenost do 3 m od okraje výkopu roubení příložného, hloubky do 4 m</t>
  </si>
  <si>
    <t>16</t>
  </si>
  <si>
    <t>161101101</t>
  </si>
  <si>
    <t>Svislé přemístění výkopku z horniny tř. 1 až 4 hl výkopu do 2,5 m</t>
  </si>
  <si>
    <t>-1350172453</t>
  </si>
  <si>
    <t>Svislé přemístění výkopku  bez naložení do dopravní nádoby avšak s vyprázdněním dopravní nádoby na hromadu nebo do dopravního prostředku z horniny tř. 1 až 4, při hloubce výkopu přes 1 do 2,5 m</t>
  </si>
  <si>
    <t>17</t>
  </si>
  <si>
    <t>162701105</t>
  </si>
  <si>
    <t>Vodorovné přemístění do 10000 m výkopku/sypaniny z horniny tř. 1 až 4</t>
  </si>
  <si>
    <t>2075665915</t>
  </si>
  <si>
    <t>Vodorovné přemístění výkopku nebo sypaniny po suchu  na obvyklém dopravním prostředku, bez naložení výkopku, avšak se složením bez rozhrnutí z horniny tř. 1 až 4 na vzdálenost přes 9 000 do 10 000 m</t>
  </si>
  <si>
    <t>11,628+6,75</t>
  </si>
  <si>
    <t>18</t>
  </si>
  <si>
    <t>171201201</t>
  </si>
  <si>
    <t>Uložení sypaniny na skládky</t>
  </si>
  <si>
    <t>-257689047</t>
  </si>
  <si>
    <t>Uložení sypaniny  na skládky</t>
  </si>
  <si>
    <t>19</t>
  </si>
  <si>
    <t>171201211</t>
  </si>
  <si>
    <t>Poplatek za uložení stavebního odpadu - zeminy a kameniva na skládce</t>
  </si>
  <si>
    <t>t</t>
  </si>
  <si>
    <t>-915632894</t>
  </si>
  <si>
    <t>Poplatek za uložení stavebního odpadu na skládce (skládkovné) zeminy a kameniva zatříděného do Katalogu odpadů pod kódem 170 504</t>
  </si>
  <si>
    <t>18,378*1,7 'Přepočtené koeficientem množství</t>
  </si>
  <si>
    <t>20</t>
  </si>
  <si>
    <t>174101101</t>
  </si>
  <si>
    <t>Zásyp jam, šachet rýh nebo kolem objektů sypaninou se zhutněním</t>
  </si>
  <si>
    <t>137205023</t>
  </si>
  <si>
    <t>Zásyp sypaninou z jakékoliv horniny  s uložením výkopku ve vrstvách se zhutněním jam, šachet, rýh nebo kolem objektů v těchto vykopávkách</t>
  </si>
  <si>
    <t>(12,8+7,6)*0,6*0,5</t>
  </si>
  <si>
    <t>2*1,5*1,5*1,5-PI*(0,3)^2*0,7 "obsyp filtračních šachet</t>
  </si>
  <si>
    <t>Součet</t>
  </si>
  <si>
    <t>M</t>
  </si>
  <si>
    <t>58343930</t>
  </si>
  <si>
    <t>kamenivo drcené hrubé frakce 16-32</t>
  </si>
  <si>
    <t>-1045098415</t>
  </si>
  <si>
    <t>6,552*2 'Přepočtené koeficientem množství</t>
  </si>
  <si>
    <t>22</t>
  </si>
  <si>
    <t>58331200</t>
  </si>
  <si>
    <t>štěrkopísek netříděný zásypový</t>
  </si>
  <si>
    <t>1089228332</t>
  </si>
  <si>
    <t>6,12*2 'Přepočtené koeficientem množství</t>
  </si>
  <si>
    <t>23</t>
  </si>
  <si>
    <t>175111101</t>
  </si>
  <si>
    <t>Obsypání potrubí ručně sypaninou bez prohození sítem, uloženou do 3 m</t>
  </si>
  <si>
    <t>-1906724364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</si>
  <si>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</si>
  <si>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(12,8+7,6)*(0,6*0,35-PI*(0,15)^2/4)</t>
  </si>
  <si>
    <t>24</t>
  </si>
  <si>
    <t>58337303</t>
  </si>
  <si>
    <t>štěrkopísek frakce 0/8</t>
  </si>
  <si>
    <t>786176431</t>
  </si>
  <si>
    <t>3,924*2 'Přepočtené koeficientem množství</t>
  </si>
  <si>
    <t>25</t>
  </si>
  <si>
    <t>180405111</t>
  </si>
  <si>
    <t>Založení trávníku ve vegetačních prefabrikátech výsevem semene v rovině a ve svahu do 1:5</t>
  </si>
  <si>
    <t>960430128</t>
  </si>
  <si>
    <t>Založení trávníků ve vegetačních dlaždicích nebo prefabrikátech výsevem semene v rovině nebo na svahu do 1:5</t>
  </si>
  <si>
    <t>26</t>
  </si>
  <si>
    <t>00572100</t>
  </si>
  <si>
    <t>osivo jetelotráva intenzivní víceletá</t>
  </si>
  <si>
    <t>kg</t>
  </si>
  <si>
    <t>385237301</t>
  </si>
  <si>
    <t>752,13*0,015 'Přepočtené koeficientem množství</t>
  </si>
  <si>
    <t>27</t>
  </si>
  <si>
    <t>181951102</t>
  </si>
  <si>
    <t>Úprava pláně v hornině tř. 1 až 4 se zhutněním</t>
  </si>
  <si>
    <t>1980480139</t>
  </si>
  <si>
    <t>Úprava pláně vyrovnáním výškových rozdílů  v hornině tř. 1 až 4 se zhutněním</t>
  </si>
  <si>
    <t>Poznámka k položce:_x000D_
Min. zhutnění Edef,2 = 30 MPa</t>
  </si>
  <si>
    <t>Zakládání</t>
  </si>
  <si>
    <t>28</t>
  </si>
  <si>
    <t>213141111</t>
  </si>
  <si>
    <t>Zřízení vrstvy z geotextilie v rovině nebo ve sklonu do 1:5 š do 3 m</t>
  </si>
  <si>
    <t>1332869937</t>
  </si>
  <si>
    <t>Zřízení vrstvy z geotextilie  filtrační, separační, odvodňovací, ochranné, výztužné nebo protierozní v rovině nebo ve sklonu do 1:5, šířky do 3 m</t>
  </si>
  <si>
    <t>2*6*1,5*1,5</t>
  </si>
  <si>
    <t>29</t>
  </si>
  <si>
    <t>69311080</t>
  </si>
  <si>
    <t>geotextilie netkaná separační, ochranná, filtrační, drenážní PES 200g/m2</t>
  </si>
  <si>
    <t>-1159315978</t>
  </si>
  <si>
    <t>27*1,2 'Přepočtené koeficientem množství</t>
  </si>
  <si>
    <t>30</t>
  </si>
  <si>
    <t>273322611</t>
  </si>
  <si>
    <t>Základové desky ze ŽB se zvýšenými nároky na prostředí tř. C 30/37</t>
  </si>
  <si>
    <t>1510825827</t>
  </si>
  <si>
    <t>Základy z betonu železového (bez výztuže) desky z betonu se zvýšenými nároky na prostředí tř. C 30/37</t>
  </si>
  <si>
    <t>2*(1,5*1,5-PI*(0,3)^2)*0,15</t>
  </si>
  <si>
    <t>31</t>
  </si>
  <si>
    <t>273351121</t>
  </si>
  <si>
    <t>Zřízení bednění základových desek</t>
  </si>
  <si>
    <t>156210140</t>
  </si>
  <si>
    <t>Bednění základů desek zřízení</t>
  </si>
  <si>
    <t>2*1,5*4*0,15</t>
  </si>
  <si>
    <t>32</t>
  </si>
  <si>
    <t>273351122</t>
  </si>
  <si>
    <t>Odstranění bednění základových desek</t>
  </si>
  <si>
    <t>-1957566115</t>
  </si>
  <si>
    <t>Bednění základů desek odstranění</t>
  </si>
  <si>
    <t>33</t>
  </si>
  <si>
    <t>273362021</t>
  </si>
  <si>
    <t>Výztuž základových desek svařovanými sítěmi Kari</t>
  </si>
  <si>
    <t>-687008575</t>
  </si>
  <si>
    <t>Výztuž základů desek ze svařovaných sítí z drátů typu KARI</t>
  </si>
  <si>
    <t>2*2*1,5*1,5*3,03/1000</t>
  </si>
  <si>
    <t>Vodorovné konstrukce</t>
  </si>
  <si>
    <t>34</t>
  </si>
  <si>
    <t>451572111</t>
  </si>
  <si>
    <t>Lože pod potrubí otevřený výkop z kameniva drobného těženého</t>
  </si>
  <si>
    <t>-202049631</t>
  </si>
  <si>
    <t>Lože pod potrubí, stoky a drobné objekty v otevřeném výkopu z kameniva drobného těženého 0 až 4 mm</t>
  </si>
  <si>
    <t>(12,8+7,6)*0,6*0,1 "Plocha D</t>
  </si>
  <si>
    <t>Komunikace pozemní</t>
  </si>
  <si>
    <t>35</t>
  </si>
  <si>
    <t>561021111</t>
  </si>
  <si>
    <t>Zřízení podkladu ze zeminy upravené vápnem, cementem, směsnými pojivy tl 200 mm plochy do 1000 m2</t>
  </si>
  <si>
    <t>-1545524942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</si>
  <si>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150 do 200 mm</t>
  </si>
  <si>
    <t>36</t>
  </si>
  <si>
    <t>58530170</t>
  </si>
  <si>
    <t>vápno nehašené CL 90-Q pro úpravu zemin standardní</t>
  </si>
  <si>
    <t>-1829982093</t>
  </si>
  <si>
    <t>37</t>
  </si>
  <si>
    <t>561121113</t>
  </si>
  <si>
    <t>Podklad z mechanicky zpevněné zeminy MZ tl 250 mm</t>
  </si>
  <si>
    <t>-1276201991</t>
  </si>
  <si>
    <t>Zřízení podkladu nebo ochranné vrstvy vozovky z mechanicky zpevněné zeminy MZ  bez přidání pojiva nebo vylepšovacího materiálu, s rozprostřením, vlhčením, promísením a zhutněním, tloušťka po zhutnění 250 mm</t>
  </si>
  <si>
    <t>Poznámka k položce:_x000D_
Podrobná specifikace viz příloha D.1.1.01 Technická zpráva</t>
  </si>
  <si>
    <t>38</t>
  </si>
  <si>
    <t>583312R01</t>
  </si>
  <si>
    <t>Mechanicky zpevněná zemina 40% zemina + 60% štěrk 2/32</t>
  </si>
  <si>
    <t>Vlastní</t>
  </si>
  <si>
    <t>-890068191</t>
  </si>
  <si>
    <t>752,13*0,25 "konstrukční vrstva tl. 25 cm</t>
  </si>
  <si>
    <t>144 "vyrovnání výškových rozdílů</t>
  </si>
  <si>
    <t>39</t>
  </si>
  <si>
    <t>564851111</t>
  </si>
  <si>
    <t>Podklad ze štěrkodrtě ŠD tl 150 mm</t>
  </si>
  <si>
    <t>-1633622493</t>
  </si>
  <si>
    <t>Podklad ze štěrkodrti ŠD  s rozprostřením a zhutněním, po zhutnění tl. 150 mm</t>
  </si>
  <si>
    <t>Poznámka k položce:_x000D_
Oprava stávajícího betonového krytu po kanalizační přípojce.</t>
  </si>
  <si>
    <t>40</t>
  </si>
  <si>
    <t>581131211</t>
  </si>
  <si>
    <t>Kryt cementobetonový vozovek skupiny CB II tl 200 mm</t>
  </si>
  <si>
    <t>-623236216</t>
  </si>
  <si>
    <t>Kryt cementobetonový silničních komunikací  skupiny CB II tl. 200 mm</t>
  </si>
  <si>
    <t>41</t>
  </si>
  <si>
    <t>591R01</t>
  </si>
  <si>
    <t xml:space="preserve">Podkladní čistící vrstva (dle TNV 75 9011 D.6) </t>
  </si>
  <si>
    <t>-673891430</t>
  </si>
  <si>
    <t>42</t>
  </si>
  <si>
    <t>591R02</t>
  </si>
  <si>
    <t>D+M mřížka pod rošty pro usnadnění pokládky roštů</t>
  </si>
  <si>
    <t>199422595</t>
  </si>
  <si>
    <t>43</t>
  </si>
  <si>
    <t>591R06</t>
  </si>
  <si>
    <t>D+M zasakovací rošt pro zatravnění, plast</t>
  </si>
  <si>
    <t>418569859</t>
  </si>
  <si>
    <t>D+M zasakovací rošt pro zatravnění, plast, včetně 20% ztratného</t>
  </si>
  <si>
    <t>44</t>
  </si>
  <si>
    <t>591R07</t>
  </si>
  <si>
    <t>Výplň pro zatravnění</t>
  </si>
  <si>
    <t>-791140890</t>
  </si>
  <si>
    <t>Provedení výplně zatravňovacích roštů včetně dodávky substrátu (50% prosetá ornice, 20 % praný písek, 20% lávový materiál 2-4 mm, 10% vyzrálý kompost).</t>
  </si>
  <si>
    <t>754,05*0,06</t>
  </si>
  <si>
    <t>Trubní vedení</t>
  </si>
  <si>
    <t>45</t>
  </si>
  <si>
    <t>871310310</t>
  </si>
  <si>
    <t>Montáž kanalizačního potrubí hladkého plnostěnného SN 10 z polypropylenu DN 150</t>
  </si>
  <si>
    <t>-661128215</t>
  </si>
  <si>
    <t>Montáž kanalizačního potrubí z plastů z polypropylenu PP hladkého plnostěnného SN 10 DN 150</t>
  </si>
  <si>
    <t>6,7+10,1+2</t>
  </si>
  <si>
    <t>46</t>
  </si>
  <si>
    <t>28617003</t>
  </si>
  <si>
    <t>trubka kanalizační PP plnostěnná třívrstvá DN 150x1000 mm SN 10</t>
  </si>
  <si>
    <t>-693894688</t>
  </si>
  <si>
    <t>47</t>
  </si>
  <si>
    <t>877310310</t>
  </si>
  <si>
    <t>Montáž kolen na kanalizačním potrubí z PP trub hladkých plnostěnných DN 150</t>
  </si>
  <si>
    <t>kus</t>
  </si>
  <si>
    <t>1625988670</t>
  </si>
  <si>
    <t>Montáž tvarovek na kanalizačním plastovém potrubí z polypropylenu PP hladkého plnostěnného kolen DN 150</t>
  </si>
  <si>
    <t>48</t>
  </si>
  <si>
    <t>28617172</t>
  </si>
  <si>
    <t>koleno kanalizační PP SN 16 30 ° DN 150</t>
  </si>
  <si>
    <t>-1782227440</t>
  </si>
  <si>
    <t>49</t>
  </si>
  <si>
    <t>877310330</t>
  </si>
  <si>
    <t>Montáž spojek na kanalizačním potrubí z PP trub hladkých plnostěnných DN 150</t>
  </si>
  <si>
    <t>-1481053713</t>
  </si>
  <si>
    <t>Montáž tvarovek na kanalizačním plastovém potrubí z polypropylenu PP hladkého plnostěnného spojek nebo redukcí DN 150</t>
  </si>
  <si>
    <t>50</t>
  </si>
  <si>
    <t>28617235</t>
  </si>
  <si>
    <t>spojka přesuvná kanalizační PP DN 150</t>
  </si>
  <si>
    <t>686352276</t>
  </si>
  <si>
    <t>51</t>
  </si>
  <si>
    <t>895R02</t>
  </si>
  <si>
    <t>D+M plastová filtrační šachta DN 600, s nerezovým filtračním košem, s litinovým poklopem D400</t>
  </si>
  <si>
    <t>ks</t>
  </si>
  <si>
    <t>166560109</t>
  </si>
  <si>
    <t>52</t>
  </si>
  <si>
    <t>895R04</t>
  </si>
  <si>
    <t>Napojení plastového potrubí DN 160 do stávající šachty</t>
  </si>
  <si>
    <t>134966989</t>
  </si>
  <si>
    <t>53</t>
  </si>
  <si>
    <t>899722112</t>
  </si>
  <si>
    <t>Krytí potrubí z plastů výstražnou fólií z PVC 25 cm</t>
  </si>
  <si>
    <t>1357846807</t>
  </si>
  <si>
    <t>Krytí potrubí z plastů výstražnou fólií z PVC šířky 25 cm</t>
  </si>
  <si>
    <t>Ostatní konstrukce a práce, bourání</t>
  </si>
  <si>
    <t>54</t>
  </si>
  <si>
    <t>916231213</t>
  </si>
  <si>
    <t>Osazení chodníkového obrubníku betonového stojatého s boční opěrou do lože z betonu prostého</t>
  </si>
  <si>
    <t>-1543674127</t>
  </si>
  <si>
    <t>Osazení chodníkového obrubníku betonového se zřízením lože, s vyplněním a zatřením spár cementovou maltou stojatého s boční opěrou z betonu prostého, do lože z betonu prostého</t>
  </si>
  <si>
    <t>55</t>
  </si>
  <si>
    <t>59217017</t>
  </si>
  <si>
    <t>obrubník betonový chodníkový 1000x100x250mm</t>
  </si>
  <si>
    <t>909549836</t>
  </si>
  <si>
    <t>160,952380952381*1,05 'Přepočtené koeficientem množství</t>
  </si>
  <si>
    <t>56</t>
  </si>
  <si>
    <t>919726123</t>
  </si>
  <si>
    <t>Geotextilie pro ochranu, separaci a filtraci netkaná měrná hmotnost do 500 g/m2</t>
  </si>
  <si>
    <t>CS ÚRS 2020 01</t>
  </si>
  <si>
    <t>-208630920</t>
  </si>
  <si>
    <t>Geotextilie netkaná pro ochranu, separaci nebo filtraci měrná hmotnost přes 300 do 500 g/m2</t>
  </si>
  <si>
    <t>Poznámka k položce:_x000D_
Bude použita netkaná geotextilie PP 500 g/m2</t>
  </si>
  <si>
    <t>997</t>
  </si>
  <si>
    <t>Přesun sutě</t>
  </si>
  <si>
    <t>57</t>
  </si>
  <si>
    <t>997221551</t>
  </si>
  <si>
    <t>Vodorovná doprava suti ze sypkých materiálů do 1 km</t>
  </si>
  <si>
    <t>1580316553</t>
  </si>
  <si>
    <t>Vodorovná doprava suti  bez naložení, ale se složením a s hrubým urovnáním ze sypkých materiálů, na vzdálenost do 1 km</t>
  </si>
  <si>
    <t>58</t>
  </si>
  <si>
    <t>997221559</t>
  </si>
  <si>
    <t>Příplatek ZKD 1 km u vodorovné dopravy suti ze sypkých materiálů</t>
  </si>
  <si>
    <t>1818571438</t>
  </si>
  <si>
    <t>Vodorovná doprava suti  bez naložení, ale se složením a s hrubým urovnáním Příplatek k ceně za každý další i započatý 1 km přes 1 km</t>
  </si>
  <si>
    <t>591,384*16 'Přepočtené koeficientem množství</t>
  </si>
  <si>
    <t>59</t>
  </si>
  <si>
    <t>997221815</t>
  </si>
  <si>
    <t>Poplatek za uložení na skládce (skládkovné) stavebního odpadu betonového kód odpadu 170 101</t>
  </si>
  <si>
    <t>1661186237</t>
  </si>
  <si>
    <t>Poplatek za uložení stavebního odpadu na skládce (skládkovné) z prostého betonu zatříděného do Katalogu odpadů pod kódem 170 101</t>
  </si>
  <si>
    <t>18,45+1,248</t>
  </si>
  <si>
    <t>60</t>
  </si>
  <si>
    <t>997221825</t>
  </si>
  <si>
    <t>Poplatek za uložení na skládce (skládkovné) stavebního odpadu železobetonového kód odpadu 170 101</t>
  </si>
  <si>
    <t>-479068899</t>
  </si>
  <si>
    <t>Poplatek za uložení stavebního odpadu na skládce (skládkovné) z armovaného betonu zatříděného do Katalogu odpadů pod kódem 170 101</t>
  </si>
  <si>
    <t>61</t>
  </si>
  <si>
    <t>997221845</t>
  </si>
  <si>
    <t>Poplatek za uložení na skládce (skládkovné) odpadu asfaltového bez dehtu kód odpadu 170 302</t>
  </si>
  <si>
    <t>356248571</t>
  </si>
  <si>
    <t>Poplatek za uložení stavebního odpadu na skládce (skládkovné) asfaltového bez obsahu dehtu zatříděného do Katalogu odpadů pod kódem 170 302</t>
  </si>
  <si>
    <t>62</t>
  </si>
  <si>
    <t>997221855</t>
  </si>
  <si>
    <t>Poplatek za uložení na skládce (skládkovné) zeminy a kameniva kód odpadu 170 504</t>
  </si>
  <si>
    <t>-129302120</t>
  </si>
  <si>
    <t>998</t>
  </si>
  <si>
    <t>Přesun hmot</t>
  </si>
  <si>
    <t>63</t>
  </si>
  <si>
    <t>998225111</t>
  </si>
  <si>
    <t>Přesun hmot pro pozemní komunikace s krytem z kamene, monolitickým betonovým nebo živičným</t>
  </si>
  <si>
    <t>-593627453</t>
  </si>
  <si>
    <t>Přesun hmot pro komunikace s krytem z kameniva, monolitickým betonovým nebo živičným  dopravní vzdálenost do 200 m jakékoliv délky objektu</t>
  </si>
  <si>
    <t>PSV</t>
  </si>
  <si>
    <t>Práce a dodávky PSV</t>
  </si>
  <si>
    <t>711</t>
  </si>
  <si>
    <t>Izolace proti vodě, vlhkosti a plynům</t>
  </si>
  <si>
    <t>64</t>
  </si>
  <si>
    <t>711161212</t>
  </si>
  <si>
    <t>Izolace proti zemní vlhkosti nopovou fólií svislá, nopek v 8,0 mm, tl do 0,6 mm</t>
  </si>
  <si>
    <t>1129997557</t>
  </si>
  <si>
    <t>Izolace proti zemní vlhkosti a beztlakové vodě nopovými fóliemi na ploše svislé S vrstva ochranná, odvětrávací a drenážní výška nopku 8,0 mm, tl. fólie do 0,6 mm</t>
  </si>
  <si>
    <t>65</t>
  </si>
  <si>
    <t>711161383</t>
  </si>
  <si>
    <t>Izolace proti zemní vlhkosti nopovou fólií ukončení horní lištou</t>
  </si>
  <si>
    <t>1440328833</t>
  </si>
  <si>
    <t>Izolace proti zemní vlhkosti a beztlakové vodě nopovými fóliemi ostatní ukončení izolace lištou</t>
  </si>
  <si>
    <t>66</t>
  </si>
  <si>
    <t>998711101</t>
  </si>
  <si>
    <t>Přesun hmot tonážní pro izolace proti vodě, vlhkosti a plynům v objektech výšky do 6 m</t>
  </si>
  <si>
    <t>-810088390</t>
  </si>
  <si>
    <t>Přesun hmot pro izolace proti vodě, vlhkosti a plynům  stanovený z hmotnosti přesunovaného materiálu vodorovná dopravní vzdálenost do 50 m v objektech výšky do 6 m</t>
  </si>
  <si>
    <t>IO 01 - Dešťová kanalizace a retence</t>
  </si>
  <si>
    <t>D1 - Zemní práce</t>
  </si>
  <si>
    <t>D2 - Trubní vedení - kanalizace</t>
  </si>
  <si>
    <t>D3 - Trubní vedení - vodovod užitkový</t>
  </si>
  <si>
    <t>D5 - Staveništní přesun hmot</t>
  </si>
  <si>
    <t>D6 - Zemní práce při montážích</t>
  </si>
  <si>
    <t>D1</t>
  </si>
  <si>
    <t>Pol96</t>
  </si>
  <si>
    <t>Příplatek za ztížené hloubení v blízkosti vedení</t>
  </si>
  <si>
    <t>Pol97</t>
  </si>
  <si>
    <t>Zřízení příložného pažení stěn výkopu hl do 2,5 m</t>
  </si>
  <si>
    <t>Pol98</t>
  </si>
  <si>
    <t>Odstranění příložného pažení stěn hl do 2,5 m</t>
  </si>
  <si>
    <t>Pol99</t>
  </si>
  <si>
    <t>Hloubení rýh šířky do 80 cm v hor.3 nad 100 m3</t>
  </si>
  <si>
    <t>Pol100</t>
  </si>
  <si>
    <t>Hloubení jam v zemině třídy 3</t>
  </si>
  <si>
    <t>Pol101</t>
  </si>
  <si>
    <t>Svislé přemístění výkopku z hor.3 do 2,5 m</t>
  </si>
  <si>
    <t>Pol102</t>
  </si>
  <si>
    <t>Vodorovné přemístění výkopku z hor.3 do 100 m</t>
  </si>
  <si>
    <t>Pol103</t>
  </si>
  <si>
    <t>Uložení sypaniny na pozemku investora</t>
  </si>
  <si>
    <t>Pol104</t>
  </si>
  <si>
    <t>Zásyp jam, rýh se zhutněním</t>
  </si>
  <si>
    <t>Pol105</t>
  </si>
  <si>
    <t>Obsyp potrubí bez prohození sypaniny</t>
  </si>
  <si>
    <t>Pol106</t>
  </si>
  <si>
    <t>štěrkopísek frakce 0-16 B</t>
  </si>
  <si>
    <t>T</t>
  </si>
  <si>
    <t>Pol107</t>
  </si>
  <si>
    <t>Likvidace stávajícího vybouraného betonu, živice, zeminy vč. odvozu na skládku a skládkovného</t>
  </si>
  <si>
    <t>Pol108</t>
  </si>
  <si>
    <t>Dopravní značení omezení při výkopu</t>
  </si>
  <si>
    <t>Pol109</t>
  </si>
  <si>
    <t>Vybourání krytu vč. kufru</t>
  </si>
  <si>
    <t>Pol110</t>
  </si>
  <si>
    <t>Obnova povrchu - vč. kufru</t>
  </si>
  <si>
    <t>Pol111</t>
  </si>
  <si>
    <t>Obnova povrchu - ozelenění</t>
  </si>
  <si>
    <t>Pol112</t>
  </si>
  <si>
    <t>Obetonování lomů a konce</t>
  </si>
  <si>
    <t>D2</t>
  </si>
  <si>
    <t>Trubní vedení - kanalizace</t>
  </si>
  <si>
    <t>Pol113</t>
  </si>
  <si>
    <t>D+M potrubí PVC KG SN8 DN 150</t>
  </si>
  <si>
    <t>Pol114</t>
  </si>
  <si>
    <t>D+M potrubí PVC KG SN8 DN 200</t>
  </si>
  <si>
    <t>Pol115</t>
  </si>
  <si>
    <t>D+M potrubí PVC KG SN8 DN 300</t>
  </si>
  <si>
    <t>Pol116</t>
  </si>
  <si>
    <t>D+M ŽB prefa kanalizační šachta d1000mm s poklopem D400</t>
  </si>
  <si>
    <t>Pol117</t>
  </si>
  <si>
    <t>D+M ŽB prefa kanalizační šachta 1500x1500mm s poklopem D400, hl. 4,5 m + nerez žebřík</t>
  </si>
  <si>
    <t>Pol118</t>
  </si>
  <si>
    <t>D+M Podzemní prefa retenční nádrž (užitný objem 60,21 m3) vč. kotvení do desky (vše v provedení D400)</t>
  </si>
  <si>
    <t>Pol119</t>
  </si>
  <si>
    <t>D+M ŽB armovaná deska pod retenční nádrž tl. 300 mm + podsyp</t>
  </si>
  <si>
    <t>Pol120</t>
  </si>
  <si>
    <t>Jeřáb pro osazení ŽB prefa retence a šachty</t>
  </si>
  <si>
    <t>Pol121</t>
  </si>
  <si>
    <t>Zřízení prostupů do šachet a retence jádrovým vrtáním</t>
  </si>
  <si>
    <t>Pol122</t>
  </si>
  <si>
    <t>Zkouška těsnosti potrubí kanalizace vodou</t>
  </si>
  <si>
    <t>Pol123</t>
  </si>
  <si>
    <t>Zkouška těsnosti šachet a retence</t>
  </si>
  <si>
    <t>Pol124</t>
  </si>
  <si>
    <t>Napojení na stávající potrubí / šachtu</t>
  </si>
  <si>
    <t>D3</t>
  </si>
  <si>
    <t>Trubní vedení - vodovod užitkový</t>
  </si>
  <si>
    <t>Pol125</t>
  </si>
  <si>
    <t>D+M potrubí PEd110 DN100</t>
  </si>
  <si>
    <t>Pol126</t>
  </si>
  <si>
    <t>D+M  Podzemní hydrant bude použit s jednoduchým uzávěrem např. typu AVK DN80 12.1.3. se šoupětem s trojnásobnou ucpávkou vřetene např. AVK F4 DN80 3.1. + podkladová deska 7.2.17 + hydrantový poklop 7.2.15</t>
  </si>
  <si>
    <t>Pol127</t>
  </si>
  <si>
    <t>D+M Hydrantový nástavec DN80</t>
  </si>
  <si>
    <t>Pol128</t>
  </si>
  <si>
    <t>D+M FF KUS 8500 L=400 DN80</t>
  </si>
  <si>
    <t>Pol129</t>
  </si>
  <si>
    <t>D+M N 90 5049  KOLENO DN80</t>
  </si>
  <si>
    <t>68</t>
  </si>
  <si>
    <t>Pol130</t>
  </si>
  <si>
    <t>D+M E-ŠOUPÁTKO č.4000 DN80</t>
  </si>
  <si>
    <t>70</t>
  </si>
  <si>
    <t>Pol131</t>
  </si>
  <si>
    <t>D+M ZS 9510  TELESK. 1,30-1,80 M DN 80</t>
  </si>
  <si>
    <t>72</t>
  </si>
  <si>
    <t>Pol132</t>
  </si>
  <si>
    <t>D+M POKL. 1750  TH., Š A COMBI T</t>
  </si>
  <si>
    <t>74</t>
  </si>
  <si>
    <t>Pol133</t>
  </si>
  <si>
    <t>D+M Šroubení pro připojení čerpadla DN80/100</t>
  </si>
  <si>
    <t>76</t>
  </si>
  <si>
    <t>Pol134</t>
  </si>
  <si>
    <t>D+M PE redukce DN80/DN100</t>
  </si>
  <si>
    <t>78</t>
  </si>
  <si>
    <t>Pol135</t>
  </si>
  <si>
    <t>D+M PE koleno DN80-11°</t>
  </si>
  <si>
    <t>80</t>
  </si>
  <si>
    <t>Pol136</t>
  </si>
  <si>
    <t>D+M PE koleno DN80-90°</t>
  </si>
  <si>
    <t>82</t>
  </si>
  <si>
    <t>Pol137</t>
  </si>
  <si>
    <t>D+M Příruba pro PE potrubí DN80 č.4000</t>
  </si>
  <si>
    <t>84</t>
  </si>
  <si>
    <t>Pol138</t>
  </si>
  <si>
    <t>D+M Zpětná klapka DN80 č.9830</t>
  </si>
  <si>
    <t>86</t>
  </si>
  <si>
    <t>Pol139</t>
  </si>
  <si>
    <t>D+M Vypouštěcí ventil DN50</t>
  </si>
  <si>
    <t>88</t>
  </si>
  <si>
    <t>Pol140</t>
  </si>
  <si>
    <t>D+M Kalové čerpadlo Q=7l/s, H=20m (např. SIGMA 100-KDFU-150-13-AO-03-9) vč. kabelu 35m</t>
  </si>
  <si>
    <t>90</t>
  </si>
  <si>
    <t>Pol141</t>
  </si>
  <si>
    <t>D+M Nerez řetěz, kotvení čerpadla</t>
  </si>
  <si>
    <t>92</t>
  </si>
  <si>
    <t>Pol142</t>
  </si>
  <si>
    <t>Odstatní materiál (nerezové šrouby, matky, podložky, těsnění)</t>
  </si>
  <si>
    <t>kpt</t>
  </si>
  <si>
    <t>94</t>
  </si>
  <si>
    <t>Pol143</t>
  </si>
  <si>
    <t>Montáž armatur</t>
  </si>
  <si>
    <t>96</t>
  </si>
  <si>
    <t>Pol144</t>
  </si>
  <si>
    <t>Zkouška těsnosti, proplach a desinfekce</t>
  </si>
  <si>
    <t>98</t>
  </si>
  <si>
    <t>D5</t>
  </si>
  <si>
    <t>Staveništní přesun hmot</t>
  </si>
  <si>
    <t>Pol145</t>
  </si>
  <si>
    <t>Přesun hmot, trubní vedení plastová, otevř. výkop</t>
  </si>
  <si>
    <t>102</t>
  </si>
  <si>
    <t>D6</t>
  </si>
  <si>
    <t>Zemní práce při montážích</t>
  </si>
  <si>
    <t>Pol52</t>
  </si>
  <si>
    <t>Zakrytí výstražnou folií PVC, šířka 33 cm</t>
  </si>
  <si>
    <t>104</t>
  </si>
  <si>
    <t>IO 02 - Dešťová kanalizace a retence</t>
  </si>
  <si>
    <t>D3 - Trubní vedení - vodovod užitkový + výtlak kanalizace</t>
  </si>
  <si>
    <t>Pol149</t>
  </si>
  <si>
    <t>Pol150</t>
  </si>
  <si>
    <t>Pol151</t>
  </si>
  <si>
    <t>Pol152</t>
  </si>
  <si>
    <t>Pol153</t>
  </si>
  <si>
    <t>Pol154</t>
  </si>
  <si>
    <t>Pol155</t>
  </si>
  <si>
    <t>Pol156</t>
  </si>
  <si>
    <t>Pol157</t>
  </si>
  <si>
    <t>Pol158</t>
  </si>
  <si>
    <t>Pol159</t>
  </si>
  <si>
    <t>Pol160</t>
  </si>
  <si>
    <t>Pol161</t>
  </si>
  <si>
    <t>Pol162</t>
  </si>
  <si>
    <t>Pol163</t>
  </si>
  <si>
    <t>Pol164</t>
  </si>
  <si>
    <t>Pol165</t>
  </si>
  <si>
    <t>Pol166</t>
  </si>
  <si>
    <t>Pol167</t>
  </si>
  <si>
    <t>Pol168</t>
  </si>
  <si>
    <t>D+M Lapač střešních splavenin litina DN150</t>
  </si>
  <si>
    <t>Pol169</t>
  </si>
  <si>
    <t>D+M Pozinkovaného okapu vč. svodů (doplnění chybějících částí)</t>
  </si>
  <si>
    <t>Pol170</t>
  </si>
  <si>
    <t>D+M Plastová kanalizační šachta d400mm s poklopem D400</t>
  </si>
  <si>
    <t>Pol171</t>
  </si>
  <si>
    <t>Pol172</t>
  </si>
  <si>
    <t>Pol173</t>
  </si>
  <si>
    <t>D+M Podzemní prefa retenční nádrž (užitný objem 43,03 m3) vč. kotvení do desky (vše v provedení D400)</t>
  </si>
  <si>
    <t>Pol174</t>
  </si>
  <si>
    <t>Pol175</t>
  </si>
  <si>
    <t>Pol176</t>
  </si>
  <si>
    <t>Pol177</t>
  </si>
  <si>
    <t>Pol178</t>
  </si>
  <si>
    <t>Pol179</t>
  </si>
  <si>
    <t>Trubní vedení - vodovod užitkový + výtlak kanalizace</t>
  </si>
  <si>
    <t>Pol180</t>
  </si>
  <si>
    <t>Pol181</t>
  </si>
  <si>
    <t>Pol182</t>
  </si>
  <si>
    <t>Pol183</t>
  </si>
  <si>
    <t>Pol184</t>
  </si>
  <si>
    <t>Pol185</t>
  </si>
  <si>
    <t>Pol186</t>
  </si>
  <si>
    <t>Pol187</t>
  </si>
  <si>
    <t>Pol188</t>
  </si>
  <si>
    <t>Pol189</t>
  </si>
  <si>
    <t>Pol190</t>
  </si>
  <si>
    <t>Pol191</t>
  </si>
  <si>
    <t>Pol192</t>
  </si>
  <si>
    <t>Pol193</t>
  </si>
  <si>
    <t>Pol194</t>
  </si>
  <si>
    <t>D+M Kalové čerpadlo Q=7l/s, H=20m (např. SIGMA 100-KDFU-150-13-AO-03-9) vč. kabelu 20m</t>
  </si>
  <si>
    <t>Pol195</t>
  </si>
  <si>
    <t>Pol196</t>
  </si>
  <si>
    <t>Pol197</t>
  </si>
  <si>
    <t>Pol198</t>
  </si>
  <si>
    <t>100</t>
  </si>
  <si>
    <t>Pol200</t>
  </si>
  <si>
    <t>Pol201</t>
  </si>
  <si>
    <t>106</t>
  </si>
  <si>
    <t>El - Elektroinstalace IO 01 / IO 02</t>
  </si>
  <si>
    <t>D1 - DODÁVKY</t>
  </si>
  <si>
    <t>D2 - DOPROVODNÉ A ORGANIZAČNÍ NÁKLADY, MONTÁŽE BEZ ROZLIŠENÍ, STAVEBNÍ PŘÍPOMOCE</t>
  </si>
  <si>
    <t>D3 - ELEKTROINSTALACE</t>
  </si>
  <si>
    <t>DODÁVKY</t>
  </si>
  <si>
    <t>Pol67</t>
  </si>
  <si>
    <t>ROZVADĚČ RČ1 v plastovém pilíři   /dle v.č. 1E40/</t>
  </si>
  <si>
    <t>Pol68</t>
  </si>
  <si>
    <t>ROZVADĚČ RČ2 v plastovém pilíři   /dle v.č. 1E41/</t>
  </si>
  <si>
    <t>Pol69</t>
  </si>
  <si>
    <t>ROZVADĚČ RČ3 v plastovém pilíři   /dle v.č. 1E42/</t>
  </si>
  <si>
    <t>DOPROVODNÉ A ORGANIZAČNÍ NÁKLADY, MONTÁŽE BEZ ROZLIŠENÍ, STAVEBNÍ PŘÍPOMOCE</t>
  </si>
  <si>
    <t>Pol70</t>
  </si>
  <si>
    <t>Inženýrská činnost a koordinace při provádění prací zajišťovaná generálním projektantem   (NH-GP = NH*1,40)   /3 instalace á 3 NH-GP/</t>
  </si>
  <si>
    <t>NH-GP</t>
  </si>
  <si>
    <t>Pol71</t>
  </si>
  <si>
    <t>Dokumentace k realizaci zajišťovaná projektantem   (NH-PD = NH*1,30)   /3 instalace á 2 NH-PD/</t>
  </si>
  <si>
    <t>NH-PD</t>
  </si>
  <si>
    <t>Pol72</t>
  </si>
  <si>
    <t>Výchozí revize elektrického zařízení   (NH-RT = NH*1,35)  /3 instalace á 8NH-RT/</t>
  </si>
  <si>
    <t>NH-RT</t>
  </si>
  <si>
    <t>Pol73</t>
  </si>
  <si>
    <t>Spolupráce profesního zhotovitele s RT při výchozí revizi elektrického zařízení  (3 instalace á 3,0NH)</t>
  </si>
  <si>
    <t>NH</t>
  </si>
  <si>
    <t>Pol74</t>
  </si>
  <si>
    <t>Koordinace prací s ostatními profesemi  (3 instalace á 2,5NH)</t>
  </si>
  <si>
    <t>Pol75</t>
  </si>
  <si>
    <t>Odvoz a uložení odpadů dle vyhlášky o odpadech   (1+1+1 instalace)</t>
  </si>
  <si>
    <t>set</t>
  </si>
  <si>
    <t>Pol76</t>
  </si>
  <si>
    <t>Montážní práce "bez rozlišení" v hodinové sazbě  (3 instalace á 20,0NH)</t>
  </si>
  <si>
    <t>ELEKTROINSTALACE</t>
  </si>
  <si>
    <t>Pol77</t>
  </si>
  <si>
    <t>Instalace rozvaděčového pilíře RČ1, RČ2, RČ2 - bez zapojení  (3ks á 4,0NH)</t>
  </si>
  <si>
    <t>Pol78</t>
  </si>
  <si>
    <t>Vyzbrojení 3-fáz. jističového vývodu 20A ve stávajícím rozvaděči objektu "Sklad obilí"</t>
  </si>
  <si>
    <t>Pol79</t>
  </si>
  <si>
    <t>Vyzbrojení 3-fáz. jističového vývodu 20A ve stávajícím rozvaděči objektu "Hospodářský objekt"</t>
  </si>
  <si>
    <t>Pol80</t>
  </si>
  <si>
    <t>Dodávka jističe 20A/3/B - 10kA do stávajícího rozvaděče objektů "Sklad obilí" a "Hospodářský objekt"</t>
  </si>
  <si>
    <t>Pol81</t>
  </si>
  <si>
    <t>Ukončení vodičů do 6mm2 v rozvaděči RČ1, RČ2, RČ3</t>
  </si>
  <si>
    <t>Pol82</t>
  </si>
  <si>
    <t>Ukončení vodičů do 6mm2 ve stávajícím rozvaděči objektu "Sklad obilí" a "Hospodářský objekt"</t>
  </si>
  <si>
    <t>Pol83</t>
  </si>
  <si>
    <t>Montáž plovákového spínače PS včetně zatažení kabelu do ochranné trubky P75, zapojení v RČ (3ks á 4,0NH)</t>
  </si>
  <si>
    <t>Pol84</t>
  </si>
  <si>
    <t>Montáž kalového čerpadla R včetně zatažení kabelu do ochranné trubky P75, zapojení v RČ  (3ks á 4,5NH)</t>
  </si>
  <si>
    <t>Pol85</t>
  </si>
  <si>
    <t>Nastavení funkce a odzkoušení čerpadla s plovákovým spínačem  (3ks á 4,0NH)</t>
  </si>
  <si>
    <t>Pol86</t>
  </si>
  <si>
    <t>Kabel CYKY-J5x4,0 k uložení do nosné trasy - dodávka a montáž  (3ks á 15,0m)</t>
  </si>
  <si>
    <t>Pol87</t>
  </si>
  <si>
    <t>Nosná trasa pro napájecí kabel CYKY-J5x4,0 - dodávka a montáž  (3ks á 15,0m)</t>
  </si>
  <si>
    <t>Pol88</t>
  </si>
  <si>
    <t>Ochranná trubka korugovaná P75 - dodávka a montáž  (3ks á 20m)</t>
  </si>
  <si>
    <t>Pol89</t>
  </si>
  <si>
    <t>Výkopové práce ve stávajícím zpevněném terénu pro pokládku chrániček P75 /výkop: š=350, hl=1100mm/, příprava pískového lože, zasypání výkopu s položením signalizační folie, urovnání terénu  (3ks á 25m)</t>
  </si>
  <si>
    <t>Pol90</t>
  </si>
  <si>
    <t>Kompletační práce - bez rozlišení  (3ks á 4,0NH)</t>
  </si>
  <si>
    <t>Pol91</t>
  </si>
  <si>
    <t>Pomocný a podrubný materál - bez rozlišení  (8% ze součtu materiálu)</t>
  </si>
  <si>
    <t>prc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</si>
  <si>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</si>
  <si>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</si>
  <si>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</si>
  <si>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</si>
  <si>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</si>
  <si>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</si>
  <si>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</si>
  <si>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</si>
  <si>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</si>
  <si>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</si>
  <si>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</si>
  <si>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</si>
  <si>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</si>
  <si>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soub</t>
  </si>
  <si>
    <t>ÚRS</t>
  </si>
  <si>
    <t>012103000</t>
  </si>
  <si>
    <t>Vytýčení a ochrana stávajících inženýrských sítí na staveništi</t>
  </si>
  <si>
    <t>-1122231009</t>
  </si>
  <si>
    <t>Poznámka k položce:_x000D_
Poznámka k položce: Náklady na přezkoumání podkladů objednatele o stavu inženýrských sítí probíhajících staveništěm nebo dotčenými stavbou i mimo území staveniště, provedení vytýčení jejich skutečné trasy a provedení ochranných opatření pro zabezpečení stávajících inženýrských sítí.</t>
  </si>
  <si>
    <t>012303000</t>
  </si>
  <si>
    <t>Geodetické práce po výstavbě</t>
  </si>
  <si>
    <t>-86344322</t>
  </si>
  <si>
    <t>Poznámka k položce:_x000D_
Poznámka k položce: Geodetické zaměření (el. DWG + 3. paré dokumentace).</t>
  </si>
  <si>
    <t>013254000</t>
  </si>
  <si>
    <t>Dokumentace skutečného provedení stavby</t>
  </si>
  <si>
    <t>"zanesení přidaných změn proti stávající PD "1</t>
  </si>
  <si>
    <t>VRN3</t>
  </si>
  <si>
    <t>Zařízení staveniště</t>
  </si>
  <si>
    <t>030001000</t>
  </si>
  <si>
    <t>"vč. mobilního WC"1</t>
  </si>
  <si>
    <t>031002000</t>
  </si>
  <si>
    <t>Související práce pro zařízení staveniště</t>
  </si>
  <si>
    <t>-1653351871</t>
  </si>
  <si>
    <t>032002000</t>
  </si>
  <si>
    <t>Vybavení staveniště</t>
  </si>
  <si>
    <t>770405250</t>
  </si>
  <si>
    <t>Poznámka k položce:_x000D_
Poznámka k položce: Veškeré náklady na vybudování a zajištění zařízení staveniště a jeho provoz včetně skládky a meziskládky materiálu.</t>
  </si>
  <si>
    <t>032903000</t>
  </si>
  <si>
    <t>Náklady na provoz a údržbu vybavení staveniště</t>
  </si>
  <si>
    <t>1024</t>
  </si>
  <si>
    <t>-1237290907</t>
  </si>
  <si>
    <t>033002000</t>
  </si>
  <si>
    <t>Připojení staveniště na inženýrské sítě</t>
  </si>
  <si>
    <t>"připojení a spotřeba enegii pro realizaci stavby a zařízení staveniště" 1</t>
  </si>
  <si>
    <t>034002000</t>
  </si>
  <si>
    <t>Provoz staveniště</t>
  </si>
  <si>
    <t>-725033768</t>
  </si>
  <si>
    <t>039002000</t>
  </si>
  <si>
    <t>Zrušení zařízení staveniště</t>
  </si>
  <si>
    <t>"vč. uvedení ploch dotčených prováděním stavby do stavu před realizací stavby"1</t>
  </si>
  <si>
    <t>VRN4</t>
  </si>
  <si>
    <t>Inženýrská činnost</t>
  </si>
  <si>
    <t>043002000</t>
  </si>
  <si>
    <t>Zkoušky a ostatní měření</t>
  </si>
  <si>
    <t>"Veškeré zkoušky a měření předepsané PD"1</t>
  </si>
  <si>
    <t>VRN5</t>
  </si>
  <si>
    <t>Finanční náklady</t>
  </si>
  <si>
    <t>051002001</t>
  </si>
  <si>
    <t>Pojištění dodavatele a pojištění díla</t>
  </si>
  <si>
    <t>-883938639</t>
  </si>
  <si>
    <t>Poznámka k položce:_x000D_
Poznámka k položce: Náklady spojené s povinným pojištěním dodavatele nebo stavebního díla či jeho části, v rozsahu obchodních podmínek.</t>
  </si>
  <si>
    <t>056002001</t>
  </si>
  <si>
    <t>Bankovní záruky za řádné provedení díla</t>
  </si>
  <si>
    <t>-832925358</t>
  </si>
  <si>
    <t>Poznámka k položce:_x000D_
Poznámka k položce: Náklady zhotovitele spojené se zabezpečením a poskytnutím zajišťovacích bankovních záruk za řádné provedení díla, jak je zadavatel požaduje v obchodních podmínkách.</t>
  </si>
  <si>
    <t>056002002</t>
  </si>
  <si>
    <t>Bankovní záruky za splnění záručních podmínek</t>
  </si>
  <si>
    <t>-1590958110</t>
  </si>
  <si>
    <t>Poznámka k položce:_x000D_
Poznámka k položce: Náklady zhotovitele spojené se zabezpečením a poskytnutím zajišťovacích bankovních záruk za splnění záručních podmínek, jak je zadavatel požaduje v obchodních podmínkách.</t>
  </si>
  <si>
    <t>VRN6</t>
  </si>
  <si>
    <t>Územní vlivy</t>
  </si>
  <si>
    <t>060001000</t>
  </si>
  <si>
    <t>"vytyčení inženýrských sítí, jednání se správci těchto sítí, ochrana sítí při realizaci prací "1</t>
  </si>
  <si>
    <t>VRN9</t>
  </si>
  <si>
    <t>Ostatní náklady</t>
  </si>
  <si>
    <t>005211010</t>
  </si>
  <si>
    <t>Předání a převzetí staveniště</t>
  </si>
  <si>
    <t>350909861</t>
  </si>
  <si>
    <t>Poznámka k položce:_x000D_
Poznámka k položce: Náklady spojené s účastí zhotovitele na předání a převzetí staveniště.</t>
  </si>
  <si>
    <t>005211080</t>
  </si>
  <si>
    <t>Bezpečnostní a hygienická opatření na staveništi</t>
  </si>
  <si>
    <t>1749920765</t>
  </si>
  <si>
    <t>Poznámka k položce:_x000D_
Poznámka k položce: 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</si>
  <si>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005241090</t>
  </si>
  <si>
    <t>Předání a převzetí díla</t>
  </si>
  <si>
    <t>-1901178608</t>
  </si>
  <si>
    <t>Poznámka k položce:_x000D_
Poznámka k položce: Náklady zhotovitele, které vzniknou v souvislosti s povinnostmi zhotovitele při předání a převzetí díla.</t>
  </si>
  <si>
    <t>112-241</t>
  </si>
  <si>
    <t>CS RONET 2019</t>
  </si>
  <si>
    <t>CS VEROX 2019</t>
  </si>
  <si>
    <t>VON - Vedlejší a ostatní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</si>
</sst>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56"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0" fontId="23" fillId="3" borderId="14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 applyProtection="1">
      <alignment vertical="center"/>
    </xf>
    <xf numFmtId="0" fontId="37" fillId="3" borderId="14" xfId="0" applyFont="1" applyFill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0" fillId="0" borderId="4" xfId="0" applyBorder="1" applyProtection="1"/>
    <xf numFmtId="0" fontId="17" fillId="0" borderId="5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22" fillId="5" borderId="0" xfId="0" applyFont="1" applyFill="1" applyAlignment="1" applyProtection="1">
      <alignment horizontal="center" vertical="center"/>
    </xf>
    <xf numFmtId="0" fontId="0" fillId="0" borderId="13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0" xfId="0" applyFont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0" fontId="0" fillId="5" borderId="8" xfId="0" applyFont="1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/>
    </xf>
    <xf numFmtId="0" fontId="0" fillId="5" borderId="0" xfId="0" applyFont="1" applyFill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3" fillId="2" borderId="0" xfId="0" applyFont="1" applyFill="1" applyAlignment="1" applyProtection="1">
      <alignment horizontal="center" vertical="center"/>
    </xf>
    <xf numFmtId="0" fontId="0" fillId="0" borderId="0" xfId="0" applyProtection="1"/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 vertical="top" wrapText="1"/>
    </xf>
    <xf numFmtId="0" fontId="16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5" borderId="6" xfId="0" applyFont="1" applyFill="1" applyBorder="1" applyAlignment="1" applyProtection="1">
      <alignment horizontal="center" vertical="center"/>
    </xf>
    <xf numFmtId="0" fontId="22" fillId="5" borderId="7" xfId="0" applyFont="1" applyFill="1" applyBorder="1" applyAlignment="1" applyProtection="1">
      <alignment horizontal="left" vertical="center"/>
    </xf>
    <xf numFmtId="0" fontId="22" fillId="5" borderId="7" xfId="0" applyFont="1" applyFill="1" applyBorder="1" applyAlignment="1" applyProtection="1">
      <alignment horizontal="right" vertical="center"/>
    </xf>
    <xf numFmtId="0" fontId="22" fillId="5" borderId="7" xfId="0" applyFont="1" applyFill="1" applyBorder="1" applyAlignment="1" applyProtection="1">
      <alignment horizontal="center" vertical="center"/>
    </xf>
    <xf numFmtId="0" fontId="22" fillId="5" borderId="8" xfId="0" applyFont="1" applyFill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Border="1" applyProtection="1"/>
    <xf numFmtId="0" fontId="19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abSelected="1" workbookViewId="0">
      <selection activeCell="AI11" sqref="AI11"/>
    </sheetView>
  </sheetViews>
  <sheetFormatPr defaultColWidth="9.28515625" defaultRowHeight="10.199999999999999" x14ac:dyDescent="0.2"/>
  <cols>
    <col min="1" max="1" width="8.28515625" style="5" customWidth="1"/>
    <col min="2" max="2" width="1.7109375" style="5" customWidth="1"/>
    <col min="3" max="3" width="4.140625" style="5" customWidth="1"/>
    <col min="4" max="33" width="2.7109375" style="5" customWidth="1"/>
    <col min="34" max="34" width="3.28515625" style="5" customWidth="1"/>
    <col min="35" max="35" width="31.7109375" style="5" customWidth="1"/>
    <col min="36" max="37" width="2.42578125" style="5" customWidth="1"/>
    <col min="38" max="38" width="8.28515625" style="5" customWidth="1"/>
    <col min="39" max="39" width="3.28515625" style="5" customWidth="1"/>
    <col min="40" max="40" width="13.28515625" style="5" customWidth="1"/>
    <col min="41" max="41" width="7.42578125" style="5" customWidth="1"/>
    <col min="42" max="42" width="4.140625" style="5" customWidth="1"/>
    <col min="43" max="43" width="15.7109375" style="5" hidden="1" customWidth="1"/>
    <col min="44" max="44" width="13.7109375" style="5" customWidth="1"/>
    <col min="45" max="47" width="25.85546875" style="5" hidden="1" customWidth="1"/>
    <col min="48" max="49" width="21.7109375" style="5" hidden="1" customWidth="1"/>
    <col min="50" max="51" width="25" style="5" hidden="1" customWidth="1"/>
    <col min="52" max="52" width="21.7109375" style="5" hidden="1" customWidth="1"/>
    <col min="53" max="53" width="19.140625" style="5" hidden="1" customWidth="1"/>
    <col min="54" max="54" width="25" style="5" hidden="1" customWidth="1"/>
    <col min="55" max="55" width="21.7109375" style="5" hidden="1" customWidth="1"/>
    <col min="56" max="56" width="19.140625" style="5" hidden="1" customWidth="1"/>
    <col min="57" max="57" width="66.42578125" style="5" customWidth="1"/>
    <col min="58" max="70" width="9.28515625" style="5"/>
    <col min="71" max="91" width="9.28515625" style="5" hidden="1"/>
    <col min="92" max="16384" width="9.28515625" style="5"/>
  </cols>
  <sheetData>
    <row r="1" spans="1:74" x14ac:dyDescent="0.2">
      <c r="A1" s="146" t="s">
        <v>0</v>
      </c>
      <c r="AZ1" s="146" t="s">
        <v>1</v>
      </c>
      <c r="BA1" s="146" t="s">
        <v>2</v>
      </c>
      <c r="BB1" s="146" t="s">
        <v>1</v>
      </c>
      <c r="BT1" s="146" t="s">
        <v>3</v>
      </c>
      <c r="BU1" s="146" t="s">
        <v>3</v>
      </c>
      <c r="BV1" s="146" t="s">
        <v>4</v>
      </c>
    </row>
    <row r="2" spans="1:74" ht="36.9" customHeight="1" x14ac:dyDescent="0.2">
      <c r="AR2" s="209" t="s">
        <v>5</v>
      </c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S2" s="6" t="s">
        <v>6</v>
      </c>
      <c r="BT2" s="6" t="s">
        <v>7</v>
      </c>
    </row>
    <row r="3" spans="1:74" ht="6.9" customHeight="1" x14ac:dyDescent="0.2">
      <c r="B3" s="7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BS3" s="6" t="s">
        <v>6</v>
      </c>
      <c r="BT3" s="6" t="s">
        <v>8</v>
      </c>
    </row>
    <row r="4" spans="1:74" ht="24.9" customHeight="1" x14ac:dyDescent="0.2">
      <c r="B4" s="9"/>
      <c r="D4" s="10" t="s">
        <v>9</v>
      </c>
      <c r="AR4" s="9"/>
      <c r="AS4" s="147" t="s">
        <v>10</v>
      </c>
      <c r="BE4" s="148" t="s">
        <v>11</v>
      </c>
      <c r="BS4" s="6" t="s">
        <v>12</v>
      </c>
    </row>
    <row r="5" spans="1:74" ht="12" customHeight="1" x14ac:dyDescent="0.2">
      <c r="B5" s="9"/>
      <c r="D5" s="149" t="s">
        <v>13</v>
      </c>
      <c r="K5" s="221" t="s">
        <v>854</v>
      </c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  <c r="W5" s="210"/>
      <c r="X5" s="210"/>
      <c r="Y5" s="210"/>
      <c r="Z5" s="210"/>
      <c r="AA5" s="210"/>
      <c r="AB5" s="210"/>
      <c r="AC5" s="210"/>
      <c r="AD5" s="210"/>
      <c r="AE5" s="210"/>
      <c r="AF5" s="210"/>
      <c r="AG5" s="210"/>
      <c r="AH5" s="210"/>
      <c r="AI5" s="210"/>
      <c r="AJ5" s="210"/>
      <c r="AK5" s="210"/>
      <c r="AL5" s="210"/>
      <c r="AM5" s="210"/>
      <c r="AN5" s="210"/>
      <c r="AO5" s="210"/>
      <c r="AR5" s="9"/>
      <c r="BE5" s="218" t="s">
        <v>14</v>
      </c>
      <c r="BS5" s="6" t="s">
        <v>6</v>
      </c>
    </row>
    <row r="6" spans="1:74" ht="36.9" customHeight="1" x14ac:dyDescent="0.2">
      <c r="B6" s="9"/>
      <c r="D6" s="150" t="s">
        <v>15</v>
      </c>
      <c r="K6" s="222" t="s">
        <v>16</v>
      </c>
      <c r="L6" s="210"/>
      <c r="M6" s="210"/>
      <c r="N6" s="210"/>
      <c r="O6" s="210"/>
      <c r="P6" s="210"/>
      <c r="Q6" s="210"/>
      <c r="R6" s="210"/>
      <c r="S6" s="210"/>
      <c r="T6" s="210"/>
      <c r="U6" s="210"/>
      <c r="V6" s="210"/>
      <c r="W6" s="210"/>
      <c r="X6" s="210"/>
      <c r="Y6" s="210"/>
      <c r="Z6" s="210"/>
      <c r="AA6" s="210"/>
      <c r="AB6" s="210"/>
      <c r="AC6" s="210"/>
      <c r="AD6" s="210"/>
      <c r="AE6" s="210"/>
      <c r="AF6" s="210"/>
      <c r="AG6" s="210"/>
      <c r="AH6" s="210"/>
      <c r="AI6" s="210"/>
      <c r="AJ6" s="210"/>
      <c r="AK6" s="210"/>
      <c r="AL6" s="210"/>
      <c r="AM6" s="210"/>
      <c r="AN6" s="210"/>
      <c r="AO6" s="210"/>
      <c r="AR6" s="9"/>
      <c r="BE6" s="219"/>
      <c r="BS6" s="6" t="s">
        <v>6</v>
      </c>
    </row>
    <row r="7" spans="1:74" ht="12" customHeight="1" x14ac:dyDescent="0.2">
      <c r="B7" s="9"/>
      <c r="D7" s="12" t="s">
        <v>17</v>
      </c>
      <c r="K7" s="17" t="s">
        <v>1</v>
      </c>
      <c r="AK7" s="12" t="s">
        <v>18</v>
      </c>
      <c r="AN7" s="17" t="s">
        <v>1</v>
      </c>
      <c r="AR7" s="9"/>
      <c r="BE7" s="219"/>
      <c r="BS7" s="6" t="s">
        <v>6</v>
      </c>
    </row>
    <row r="8" spans="1:74" ht="12" customHeight="1" x14ac:dyDescent="0.2">
      <c r="B8" s="9"/>
      <c r="D8" s="12" t="s">
        <v>19</v>
      </c>
      <c r="K8" s="17" t="s">
        <v>20</v>
      </c>
      <c r="AK8" s="12" t="s">
        <v>21</v>
      </c>
      <c r="AN8" s="1"/>
      <c r="AR8" s="9"/>
      <c r="BE8" s="219"/>
      <c r="BS8" s="6" t="s">
        <v>6</v>
      </c>
    </row>
    <row r="9" spans="1:74" ht="14.4" customHeight="1" x14ac:dyDescent="0.2">
      <c r="B9" s="9"/>
      <c r="AR9" s="9"/>
      <c r="BE9" s="219"/>
      <c r="BS9" s="6" t="s">
        <v>6</v>
      </c>
    </row>
    <row r="10" spans="1:74" ht="12" customHeight="1" x14ac:dyDescent="0.2">
      <c r="B10" s="9"/>
      <c r="D10" s="12" t="s">
        <v>22</v>
      </c>
      <c r="AK10" s="12" t="s">
        <v>23</v>
      </c>
      <c r="AN10" s="17" t="s">
        <v>1</v>
      </c>
      <c r="AR10" s="9"/>
      <c r="BE10" s="219"/>
      <c r="BS10" s="6" t="s">
        <v>6</v>
      </c>
    </row>
    <row r="11" spans="1:74" ht="18.45" customHeight="1" x14ac:dyDescent="0.2">
      <c r="B11" s="9"/>
      <c r="E11" s="17" t="s">
        <v>20</v>
      </c>
      <c r="AK11" s="12" t="s">
        <v>24</v>
      </c>
      <c r="AN11" s="17" t="s">
        <v>1</v>
      </c>
      <c r="AR11" s="9"/>
      <c r="BE11" s="219"/>
      <c r="BS11" s="6" t="s">
        <v>6</v>
      </c>
    </row>
    <row r="12" spans="1:74" ht="6.9" customHeight="1" x14ac:dyDescent="0.2">
      <c r="B12" s="9"/>
      <c r="AR12" s="9"/>
      <c r="BE12" s="219"/>
      <c r="BS12" s="6" t="s">
        <v>6</v>
      </c>
    </row>
    <row r="13" spans="1:74" ht="12" customHeight="1" x14ac:dyDescent="0.2">
      <c r="B13" s="9"/>
      <c r="D13" s="12" t="s">
        <v>25</v>
      </c>
      <c r="AK13" s="12" t="s">
        <v>23</v>
      </c>
      <c r="AN13" s="2" t="s">
        <v>26</v>
      </c>
      <c r="AR13" s="9"/>
      <c r="BE13" s="219"/>
      <c r="BS13" s="6" t="s">
        <v>6</v>
      </c>
    </row>
    <row r="14" spans="1:74" ht="13.2" x14ac:dyDescent="0.2">
      <c r="B14" s="9"/>
      <c r="E14" s="223" t="s">
        <v>26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12" t="s">
        <v>24</v>
      </c>
      <c r="AN14" s="2" t="s">
        <v>26</v>
      </c>
      <c r="AR14" s="9"/>
      <c r="BE14" s="219"/>
      <c r="BS14" s="6" t="s">
        <v>6</v>
      </c>
    </row>
    <row r="15" spans="1:74" ht="6.9" customHeight="1" x14ac:dyDescent="0.2">
      <c r="B15" s="9"/>
      <c r="AR15" s="9"/>
      <c r="BE15" s="219"/>
      <c r="BS15" s="6" t="s">
        <v>3</v>
      </c>
    </row>
    <row r="16" spans="1:74" ht="12" customHeight="1" x14ac:dyDescent="0.2">
      <c r="B16" s="9"/>
      <c r="D16" s="12" t="s">
        <v>27</v>
      </c>
      <c r="AK16" s="12" t="s">
        <v>23</v>
      </c>
      <c r="AN16" s="17" t="s">
        <v>1</v>
      </c>
      <c r="AR16" s="9"/>
      <c r="BE16" s="219"/>
      <c r="BS16" s="6" t="s">
        <v>3</v>
      </c>
    </row>
    <row r="17" spans="1:71" ht="18.45" customHeight="1" x14ac:dyDescent="0.2">
      <c r="B17" s="9"/>
      <c r="E17" s="17" t="s">
        <v>20</v>
      </c>
      <c r="AK17" s="12" t="s">
        <v>24</v>
      </c>
      <c r="AN17" s="17" t="s">
        <v>1</v>
      </c>
      <c r="AR17" s="9"/>
      <c r="BE17" s="219"/>
      <c r="BS17" s="6" t="s">
        <v>28</v>
      </c>
    </row>
    <row r="18" spans="1:71" ht="6.9" customHeight="1" x14ac:dyDescent="0.2">
      <c r="B18" s="9"/>
      <c r="AR18" s="9"/>
      <c r="BE18" s="219"/>
      <c r="BS18" s="6" t="s">
        <v>6</v>
      </c>
    </row>
    <row r="19" spans="1:71" ht="12" customHeight="1" x14ac:dyDescent="0.2">
      <c r="B19" s="9"/>
      <c r="D19" s="12" t="s">
        <v>29</v>
      </c>
      <c r="AK19" s="12" t="s">
        <v>23</v>
      </c>
      <c r="AN19" s="17" t="s">
        <v>1</v>
      </c>
      <c r="AR19" s="9"/>
      <c r="BE19" s="219"/>
      <c r="BS19" s="6" t="s">
        <v>6</v>
      </c>
    </row>
    <row r="20" spans="1:71" ht="18.45" customHeight="1" x14ac:dyDescent="0.2">
      <c r="B20" s="9"/>
      <c r="E20" s="17" t="s">
        <v>20</v>
      </c>
      <c r="AK20" s="12" t="s">
        <v>24</v>
      </c>
      <c r="AN20" s="17" t="s">
        <v>1</v>
      </c>
      <c r="AR20" s="9"/>
      <c r="BE20" s="219"/>
      <c r="BS20" s="6" t="s">
        <v>28</v>
      </c>
    </row>
    <row r="21" spans="1:71" ht="6.9" customHeight="1" x14ac:dyDescent="0.2">
      <c r="B21" s="9"/>
      <c r="AR21" s="9"/>
      <c r="BE21" s="219"/>
    </row>
    <row r="22" spans="1:71" ht="12" customHeight="1" x14ac:dyDescent="0.2">
      <c r="B22" s="9"/>
      <c r="D22" s="12" t="s">
        <v>30</v>
      </c>
      <c r="AR22" s="9"/>
      <c r="BE22" s="219"/>
    </row>
    <row r="23" spans="1:71" ht="16.5" customHeight="1" x14ac:dyDescent="0.2">
      <c r="B23" s="9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R23" s="9"/>
      <c r="BE23" s="219"/>
    </row>
    <row r="24" spans="1:71" ht="6.9" customHeight="1" x14ac:dyDescent="0.2">
      <c r="B24" s="9"/>
      <c r="AR24" s="9"/>
      <c r="BE24" s="219"/>
    </row>
    <row r="25" spans="1:71" ht="6.9" customHeight="1" x14ac:dyDescent="0.2">
      <c r="B25" s="9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R25" s="9"/>
      <c r="BE25" s="219"/>
    </row>
    <row r="26" spans="1:71" s="16" customFormat="1" ht="25.95" customHeight="1" x14ac:dyDescent="0.2">
      <c r="A26" s="13"/>
      <c r="B26" s="14"/>
      <c r="C26" s="13"/>
      <c r="D26" s="152" t="s">
        <v>31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26">
        <f>ROUND(AG94,2)</f>
        <v>0</v>
      </c>
      <c r="AL26" s="227"/>
      <c r="AM26" s="227"/>
      <c r="AN26" s="227"/>
      <c r="AO26" s="227"/>
      <c r="AP26" s="13"/>
      <c r="AQ26" s="13"/>
      <c r="AR26" s="14"/>
      <c r="BE26" s="219"/>
    </row>
    <row r="27" spans="1:71" s="16" customFormat="1" ht="6.9" customHeight="1" x14ac:dyDescent="0.2">
      <c r="A27" s="13"/>
      <c r="B27" s="14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4"/>
      <c r="BE27" s="219"/>
    </row>
    <row r="28" spans="1:71" s="16" customFormat="1" ht="13.2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3"/>
      <c r="L28" s="228" t="s">
        <v>32</v>
      </c>
      <c r="M28" s="228"/>
      <c r="N28" s="228"/>
      <c r="O28" s="228"/>
      <c r="P28" s="228"/>
      <c r="Q28" s="13"/>
      <c r="R28" s="13"/>
      <c r="S28" s="13"/>
      <c r="T28" s="13"/>
      <c r="U28" s="13"/>
      <c r="V28" s="13"/>
      <c r="W28" s="228" t="s">
        <v>33</v>
      </c>
      <c r="X28" s="228"/>
      <c r="Y28" s="228"/>
      <c r="Z28" s="228"/>
      <c r="AA28" s="228"/>
      <c r="AB28" s="228"/>
      <c r="AC28" s="228"/>
      <c r="AD28" s="228"/>
      <c r="AE28" s="228"/>
      <c r="AF28" s="13"/>
      <c r="AG28" s="13"/>
      <c r="AH28" s="13"/>
      <c r="AI28" s="13"/>
      <c r="AJ28" s="13"/>
      <c r="AK28" s="228" t="s">
        <v>34</v>
      </c>
      <c r="AL28" s="228"/>
      <c r="AM28" s="228"/>
      <c r="AN28" s="228"/>
      <c r="AO28" s="228"/>
      <c r="AP28" s="13"/>
      <c r="AQ28" s="13"/>
      <c r="AR28" s="14"/>
      <c r="BE28" s="219"/>
    </row>
    <row r="29" spans="1:71" s="153" customFormat="1" ht="14.4" customHeight="1" x14ac:dyDescent="0.2">
      <c r="B29" s="154"/>
      <c r="D29" s="12" t="s">
        <v>35</v>
      </c>
      <c r="F29" s="12" t="s">
        <v>36</v>
      </c>
      <c r="L29" s="213">
        <v>0.21</v>
      </c>
      <c r="M29" s="212"/>
      <c r="N29" s="212"/>
      <c r="O29" s="212"/>
      <c r="P29" s="212"/>
      <c r="W29" s="211">
        <f>ROUND(AZ94, 2)</f>
        <v>0</v>
      </c>
      <c r="X29" s="212"/>
      <c r="Y29" s="212"/>
      <c r="Z29" s="212"/>
      <c r="AA29" s="212"/>
      <c r="AB29" s="212"/>
      <c r="AC29" s="212"/>
      <c r="AD29" s="212"/>
      <c r="AE29" s="212"/>
      <c r="AK29" s="211">
        <f>ROUND(AV94, 2)</f>
        <v>0</v>
      </c>
      <c r="AL29" s="212"/>
      <c r="AM29" s="212"/>
      <c r="AN29" s="212"/>
      <c r="AO29" s="212"/>
      <c r="AR29" s="154"/>
      <c r="BE29" s="220"/>
    </row>
    <row r="30" spans="1:71" s="153" customFormat="1" ht="14.4" customHeight="1" x14ac:dyDescent="0.2">
      <c r="B30" s="154"/>
      <c r="F30" s="12" t="s">
        <v>37</v>
      </c>
      <c r="L30" s="213">
        <v>0.15</v>
      </c>
      <c r="M30" s="212"/>
      <c r="N30" s="212"/>
      <c r="O30" s="212"/>
      <c r="P30" s="212"/>
      <c r="W30" s="211">
        <f>ROUND(BA94, 2)</f>
        <v>0</v>
      </c>
      <c r="X30" s="212"/>
      <c r="Y30" s="212"/>
      <c r="Z30" s="212"/>
      <c r="AA30" s="212"/>
      <c r="AB30" s="212"/>
      <c r="AC30" s="212"/>
      <c r="AD30" s="212"/>
      <c r="AE30" s="212"/>
      <c r="AK30" s="211">
        <f>ROUND(AW94, 2)</f>
        <v>0</v>
      </c>
      <c r="AL30" s="212"/>
      <c r="AM30" s="212"/>
      <c r="AN30" s="212"/>
      <c r="AO30" s="212"/>
      <c r="AR30" s="154"/>
      <c r="BE30" s="220"/>
    </row>
    <row r="31" spans="1:71" s="153" customFormat="1" ht="14.4" hidden="1" customHeight="1" x14ac:dyDescent="0.2">
      <c r="B31" s="154"/>
      <c r="F31" s="12" t="s">
        <v>38</v>
      </c>
      <c r="L31" s="213">
        <v>0.21</v>
      </c>
      <c r="M31" s="212"/>
      <c r="N31" s="212"/>
      <c r="O31" s="212"/>
      <c r="P31" s="212"/>
      <c r="W31" s="211">
        <f>ROUND(BB94, 2)</f>
        <v>0</v>
      </c>
      <c r="X31" s="212"/>
      <c r="Y31" s="212"/>
      <c r="Z31" s="212"/>
      <c r="AA31" s="212"/>
      <c r="AB31" s="212"/>
      <c r="AC31" s="212"/>
      <c r="AD31" s="212"/>
      <c r="AE31" s="212"/>
      <c r="AK31" s="211">
        <v>0</v>
      </c>
      <c r="AL31" s="212"/>
      <c r="AM31" s="212"/>
      <c r="AN31" s="212"/>
      <c r="AO31" s="212"/>
      <c r="AR31" s="154"/>
      <c r="BE31" s="220"/>
    </row>
    <row r="32" spans="1:71" s="153" customFormat="1" ht="14.4" hidden="1" customHeight="1" x14ac:dyDescent="0.2">
      <c r="B32" s="154"/>
      <c r="F32" s="12" t="s">
        <v>39</v>
      </c>
      <c r="L32" s="213">
        <v>0.15</v>
      </c>
      <c r="M32" s="212"/>
      <c r="N32" s="212"/>
      <c r="O32" s="212"/>
      <c r="P32" s="212"/>
      <c r="W32" s="211">
        <f>ROUND(BC94, 2)</f>
        <v>0</v>
      </c>
      <c r="X32" s="212"/>
      <c r="Y32" s="212"/>
      <c r="Z32" s="212"/>
      <c r="AA32" s="212"/>
      <c r="AB32" s="212"/>
      <c r="AC32" s="212"/>
      <c r="AD32" s="212"/>
      <c r="AE32" s="212"/>
      <c r="AK32" s="211">
        <v>0</v>
      </c>
      <c r="AL32" s="212"/>
      <c r="AM32" s="212"/>
      <c r="AN32" s="212"/>
      <c r="AO32" s="212"/>
      <c r="AR32" s="154"/>
      <c r="BE32" s="220"/>
    </row>
    <row r="33" spans="1:57" s="153" customFormat="1" ht="14.4" hidden="1" customHeight="1" x14ac:dyDescent="0.2">
      <c r="B33" s="154"/>
      <c r="F33" s="12" t="s">
        <v>40</v>
      </c>
      <c r="L33" s="213">
        <v>0</v>
      </c>
      <c r="M33" s="212"/>
      <c r="N33" s="212"/>
      <c r="O33" s="212"/>
      <c r="P33" s="212"/>
      <c r="W33" s="211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K33" s="211">
        <v>0</v>
      </c>
      <c r="AL33" s="212"/>
      <c r="AM33" s="212"/>
      <c r="AN33" s="212"/>
      <c r="AO33" s="212"/>
      <c r="AR33" s="154"/>
      <c r="BE33" s="220"/>
    </row>
    <row r="34" spans="1:57" s="16" customFormat="1" ht="6.9" customHeight="1" x14ac:dyDescent="0.2">
      <c r="A34" s="13"/>
      <c r="B34" s="14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4"/>
      <c r="BE34" s="219"/>
    </row>
    <row r="35" spans="1:57" s="16" customFormat="1" ht="25.95" customHeight="1" x14ac:dyDescent="0.2">
      <c r="A35" s="13"/>
      <c r="B35" s="14"/>
      <c r="C35" s="155"/>
      <c r="D35" s="156" t="s">
        <v>41</v>
      </c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8" t="s">
        <v>42</v>
      </c>
      <c r="U35" s="157"/>
      <c r="V35" s="157"/>
      <c r="W35" s="157"/>
      <c r="X35" s="217" t="s">
        <v>43</v>
      </c>
      <c r="Y35" s="215"/>
      <c r="Z35" s="215"/>
      <c r="AA35" s="215"/>
      <c r="AB35" s="215"/>
      <c r="AC35" s="157"/>
      <c r="AD35" s="157"/>
      <c r="AE35" s="157"/>
      <c r="AF35" s="157"/>
      <c r="AG35" s="157"/>
      <c r="AH35" s="157"/>
      <c r="AI35" s="157"/>
      <c r="AJ35" s="157"/>
      <c r="AK35" s="214">
        <f>SUM(AK26:AK33)</f>
        <v>0</v>
      </c>
      <c r="AL35" s="215"/>
      <c r="AM35" s="215"/>
      <c r="AN35" s="215"/>
      <c r="AO35" s="216"/>
      <c r="AP35" s="155"/>
      <c r="AQ35" s="155"/>
      <c r="AR35" s="14"/>
      <c r="BE35" s="13"/>
    </row>
    <row r="36" spans="1:57" s="16" customFormat="1" ht="6.9" customHeight="1" x14ac:dyDescent="0.2">
      <c r="A36" s="13"/>
      <c r="B36" s="14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4"/>
      <c r="BE36" s="13"/>
    </row>
    <row r="37" spans="1:57" s="16" customFormat="1" ht="14.4" customHeight="1" x14ac:dyDescent="0.2">
      <c r="A37" s="13"/>
      <c r="B37" s="14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4"/>
      <c r="BE37" s="13"/>
    </row>
    <row r="38" spans="1:57" ht="14.4" customHeight="1" x14ac:dyDescent="0.2">
      <c r="B38" s="9"/>
      <c r="AR38" s="9"/>
    </row>
    <row r="39" spans="1:57" ht="14.4" customHeight="1" x14ac:dyDescent="0.2">
      <c r="B39" s="9"/>
      <c r="AR39" s="9"/>
    </row>
    <row r="40" spans="1:57" ht="14.4" customHeight="1" x14ac:dyDescent="0.2">
      <c r="B40" s="9"/>
      <c r="AR40" s="9"/>
    </row>
    <row r="41" spans="1:57" ht="14.4" customHeight="1" x14ac:dyDescent="0.2">
      <c r="B41" s="9"/>
      <c r="AR41" s="9"/>
    </row>
    <row r="42" spans="1:57" ht="14.4" customHeight="1" x14ac:dyDescent="0.2">
      <c r="B42" s="9"/>
      <c r="AR42" s="9"/>
    </row>
    <row r="43" spans="1:57" ht="14.4" customHeight="1" x14ac:dyDescent="0.2">
      <c r="B43" s="9"/>
      <c r="AR43" s="9"/>
    </row>
    <row r="44" spans="1:57" ht="14.4" customHeight="1" x14ac:dyDescent="0.2">
      <c r="B44" s="9"/>
      <c r="AR44" s="9"/>
    </row>
    <row r="45" spans="1:57" ht="14.4" customHeight="1" x14ac:dyDescent="0.2">
      <c r="B45" s="9"/>
      <c r="AR45" s="9"/>
    </row>
    <row r="46" spans="1:57" ht="14.4" customHeight="1" x14ac:dyDescent="0.2">
      <c r="B46" s="9"/>
      <c r="AR46" s="9"/>
    </row>
    <row r="47" spans="1:57" ht="14.4" customHeight="1" x14ac:dyDescent="0.2">
      <c r="B47" s="9"/>
      <c r="AR47" s="9"/>
    </row>
    <row r="48" spans="1:57" ht="14.4" customHeight="1" x14ac:dyDescent="0.2">
      <c r="B48" s="9"/>
      <c r="D48" s="253"/>
      <c r="E48" s="253"/>
      <c r="F48" s="253"/>
      <c r="G48" s="253"/>
      <c r="H48" s="253"/>
      <c r="I48" s="253"/>
      <c r="J48" s="253"/>
      <c r="K48" s="253"/>
      <c r="L48" s="253"/>
      <c r="M48" s="253"/>
      <c r="N48" s="253"/>
      <c r="O48" s="253"/>
      <c r="P48" s="253"/>
      <c r="Q48" s="253"/>
      <c r="R48" s="253"/>
      <c r="S48" s="253"/>
      <c r="T48" s="253"/>
      <c r="U48" s="253"/>
      <c r="V48" s="253"/>
      <c r="W48" s="253"/>
      <c r="X48" s="253"/>
      <c r="Y48" s="253"/>
      <c r="Z48" s="253"/>
      <c r="AA48" s="253"/>
      <c r="AB48" s="253"/>
      <c r="AC48" s="253"/>
      <c r="AD48" s="253"/>
      <c r="AE48" s="253"/>
      <c r="AF48" s="253"/>
      <c r="AG48" s="253"/>
      <c r="AH48" s="253"/>
      <c r="AI48" s="253"/>
      <c r="AJ48" s="253"/>
      <c r="AK48" s="253"/>
      <c r="AL48" s="253"/>
      <c r="AM48" s="253"/>
      <c r="AN48" s="253"/>
      <c r="AO48" s="253"/>
      <c r="AR48" s="9"/>
    </row>
    <row r="49" spans="1:57" s="16" customFormat="1" ht="14.4" customHeight="1" x14ac:dyDescent="0.2">
      <c r="B49" s="15"/>
      <c r="D49" s="254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107"/>
      <c r="T49" s="107"/>
      <c r="U49" s="107"/>
      <c r="V49" s="107"/>
      <c r="W49" s="107"/>
      <c r="X49" s="107"/>
      <c r="Y49" s="107"/>
      <c r="Z49" s="107"/>
      <c r="AA49" s="107"/>
      <c r="AB49" s="107"/>
      <c r="AC49" s="107"/>
      <c r="AD49" s="107"/>
      <c r="AE49" s="107"/>
      <c r="AF49" s="107"/>
      <c r="AG49" s="107"/>
      <c r="AH49" s="254"/>
      <c r="AI49" s="107"/>
      <c r="AJ49" s="107"/>
      <c r="AK49" s="107"/>
      <c r="AL49" s="107"/>
      <c r="AM49" s="107"/>
      <c r="AN49" s="107"/>
      <c r="AO49" s="107"/>
      <c r="AR49" s="15"/>
    </row>
    <row r="50" spans="1:57" x14ac:dyDescent="0.2">
      <c r="B50" s="9"/>
      <c r="D50" s="253"/>
      <c r="E50" s="253"/>
      <c r="F50" s="253"/>
      <c r="G50" s="253"/>
      <c r="H50" s="253"/>
      <c r="I50" s="253"/>
      <c r="J50" s="253"/>
      <c r="K50" s="253"/>
      <c r="L50" s="253"/>
      <c r="M50" s="253"/>
      <c r="N50" s="253"/>
      <c r="O50" s="253"/>
      <c r="P50" s="253"/>
      <c r="Q50" s="253"/>
      <c r="R50" s="253"/>
      <c r="S50" s="253"/>
      <c r="T50" s="253"/>
      <c r="U50" s="253"/>
      <c r="V50" s="253"/>
      <c r="W50" s="253"/>
      <c r="X50" s="253"/>
      <c r="Y50" s="253"/>
      <c r="Z50" s="253"/>
      <c r="AA50" s="253"/>
      <c r="AB50" s="253"/>
      <c r="AC50" s="253"/>
      <c r="AD50" s="253"/>
      <c r="AE50" s="253"/>
      <c r="AF50" s="253"/>
      <c r="AG50" s="253"/>
      <c r="AH50" s="253"/>
      <c r="AI50" s="253"/>
      <c r="AJ50" s="253"/>
      <c r="AK50" s="253"/>
      <c r="AL50" s="253"/>
      <c r="AM50" s="253"/>
      <c r="AN50" s="253"/>
      <c r="AO50" s="253"/>
      <c r="AR50" s="9"/>
    </row>
    <row r="51" spans="1:57" x14ac:dyDescent="0.2">
      <c r="B51" s="9"/>
      <c r="D51" s="253"/>
      <c r="E51" s="253"/>
      <c r="F51" s="253"/>
      <c r="G51" s="253"/>
      <c r="H51" s="253"/>
      <c r="I51" s="253"/>
      <c r="J51" s="253"/>
      <c r="K51" s="253"/>
      <c r="L51" s="253"/>
      <c r="M51" s="253"/>
      <c r="N51" s="253"/>
      <c r="O51" s="253"/>
      <c r="P51" s="253"/>
      <c r="Q51" s="253"/>
      <c r="R51" s="253"/>
      <c r="S51" s="253"/>
      <c r="T51" s="253"/>
      <c r="U51" s="253"/>
      <c r="V51" s="253"/>
      <c r="W51" s="253"/>
      <c r="X51" s="253"/>
      <c r="Y51" s="253"/>
      <c r="Z51" s="253"/>
      <c r="AA51" s="253"/>
      <c r="AB51" s="253"/>
      <c r="AC51" s="253"/>
      <c r="AD51" s="253"/>
      <c r="AE51" s="253"/>
      <c r="AF51" s="253"/>
      <c r="AG51" s="253"/>
      <c r="AH51" s="253"/>
      <c r="AI51" s="253"/>
      <c r="AJ51" s="253"/>
      <c r="AK51" s="253"/>
      <c r="AL51" s="253"/>
      <c r="AM51" s="253"/>
      <c r="AN51" s="253"/>
      <c r="AO51" s="253"/>
      <c r="AR51" s="9"/>
    </row>
    <row r="52" spans="1:57" x14ac:dyDescent="0.2">
      <c r="B52" s="9"/>
      <c r="D52" s="253"/>
      <c r="E52" s="253"/>
      <c r="F52" s="253"/>
      <c r="G52" s="253"/>
      <c r="H52" s="253"/>
      <c r="I52" s="253"/>
      <c r="J52" s="253"/>
      <c r="K52" s="253"/>
      <c r="L52" s="253"/>
      <c r="M52" s="253"/>
      <c r="N52" s="253"/>
      <c r="O52" s="253"/>
      <c r="P52" s="253"/>
      <c r="Q52" s="253"/>
      <c r="R52" s="253"/>
      <c r="S52" s="253"/>
      <c r="T52" s="253"/>
      <c r="U52" s="253"/>
      <c r="V52" s="253"/>
      <c r="W52" s="253"/>
      <c r="X52" s="253"/>
      <c r="Y52" s="253"/>
      <c r="Z52" s="253"/>
      <c r="AA52" s="253"/>
      <c r="AB52" s="253"/>
      <c r="AC52" s="253"/>
      <c r="AD52" s="253"/>
      <c r="AE52" s="253"/>
      <c r="AF52" s="253"/>
      <c r="AG52" s="253"/>
      <c r="AH52" s="253"/>
      <c r="AI52" s="253"/>
      <c r="AJ52" s="253"/>
      <c r="AK52" s="253"/>
      <c r="AL52" s="253"/>
      <c r="AM52" s="253"/>
      <c r="AN52" s="253"/>
      <c r="AO52" s="253"/>
      <c r="AR52" s="9"/>
    </row>
    <row r="53" spans="1:57" x14ac:dyDescent="0.2">
      <c r="B53" s="9"/>
      <c r="D53" s="253"/>
      <c r="E53" s="253"/>
      <c r="F53" s="253"/>
      <c r="G53" s="253"/>
      <c r="H53" s="253"/>
      <c r="I53" s="253"/>
      <c r="J53" s="253"/>
      <c r="K53" s="253"/>
      <c r="L53" s="253"/>
      <c r="M53" s="253"/>
      <c r="N53" s="253"/>
      <c r="O53" s="253"/>
      <c r="P53" s="253"/>
      <c r="Q53" s="253"/>
      <c r="R53" s="253"/>
      <c r="S53" s="253"/>
      <c r="T53" s="253"/>
      <c r="U53" s="253"/>
      <c r="V53" s="253"/>
      <c r="W53" s="253"/>
      <c r="X53" s="253"/>
      <c r="Y53" s="253"/>
      <c r="Z53" s="253"/>
      <c r="AA53" s="253"/>
      <c r="AB53" s="253"/>
      <c r="AC53" s="253"/>
      <c r="AD53" s="253"/>
      <c r="AE53" s="253"/>
      <c r="AF53" s="253"/>
      <c r="AG53" s="253"/>
      <c r="AH53" s="253"/>
      <c r="AI53" s="253"/>
      <c r="AJ53" s="253"/>
      <c r="AK53" s="253"/>
      <c r="AL53" s="253"/>
      <c r="AM53" s="253"/>
      <c r="AN53" s="253"/>
      <c r="AO53" s="253"/>
      <c r="AR53" s="9"/>
    </row>
    <row r="54" spans="1:57" x14ac:dyDescent="0.2">
      <c r="B54" s="9"/>
      <c r="D54" s="253"/>
      <c r="E54" s="253"/>
      <c r="F54" s="253"/>
      <c r="G54" s="253"/>
      <c r="H54" s="253"/>
      <c r="I54" s="253"/>
      <c r="J54" s="253"/>
      <c r="K54" s="253"/>
      <c r="L54" s="253"/>
      <c r="M54" s="253"/>
      <c r="N54" s="253"/>
      <c r="O54" s="253"/>
      <c r="P54" s="253"/>
      <c r="Q54" s="253"/>
      <c r="R54" s="253"/>
      <c r="S54" s="253"/>
      <c r="T54" s="253"/>
      <c r="U54" s="253"/>
      <c r="V54" s="253"/>
      <c r="W54" s="253"/>
      <c r="X54" s="253"/>
      <c r="Y54" s="253"/>
      <c r="Z54" s="253"/>
      <c r="AA54" s="253"/>
      <c r="AB54" s="253"/>
      <c r="AC54" s="253"/>
      <c r="AD54" s="253"/>
      <c r="AE54" s="253"/>
      <c r="AF54" s="253"/>
      <c r="AG54" s="253"/>
      <c r="AH54" s="253"/>
      <c r="AI54" s="253"/>
      <c r="AJ54" s="253"/>
      <c r="AK54" s="253"/>
      <c r="AL54" s="253"/>
      <c r="AM54" s="253"/>
      <c r="AN54" s="253"/>
      <c r="AO54" s="253"/>
      <c r="AR54" s="9"/>
    </row>
    <row r="55" spans="1:57" x14ac:dyDescent="0.2">
      <c r="B55" s="9"/>
      <c r="D55" s="253"/>
      <c r="E55" s="253"/>
      <c r="F55" s="253"/>
      <c r="G55" s="253"/>
      <c r="H55" s="253"/>
      <c r="I55" s="253"/>
      <c r="J55" s="253"/>
      <c r="K55" s="253"/>
      <c r="L55" s="253"/>
      <c r="M55" s="253"/>
      <c r="N55" s="253"/>
      <c r="O55" s="253"/>
      <c r="P55" s="253"/>
      <c r="Q55" s="253"/>
      <c r="R55" s="253"/>
      <c r="S55" s="253"/>
      <c r="T55" s="253"/>
      <c r="U55" s="253"/>
      <c r="V55" s="253"/>
      <c r="W55" s="253"/>
      <c r="X55" s="253"/>
      <c r="Y55" s="253"/>
      <c r="Z55" s="253"/>
      <c r="AA55" s="253"/>
      <c r="AB55" s="253"/>
      <c r="AC55" s="253"/>
      <c r="AD55" s="253"/>
      <c r="AE55" s="253"/>
      <c r="AF55" s="253"/>
      <c r="AG55" s="253"/>
      <c r="AH55" s="253"/>
      <c r="AI55" s="253"/>
      <c r="AJ55" s="253"/>
      <c r="AK55" s="253"/>
      <c r="AL55" s="253"/>
      <c r="AM55" s="253"/>
      <c r="AN55" s="253"/>
      <c r="AO55" s="253"/>
      <c r="AR55" s="9"/>
    </row>
    <row r="56" spans="1:57" x14ac:dyDescent="0.2">
      <c r="B56" s="9"/>
      <c r="D56" s="253"/>
      <c r="E56" s="253"/>
      <c r="F56" s="253"/>
      <c r="G56" s="253"/>
      <c r="H56" s="253"/>
      <c r="I56" s="253"/>
      <c r="J56" s="253"/>
      <c r="K56" s="253"/>
      <c r="L56" s="253"/>
      <c r="M56" s="253"/>
      <c r="N56" s="253"/>
      <c r="O56" s="253"/>
      <c r="P56" s="253"/>
      <c r="Q56" s="253"/>
      <c r="R56" s="253"/>
      <c r="S56" s="253"/>
      <c r="T56" s="253"/>
      <c r="U56" s="253"/>
      <c r="V56" s="253"/>
      <c r="W56" s="253"/>
      <c r="X56" s="253"/>
      <c r="Y56" s="253"/>
      <c r="Z56" s="253"/>
      <c r="AA56" s="253"/>
      <c r="AB56" s="253"/>
      <c r="AC56" s="253"/>
      <c r="AD56" s="253"/>
      <c r="AE56" s="253"/>
      <c r="AF56" s="253"/>
      <c r="AG56" s="253"/>
      <c r="AH56" s="253"/>
      <c r="AI56" s="253"/>
      <c r="AJ56" s="253"/>
      <c r="AK56" s="253"/>
      <c r="AL56" s="253"/>
      <c r="AM56" s="253"/>
      <c r="AN56" s="253"/>
      <c r="AO56" s="253"/>
      <c r="AR56" s="9"/>
    </row>
    <row r="57" spans="1:57" x14ac:dyDescent="0.2">
      <c r="B57" s="9"/>
      <c r="D57" s="253"/>
      <c r="E57" s="253"/>
      <c r="F57" s="253"/>
      <c r="G57" s="253"/>
      <c r="H57" s="253"/>
      <c r="I57" s="253"/>
      <c r="J57" s="253"/>
      <c r="K57" s="253"/>
      <c r="L57" s="253"/>
      <c r="M57" s="253"/>
      <c r="N57" s="253"/>
      <c r="O57" s="253"/>
      <c r="P57" s="253"/>
      <c r="Q57" s="253"/>
      <c r="R57" s="253"/>
      <c r="S57" s="253"/>
      <c r="T57" s="253"/>
      <c r="U57" s="253"/>
      <c r="V57" s="253"/>
      <c r="W57" s="253"/>
      <c r="X57" s="253"/>
      <c r="Y57" s="253"/>
      <c r="Z57" s="253"/>
      <c r="AA57" s="253"/>
      <c r="AB57" s="253"/>
      <c r="AC57" s="253"/>
      <c r="AD57" s="253"/>
      <c r="AE57" s="253"/>
      <c r="AF57" s="253"/>
      <c r="AG57" s="253"/>
      <c r="AH57" s="253"/>
      <c r="AI57" s="253"/>
      <c r="AJ57" s="253"/>
      <c r="AK57" s="253"/>
      <c r="AL57" s="253"/>
      <c r="AM57" s="253"/>
      <c r="AN57" s="253"/>
      <c r="AO57" s="253"/>
      <c r="AR57" s="9"/>
    </row>
    <row r="58" spans="1:57" x14ac:dyDescent="0.2">
      <c r="B58" s="9"/>
      <c r="D58" s="253"/>
      <c r="E58" s="253"/>
      <c r="F58" s="253"/>
      <c r="G58" s="253"/>
      <c r="H58" s="253"/>
      <c r="I58" s="253"/>
      <c r="J58" s="253"/>
      <c r="K58" s="253"/>
      <c r="L58" s="253"/>
      <c r="M58" s="253"/>
      <c r="N58" s="253"/>
      <c r="O58" s="253"/>
      <c r="P58" s="253"/>
      <c r="Q58" s="253"/>
      <c r="R58" s="253"/>
      <c r="S58" s="253"/>
      <c r="T58" s="253"/>
      <c r="U58" s="253"/>
      <c r="V58" s="253"/>
      <c r="W58" s="253"/>
      <c r="X58" s="253"/>
      <c r="Y58" s="253"/>
      <c r="Z58" s="253"/>
      <c r="AA58" s="253"/>
      <c r="AB58" s="253"/>
      <c r="AC58" s="253"/>
      <c r="AD58" s="253"/>
      <c r="AE58" s="253"/>
      <c r="AF58" s="253"/>
      <c r="AG58" s="253"/>
      <c r="AH58" s="253"/>
      <c r="AI58" s="253"/>
      <c r="AJ58" s="253"/>
      <c r="AK58" s="253"/>
      <c r="AL58" s="253"/>
      <c r="AM58" s="253"/>
      <c r="AN58" s="253"/>
      <c r="AO58" s="253"/>
      <c r="AR58" s="9"/>
    </row>
    <row r="59" spans="1:57" x14ac:dyDescent="0.2">
      <c r="B59" s="9"/>
      <c r="D59" s="253"/>
      <c r="E59" s="253"/>
      <c r="F59" s="253"/>
      <c r="G59" s="253"/>
      <c r="H59" s="253"/>
      <c r="I59" s="253"/>
      <c r="J59" s="253"/>
      <c r="K59" s="253"/>
      <c r="L59" s="253"/>
      <c r="M59" s="253"/>
      <c r="N59" s="253"/>
      <c r="O59" s="253"/>
      <c r="P59" s="253"/>
      <c r="Q59" s="253"/>
      <c r="R59" s="253"/>
      <c r="S59" s="253"/>
      <c r="T59" s="253"/>
      <c r="U59" s="253"/>
      <c r="V59" s="253"/>
      <c r="W59" s="253"/>
      <c r="X59" s="253"/>
      <c r="Y59" s="253"/>
      <c r="Z59" s="253"/>
      <c r="AA59" s="253"/>
      <c r="AB59" s="253"/>
      <c r="AC59" s="253"/>
      <c r="AD59" s="253"/>
      <c r="AE59" s="253"/>
      <c r="AF59" s="253"/>
      <c r="AG59" s="253"/>
      <c r="AH59" s="253"/>
      <c r="AI59" s="253"/>
      <c r="AJ59" s="253"/>
      <c r="AK59" s="253"/>
      <c r="AL59" s="253"/>
      <c r="AM59" s="253"/>
      <c r="AN59" s="253"/>
      <c r="AO59" s="253"/>
      <c r="AR59" s="9"/>
    </row>
    <row r="60" spans="1:57" s="16" customFormat="1" ht="13.2" x14ac:dyDescent="0.2">
      <c r="A60" s="13"/>
      <c r="B60" s="14"/>
      <c r="C60" s="13"/>
      <c r="D60" s="255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255"/>
      <c r="W60" s="99"/>
      <c r="X60" s="99"/>
      <c r="Y60" s="99"/>
      <c r="Z60" s="99"/>
      <c r="AA60" s="99"/>
      <c r="AB60" s="99"/>
      <c r="AC60" s="99"/>
      <c r="AD60" s="99"/>
      <c r="AE60" s="99"/>
      <c r="AF60" s="99"/>
      <c r="AG60" s="99"/>
      <c r="AH60" s="255"/>
      <c r="AI60" s="99"/>
      <c r="AJ60" s="99"/>
      <c r="AK60" s="99"/>
      <c r="AL60" s="99"/>
      <c r="AM60" s="255"/>
      <c r="AN60" s="99"/>
      <c r="AO60" s="99"/>
      <c r="AP60" s="13"/>
      <c r="AQ60" s="13"/>
      <c r="AR60" s="14"/>
      <c r="BE60" s="13"/>
    </row>
    <row r="61" spans="1:57" x14ac:dyDescent="0.2">
      <c r="B61" s="9"/>
      <c r="D61" s="253"/>
      <c r="E61" s="253"/>
      <c r="F61" s="253"/>
      <c r="G61" s="253"/>
      <c r="H61" s="253"/>
      <c r="I61" s="253"/>
      <c r="J61" s="253"/>
      <c r="K61" s="253"/>
      <c r="L61" s="253"/>
      <c r="M61" s="253"/>
      <c r="N61" s="253"/>
      <c r="O61" s="253"/>
      <c r="P61" s="253"/>
      <c r="Q61" s="253"/>
      <c r="R61" s="253"/>
      <c r="S61" s="253"/>
      <c r="T61" s="253"/>
      <c r="U61" s="253"/>
      <c r="V61" s="253"/>
      <c r="W61" s="253"/>
      <c r="X61" s="253"/>
      <c r="Y61" s="253"/>
      <c r="Z61" s="253"/>
      <c r="AA61" s="253"/>
      <c r="AB61" s="253"/>
      <c r="AC61" s="253"/>
      <c r="AD61" s="253"/>
      <c r="AE61" s="253"/>
      <c r="AF61" s="253"/>
      <c r="AG61" s="253"/>
      <c r="AH61" s="253"/>
      <c r="AI61" s="253"/>
      <c r="AJ61" s="253"/>
      <c r="AK61" s="253"/>
      <c r="AL61" s="253"/>
      <c r="AM61" s="253"/>
      <c r="AN61" s="253"/>
      <c r="AO61" s="253"/>
      <c r="AR61" s="9"/>
    </row>
    <row r="62" spans="1:57" x14ac:dyDescent="0.2">
      <c r="B62" s="9"/>
      <c r="D62" s="253"/>
      <c r="E62" s="253"/>
      <c r="F62" s="253"/>
      <c r="G62" s="253"/>
      <c r="H62" s="253"/>
      <c r="I62" s="253"/>
      <c r="J62" s="253"/>
      <c r="K62" s="253"/>
      <c r="L62" s="253"/>
      <c r="M62" s="253"/>
      <c r="N62" s="253"/>
      <c r="O62" s="253"/>
      <c r="P62" s="253"/>
      <c r="Q62" s="253"/>
      <c r="R62" s="253"/>
      <c r="S62" s="253"/>
      <c r="T62" s="253"/>
      <c r="U62" s="253"/>
      <c r="V62" s="253"/>
      <c r="W62" s="253"/>
      <c r="X62" s="253"/>
      <c r="Y62" s="253"/>
      <c r="Z62" s="253"/>
      <c r="AA62" s="253"/>
      <c r="AB62" s="253"/>
      <c r="AC62" s="253"/>
      <c r="AD62" s="253"/>
      <c r="AE62" s="253"/>
      <c r="AF62" s="253"/>
      <c r="AG62" s="253"/>
      <c r="AH62" s="253"/>
      <c r="AI62" s="253"/>
      <c r="AJ62" s="253"/>
      <c r="AK62" s="253"/>
      <c r="AL62" s="253"/>
      <c r="AM62" s="253"/>
      <c r="AN62" s="253"/>
      <c r="AO62" s="253"/>
      <c r="AR62" s="9"/>
    </row>
    <row r="63" spans="1:57" x14ac:dyDescent="0.2">
      <c r="B63" s="9"/>
      <c r="D63" s="253"/>
      <c r="E63" s="253"/>
      <c r="F63" s="253"/>
      <c r="G63" s="253"/>
      <c r="H63" s="253"/>
      <c r="I63" s="253"/>
      <c r="J63" s="253"/>
      <c r="K63" s="253"/>
      <c r="L63" s="253"/>
      <c r="M63" s="253"/>
      <c r="N63" s="253"/>
      <c r="O63" s="253"/>
      <c r="P63" s="253"/>
      <c r="Q63" s="253"/>
      <c r="R63" s="253"/>
      <c r="S63" s="253"/>
      <c r="T63" s="253"/>
      <c r="U63" s="253"/>
      <c r="V63" s="253"/>
      <c r="W63" s="253"/>
      <c r="X63" s="253"/>
      <c r="Y63" s="253"/>
      <c r="Z63" s="253"/>
      <c r="AA63" s="253"/>
      <c r="AB63" s="253"/>
      <c r="AC63" s="253"/>
      <c r="AD63" s="253"/>
      <c r="AE63" s="253"/>
      <c r="AF63" s="253"/>
      <c r="AG63" s="253"/>
      <c r="AH63" s="253"/>
      <c r="AI63" s="253"/>
      <c r="AJ63" s="253"/>
      <c r="AK63" s="253"/>
      <c r="AL63" s="253"/>
      <c r="AM63" s="253"/>
      <c r="AN63" s="253"/>
      <c r="AO63" s="253"/>
      <c r="AR63" s="9"/>
    </row>
    <row r="64" spans="1:57" s="16" customFormat="1" ht="13.2" x14ac:dyDescent="0.2">
      <c r="A64" s="13"/>
      <c r="B64" s="14"/>
      <c r="C64" s="13"/>
      <c r="D64" s="254"/>
      <c r="E64" s="99"/>
      <c r="F64" s="99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99"/>
      <c r="AA64" s="99"/>
      <c r="AB64" s="99"/>
      <c r="AC64" s="99"/>
      <c r="AD64" s="99"/>
      <c r="AE64" s="99"/>
      <c r="AF64" s="99"/>
      <c r="AG64" s="99"/>
      <c r="AH64" s="254"/>
      <c r="AI64" s="99"/>
      <c r="AJ64" s="99"/>
      <c r="AK64" s="99"/>
      <c r="AL64" s="99"/>
      <c r="AM64" s="99"/>
      <c r="AN64" s="99"/>
      <c r="AO64" s="99"/>
      <c r="AP64" s="13"/>
      <c r="AQ64" s="13"/>
      <c r="AR64" s="14"/>
      <c r="BE64" s="13"/>
    </row>
    <row r="65" spans="1:57" x14ac:dyDescent="0.2">
      <c r="B65" s="9"/>
      <c r="D65" s="253"/>
      <c r="E65" s="253"/>
      <c r="F65" s="253"/>
      <c r="G65" s="253"/>
      <c r="H65" s="253"/>
      <c r="I65" s="253"/>
      <c r="J65" s="253"/>
      <c r="K65" s="253"/>
      <c r="L65" s="253"/>
      <c r="M65" s="253"/>
      <c r="N65" s="253"/>
      <c r="O65" s="253"/>
      <c r="P65" s="253"/>
      <c r="Q65" s="253"/>
      <c r="R65" s="253"/>
      <c r="S65" s="253"/>
      <c r="T65" s="253"/>
      <c r="U65" s="253"/>
      <c r="V65" s="253"/>
      <c r="W65" s="253"/>
      <c r="X65" s="253"/>
      <c r="Y65" s="253"/>
      <c r="Z65" s="253"/>
      <c r="AA65" s="253"/>
      <c r="AB65" s="253"/>
      <c r="AC65" s="253"/>
      <c r="AD65" s="253"/>
      <c r="AE65" s="253"/>
      <c r="AF65" s="253"/>
      <c r="AG65" s="253"/>
      <c r="AH65" s="253"/>
      <c r="AI65" s="253"/>
      <c r="AJ65" s="253"/>
      <c r="AK65" s="253"/>
      <c r="AL65" s="253"/>
      <c r="AM65" s="253"/>
      <c r="AN65" s="253"/>
      <c r="AO65" s="253"/>
      <c r="AR65" s="9"/>
    </row>
    <row r="66" spans="1:57" x14ac:dyDescent="0.2">
      <c r="B66" s="9"/>
      <c r="D66" s="253"/>
      <c r="E66" s="253"/>
      <c r="F66" s="253"/>
      <c r="G66" s="253"/>
      <c r="H66" s="253"/>
      <c r="I66" s="253"/>
      <c r="J66" s="253"/>
      <c r="K66" s="253"/>
      <c r="L66" s="253"/>
      <c r="M66" s="253"/>
      <c r="N66" s="253"/>
      <c r="O66" s="253"/>
      <c r="P66" s="253"/>
      <c r="Q66" s="253"/>
      <c r="R66" s="253"/>
      <c r="S66" s="253"/>
      <c r="T66" s="253"/>
      <c r="U66" s="253"/>
      <c r="V66" s="253"/>
      <c r="W66" s="253"/>
      <c r="X66" s="253"/>
      <c r="Y66" s="253"/>
      <c r="Z66" s="253"/>
      <c r="AA66" s="253"/>
      <c r="AB66" s="253"/>
      <c r="AC66" s="253"/>
      <c r="AD66" s="253"/>
      <c r="AE66" s="253"/>
      <c r="AF66" s="253"/>
      <c r="AG66" s="253"/>
      <c r="AH66" s="253"/>
      <c r="AI66" s="253"/>
      <c r="AJ66" s="253"/>
      <c r="AK66" s="253"/>
      <c r="AL66" s="253"/>
      <c r="AM66" s="253"/>
      <c r="AN66" s="253"/>
      <c r="AO66" s="253"/>
      <c r="AR66" s="9"/>
    </row>
    <row r="67" spans="1:57" x14ac:dyDescent="0.2">
      <c r="B67" s="9"/>
      <c r="D67" s="253"/>
      <c r="E67" s="253"/>
      <c r="F67" s="253"/>
      <c r="G67" s="253"/>
      <c r="H67" s="253"/>
      <c r="I67" s="253"/>
      <c r="J67" s="253"/>
      <c r="K67" s="253"/>
      <c r="L67" s="253"/>
      <c r="M67" s="253"/>
      <c r="N67" s="253"/>
      <c r="O67" s="253"/>
      <c r="P67" s="253"/>
      <c r="Q67" s="253"/>
      <c r="R67" s="253"/>
      <c r="S67" s="253"/>
      <c r="T67" s="253"/>
      <c r="U67" s="253"/>
      <c r="V67" s="253"/>
      <c r="W67" s="253"/>
      <c r="X67" s="253"/>
      <c r="Y67" s="253"/>
      <c r="Z67" s="253"/>
      <c r="AA67" s="253"/>
      <c r="AB67" s="253"/>
      <c r="AC67" s="253"/>
      <c r="AD67" s="253"/>
      <c r="AE67" s="253"/>
      <c r="AF67" s="253"/>
      <c r="AG67" s="253"/>
      <c r="AH67" s="253"/>
      <c r="AI67" s="253"/>
      <c r="AJ67" s="253"/>
      <c r="AK67" s="253"/>
      <c r="AL67" s="253"/>
      <c r="AM67" s="253"/>
      <c r="AN67" s="253"/>
      <c r="AO67" s="253"/>
      <c r="AR67" s="9"/>
    </row>
    <row r="68" spans="1:57" x14ac:dyDescent="0.2">
      <c r="B68" s="9"/>
      <c r="D68" s="253"/>
      <c r="E68" s="253"/>
      <c r="F68" s="253"/>
      <c r="G68" s="253"/>
      <c r="H68" s="253"/>
      <c r="I68" s="253"/>
      <c r="J68" s="253"/>
      <c r="K68" s="253"/>
      <c r="L68" s="253"/>
      <c r="M68" s="253"/>
      <c r="N68" s="253"/>
      <c r="O68" s="253"/>
      <c r="P68" s="253"/>
      <c r="Q68" s="253"/>
      <c r="R68" s="253"/>
      <c r="S68" s="253"/>
      <c r="T68" s="253"/>
      <c r="U68" s="253"/>
      <c r="V68" s="253"/>
      <c r="W68" s="253"/>
      <c r="X68" s="253"/>
      <c r="Y68" s="253"/>
      <c r="Z68" s="253"/>
      <c r="AA68" s="253"/>
      <c r="AB68" s="253"/>
      <c r="AC68" s="253"/>
      <c r="AD68" s="253"/>
      <c r="AE68" s="253"/>
      <c r="AF68" s="253"/>
      <c r="AG68" s="253"/>
      <c r="AH68" s="253"/>
      <c r="AI68" s="253"/>
      <c r="AJ68" s="253"/>
      <c r="AK68" s="253"/>
      <c r="AL68" s="253"/>
      <c r="AM68" s="253"/>
      <c r="AN68" s="253"/>
      <c r="AO68" s="253"/>
      <c r="AR68" s="9"/>
    </row>
    <row r="69" spans="1:57" x14ac:dyDescent="0.2">
      <c r="B69" s="9"/>
      <c r="D69" s="253"/>
      <c r="E69" s="253"/>
      <c r="F69" s="253"/>
      <c r="G69" s="253"/>
      <c r="H69" s="253"/>
      <c r="I69" s="253"/>
      <c r="J69" s="253"/>
      <c r="K69" s="253"/>
      <c r="L69" s="253"/>
      <c r="M69" s="253"/>
      <c r="N69" s="253"/>
      <c r="O69" s="253"/>
      <c r="P69" s="253"/>
      <c r="Q69" s="253"/>
      <c r="R69" s="253"/>
      <c r="S69" s="253"/>
      <c r="T69" s="253"/>
      <c r="U69" s="253"/>
      <c r="V69" s="253"/>
      <c r="W69" s="253"/>
      <c r="X69" s="253"/>
      <c r="Y69" s="253"/>
      <c r="Z69" s="253"/>
      <c r="AA69" s="253"/>
      <c r="AB69" s="253"/>
      <c r="AC69" s="253"/>
      <c r="AD69" s="253"/>
      <c r="AE69" s="253"/>
      <c r="AF69" s="253"/>
      <c r="AG69" s="253"/>
      <c r="AH69" s="253"/>
      <c r="AI69" s="253"/>
      <c r="AJ69" s="253"/>
      <c r="AK69" s="253"/>
      <c r="AL69" s="253"/>
      <c r="AM69" s="253"/>
      <c r="AN69" s="253"/>
      <c r="AO69" s="253"/>
      <c r="AR69" s="9"/>
    </row>
    <row r="70" spans="1:57" x14ac:dyDescent="0.2">
      <c r="B70" s="9"/>
      <c r="D70" s="253"/>
      <c r="E70" s="253"/>
      <c r="F70" s="253"/>
      <c r="G70" s="253"/>
      <c r="H70" s="253"/>
      <c r="I70" s="253"/>
      <c r="J70" s="253"/>
      <c r="K70" s="253"/>
      <c r="L70" s="253"/>
      <c r="M70" s="253"/>
      <c r="N70" s="253"/>
      <c r="O70" s="253"/>
      <c r="P70" s="253"/>
      <c r="Q70" s="253"/>
      <c r="R70" s="253"/>
      <c r="S70" s="253"/>
      <c r="T70" s="253"/>
      <c r="U70" s="253"/>
      <c r="V70" s="253"/>
      <c r="W70" s="253"/>
      <c r="X70" s="253"/>
      <c r="Y70" s="253"/>
      <c r="Z70" s="253"/>
      <c r="AA70" s="253"/>
      <c r="AB70" s="253"/>
      <c r="AC70" s="253"/>
      <c r="AD70" s="253"/>
      <c r="AE70" s="253"/>
      <c r="AF70" s="253"/>
      <c r="AG70" s="253"/>
      <c r="AH70" s="253"/>
      <c r="AI70" s="253"/>
      <c r="AJ70" s="253"/>
      <c r="AK70" s="253"/>
      <c r="AL70" s="253"/>
      <c r="AM70" s="253"/>
      <c r="AN70" s="253"/>
      <c r="AO70" s="253"/>
      <c r="AR70" s="9"/>
    </row>
    <row r="71" spans="1:57" x14ac:dyDescent="0.2">
      <c r="B71" s="9"/>
      <c r="D71" s="253"/>
      <c r="E71" s="253"/>
      <c r="F71" s="253"/>
      <c r="G71" s="253"/>
      <c r="H71" s="253"/>
      <c r="I71" s="253"/>
      <c r="J71" s="253"/>
      <c r="K71" s="253"/>
      <c r="L71" s="253"/>
      <c r="M71" s="253"/>
      <c r="N71" s="253"/>
      <c r="O71" s="253"/>
      <c r="P71" s="253"/>
      <c r="Q71" s="253"/>
      <c r="R71" s="253"/>
      <c r="S71" s="253"/>
      <c r="T71" s="253"/>
      <c r="U71" s="253"/>
      <c r="V71" s="253"/>
      <c r="W71" s="253"/>
      <c r="X71" s="253"/>
      <c r="Y71" s="253"/>
      <c r="Z71" s="253"/>
      <c r="AA71" s="253"/>
      <c r="AB71" s="253"/>
      <c r="AC71" s="253"/>
      <c r="AD71" s="253"/>
      <c r="AE71" s="253"/>
      <c r="AF71" s="253"/>
      <c r="AG71" s="253"/>
      <c r="AH71" s="253"/>
      <c r="AI71" s="253"/>
      <c r="AJ71" s="253"/>
      <c r="AK71" s="253"/>
      <c r="AL71" s="253"/>
      <c r="AM71" s="253"/>
      <c r="AN71" s="253"/>
      <c r="AO71" s="253"/>
      <c r="AR71" s="9"/>
    </row>
    <row r="72" spans="1:57" x14ac:dyDescent="0.2">
      <c r="B72" s="9"/>
      <c r="D72" s="253"/>
      <c r="E72" s="253"/>
      <c r="F72" s="253"/>
      <c r="G72" s="253"/>
      <c r="H72" s="253"/>
      <c r="I72" s="253"/>
      <c r="J72" s="253"/>
      <c r="K72" s="253"/>
      <c r="L72" s="253"/>
      <c r="M72" s="253"/>
      <c r="N72" s="253"/>
      <c r="O72" s="253"/>
      <c r="P72" s="253"/>
      <c r="Q72" s="253"/>
      <c r="R72" s="253"/>
      <c r="S72" s="253"/>
      <c r="T72" s="253"/>
      <c r="U72" s="253"/>
      <c r="V72" s="253"/>
      <c r="W72" s="253"/>
      <c r="X72" s="253"/>
      <c r="Y72" s="253"/>
      <c r="Z72" s="253"/>
      <c r="AA72" s="253"/>
      <c r="AB72" s="253"/>
      <c r="AC72" s="253"/>
      <c r="AD72" s="253"/>
      <c r="AE72" s="253"/>
      <c r="AF72" s="253"/>
      <c r="AG72" s="253"/>
      <c r="AH72" s="253"/>
      <c r="AI72" s="253"/>
      <c r="AJ72" s="253"/>
      <c r="AK72" s="253"/>
      <c r="AL72" s="253"/>
      <c r="AM72" s="253"/>
      <c r="AN72" s="253"/>
      <c r="AO72" s="253"/>
      <c r="AR72" s="9"/>
    </row>
    <row r="73" spans="1:57" x14ac:dyDescent="0.2">
      <c r="B73" s="9"/>
      <c r="D73" s="253"/>
      <c r="E73" s="253"/>
      <c r="F73" s="253"/>
      <c r="G73" s="253"/>
      <c r="H73" s="253"/>
      <c r="I73" s="253"/>
      <c r="J73" s="253"/>
      <c r="K73" s="253"/>
      <c r="L73" s="253"/>
      <c r="M73" s="253"/>
      <c r="N73" s="253"/>
      <c r="O73" s="253"/>
      <c r="P73" s="253"/>
      <c r="Q73" s="253"/>
      <c r="R73" s="253"/>
      <c r="S73" s="253"/>
      <c r="T73" s="253"/>
      <c r="U73" s="253"/>
      <c r="V73" s="253"/>
      <c r="W73" s="253"/>
      <c r="X73" s="253"/>
      <c r="Y73" s="253"/>
      <c r="Z73" s="253"/>
      <c r="AA73" s="253"/>
      <c r="AB73" s="253"/>
      <c r="AC73" s="253"/>
      <c r="AD73" s="253"/>
      <c r="AE73" s="253"/>
      <c r="AF73" s="253"/>
      <c r="AG73" s="253"/>
      <c r="AH73" s="253"/>
      <c r="AI73" s="253"/>
      <c r="AJ73" s="253"/>
      <c r="AK73" s="253"/>
      <c r="AL73" s="253"/>
      <c r="AM73" s="253"/>
      <c r="AN73" s="253"/>
      <c r="AO73" s="253"/>
      <c r="AR73" s="9"/>
    </row>
    <row r="74" spans="1:57" x14ac:dyDescent="0.2">
      <c r="B74" s="9"/>
      <c r="D74" s="253"/>
      <c r="E74" s="253"/>
      <c r="F74" s="253"/>
      <c r="G74" s="253"/>
      <c r="H74" s="253"/>
      <c r="I74" s="253"/>
      <c r="J74" s="253"/>
      <c r="K74" s="253"/>
      <c r="L74" s="253"/>
      <c r="M74" s="253"/>
      <c r="N74" s="253"/>
      <c r="O74" s="253"/>
      <c r="P74" s="253"/>
      <c r="Q74" s="253"/>
      <c r="R74" s="253"/>
      <c r="S74" s="253"/>
      <c r="T74" s="253"/>
      <c r="U74" s="253"/>
      <c r="V74" s="253"/>
      <c r="W74" s="253"/>
      <c r="X74" s="253"/>
      <c r="Y74" s="253"/>
      <c r="Z74" s="253"/>
      <c r="AA74" s="253"/>
      <c r="AB74" s="253"/>
      <c r="AC74" s="253"/>
      <c r="AD74" s="253"/>
      <c r="AE74" s="253"/>
      <c r="AF74" s="253"/>
      <c r="AG74" s="253"/>
      <c r="AH74" s="253"/>
      <c r="AI74" s="253"/>
      <c r="AJ74" s="253"/>
      <c r="AK74" s="253"/>
      <c r="AL74" s="253"/>
      <c r="AM74" s="253"/>
      <c r="AN74" s="253"/>
      <c r="AO74" s="253"/>
      <c r="AR74" s="9"/>
    </row>
    <row r="75" spans="1:57" s="16" customFormat="1" ht="13.2" x14ac:dyDescent="0.2">
      <c r="A75" s="13"/>
      <c r="B75" s="14"/>
      <c r="C75" s="13"/>
      <c r="D75" s="255"/>
      <c r="E75" s="99"/>
      <c r="F75" s="99"/>
      <c r="G75" s="99"/>
      <c r="H75" s="99"/>
      <c r="I75" s="99"/>
      <c r="J75" s="99"/>
      <c r="K75" s="99"/>
      <c r="L75" s="99"/>
      <c r="M75" s="99"/>
      <c r="N75" s="99"/>
      <c r="O75" s="99"/>
      <c r="P75" s="99"/>
      <c r="Q75" s="99"/>
      <c r="R75" s="99"/>
      <c r="S75" s="99"/>
      <c r="T75" s="99"/>
      <c r="U75" s="99"/>
      <c r="V75" s="255"/>
      <c r="W75" s="99"/>
      <c r="X75" s="99"/>
      <c r="Y75" s="99"/>
      <c r="Z75" s="99"/>
      <c r="AA75" s="99"/>
      <c r="AB75" s="99"/>
      <c r="AC75" s="99"/>
      <c r="AD75" s="99"/>
      <c r="AE75" s="99"/>
      <c r="AF75" s="99"/>
      <c r="AG75" s="99"/>
      <c r="AH75" s="255"/>
      <c r="AI75" s="99"/>
      <c r="AJ75" s="99"/>
      <c r="AK75" s="99"/>
      <c r="AL75" s="99"/>
      <c r="AM75" s="255"/>
      <c r="AN75" s="99"/>
      <c r="AO75" s="99"/>
      <c r="AP75" s="13"/>
      <c r="AQ75" s="13"/>
      <c r="AR75" s="14"/>
      <c r="BE75" s="13"/>
    </row>
    <row r="76" spans="1:57" s="16" customFormat="1" x14ac:dyDescent="0.2">
      <c r="A76" s="13"/>
      <c r="B76" s="14"/>
      <c r="C76" s="13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  <c r="AC76" s="99"/>
      <c r="AD76" s="99"/>
      <c r="AE76" s="99"/>
      <c r="AF76" s="99"/>
      <c r="AG76" s="99"/>
      <c r="AH76" s="99"/>
      <c r="AI76" s="99"/>
      <c r="AJ76" s="99"/>
      <c r="AK76" s="99"/>
      <c r="AL76" s="99"/>
      <c r="AM76" s="99"/>
      <c r="AN76" s="99"/>
      <c r="AO76" s="99"/>
      <c r="AP76" s="13"/>
      <c r="AQ76" s="13"/>
      <c r="AR76" s="14"/>
      <c r="BE76" s="13"/>
    </row>
    <row r="77" spans="1:57" s="16" customFormat="1" ht="6.9" customHeight="1" x14ac:dyDescent="0.2">
      <c r="A77" s="13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14"/>
      <c r="BE77" s="13"/>
    </row>
    <row r="81" spans="1:91" s="16" customFormat="1" ht="6.9" customHeight="1" x14ac:dyDescent="0.2">
      <c r="A81" s="13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14"/>
      <c r="BE81" s="13"/>
    </row>
    <row r="82" spans="1:91" s="16" customFormat="1" ht="24.9" customHeight="1" x14ac:dyDescent="0.2">
      <c r="A82" s="13"/>
      <c r="B82" s="14"/>
      <c r="C82" s="10" t="s">
        <v>50</v>
      </c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4"/>
      <c r="BE82" s="13"/>
    </row>
    <row r="83" spans="1:91" s="16" customFormat="1" ht="6.9" customHeight="1" x14ac:dyDescent="0.2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4"/>
      <c r="BE83" s="13"/>
    </row>
    <row r="84" spans="1:91" s="159" customFormat="1" ht="12" customHeight="1" x14ac:dyDescent="0.2">
      <c r="B84" s="160"/>
      <c r="C84" s="12" t="s">
        <v>13</v>
      </c>
      <c r="L84" s="159" t="str">
        <f>K5</f>
        <v>112-241</v>
      </c>
      <c r="AR84" s="160"/>
    </row>
    <row r="85" spans="1:91" s="161" customFormat="1" ht="36.9" customHeight="1" x14ac:dyDescent="0.2">
      <c r="B85" s="162"/>
      <c r="C85" s="163" t="s">
        <v>15</v>
      </c>
      <c r="L85" s="232" t="str">
        <f>K6</f>
        <v>SŠ zemědělská a VOŠ Chrudim - hospodaření se srážkovými vodami v areálu školního statku</v>
      </c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33"/>
      <c r="AF85" s="233"/>
      <c r="AG85" s="233"/>
      <c r="AH85" s="233"/>
      <c r="AI85" s="233"/>
      <c r="AJ85" s="233"/>
      <c r="AK85" s="233"/>
      <c r="AL85" s="233"/>
      <c r="AM85" s="233"/>
      <c r="AN85" s="233"/>
      <c r="AO85" s="233"/>
      <c r="AR85" s="162"/>
    </row>
    <row r="86" spans="1:91" s="16" customFormat="1" ht="6.9" customHeight="1" x14ac:dyDescent="0.2">
      <c r="A86" s="13"/>
      <c r="B86" s="14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4"/>
      <c r="BE86" s="13"/>
    </row>
    <row r="87" spans="1:91" s="16" customFormat="1" ht="12" customHeight="1" x14ac:dyDescent="0.2">
      <c r="A87" s="13"/>
      <c r="B87" s="14"/>
      <c r="C87" s="12" t="s">
        <v>19</v>
      </c>
      <c r="D87" s="13"/>
      <c r="E87" s="13"/>
      <c r="F87" s="13"/>
      <c r="G87" s="13"/>
      <c r="H87" s="13"/>
      <c r="I87" s="13"/>
      <c r="J87" s="13"/>
      <c r="K87" s="13"/>
      <c r="L87" s="164" t="str">
        <f>IF(K8="","",K8)</f>
        <v xml:space="preserve"> </v>
      </c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2" t="s">
        <v>21</v>
      </c>
      <c r="AJ87" s="13"/>
      <c r="AK87" s="13"/>
      <c r="AL87" s="13"/>
      <c r="AM87" s="234"/>
      <c r="AN87" s="234"/>
      <c r="AO87" s="13"/>
      <c r="AP87" s="13"/>
      <c r="AQ87" s="13"/>
      <c r="AR87" s="14"/>
      <c r="BE87" s="13"/>
    </row>
    <row r="88" spans="1:91" s="16" customFormat="1" ht="6.9" customHeight="1" x14ac:dyDescent="0.2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4"/>
      <c r="BE88" s="13"/>
    </row>
    <row r="89" spans="1:91" s="16" customFormat="1" ht="15.15" customHeight="1" x14ac:dyDescent="0.2">
      <c r="A89" s="13"/>
      <c r="B89" s="14"/>
      <c r="C89" s="12" t="s">
        <v>22</v>
      </c>
      <c r="D89" s="13"/>
      <c r="E89" s="13"/>
      <c r="F89" s="13"/>
      <c r="G89" s="13"/>
      <c r="H89" s="13"/>
      <c r="I89" s="13"/>
      <c r="J89" s="13"/>
      <c r="K89" s="13"/>
      <c r="L89" s="159" t="str">
        <f>IF(E11= "","",E11)</f>
        <v xml:space="preserve"> </v>
      </c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2" t="s">
        <v>27</v>
      </c>
      <c r="AJ89" s="13"/>
      <c r="AK89" s="13"/>
      <c r="AL89" s="13"/>
      <c r="AM89" s="235" t="str">
        <f>IF(E17="","",E17)</f>
        <v xml:space="preserve"> </v>
      </c>
      <c r="AN89" s="236"/>
      <c r="AO89" s="236"/>
      <c r="AP89" s="236"/>
      <c r="AQ89" s="13"/>
      <c r="AR89" s="14"/>
      <c r="AS89" s="239" t="s">
        <v>51</v>
      </c>
      <c r="AT89" s="240"/>
      <c r="AU89" s="74"/>
      <c r="AV89" s="74"/>
      <c r="AW89" s="74"/>
      <c r="AX89" s="74"/>
      <c r="AY89" s="74"/>
      <c r="AZ89" s="74"/>
      <c r="BA89" s="74"/>
      <c r="BB89" s="74"/>
      <c r="BC89" s="74"/>
      <c r="BD89" s="165"/>
      <c r="BE89" s="13"/>
    </row>
    <row r="90" spans="1:91" s="16" customFormat="1" ht="15.15" customHeight="1" x14ac:dyDescent="0.2">
      <c r="A90" s="13"/>
      <c r="B90" s="14"/>
      <c r="C90" s="12" t="s">
        <v>25</v>
      </c>
      <c r="D90" s="13"/>
      <c r="E90" s="13"/>
      <c r="F90" s="13"/>
      <c r="G90" s="13"/>
      <c r="H90" s="13"/>
      <c r="I90" s="13"/>
      <c r="J90" s="13"/>
      <c r="K90" s="13"/>
      <c r="L90" s="159" t="str">
        <f>IF(E14= "Vyplň údaj","",E14)</f>
        <v/>
      </c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2" t="s">
        <v>29</v>
      </c>
      <c r="AJ90" s="13"/>
      <c r="AK90" s="13"/>
      <c r="AL90" s="13"/>
      <c r="AM90" s="235" t="str">
        <f>IF(E20="","",E20)</f>
        <v xml:space="preserve"> </v>
      </c>
      <c r="AN90" s="236"/>
      <c r="AO90" s="236"/>
      <c r="AP90" s="236"/>
      <c r="AQ90" s="13"/>
      <c r="AR90" s="14"/>
      <c r="AS90" s="241"/>
      <c r="AT90" s="242"/>
      <c r="AU90" s="99"/>
      <c r="AV90" s="99"/>
      <c r="AW90" s="99"/>
      <c r="AX90" s="99"/>
      <c r="AY90" s="99"/>
      <c r="AZ90" s="99"/>
      <c r="BA90" s="99"/>
      <c r="BB90" s="99"/>
      <c r="BC90" s="99"/>
      <c r="BD90" s="108"/>
      <c r="BE90" s="13"/>
    </row>
    <row r="91" spans="1:91" s="16" customFormat="1" ht="10.95" customHeight="1" x14ac:dyDescent="0.2">
      <c r="A91" s="13"/>
      <c r="B91" s="14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4"/>
      <c r="AS91" s="241"/>
      <c r="AT91" s="242"/>
      <c r="AU91" s="99"/>
      <c r="AV91" s="99"/>
      <c r="AW91" s="99"/>
      <c r="AX91" s="99"/>
      <c r="AY91" s="99"/>
      <c r="AZ91" s="99"/>
      <c r="BA91" s="99"/>
      <c r="BB91" s="99"/>
      <c r="BC91" s="99"/>
      <c r="BD91" s="108"/>
      <c r="BE91" s="13"/>
    </row>
    <row r="92" spans="1:91" s="16" customFormat="1" ht="29.25" customHeight="1" x14ac:dyDescent="0.2">
      <c r="A92" s="13"/>
      <c r="B92" s="14"/>
      <c r="C92" s="243" t="s">
        <v>52</v>
      </c>
      <c r="D92" s="244"/>
      <c r="E92" s="244"/>
      <c r="F92" s="244"/>
      <c r="G92" s="244"/>
      <c r="H92" s="32"/>
      <c r="I92" s="246" t="s">
        <v>53</v>
      </c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/>
      <c r="AF92" s="244"/>
      <c r="AG92" s="245" t="s">
        <v>54</v>
      </c>
      <c r="AH92" s="244"/>
      <c r="AI92" s="244"/>
      <c r="AJ92" s="244"/>
      <c r="AK92" s="244"/>
      <c r="AL92" s="244"/>
      <c r="AM92" s="244"/>
      <c r="AN92" s="246" t="s">
        <v>55</v>
      </c>
      <c r="AO92" s="244"/>
      <c r="AP92" s="247"/>
      <c r="AQ92" s="166" t="s">
        <v>56</v>
      </c>
      <c r="AR92" s="14"/>
      <c r="AS92" s="67" t="s">
        <v>57</v>
      </c>
      <c r="AT92" s="68" t="s">
        <v>58</v>
      </c>
      <c r="AU92" s="68" t="s">
        <v>59</v>
      </c>
      <c r="AV92" s="68" t="s">
        <v>60</v>
      </c>
      <c r="AW92" s="68" t="s">
        <v>61</v>
      </c>
      <c r="AX92" s="68" t="s">
        <v>62</v>
      </c>
      <c r="AY92" s="68" t="s">
        <v>63</v>
      </c>
      <c r="AZ92" s="68" t="s">
        <v>64</v>
      </c>
      <c r="BA92" s="68" t="s">
        <v>65</v>
      </c>
      <c r="BB92" s="68" t="s">
        <v>66</v>
      </c>
      <c r="BC92" s="68" t="s">
        <v>67</v>
      </c>
      <c r="BD92" s="69" t="s">
        <v>68</v>
      </c>
      <c r="BE92" s="13"/>
    </row>
    <row r="93" spans="1:91" s="16" customFormat="1" ht="10.95" customHeight="1" x14ac:dyDescent="0.2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4"/>
      <c r="AS93" s="7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167"/>
      <c r="BE93" s="13"/>
    </row>
    <row r="94" spans="1:91" s="168" customFormat="1" ht="32.4" customHeight="1" x14ac:dyDescent="0.2">
      <c r="B94" s="169"/>
      <c r="C94" s="71" t="s">
        <v>69</v>
      </c>
      <c r="D94" s="170"/>
      <c r="E94" s="170"/>
      <c r="F94" s="170"/>
      <c r="G94" s="170"/>
      <c r="H94" s="170"/>
      <c r="I94" s="170"/>
      <c r="J94" s="170"/>
      <c r="K94" s="170"/>
      <c r="L94" s="170"/>
      <c r="M94" s="170"/>
      <c r="N94" s="170"/>
      <c r="O94" s="170"/>
      <c r="P94" s="170"/>
      <c r="Q94" s="170"/>
      <c r="R94" s="170"/>
      <c r="S94" s="170"/>
      <c r="T94" s="170"/>
      <c r="U94" s="170"/>
      <c r="V94" s="170"/>
      <c r="W94" s="170"/>
      <c r="X94" s="170"/>
      <c r="Y94" s="170"/>
      <c r="Z94" s="170"/>
      <c r="AA94" s="170"/>
      <c r="AB94" s="170"/>
      <c r="AC94" s="170"/>
      <c r="AD94" s="170"/>
      <c r="AE94" s="170"/>
      <c r="AF94" s="170"/>
      <c r="AG94" s="237">
        <f>ROUND(SUM(AG95:AG99),2)</f>
        <v>0</v>
      </c>
      <c r="AH94" s="237"/>
      <c r="AI94" s="237"/>
      <c r="AJ94" s="237"/>
      <c r="AK94" s="237"/>
      <c r="AL94" s="237"/>
      <c r="AM94" s="237"/>
      <c r="AN94" s="238">
        <f t="shared" ref="AN94:AN99" si="0">SUM(AG94,AT94)</f>
        <v>0</v>
      </c>
      <c r="AO94" s="238"/>
      <c r="AP94" s="238"/>
      <c r="AQ94" s="171" t="s">
        <v>1</v>
      </c>
      <c r="AR94" s="169"/>
      <c r="AS94" s="172">
        <f>ROUND(SUM(AS95:AS99),2)</f>
        <v>0</v>
      </c>
      <c r="AT94" s="173">
        <f t="shared" ref="AT94:AT99" si="1">ROUND(SUM(AV94:AW94),2)</f>
        <v>0</v>
      </c>
      <c r="AU94" s="174" t="e">
        <f>ROUND(SUM(AU95:AU99),5)</f>
        <v>#REF!</v>
      </c>
      <c r="AV94" s="173">
        <f>ROUND(AZ94*L29,2)</f>
        <v>0</v>
      </c>
      <c r="AW94" s="173">
        <f>ROUND(BA94*L30,2)</f>
        <v>0</v>
      </c>
      <c r="AX94" s="173">
        <f>ROUND(BB94*L29,2)</f>
        <v>0</v>
      </c>
      <c r="AY94" s="173">
        <f>ROUND(BC94*L30,2)</f>
        <v>0</v>
      </c>
      <c r="AZ94" s="173">
        <f>ROUND(SUM(AZ95:AZ99),2)</f>
        <v>0</v>
      </c>
      <c r="BA94" s="173">
        <f>ROUND(SUM(BA95:BA99),2)</f>
        <v>0</v>
      </c>
      <c r="BB94" s="173">
        <f>ROUND(SUM(BB95:BB99),2)</f>
        <v>0</v>
      </c>
      <c r="BC94" s="173">
        <f>ROUND(SUM(BC95:BC99),2)</f>
        <v>0</v>
      </c>
      <c r="BD94" s="175">
        <f>ROUND(SUM(BD95:BD99),2)</f>
        <v>0</v>
      </c>
      <c r="BS94" s="176" t="s">
        <v>70</v>
      </c>
      <c r="BT94" s="176" t="s">
        <v>71</v>
      </c>
      <c r="BU94" s="177" t="s">
        <v>72</v>
      </c>
      <c r="BV94" s="176" t="s">
        <v>73</v>
      </c>
      <c r="BW94" s="176" t="s">
        <v>4</v>
      </c>
      <c r="BX94" s="176" t="s">
        <v>74</v>
      </c>
      <c r="CL94" s="176" t="s">
        <v>1</v>
      </c>
    </row>
    <row r="95" spans="1:91" s="187" customFormat="1" ht="16.5" customHeight="1" x14ac:dyDescent="0.2">
      <c r="A95" s="178" t="s">
        <v>75</v>
      </c>
      <c r="B95" s="179"/>
      <c r="C95" s="180"/>
      <c r="D95" s="231" t="s">
        <v>76</v>
      </c>
      <c r="E95" s="231"/>
      <c r="F95" s="231"/>
      <c r="G95" s="231"/>
      <c r="H95" s="231"/>
      <c r="I95" s="181"/>
      <c r="J95" s="231" t="s">
        <v>77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29">
        <f>'SO 01 - Zpevněné plochy'!J30</f>
        <v>0</v>
      </c>
      <c r="AH95" s="230"/>
      <c r="AI95" s="230"/>
      <c r="AJ95" s="230"/>
      <c r="AK95" s="230"/>
      <c r="AL95" s="230"/>
      <c r="AM95" s="230"/>
      <c r="AN95" s="229">
        <f t="shared" si="0"/>
        <v>0</v>
      </c>
      <c r="AO95" s="230"/>
      <c r="AP95" s="230"/>
      <c r="AQ95" s="182" t="s">
        <v>78</v>
      </c>
      <c r="AR95" s="179"/>
      <c r="AS95" s="183">
        <v>0</v>
      </c>
      <c r="AT95" s="184">
        <f t="shared" si="1"/>
        <v>0</v>
      </c>
      <c r="AU95" s="185">
        <f>'SO 01 - Zpevněné plochy'!P127</f>
        <v>0</v>
      </c>
      <c r="AV95" s="184">
        <f>'SO 01 - Zpevněné plochy'!J33</f>
        <v>0</v>
      </c>
      <c r="AW95" s="184">
        <f>'SO 01 - Zpevněné plochy'!J34</f>
        <v>0</v>
      </c>
      <c r="AX95" s="184">
        <f>'SO 01 - Zpevněné plochy'!J35</f>
        <v>0</v>
      </c>
      <c r="AY95" s="184">
        <f>'SO 01 - Zpevněné plochy'!J36</f>
        <v>0</v>
      </c>
      <c r="AZ95" s="184">
        <f>'SO 01 - Zpevněné plochy'!F33</f>
        <v>0</v>
      </c>
      <c r="BA95" s="184">
        <f>'SO 01 - Zpevněné plochy'!F34</f>
        <v>0</v>
      </c>
      <c r="BB95" s="184">
        <f>'SO 01 - Zpevněné plochy'!F35</f>
        <v>0</v>
      </c>
      <c r="BC95" s="184">
        <f>'SO 01 - Zpevněné plochy'!F36</f>
        <v>0</v>
      </c>
      <c r="BD95" s="186">
        <f>'SO 01 - Zpevněné plochy'!F37</f>
        <v>0</v>
      </c>
      <c r="BT95" s="188" t="s">
        <v>79</v>
      </c>
      <c r="BV95" s="188" t="s">
        <v>73</v>
      </c>
      <c r="BW95" s="188" t="s">
        <v>80</v>
      </c>
      <c r="BX95" s="188" t="s">
        <v>4</v>
      </c>
      <c r="CL95" s="188" t="s">
        <v>1</v>
      </c>
      <c r="CM95" s="188" t="s">
        <v>81</v>
      </c>
    </row>
    <row r="96" spans="1:91" s="187" customFormat="1" ht="16.5" customHeight="1" x14ac:dyDescent="0.2">
      <c r="A96" s="178" t="s">
        <v>75</v>
      </c>
      <c r="B96" s="179"/>
      <c r="C96" s="180"/>
      <c r="D96" s="231" t="s">
        <v>82</v>
      </c>
      <c r="E96" s="231"/>
      <c r="F96" s="231"/>
      <c r="G96" s="231"/>
      <c r="H96" s="231"/>
      <c r="I96" s="181"/>
      <c r="J96" s="231" t="s">
        <v>83</v>
      </c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31"/>
      <c r="Z96" s="231"/>
      <c r="AA96" s="231"/>
      <c r="AB96" s="231"/>
      <c r="AC96" s="231"/>
      <c r="AD96" s="231"/>
      <c r="AE96" s="231"/>
      <c r="AF96" s="231"/>
      <c r="AG96" s="229">
        <f>'IO 01 - Dešťová kanalizac...'!J30</f>
        <v>0</v>
      </c>
      <c r="AH96" s="230"/>
      <c r="AI96" s="230"/>
      <c r="AJ96" s="230"/>
      <c r="AK96" s="230"/>
      <c r="AL96" s="230"/>
      <c r="AM96" s="230"/>
      <c r="AN96" s="229">
        <f t="shared" si="0"/>
        <v>0</v>
      </c>
      <c r="AO96" s="230"/>
      <c r="AP96" s="230"/>
      <c r="AQ96" s="182" t="s">
        <v>78</v>
      </c>
      <c r="AR96" s="179"/>
      <c r="AS96" s="183">
        <v>0</v>
      </c>
      <c r="AT96" s="184">
        <f t="shared" si="1"/>
        <v>0</v>
      </c>
      <c r="AU96" s="185">
        <f>'IO 01 - Dešťová kanalizac...'!P121</f>
        <v>0</v>
      </c>
      <c r="AV96" s="184">
        <f>'IO 01 - Dešťová kanalizac...'!J33</f>
        <v>0</v>
      </c>
      <c r="AW96" s="184">
        <f>'IO 01 - Dešťová kanalizac...'!J34</f>
        <v>0</v>
      </c>
      <c r="AX96" s="184">
        <f>'IO 01 - Dešťová kanalizac...'!J35</f>
        <v>0</v>
      </c>
      <c r="AY96" s="184">
        <f>'IO 01 - Dešťová kanalizac...'!J36</f>
        <v>0</v>
      </c>
      <c r="AZ96" s="184">
        <f>'IO 01 - Dešťová kanalizac...'!F33</f>
        <v>0</v>
      </c>
      <c r="BA96" s="184">
        <f>'IO 01 - Dešťová kanalizac...'!F34</f>
        <v>0</v>
      </c>
      <c r="BB96" s="184">
        <f>'IO 01 - Dešťová kanalizac...'!F35</f>
        <v>0</v>
      </c>
      <c r="BC96" s="184">
        <f>'IO 01 - Dešťová kanalizac...'!F36</f>
        <v>0</v>
      </c>
      <c r="BD96" s="186">
        <f>'IO 01 - Dešťová kanalizac...'!F37</f>
        <v>0</v>
      </c>
      <c r="BT96" s="188" t="s">
        <v>79</v>
      </c>
      <c r="BV96" s="188" t="s">
        <v>73</v>
      </c>
      <c r="BW96" s="188" t="s">
        <v>84</v>
      </c>
      <c r="BX96" s="188" t="s">
        <v>4</v>
      </c>
      <c r="CL96" s="188" t="s">
        <v>1</v>
      </c>
      <c r="CM96" s="188" t="s">
        <v>81</v>
      </c>
    </row>
    <row r="97" spans="1:91" s="187" customFormat="1" ht="16.5" customHeight="1" x14ac:dyDescent="0.2">
      <c r="A97" s="178" t="s">
        <v>75</v>
      </c>
      <c r="B97" s="179"/>
      <c r="C97" s="180"/>
      <c r="D97" s="231" t="s">
        <v>85</v>
      </c>
      <c r="E97" s="231"/>
      <c r="F97" s="231"/>
      <c r="G97" s="231"/>
      <c r="H97" s="231"/>
      <c r="I97" s="181"/>
      <c r="J97" s="231" t="s">
        <v>83</v>
      </c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31"/>
      <c r="Z97" s="231"/>
      <c r="AA97" s="231"/>
      <c r="AB97" s="231"/>
      <c r="AC97" s="231"/>
      <c r="AD97" s="231"/>
      <c r="AE97" s="231"/>
      <c r="AF97" s="231"/>
      <c r="AG97" s="229">
        <f>'IO 02 - Dešťová kanalizac...'!J30</f>
        <v>0</v>
      </c>
      <c r="AH97" s="230"/>
      <c r="AI97" s="230"/>
      <c r="AJ97" s="230"/>
      <c r="AK97" s="230"/>
      <c r="AL97" s="230"/>
      <c r="AM97" s="230"/>
      <c r="AN97" s="229">
        <f t="shared" si="0"/>
        <v>0</v>
      </c>
      <c r="AO97" s="230"/>
      <c r="AP97" s="230"/>
      <c r="AQ97" s="182" t="s">
        <v>78</v>
      </c>
      <c r="AR97" s="179"/>
      <c r="AS97" s="183">
        <v>0</v>
      </c>
      <c r="AT97" s="184">
        <f t="shared" si="1"/>
        <v>0</v>
      </c>
      <c r="AU97" s="185">
        <f>'IO 02 - Dešťová kanalizac...'!P121</f>
        <v>0</v>
      </c>
      <c r="AV97" s="184">
        <f>'IO 02 - Dešťová kanalizac...'!J33</f>
        <v>0</v>
      </c>
      <c r="AW97" s="184">
        <f>'IO 02 - Dešťová kanalizac...'!J34</f>
        <v>0</v>
      </c>
      <c r="AX97" s="184">
        <f>'IO 02 - Dešťová kanalizac...'!J35</f>
        <v>0</v>
      </c>
      <c r="AY97" s="184">
        <f>'IO 02 - Dešťová kanalizac...'!J36</f>
        <v>0</v>
      </c>
      <c r="AZ97" s="184">
        <f>'IO 02 - Dešťová kanalizac...'!F33</f>
        <v>0</v>
      </c>
      <c r="BA97" s="184">
        <f>'IO 02 - Dešťová kanalizac...'!F34</f>
        <v>0</v>
      </c>
      <c r="BB97" s="184">
        <f>'IO 02 - Dešťová kanalizac...'!F35</f>
        <v>0</v>
      </c>
      <c r="BC97" s="184">
        <f>'IO 02 - Dešťová kanalizac...'!F36</f>
        <v>0</v>
      </c>
      <c r="BD97" s="186">
        <f>'IO 02 - Dešťová kanalizac...'!F37</f>
        <v>0</v>
      </c>
      <c r="BT97" s="188" t="s">
        <v>79</v>
      </c>
      <c r="BV97" s="188" t="s">
        <v>73</v>
      </c>
      <c r="BW97" s="188" t="s">
        <v>86</v>
      </c>
      <c r="BX97" s="188" t="s">
        <v>4</v>
      </c>
      <c r="CL97" s="188" t="s">
        <v>1</v>
      </c>
      <c r="CM97" s="188" t="s">
        <v>81</v>
      </c>
    </row>
    <row r="98" spans="1:91" s="187" customFormat="1" ht="16.5" customHeight="1" x14ac:dyDescent="0.2">
      <c r="A98" s="178" t="s">
        <v>75</v>
      </c>
      <c r="B98" s="179"/>
      <c r="C98" s="180"/>
      <c r="D98" s="231" t="s">
        <v>87</v>
      </c>
      <c r="E98" s="231"/>
      <c r="F98" s="231"/>
      <c r="G98" s="231"/>
      <c r="H98" s="231"/>
      <c r="I98" s="181"/>
      <c r="J98" s="231" t="s">
        <v>88</v>
      </c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31"/>
      <c r="Z98" s="231"/>
      <c r="AA98" s="231"/>
      <c r="AB98" s="231"/>
      <c r="AC98" s="231"/>
      <c r="AD98" s="231"/>
      <c r="AE98" s="231"/>
      <c r="AF98" s="231"/>
      <c r="AG98" s="229">
        <f>'El - Elektroinstalace IO ...'!J30</f>
        <v>0</v>
      </c>
      <c r="AH98" s="230"/>
      <c r="AI98" s="230"/>
      <c r="AJ98" s="230"/>
      <c r="AK98" s="230"/>
      <c r="AL98" s="230"/>
      <c r="AM98" s="230"/>
      <c r="AN98" s="229">
        <f t="shared" si="0"/>
        <v>0</v>
      </c>
      <c r="AO98" s="230"/>
      <c r="AP98" s="230"/>
      <c r="AQ98" s="182" t="s">
        <v>78</v>
      </c>
      <c r="AR98" s="179"/>
      <c r="AS98" s="183">
        <v>0</v>
      </c>
      <c r="AT98" s="184">
        <f t="shared" si="1"/>
        <v>0</v>
      </c>
      <c r="AU98" s="185">
        <f>'El - Elektroinstalace IO ...'!P119</f>
        <v>0</v>
      </c>
      <c r="AV98" s="184">
        <f>'El - Elektroinstalace IO ...'!J33</f>
        <v>0</v>
      </c>
      <c r="AW98" s="184">
        <f>'El - Elektroinstalace IO ...'!J34</f>
        <v>0</v>
      </c>
      <c r="AX98" s="184">
        <f>'El - Elektroinstalace IO ...'!J35</f>
        <v>0</v>
      </c>
      <c r="AY98" s="184">
        <f>'El - Elektroinstalace IO ...'!J36</f>
        <v>0</v>
      </c>
      <c r="AZ98" s="184">
        <f>'El - Elektroinstalace IO ...'!F33</f>
        <v>0</v>
      </c>
      <c r="BA98" s="184">
        <f>'El - Elektroinstalace IO ...'!F34</f>
        <v>0</v>
      </c>
      <c r="BB98" s="184">
        <f>'El - Elektroinstalace IO ...'!F35</f>
        <v>0</v>
      </c>
      <c r="BC98" s="184">
        <f>'El - Elektroinstalace IO ...'!F36</f>
        <v>0</v>
      </c>
      <c r="BD98" s="186">
        <f>'El - Elektroinstalace IO ...'!F37</f>
        <v>0</v>
      </c>
      <c r="BT98" s="188" t="s">
        <v>79</v>
      </c>
      <c r="BV98" s="188" t="s">
        <v>73</v>
      </c>
      <c r="BW98" s="188" t="s">
        <v>89</v>
      </c>
      <c r="BX98" s="188" t="s">
        <v>4</v>
      </c>
      <c r="CL98" s="188" t="s">
        <v>1</v>
      </c>
      <c r="CM98" s="188" t="s">
        <v>81</v>
      </c>
    </row>
    <row r="99" spans="1:91" s="187" customFormat="1" ht="16.5" customHeight="1" x14ac:dyDescent="0.2">
      <c r="A99" s="178" t="s">
        <v>75</v>
      </c>
      <c r="B99" s="179"/>
      <c r="C99" s="180"/>
      <c r="D99" s="231" t="s">
        <v>90</v>
      </c>
      <c r="E99" s="231"/>
      <c r="F99" s="231"/>
      <c r="G99" s="231"/>
      <c r="H99" s="231"/>
      <c r="I99" s="181"/>
      <c r="J99" s="231" t="s">
        <v>91</v>
      </c>
      <c r="K99" s="231"/>
      <c r="L99" s="231"/>
      <c r="M99" s="231"/>
      <c r="N99" s="231"/>
      <c r="O99" s="231"/>
      <c r="P99" s="231"/>
      <c r="Q99" s="231"/>
      <c r="R99" s="231"/>
      <c r="S99" s="231"/>
      <c r="T99" s="231"/>
      <c r="U99" s="231"/>
      <c r="V99" s="231"/>
      <c r="W99" s="231"/>
      <c r="X99" s="231"/>
      <c r="Y99" s="231"/>
      <c r="Z99" s="231"/>
      <c r="AA99" s="231"/>
      <c r="AB99" s="231"/>
      <c r="AC99" s="231"/>
      <c r="AD99" s="231"/>
      <c r="AE99" s="231"/>
      <c r="AF99" s="231"/>
      <c r="AG99" s="229">
        <f>'VON - Vedlejší a ostatní ...'!J30</f>
        <v>0</v>
      </c>
      <c r="AH99" s="230"/>
      <c r="AI99" s="230"/>
      <c r="AJ99" s="230"/>
      <c r="AK99" s="230"/>
      <c r="AL99" s="230"/>
      <c r="AM99" s="230"/>
      <c r="AN99" s="229">
        <f t="shared" si="0"/>
        <v>0</v>
      </c>
      <c r="AO99" s="230"/>
      <c r="AP99" s="230"/>
      <c r="AQ99" s="182" t="s">
        <v>78</v>
      </c>
      <c r="AR99" s="179"/>
      <c r="AS99" s="189">
        <v>0</v>
      </c>
      <c r="AT99" s="190">
        <f t="shared" si="1"/>
        <v>0</v>
      </c>
      <c r="AU99" s="191" t="e">
        <f>'VON - Vedlejší a ostatní ...'!P123</f>
        <v>#REF!</v>
      </c>
      <c r="AV99" s="190">
        <f>'VON - Vedlejší a ostatní ...'!J33</f>
        <v>0</v>
      </c>
      <c r="AW99" s="190">
        <f>'VON - Vedlejší a ostatní ...'!J34</f>
        <v>0</v>
      </c>
      <c r="AX99" s="190">
        <f>'VON - Vedlejší a ostatní ...'!J35</f>
        <v>0</v>
      </c>
      <c r="AY99" s="190">
        <f>'VON - Vedlejší a ostatní ...'!J36</f>
        <v>0</v>
      </c>
      <c r="AZ99" s="190">
        <f>'VON - Vedlejší a ostatní ...'!F33</f>
        <v>0</v>
      </c>
      <c r="BA99" s="190">
        <f>'VON - Vedlejší a ostatní ...'!F34</f>
        <v>0</v>
      </c>
      <c r="BB99" s="190">
        <f>'VON - Vedlejší a ostatní ...'!F35</f>
        <v>0</v>
      </c>
      <c r="BC99" s="190">
        <f>'VON - Vedlejší a ostatní ...'!F36</f>
        <v>0</v>
      </c>
      <c r="BD99" s="192">
        <f>'VON - Vedlejší a ostatní ...'!F37</f>
        <v>0</v>
      </c>
      <c r="BT99" s="188" t="s">
        <v>79</v>
      </c>
      <c r="BV99" s="188" t="s">
        <v>73</v>
      </c>
      <c r="BW99" s="188" t="s">
        <v>92</v>
      </c>
      <c r="BX99" s="188" t="s">
        <v>4</v>
      </c>
      <c r="CL99" s="188" t="s">
        <v>1</v>
      </c>
      <c r="CM99" s="188" t="s">
        <v>81</v>
      </c>
    </row>
    <row r="100" spans="1:91" s="16" customFormat="1" ht="30" customHeight="1" x14ac:dyDescent="0.2">
      <c r="A100" s="13"/>
      <c r="B100" s="14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4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</row>
    <row r="101" spans="1:91" s="16" customFormat="1" ht="6.9" customHeight="1" x14ac:dyDescent="0.2">
      <c r="A101" s="13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14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</row>
  </sheetData>
  <sheetProtection password="E8F5" sheet="1" objects="1" scenarios="1"/>
  <mergeCells count="58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AK30:AO30"/>
    <mergeCell ref="L30:P30"/>
    <mergeCell ref="W30:AE30"/>
    <mergeCell ref="L31:P31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Zpevněné plochy'!C2" display="/"/>
    <hyperlink ref="A96" location="'IO 01 - Dešťová kanalizac...'!C2" display="/"/>
    <hyperlink ref="A97" location="'IO 02 - Dešťová kanalizac...'!C2" display="/"/>
    <hyperlink ref="A98" location="'El - Elektroinstalace IO ...'!C2" display="/"/>
    <hyperlink ref="A99" location="'VON - Vedlejší a ostatní ...'!C2" display="/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3"/>
  <sheetViews>
    <sheetView showGridLines="0" zoomScale="85" zoomScaleNormal="85" workbookViewId="0">
      <selection activeCell="G8" sqref="G8"/>
    </sheetView>
  </sheetViews>
  <sheetFormatPr defaultColWidth="9.28515625" defaultRowHeight="10.199999999999999" x14ac:dyDescent="0.2"/>
  <cols>
    <col min="1" max="1" width="8.28515625" style="5" customWidth="1"/>
    <col min="2" max="2" width="1.140625" style="5" customWidth="1"/>
    <col min="3" max="3" width="4.140625" style="5" customWidth="1"/>
    <col min="4" max="4" width="4.28515625" style="5" customWidth="1"/>
    <col min="5" max="5" width="15.140625" style="5" customWidth="1"/>
    <col min="6" max="6" width="55.42578125" style="5" customWidth="1"/>
    <col min="7" max="7" width="7.42578125" style="5" customWidth="1"/>
    <col min="8" max="8" width="14" style="5" customWidth="1"/>
    <col min="9" max="9" width="15.85546875" style="5" customWidth="1"/>
    <col min="10" max="10" width="22.28515625" style="5" customWidth="1"/>
    <col min="11" max="11" width="22.28515625" style="193" customWidth="1"/>
    <col min="12" max="12" width="9.28515625" style="5" customWidth="1"/>
    <col min="13" max="13" width="10.85546875" style="5" hidden="1" customWidth="1"/>
    <col min="14" max="14" width="9.28515625" style="5" hidden="1"/>
    <col min="15" max="20" width="14.140625" style="5" hidden="1" customWidth="1"/>
    <col min="21" max="21" width="16.28515625" style="5" hidden="1" customWidth="1"/>
    <col min="22" max="22" width="12.28515625" style="5" customWidth="1"/>
    <col min="23" max="23" width="16.28515625" style="5" customWidth="1"/>
    <col min="24" max="24" width="12.28515625" style="5" customWidth="1"/>
    <col min="25" max="25" width="15" style="5" customWidth="1"/>
    <col min="26" max="26" width="11" style="5" customWidth="1"/>
    <col min="27" max="27" width="15" style="5" customWidth="1"/>
    <col min="28" max="28" width="16.28515625" style="5" customWidth="1"/>
    <col min="29" max="29" width="11" style="5" customWidth="1"/>
    <col min="30" max="30" width="15" style="5" customWidth="1"/>
    <col min="31" max="31" width="16.28515625" style="5" customWidth="1"/>
    <col min="32" max="43" width="9.28515625" style="5"/>
    <col min="44" max="65" width="9.28515625" style="5" hidden="1"/>
    <col min="66" max="16384" width="9.28515625" style="5"/>
  </cols>
  <sheetData>
    <row r="2" spans="1:46" ht="36.9" customHeight="1" x14ac:dyDescent="0.2">
      <c r="L2" s="209" t="s">
        <v>5</v>
      </c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6" t="s">
        <v>80</v>
      </c>
    </row>
    <row r="3" spans="1:46" ht="6.9" customHeight="1" x14ac:dyDescent="0.2">
      <c r="B3" s="7"/>
      <c r="C3" s="8"/>
      <c r="D3" s="8"/>
      <c r="E3" s="8"/>
      <c r="F3" s="8"/>
      <c r="G3" s="8"/>
      <c r="H3" s="8"/>
      <c r="I3" s="8"/>
      <c r="J3" s="8"/>
      <c r="K3" s="194"/>
      <c r="L3" s="9"/>
      <c r="AT3" s="6" t="s">
        <v>81</v>
      </c>
    </row>
    <row r="4" spans="1:46" ht="24.9" customHeight="1" x14ac:dyDescent="0.2">
      <c r="B4" s="9"/>
      <c r="D4" s="10" t="s">
        <v>93</v>
      </c>
      <c r="L4" s="9"/>
      <c r="M4" s="11" t="s">
        <v>10</v>
      </c>
      <c r="AT4" s="6" t="s">
        <v>3</v>
      </c>
    </row>
    <row r="5" spans="1:46" ht="6.9" customHeight="1" x14ac:dyDescent="0.2">
      <c r="B5" s="9"/>
      <c r="L5" s="9"/>
    </row>
    <row r="6" spans="1:46" ht="12" customHeight="1" x14ac:dyDescent="0.2">
      <c r="B6" s="9"/>
      <c r="D6" s="12" t="s">
        <v>15</v>
      </c>
      <c r="L6" s="9"/>
    </row>
    <row r="7" spans="1:46" ht="26.25" customHeight="1" x14ac:dyDescent="0.2">
      <c r="B7" s="9"/>
      <c r="E7" s="249" t="str">
        <f>'Rekapitulace stavby'!K6</f>
        <v>SŠ zemědělská a VOŠ Chrudim - hospodaření se srážkovými vodami v areálu školního statku</v>
      </c>
      <c r="F7" s="250"/>
      <c r="G7" s="250"/>
      <c r="H7" s="250"/>
      <c r="L7" s="9"/>
    </row>
    <row r="8" spans="1:46" s="16" customFormat="1" ht="12" customHeight="1" x14ac:dyDescent="0.2">
      <c r="A8" s="13"/>
      <c r="B8" s="14"/>
      <c r="C8" s="13"/>
      <c r="D8" s="12" t="s">
        <v>94</v>
      </c>
      <c r="E8" s="13"/>
      <c r="F8" s="13"/>
      <c r="G8" s="13"/>
      <c r="H8" s="13"/>
      <c r="I8" s="13"/>
      <c r="J8" s="13"/>
      <c r="K8" s="195"/>
      <c r="L8" s="15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6" customFormat="1" ht="16.5" customHeight="1" x14ac:dyDescent="0.2">
      <c r="A9" s="13"/>
      <c r="B9" s="14"/>
      <c r="C9" s="13"/>
      <c r="D9" s="13"/>
      <c r="E9" s="232" t="s">
        <v>95</v>
      </c>
      <c r="F9" s="248"/>
      <c r="G9" s="248"/>
      <c r="H9" s="248"/>
      <c r="I9" s="13"/>
      <c r="J9" s="13"/>
      <c r="K9" s="195"/>
      <c r="L9" s="15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6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95"/>
      <c r="L10" s="15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6" customFormat="1" ht="12" customHeight="1" x14ac:dyDescent="0.2">
      <c r="A11" s="13"/>
      <c r="B11" s="14"/>
      <c r="C11" s="13"/>
      <c r="D11" s="12" t="s">
        <v>17</v>
      </c>
      <c r="E11" s="13"/>
      <c r="F11" s="17" t="s">
        <v>1</v>
      </c>
      <c r="G11" s="13"/>
      <c r="H11" s="13"/>
      <c r="I11" s="12" t="s">
        <v>18</v>
      </c>
      <c r="J11" s="17" t="s">
        <v>1</v>
      </c>
      <c r="K11" s="195"/>
      <c r="L11" s="15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6" customFormat="1" ht="12" customHeight="1" x14ac:dyDescent="0.2">
      <c r="A12" s="13"/>
      <c r="B12" s="14"/>
      <c r="C12" s="13"/>
      <c r="D12" s="12" t="s">
        <v>19</v>
      </c>
      <c r="E12" s="13"/>
      <c r="F12" s="17" t="s">
        <v>20</v>
      </c>
      <c r="G12" s="13"/>
      <c r="H12" s="13"/>
      <c r="I12" s="12" t="s">
        <v>21</v>
      </c>
      <c r="J12" s="18"/>
      <c r="K12" s="195"/>
      <c r="L12" s="15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6" customFormat="1" ht="10.95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95"/>
      <c r="L13" s="15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6" customFormat="1" ht="12" customHeight="1" x14ac:dyDescent="0.2">
      <c r="A14" s="13"/>
      <c r="B14" s="14"/>
      <c r="C14" s="13"/>
      <c r="D14" s="12" t="s">
        <v>22</v>
      </c>
      <c r="E14" s="13"/>
      <c r="F14" s="13"/>
      <c r="G14" s="13"/>
      <c r="H14" s="13"/>
      <c r="I14" s="12" t="s">
        <v>23</v>
      </c>
      <c r="J14" s="17" t="str">
        <f>IF('Rekapitulace stavby'!AN10="","",'Rekapitulace stavby'!AN10)</f>
        <v/>
      </c>
      <c r="K14" s="195"/>
      <c r="L14" s="15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6" customFormat="1" ht="18" customHeight="1" x14ac:dyDescent="0.2">
      <c r="A15" s="13"/>
      <c r="B15" s="14"/>
      <c r="C15" s="13"/>
      <c r="D15" s="13"/>
      <c r="E15" s="17" t="str">
        <f>IF('Rekapitulace stavby'!E11="","",'Rekapitulace stavby'!E11)</f>
        <v xml:space="preserve"> </v>
      </c>
      <c r="F15" s="13"/>
      <c r="G15" s="13"/>
      <c r="H15" s="13"/>
      <c r="I15" s="12" t="s">
        <v>24</v>
      </c>
      <c r="J15" s="17" t="str">
        <f>IF('Rekapitulace stavby'!AN11="","",'Rekapitulace stavby'!AN11)</f>
        <v/>
      </c>
      <c r="K15" s="195"/>
      <c r="L15" s="15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6" customFormat="1" ht="6.9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95"/>
      <c r="L16" s="15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6" customFormat="1" ht="12" customHeight="1" x14ac:dyDescent="0.2">
      <c r="A17" s="13"/>
      <c r="B17" s="14"/>
      <c r="C17" s="13"/>
      <c r="D17" s="12" t="s">
        <v>25</v>
      </c>
      <c r="E17" s="13"/>
      <c r="F17" s="13"/>
      <c r="G17" s="13"/>
      <c r="H17" s="13"/>
      <c r="I17" s="12" t="s">
        <v>23</v>
      </c>
      <c r="J17" s="1" t="str">
        <f>'Rekapitulace stavby'!AN13</f>
        <v>Vyplň údaj</v>
      </c>
      <c r="K17" s="195"/>
      <c r="L17" s="15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6" customFormat="1" ht="18" customHeight="1" x14ac:dyDescent="0.2">
      <c r="A18" s="13"/>
      <c r="B18" s="14"/>
      <c r="C18" s="13"/>
      <c r="D18" s="13"/>
      <c r="E18" s="251" t="str">
        <f>'Rekapitulace stavby'!E14</f>
        <v>Vyplň údaj</v>
      </c>
      <c r="F18" s="252"/>
      <c r="G18" s="252"/>
      <c r="H18" s="252"/>
      <c r="I18" s="12" t="s">
        <v>24</v>
      </c>
      <c r="J18" s="1" t="str">
        <f>'Rekapitulace stavby'!AN14</f>
        <v>Vyplň údaj</v>
      </c>
      <c r="K18" s="195"/>
      <c r="L18" s="15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6" customFormat="1" ht="6.9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95"/>
      <c r="L19" s="15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6" customFormat="1" ht="12" customHeight="1" x14ac:dyDescent="0.2">
      <c r="A20" s="13"/>
      <c r="B20" s="14"/>
      <c r="C20" s="13"/>
      <c r="D20" s="12" t="s">
        <v>27</v>
      </c>
      <c r="E20" s="13"/>
      <c r="F20" s="13"/>
      <c r="G20" s="13"/>
      <c r="H20" s="13"/>
      <c r="I20" s="12" t="s">
        <v>23</v>
      </c>
      <c r="J20" s="17" t="str">
        <f>IF('Rekapitulace stavby'!AN16="","",'Rekapitulace stavby'!AN16)</f>
        <v/>
      </c>
      <c r="K20" s="195"/>
      <c r="L20" s="15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6" customFormat="1" ht="18" customHeight="1" x14ac:dyDescent="0.2">
      <c r="A21" s="13"/>
      <c r="B21" s="14"/>
      <c r="C21" s="13"/>
      <c r="D21" s="13"/>
      <c r="E21" s="17" t="str">
        <f>IF('Rekapitulace stavby'!E17="","",'Rekapitulace stavby'!E17)</f>
        <v xml:space="preserve"> </v>
      </c>
      <c r="F21" s="13"/>
      <c r="G21" s="13"/>
      <c r="H21" s="13"/>
      <c r="I21" s="12" t="s">
        <v>24</v>
      </c>
      <c r="J21" s="17" t="str">
        <f>IF('Rekapitulace stavby'!AN17="","",'Rekapitulace stavby'!AN17)</f>
        <v/>
      </c>
      <c r="K21" s="195"/>
      <c r="L21" s="15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6" customFormat="1" ht="6.9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95"/>
      <c r="L22" s="15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6" customFormat="1" ht="12" customHeight="1" x14ac:dyDescent="0.2">
      <c r="A23" s="13"/>
      <c r="B23" s="14"/>
      <c r="C23" s="13"/>
      <c r="D23" s="12" t="s">
        <v>29</v>
      </c>
      <c r="E23" s="13"/>
      <c r="F23" s="13"/>
      <c r="G23" s="13"/>
      <c r="H23" s="13"/>
      <c r="I23" s="12" t="s">
        <v>23</v>
      </c>
      <c r="J23" s="17" t="str">
        <f>IF('Rekapitulace stavby'!AN19="","",'Rekapitulace stavby'!AN19)</f>
        <v/>
      </c>
      <c r="K23" s="195"/>
      <c r="L23" s="15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6" customFormat="1" ht="18" customHeight="1" x14ac:dyDescent="0.2">
      <c r="A24" s="13"/>
      <c r="B24" s="14"/>
      <c r="C24" s="13"/>
      <c r="D24" s="13"/>
      <c r="E24" s="17" t="str">
        <f>IF('Rekapitulace stavby'!E20="","",'Rekapitulace stavby'!E20)</f>
        <v xml:space="preserve"> </v>
      </c>
      <c r="F24" s="13"/>
      <c r="G24" s="13"/>
      <c r="H24" s="13"/>
      <c r="I24" s="12" t="s">
        <v>24</v>
      </c>
      <c r="J24" s="17" t="str">
        <f>IF('Rekapitulace stavby'!AN20="","",'Rekapitulace stavby'!AN20)</f>
        <v/>
      </c>
      <c r="K24" s="195"/>
      <c r="L24" s="15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6" customFormat="1" ht="6.9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95"/>
      <c r="L25" s="15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6" customFormat="1" ht="12" customHeight="1" x14ac:dyDescent="0.2">
      <c r="A26" s="13"/>
      <c r="B26" s="14"/>
      <c r="C26" s="13"/>
      <c r="D26" s="12" t="s">
        <v>30</v>
      </c>
      <c r="E26" s="13"/>
      <c r="F26" s="13"/>
      <c r="G26" s="13"/>
      <c r="H26" s="13"/>
      <c r="I26" s="13"/>
      <c r="J26" s="13"/>
      <c r="K26" s="195"/>
      <c r="L26" s="15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22" customFormat="1" ht="16.5" customHeight="1" x14ac:dyDescent="0.2">
      <c r="A27" s="19"/>
      <c r="B27" s="20"/>
      <c r="C27" s="19"/>
      <c r="D27" s="19"/>
      <c r="E27" s="225" t="s">
        <v>1</v>
      </c>
      <c r="F27" s="225"/>
      <c r="G27" s="225"/>
      <c r="H27" s="225"/>
      <c r="I27" s="19"/>
      <c r="J27" s="19"/>
      <c r="K27" s="61"/>
      <c r="L27" s="21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6" customFormat="1" ht="6.9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95"/>
      <c r="L28" s="15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6" customFormat="1" ht="6.9" customHeight="1" x14ac:dyDescent="0.2">
      <c r="A29" s="13"/>
      <c r="B29" s="14"/>
      <c r="C29" s="13"/>
      <c r="D29" s="23"/>
      <c r="E29" s="23"/>
      <c r="F29" s="23"/>
      <c r="G29" s="23"/>
      <c r="H29" s="23"/>
      <c r="I29" s="23"/>
      <c r="J29" s="23"/>
      <c r="K29" s="196"/>
      <c r="L29" s="15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6" customFormat="1" ht="25.35" customHeight="1" x14ac:dyDescent="0.2">
      <c r="A30" s="13"/>
      <c r="B30" s="14"/>
      <c r="C30" s="13"/>
      <c r="D30" s="24" t="s">
        <v>31</v>
      </c>
      <c r="E30" s="13"/>
      <c r="F30" s="13"/>
      <c r="G30" s="13"/>
      <c r="H30" s="13"/>
      <c r="I30" s="13"/>
      <c r="J30" s="25">
        <f>ROUND(J127, 2)</f>
        <v>0</v>
      </c>
      <c r="K30" s="195"/>
      <c r="L30" s="15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6" customFormat="1" ht="6.9" customHeight="1" x14ac:dyDescent="0.2">
      <c r="A31" s="13"/>
      <c r="B31" s="14"/>
      <c r="C31" s="13"/>
      <c r="D31" s="23"/>
      <c r="E31" s="23"/>
      <c r="F31" s="23"/>
      <c r="G31" s="23"/>
      <c r="H31" s="23"/>
      <c r="I31" s="23"/>
      <c r="J31" s="23"/>
      <c r="K31" s="196"/>
      <c r="L31" s="15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6" customFormat="1" ht="14.4" customHeight="1" x14ac:dyDescent="0.2">
      <c r="A32" s="13"/>
      <c r="B32" s="14"/>
      <c r="C32" s="13"/>
      <c r="D32" s="13"/>
      <c r="E32" s="13"/>
      <c r="F32" s="26" t="s">
        <v>33</v>
      </c>
      <c r="G32" s="13"/>
      <c r="H32" s="13"/>
      <c r="I32" s="26" t="s">
        <v>32</v>
      </c>
      <c r="J32" s="26" t="s">
        <v>34</v>
      </c>
      <c r="K32" s="195"/>
      <c r="L32" s="15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6" customFormat="1" ht="14.4" customHeight="1" x14ac:dyDescent="0.2">
      <c r="A33" s="13"/>
      <c r="B33" s="14"/>
      <c r="C33" s="13"/>
      <c r="D33" s="27" t="s">
        <v>35</v>
      </c>
      <c r="E33" s="12" t="s">
        <v>36</v>
      </c>
      <c r="F33" s="28">
        <f>ROUND((SUM(BE127:BE312)),  2)</f>
        <v>0</v>
      </c>
      <c r="G33" s="13"/>
      <c r="H33" s="13"/>
      <c r="I33" s="29">
        <v>0.21</v>
      </c>
      <c r="J33" s="28">
        <f>ROUND(((SUM(BE127:BE312))*I33),  2)</f>
        <v>0</v>
      </c>
      <c r="K33" s="195"/>
      <c r="L33" s="15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6" customFormat="1" ht="14.4" customHeight="1" x14ac:dyDescent="0.2">
      <c r="A34" s="13"/>
      <c r="B34" s="14"/>
      <c r="C34" s="13"/>
      <c r="D34" s="13"/>
      <c r="E34" s="12" t="s">
        <v>37</v>
      </c>
      <c r="F34" s="28">
        <f>ROUND((SUM(BF127:BF312)),  2)</f>
        <v>0</v>
      </c>
      <c r="G34" s="13"/>
      <c r="H34" s="13"/>
      <c r="I34" s="29">
        <v>0.15</v>
      </c>
      <c r="J34" s="28">
        <f>ROUND(((SUM(BF127:BF312))*I34),  2)</f>
        <v>0</v>
      </c>
      <c r="K34" s="195"/>
      <c r="L34" s="15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6" customFormat="1" ht="14.4" hidden="1" customHeight="1" x14ac:dyDescent="0.2">
      <c r="A35" s="13"/>
      <c r="B35" s="14"/>
      <c r="C35" s="13"/>
      <c r="D35" s="13"/>
      <c r="E35" s="12" t="s">
        <v>38</v>
      </c>
      <c r="F35" s="28">
        <f>ROUND((SUM(BG127:BG312)),  2)</f>
        <v>0</v>
      </c>
      <c r="G35" s="13"/>
      <c r="H35" s="13"/>
      <c r="I35" s="29">
        <v>0.21</v>
      </c>
      <c r="J35" s="28">
        <f>0</f>
        <v>0</v>
      </c>
      <c r="K35" s="195"/>
      <c r="L35" s="15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6" customFormat="1" ht="14.4" hidden="1" customHeight="1" x14ac:dyDescent="0.2">
      <c r="A36" s="13"/>
      <c r="B36" s="14"/>
      <c r="C36" s="13"/>
      <c r="D36" s="13"/>
      <c r="E36" s="12" t="s">
        <v>39</v>
      </c>
      <c r="F36" s="28">
        <f>ROUND((SUM(BH127:BH312)),  2)</f>
        <v>0</v>
      </c>
      <c r="G36" s="13"/>
      <c r="H36" s="13"/>
      <c r="I36" s="29">
        <v>0.15</v>
      </c>
      <c r="J36" s="28">
        <f>0</f>
        <v>0</v>
      </c>
      <c r="K36" s="195"/>
      <c r="L36" s="15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6" customFormat="1" ht="14.4" hidden="1" customHeight="1" x14ac:dyDescent="0.2">
      <c r="A37" s="13"/>
      <c r="B37" s="14"/>
      <c r="C37" s="13"/>
      <c r="D37" s="13"/>
      <c r="E37" s="12" t="s">
        <v>40</v>
      </c>
      <c r="F37" s="28">
        <f>ROUND((SUM(BI127:BI312)),  2)</f>
        <v>0</v>
      </c>
      <c r="G37" s="13"/>
      <c r="H37" s="13"/>
      <c r="I37" s="29">
        <v>0</v>
      </c>
      <c r="J37" s="28">
        <f>0</f>
        <v>0</v>
      </c>
      <c r="K37" s="195"/>
      <c r="L37" s="15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6" customFormat="1" ht="6.9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95"/>
      <c r="L38" s="15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6" customFormat="1" ht="25.35" customHeight="1" x14ac:dyDescent="0.2">
      <c r="A39" s="13"/>
      <c r="B39" s="14"/>
      <c r="C39" s="30"/>
      <c r="D39" s="31" t="s">
        <v>41</v>
      </c>
      <c r="E39" s="32"/>
      <c r="F39" s="32"/>
      <c r="G39" s="33" t="s">
        <v>42</v>
      </c>
      <c r="H39" s="34" t="s">
        <v>43</v>
      </c>
      <c r="I39" s="32"/>
      <c r="J39" s="35">
        <f>SUM(J30:J37)</f>
        <v>0</v>
      </c>
      <c r="K39" s="197"/>
      <c r="L39" s="15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6" customFormat="1" ht="14.4" customHeight="1" x14ac:dyDescent="0.2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95"/>
      <c r="L40" s="15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ht="14.4" customHeight="1" x14ac:dyDescent="0.2">
      <c r="B41" s="9"/>
      <c r="L41" s="9"/>
    </row>
    <row r="42" spans="1:31" ht="14.4" customHeight="1" x14ac:dyDescent="0.2">
      <c r="B42" s="9"/>
      <c r="L42" s="9"/>
    </row>
    <row r="43" spans="1:31" ht="14.4" customHeight="1" x14ac:dyDescent="0.2">
      <c r="B43" s="9"/>
      <c r="L43" s="9"/>
    </row>
    <row r="44" spans="1:31" ht="14.4" customHeight="1" x14ac:dyDescent="0.2">
      <c r="B44" s="9"/>
      <c r="L44" s="9"/>
    </row>
    <row r="45" spans="1:31" ht="14.4" customHeight="1" x14ac:dyDescent="0.2">
      <c r="B45" s="9"/>
      <c r="L45" s="9"/>
    </row>
    <row r="46" spans="1:31" ht="14.4" customHeight="1" x14ac:dyDescent="0.2">
      <c r="B46" s="9"/>
      <c r="L46" s="9"/>
    </row>
    <row r="47" spans="1:31" ht="14.4" customHeight="1" x14ac:dyDescent="0.2">
      <c r="B47" s="9"/>
      <c r="L47" s="9"/>
    </row>
    <row r="48" spans="1:31" ht="14.4" customHeight="1" x14ac:dyDescent="0.2">
      <c r="B48" s="9"/>
      <c r="L48" s="9"/>
    </row>
    <row r="49" spans="1:31" ht="14.4" customHeight="1" x14ac:dyDescent="0.2">
      <c r="B49" s="9"/>
      <c r="L49" s="9"/>
    </row>
    <row r="50" spans="1:31" s="16" customFormat="1" ht="14.4" customHeight="1" x14ac:dyDescent="0.2">
      <c r="B50" s="15"/>
      <c r="D50" s="36" t="s">
        <v>44</v>
      </c>
      <c r="E50" s="37"/>
      <c r="F50" s="37"/>
      <c r="G50" s="36" t="s">
        <v>45</v>
      </c>
      <c r="H50" s="37"/>
      <c r="I50" s="37"/>
      <c r="J50" s="37"/>
      <c r="K50" s="198"/>
      <c r="L50" s="15"/>
    </row>
    <row r="51" spans="1:31" x14ac:dyDescent="0.2">
      <c r="B51" s="9"/>
      <c r="L51" s="9"/>
    </row>
    <row r="52" spans="1:31" x14ac:dyDescent="0.2">
      <c r="B52" s="9"/>
      <c r="L52" s="9"/>
    </row>
    <row r="53" spans="1:31" x14ac:dyDescent="0.2">
      <c r="B53" s="9"/>
      <c r="L53" s="9"/>
    </row>
    <row r="54" spans="1:31" x14ac:dyDescent="0.2">
      <c r="B54" s="9"/>
      <c r="L54" s="9"/>
    </row>
    <row r="55" spans="1:31" x14ac:dyDescent="0.2">
      <c r="B55" s="9"/>
      <c r="L55" s="9"/>
    </row>
    <row r="56" spans="1:31" x14ac:dyDescent="0.2">
      <c r="B56" s="9"/>
      <c r="L56" s="9"/>
    </row>
    <row r="57" spans="1:31" x14ac:dyDescent="0.2">
      <c r="B57" s="9"/>
      <c r="L57" s="9"/>
    </row>
    <row r="58" spans="1:31" x14ac:dyDescent="0.2">
      <c r="B58" s="9"/>
      <c r="L58" s="9"/>
    </row>
    <row r="59" spans="1:31" x14ac:dyDescent="0.2">
      <c r="B59" s="9"/>
      <c r="L59" s="9"/>
    </row>
    <row r="60" spans="1:31" x14ac:dyDescent="0.2">
      <c r="B60" s="9"/>
      <c r="L60" s="9"/>
    </row>
    <row r="61" spans="1:31" s="16" customFormat="1" ht="13.2" x14ac:dyDescent="0.2">
      <c r="A61" s="13"/>
      <c r="B61" s="14"/>
      <c r="C61" s="13"/>
      <c r="D61" s="38" t="s">
        <v>46</v>
      </c>
      <c r="E61" s="39"/>
      <c r="F61" s="40" t="s">
        <v>47</v>
      </c>
      <c r="G61" s="38" t="s">
        <v>46</v>
      </c>
      <c r="H61" s="39"/>
      <c r="I61" s="39"/>
      <c r="J61" s="41" t="s">
        <v>47</v>
      </c>
      <c r="K61" s="199"/>
      <c r="L61" s="1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31" x14ac:dyDescent="0.2">
      <c r="B62" s="9"/>
      <c r="L62" s="9"/>
    </row>
    <row r="63" spans="1:31" x14ac:dyDescent="0.2">
      <c r="B63" s="9"/>
      <c r="L63" s="9"/>
    </row>
    <row r="64" spans="1:31" x14ac:dyDescent="0.2">
      <c r="B64" s="9"/>
      <c r="L64" s="9"/>
    </row>
    <row r="65" spans="1:31" s="16" customFormat="1" ht="13.2" x14ac:dyDescent="0.2">
      <c r="A65" s="13"/>
      <c r="B65" s="14"/>
      <c r="C65" s="13"/>
      <c r="D65" s="36" t="s">
        <v>48</v>
      </c>
      <c r="E65" s="42"/>
      <c r="F65" s="42"/>
      <c r="G65" s="36" t="s">
        <v>49</v>
      </c>
      <c r="H65" s="42"/>
      <c r="I65" s="42"/>
      <c r="J65" s="42"/>
      <c r="K65" s="200"/>
      <c r="L65" s="1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pans="1:31" x14ac:dyDescent="0.2">
      <c r="B66" s="9"/>
      <c r="L66" s="9"/>
    </row>
    <row r="67" spans="1:31" x14ac:dyDescent="0.2">
      <c r="B67" s="9"/>
      <c r="L67" s="9"/>
    </row>
    <row r="68" spans="1:31" x14ac:dyDescent="0.2">
      <c r="B68" s="9"/>
      <c r="L68" s="9"/>
    </row>
    <row r="69" spans="1:31" x14ac:dyDescent="0.2">
      <c r="B69" s="9"/>
      <c r="L69" s="9"/>
    </row>
    <row r="70" spans="1:31" x14ac:dyDescent="0.2">
      <c r="B70" s="9"/>
      <c r="L70" s="9"/>
    </row>
    <row r="71" spans="1:31" x14ac:dyDescent="0.2">
      <c r="B71" s="9"/>
      <c r="L71" s="9"/>
    </row>
    <row r="72" spans="1:31" x14ac:dyDescent="0.2">
      <c r="B72" s="9"/>
      <c r="L72" s="9"/>
    </row>
    <row r="73" spans="1:31" x14ac:dyDescent="0.2">
      <c r="B73" s="9"/>
      <c r="L73" s="9"/>
    </row>
    <row r="74" spans="1:31" x14ac:dyDescent="0.2">
      <c r="B74" s="9"/>
      <c r="L74" s="9"/>
    </row>
    <row r="75" spans="1:31" x14ac:dyDescent="0.2">
      <c r="B75" s="9"/>
      <c r="L75" s="9"/>
    </row>
    <row r="76" spans="1:31" s="16" customFormat="1" ht="13.2" x14ac:dyDescent="0.2">
      <c r="A76" s="13"/>
      <c r="B76" s="14"/>
      <c r="C76" s="13"/>
      <c r="D76" s="38" t="s">
        <v>46</v>
      </c>
      <c r="E76" s="39"/>
      <c r="F76" s="40" t="s">
        <v>47</v>
      </c>
      <c r="G76" s="38" t="s">
        <v>46</v>
      </c>
      <c r="H76" s="39"/>
      <c r="I76" s="39"/>
      <c r="J76" s="41" t="s">
        <v>47</v>
      </c>
      <c r="K76" s="199"/>
      <c r="L76" s="15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6" customFormat="1" ht="14.4" customHeight="1" x14ac:dyDescent="0.2">
      <c r="A77" s="13"/>
      <c r="B77" s="43"/>
      <c r="C77" s="44"/>
      <c r="D77" s="44"/>
      <c r="E77" s="44"/>
      <c r="F77" s="44"/>
      <c r="G77" s="44"/>
      <c r="H77" s="44"/>
      <c r="I77" s="44"/>
      <c r="J77" s="44"/>
      <c r="K77" s="201"/>
      <c r="L77" s="15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81" spans="1:47" s="16" customFormat="1" ht="6.9" customHeight="1" x14ac:dyDescent="0.2">
      <c r="A81" s="13"/>
      <c r="B81" s="45"/>
      <c r="C81" s="46"/>
      <c r="D81" s="46"/>
      <c r="E81" s="46"/>
      <c r="F81" s="46"/>
      <c r="G81" s="46"/>
      <c r="H81" s="46"/>
      <c r="I81" s="46"/>
      <c r="J81" s="46"/>
      <c r="K81" s="202"/>
      <c r="L81" s="15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47" s="16" customFormat="1" ht="24.9" customHeight="1" x14ac:dyDescent="0.2">
      <c r="A82" s="13"/>
      <c r="B82" s="14"/>
      <c r="C82" s="10" t="s">
        <v>96</v>
      </c>
      <c r="D82" s="13"/>
      <c r="E82" s="13"/>
      <c r="F82" s="13"/>
      <c r="G82" s="13"/>
      <c r="H82" s="13"/>
      <c r="I82" s="13"/>
      <c r="J82" s="13"/>
      <c r="K82" s="195"/>
      <c r="L82" s="15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47" s="16" customFormat="1" ht="6.9" customHeight="1" x14ac:dyDescent="0.2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95"/>
      <c r="L83" s="15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47" s="16" customFormat="1" ht="12" customHeight="1" x14ac:dyDescent="0.2">
      <c r="A84" s="13"/>
      <c r="B84" s="14"/>
      <c r="C84" s="12" t="s">
        <v>15</v>
      </c>
      <c r="D84" s="13"/>
      <c r="E84" s="13"/>
      <c r="F84" s="13"/>
      <c r="G84" s="13"/>
      <c r="H84" s="13"/>
      <c r="I84" s="13"/>
      <c r="J84" s="13"/>
      <c r="K84" s="195"/>
      <c r="L84" s="15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47" s="16" customFormat="1" ht="26.25" customHeight="1" x14ac:dyDescent="0.2">
      <c r="A85" s="13"/>
      <c r="B85" s="14"/>
      <c r="C85" s="13"/>
      <c r="D85" s="13"/>
      <c r="E85" s="249" t="str">
        <f>E7</f>
        <v>SŠ zemědělská a VOŠ Chrudim - hospodaření se srážkovými vodami v areálu školního statku</v>
      </c>
      <c r="F85" s="250"/>
      <c r="G85" s="250"/>
      <c r="H85" s="250"/>
      <c r="I85" s="13"/>
      <c r="J85" s="13"/>
      <c r="K85" s="195"/>
      <c r="L85" s="15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47" s="16" customFormat="1" ht="12" customHeight="1" x14ac:dyDescent="0.2">
      <c r="A86" s="13"/>
      <c r="B86" s="14"/>
      <c r="C86" s="12" t="s">
        <v>94</v>
      </c>
      <c r="D86" s="13"/>
      <c r="E86" s="13"/>
      <c r="F86" s="13"/>
      <c r="G86" s="13"/>
      <c r="H86" s="13"/>
      <c r="I86" s="13"/>
      <c r="J86" s="13"/>
      <c r="K86" s="195"/>
      <c r="L86" s="15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47" s="16" customFormat="1" ht="16.5" customHeight="1" x14ac:dyDescent="0.2">
      <c r="A87" s="13"/>
      <c r="B87" s="14"/>
      <c r="C87" s="13"/>
      <c r="D87" s="13"/>
      <c r="E87" s="232" t="str">
        <f>E9</f>
        <v>SO 01 - Zpevněné plochy</v>
      </c>
      <c r="F87" s="248"/>
      <c r="G87" s="248"/>
      <c r="H87" s="248"/>
      <c r="I87" s="13"/>
      <c r="J87" s="13"/>
      <c r="K87" s="195"/>
      <c r="L87" s="15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47" s="16" customFormat="1" ht="6.9" customHeight="1" x14ac:dyDescent="0.2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95"/>
      <c r="L88" s="15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47" s="16" customFormat="1" ht="12" customHeight="1" x14ac:dyDescent="0.2">
      <c r="A89" s="13"/>
      <c r="B89" s="14"/>
      <c r="C89" s="12" t="s">
        <v>19</v>
      </c>
      <c r="D89" s="13"/>
      <c r="E89" s="13"/>
      <c r="F89" s="17" t="str">
        <f>F12</f>
        <v xml:space="preserve"> </v>
      </c>
      <c r="G89" s="13"/>
      <c r="H89" s="13"/>
      <c r="I89" s="12" t="s">
        <v>21</v>
      </c>
      <c r="J89" s="18"/>
      <c r="K89" s="195"/>
      <c r="L89" s="15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47" s="16" customFormat="1" ht="6.9" customHeight="1" x14ac:dyDescent="0.2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95"/>
      <c r="L90" s="15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47" s="16" customFormat="1" ht="15.15" customHeight="1" x14ac:dyDescent="0.2">
      <c r="A91" s="13"/>
      <c r="B91" s="14"/>
      <c r="C91" s="12" t="s">
        <v>22</v>
      </c>
      <c r="D91" s="13"/>
      <c r="E91" s="13"/>
      <c r="F91" s="17" t="str">
        <f>E15</f>
        <v xml:space="preserve"> </v>
      </c>
      <c r="G91" s="13"/>
      <c r="H91" s="13"/>
      <c r="I91" s="12" t="s">
        <v>27</v>
      </c>
      <c r="J91" s="47" t="str">
        <f>E21</f>
        <v xml:space="preserve"> </v>
      </c>
      <c r="K91" s="195"/>
      <c r="L91" s="15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47" s="16" customFormat="1" ht="15.15" customHeight="1" x14ac:dyDescent="0.2">
      <c r="A92" s="13"/>
      <c r="B92" s="14"/>
      <c r="C92" s="12" t="s">
        <v>25</v>
      </c>
      <c r="D92" s="13"/>
      <c r="E92" s="13"/>
      <c r="F92" s="17" t="str">
        <f>IF(E18="","",E18)</f>
        <v>Vyplň údaj</v>
      </c>
      <c r="G92" s="13"/>
      <c r="H92" s="13"/>
      <c r="I92" s="12" t="s">
        <v>29</v>
      </c>
      <c r="J92" s="47" t="str">
        <f>E24</f>
        <v xml:space="preserve"> </v>
      </c>
      <c r="K92" s="195"/>
      <c r="L92" s="15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47" s="16" customFormat="1" ht="10.35" customHeight="1" x14ac:dyDescent="0.2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95"/>
      <c r="L93" s="15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47" s="16" customFormat="1" ht="29.25" customHeight="1" x14ac:dyDescent="0.2">
      <c r="A94" s="13"/>
      <c r="B94" s="14"/>
      <c r="C94" s="48" t="s">
        <v>97</v>
      </c>
      <c r="D94" s="30"/>
      <c r="E94" s="30"/>
      <c r="F94" s="30"/>
      <c r="G94" s="30"/>
      <c r="H94" s="30"/>
      <c r="I94" s="30"/>
      <c r="J94" s="49" t="s">
        <v>98</v>
      </c>
      <c r="K94" s="203"/>
      <c r="L94" s="15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47" s="16" customFormat="1" ht="10.35" customHeight="1" x14ac:dyDescent="0.2">
      <c r="A95" s="13"/>
      <c r="B95" s="14"/>
      <c r="C95" s="13"/>
      <c r="D95" s="13"/>
      <c r="E95" s="13"/>
      <c r="F95" s="13"/>
      <c r="G95" s="13"/>
      <c r="H95" s="13"/>
      <c r="I95" s="13"/>
      <c r="J95" s="13"/>
      <c r="K95" s="195"/>
      <c r="L95" s="15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47" s="16" customFormat="1" ht="22.95" customHeight="1" x14ac:dyDescent="0.2">
      <c r="A96" s="13"/>
      <c r="B96" s="14"/>
      <c r="C96" s="50" t="s">
        <v>99</v>
      </c>
      <c r="D96" s="13"/>
      <c r="E96" s="13"/>
      <c r="F96" s="13"/>
      <c r="G96" s="13"/>
      <c r="H96" s="13"/>
      <c r="I96" s="13"/>
      <c r="J96" s="25">
        <f>J127</f>
        <v>0</v>
      </c>
      <c r="K96" s="195"/>
      <c r="L96" s="15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U96" s="6" t="s">
        <v>100</v>
      </c>
    </row>
    <row r="97" spans="1:31" s="51" customFormat="1" ht="24.9" customHeight="1" x14ac:dyDescent="0.2">
      <c r="B97" s="52"/>
      <c r="D97" s="53" t="s">
        <v>101</v>
      </c>
      <c r="E97" s="54"/>
      <c r="F97" s="54"/>
      <c r="G97" s="54"/>
      <c r="H97" s="54"/>
      <c r="I97" s="54"/>
      <c r="J97" s="55">
        <f>J128</f>
        <v>0</v>
      </c>
      <c r="K97" s="204"/>
      <c r="L97" s="52"/>
    </row>
    <row r="98" spans="1:31" s="56" customFormat="1" ht="19.95" customHeight="1" x14ac:dyDescent="0.2">
      <c r="B98" s="57"/>
      <c r="D98" s="58" t="s">
        <v>102</v>
      </c>
      <c r="E98" s="59"/>
      <c r="F98" s="59"/>
      <c r="G98" s="59"/>
      <c r="H98" s="59"/>
      <c r="I98" s="59"/>
      <c r="J98" s="60">
        <f>J129</f>
        <v>0</v>
      </c>
      <c r="K98" s="205"/>
      <c r="L98" s="57"/>
    </row>
    <row r="99" spans="1:31" s="56" customFormat="1" ht="19.95" customHeight="1" x14ac:dyDescent="0.2">
      <c r="B99" s="57"/>
      <c r="D99" s="58" t="s">
        <v>103</v>
      </c>
      <c r="E99" s="59"/>
      <c r="F99" s="59"/>
      <c r="G99" s="59"/>
      <c r="H99" s="59"/>
      <c r="I99" s="59"/>
      <c r="J99" s="60">
        <f>J206</f>
        <v>0</v>
      </c>
      <c r="K99" s="205"/>
      <c r="L99" s="57"/>
    </row>
    <row r="100" spans="1:31" s="56" customFormat="1" ht="19.95" customHeight="1" x14ac:dyDescent="0.2">
      <c r="B100" s="57"/>
      <c r="D100" s="58" t="s">
        <v>104</v>
      </c>
      <c r="E100" s="59"/>
      <c r="F100" s="59"/>
      <c r="G100" s="59"/>
      <c r="H100" s="59"/>
      <c r="I100" s="59"/>
      <c r="J100" s="60">
        <f>J224</f>
        <v>0</v>
      </c>
      <c r="K100" s="205"/>
      <c r="L100" s="57"/>
    </row>
    <row r="101" spans="1:31" s="56" customFormat="1" ht="19.95" customHeight="1" x14ac:dyDescent="0.2">
      <c r="B101" s="57"/>
      <c r="D101" s="58" t="s">
        <v>105</v>
      </c>
      <c r="E101" s="59"/>
      <c r="F101" s="59"/>
      <c r="G101" s="59"/>
      <c r="H101" s="59"/>
      <c r="I101" s="59"/>
      <c r="J101" s="60">
        <f>J228</f>
        <v>0</v>
      </c>
      <c r="K101" s="205"/>
      <c r="L101" s="57"/>
    </row>
    <row r="102" spans="1:31" s="56" customFormat="1" ht="19.95" customHeight="1" x14ac:dyDescent="0.2">
      <c r="B102" s="57"/>
      <c r="D102" s="58" t="s">
        <v>106</v>
      </c>
      <c r="E102" s="59"/>
      <c r="F102" s="59"/>
      <c r="G102" s="59"/>
      <c r="H102" s="59"/>
      <c r="I102" s="59"/>
      <c r="J102" s="60">
        <f>J259</f>
        <v>0</v>
      </c>
      <c r="K102" s="205"/>
      <c r="L102" s="57"/>
    </row>
    <row r="103" spans="1:31" s="56" customFormat="1" ht="19.95" customHeight="1" x14ac:dyDescent="0.2">
      <c r="B103" s="57"/>
      <c r="D103" s="58" t="s">
        <v>107</v>
      </c>
      <c r="E103" s="59"/>
      <c r="F103" s="59"/>
      <c r="G103" s="59"/>
      <c r="H103" s="59"/>
      <c r="I103" s="59"/>
      <c r="J103" s="60">
        <f>J278</f>
        <v>0</v>
      </c>
      <c r="K103" s="205"/>
      <c r="L103" s="57"/>
    </row>
    <row r="104" spans="1:31" s="56" customFormat="1" ht="19.95" customHeight="1" x14ac:dyDescent="0.2">
      <c r="B104" s="57"/>
      <c r="D104" s="58" t="s">
        <v>108</v>
      </c>
      <c r="E104" s="59"/>
      <c r="F104" s="59"/>
      <c r="G104" s="59"/>
      <c r="H104" s="59"/>
      <c r="I104" s="59"/>
      <c r="J104" s="60">
        <f>J287</f>
        <v>0</v>
      </c>
      <c r="K104" s="205"/>
      <c r="L104" s="57"/>
    </row>
    <row r="105" spans="1:31" s="56" customFormat="1" ht="19.95" customHeight="1" x14ac:dyDescent="0.2">
      <c r="B105" s="57"/>
      <c r="D105" s="58" t="s">
        <v>109</v>
      </c>
      <c r="E105" s="59"/>
      <c r="F105" s="59"/>
      <c r="G105" s="59"/>
      <c r="H105" s="59"/>
      <c r="I105" s="59"/>
      <c r="J105" s="60">
        <f>J302</f>
        <v>0</v>
      </c>
      <c r="K105" s="205"/>
      <c r="L105" s="57"/>
    </row>
    <row r="106" spans="1:31" s="51" customFormat="1" ht="24.9" customHeight="1" x14ac:dyDescent="0.2">
      <c r="B106" s="52"/>
      <c r="D106" s="53" t="s">
        <v>110</v>
      </c>
      <c r="E106" s="54"/>
      <c r="F106" s="54"/>
      <c r="G106" s="54"/>
      <c r="H106" s="54"/>
      <c r="I106" s="54"/>
      <c r="J106" s="55">
        <f>J305</f>
        <v>0</v>
      </c>
      <c r="K106" s="204"/>
      <c r="L106" s="52"/>
    </row>
    <row r="107" spans="1:31" s="56" customFormat="1" ht="19.95" customHeight="1" x14ac:dyDescent="0.2">
      <c r="B107" s="57"/>
      <c r="D107" s="58" t="s">
        <v>111</v>
      </c>
      <c r="E107" s="59"/>
      <c r="F107" s="59"/>
      <c r="G107" s="59"/>
      <c r="H107" s="59"/>
      <c r="I107" s="59"/>
      <c r="J107" s="60">
        <f>J306</f>
        <v>0</v>
      </c>
      <c r="K107" s="205"/>
      <c r="L107" s="57"/>
    </row>
    <row r="108" spans="1:31" s="16" customFormat="1" ht="21.75" customHeight="1" x14ac:dyDescent="0.2">
      <c r="A108" s="13"/>
      <c r="B108" s="14"/>
      <c r="C108" s="13"/>
      <c r="D108" s="13"/>
      <c r="E108" s="13"/>
      <c r="F108" s="13"/>
      <c r="G108" s="13"/>
      <c r="H108" s="13"/>
      <c r="I108" s="13"/>
      <c r="J108" s="13"/>
      <c r="K108" s="195"/>
      <c r="L108" s="15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</row>
    <row r="109" spans="1:31" s="16" customFormat="1" ht="6.9" customHeight="1" x14ac:dyDescent="0.2">
      <c r="A109" s="13"/>
      <c r="B109" s="43"/>
      <c r="C109" s="44"/>
      <c r="D109" s="44"/>
      <c r="E109" s="44"/>
      <c r="F109" s="44"/>
      <c r="G109" s="44"/>
      <c r="H109" s="44"/>
      <c r="I109" s="44"/>
      <c r="J109" s="44"/>
      <c r="K109" s="201"/>
      <c r="L109" s="15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</row>
    <row r="113" spans="1:63" s="16" customFormat="1" ht="6.9" customHeight="1" x14ac:dyDescent="0.2">
      <c r="A113" s="13"/>
      <c r="B113" s="45"/>
      <c r="C113" s="46"/>
      <c r="D113" s="46"/>
      <c r="E113" s="46"/>
      <c r="F113" s="46"/>
      <c r="G113" s="46"/>
      <c r="H113" s="46"/>
      <c r="I113" s="46"/>
      <c r="J113" s="46"/>
      <c r="K113" s="202"/>
      <c r="L113" s="15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</row>
    <row r="114" spans="1:63" s="16" customFormat="1" ht="24.9" customHeight="1" x14ac:dyDescent="0.2">
      <c r="A114" s="13"/>
      <c r="B114" s="14"/>
      <c r="C114" s="10" t="s">
        <v>112</v>
      </c>
      <c r="D114" s="13"/>
      <c r="E114" s="13"/>
      <c r="F114" s="13"/>
      <c r="G114" s="13"/>
      <c r="H114" s="13"/>
      <c r="I114" s="13"/>
      <c r="J114" s="13"/>
      <c r="K114" s="195"/>
      <c r="L114" s="15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</row>
    <row r="115" spans="1:63" s="16" customFormat="1" ht="6.9" customHeight="1" x14ac:dyDescent="0.2">
      <c r="A115" s="13"/>
      <c r="B115" s="14"/>
      <c r="C115" s="13"/>
      <c r="D115" s="13"/>
      <c r="E115" s="13"/>
      <c r="F115" s="13"/>
      <c r="G115" s="13"/>
      <c r="H115" s="13"/>
      <c r="I115" s="13"/>
      <c r="J115" s="13"/>
      <c r="K115" s="195"/>
      <c r="L115" s="15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</row>
    <row r="116" spans="1:63" s="16" customFormat="1" ht="12" customHeight="1" x14ac:dyDescent="0.2">
      <c r="A116" s="13"/>
      <c r="B116" s="14"/>
      <c r="C116" s="12" t="s">
        <v>15</v>
      </c>
      <c r="D116" s="13"/>
      <c r="E116" s="13"/>
      <c r="F116" s="13"/>
      <c r="G116" s="13"/>
      <c r="H116" s="13"/>
      <c r="I116" s="13"/>
      <c r="J116" s="13"/>
      <c r="K116" s="195"/>
      <c r="L116" s="15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</row>
    <row r="117" spans="1:63" s="16" customFormat="1" ht="26.25" customHeight="1" x14ac:dyDescent="0.2">
      <c r="A117" s="13"/>
      <c r="B117" s="14"/>
      <c r="C117" s="13"/>
      <c r="D117" s="13"/>
      <c r="E117" s="249" t="str">
        <f>E7</f>
        <v>SŠ zemědělská a VOŠ Chrudim - hospodaření se srážkovými vodami v areálu školního statku</v>
      </c>
      <c r="F117" s="250"/>
      <c r="G117" s="250"/>
      <c r="H117" s="250"/>
      <c r="I117" s="13"/>
      <c r="J117" s="13"/>
      <c r="K117" s="195"/>
      <c r="L117" s="15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</row>
    <row r="118" spans="1:63" s="16" customFormat="1" ht="12" customHeight="1" x14ac:dyDescent="0.2">
      <c r="A118" s="13"/>
      <c r="B118" s="14"/>
      <c r="C118" s="12" t="s">
        <v>94</v>
      </c>
      <c r="D118" s="13"/>
      <c r="E118" s="13"/>
      <c r="F118" s="13"/>
      <c r="G118" s="13"/>
      <c r="H118" s="13"/>
      <c r="I118" s="13"/>
      <c r="J118" s="13"/>
      <c r="K118" s="195"/>
      <c r="L118" s="15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</row>
    <row r="119" spans="1:63" s="16" customFormat="1" ht="16.5" customHeight="1" x14ac:dyDescent="0.2">
      <c r="A119" s="13"/>
      <c r="B119" s="14"/>
      <c r="C119" s="13"/>
      <c r="D119" s="13"/>
      <c r="E119" s="232" t="str">
        <f>E9</f>
        <v>SO 01 - Zpevněné plochy</v>
      </c>
      <c r="F119" s="248"/>
      <c r="G119" s="248"/>
      <c r="H119" s="248"/>
      <c r="I119" s="13"/>
      <c r="J119" s="13"/>
      <c r="K119" s="195"/>
      <c r="L119" s="15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</row>
    <row r="120" spans="1:63" s="16" customFormat="1" ht="6.9" customHeight="1" x14ac:dyDescent="0.2">
      <c r="A120" s="13"/>
      <c r="B120" s="14"/>
      <c r="C120" s="13"/>
      <c r="D120" s="13"/>
      <c r="E120" s="13"/>
      <c r="F120" s="13"/>
      <c r="G120" s="13"/>
      <c r="H120" s="13"/>
      <c r="I120" s="13"/>
      <c r="J120" s="13"/>
      <c r="K120" s="195"/>
      <c r="L120" s="15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</row>
    <row r="121" spans="1:63" s="16" customFormat="1" ht="12" customHeight="1" x14ac:dyDescent="0.2">
      <c r="A121" s="13"/>
      <c r="B121" s="14"/>
      <c r="C121" s="12" t="s">
        <v>19</v>
      </c>
      <c r="D121" s="13"/>
      <c r="E121" s="13"/>
      <c r="F121" s="17" t="str">
        <f>F12</f>
        <v xml:space="preserve"> </v>
      </c>
      <c r="G121" s="13"/>
      <c r="H121" s="13"/>
      <c r="I121" s="12" t="s">
        <v>21</v>
      </c>
      <c r="J121" s="18"/>
      <c r="K121" s="195"/>
      <c r="L121" s="15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</row>
    <row r="122" spans="1:63" s="16" customFormat="1" ht="6.9" customHeight="1" x14ac:dyDescent="0.2">
      <c r="A122" s="13"/>
      <c r="B122" s="14"/>
      <c r="C122" s="13"/>
      <c r="D122" s="13"/>
      <c r="E122" s="13"/>
      <c r="F122" s="13"/>
      <c r="G122" s="13"/>
      <c r="H122" s="13"/>
      <c r="I122" s="13"/>
      <c r="J122" s="13"/>
      <c r="K122" s="195"/>
      <c r="L122" s="15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</row>
    <row r="123" spans="1:63" s="16" customFormat="1" ht="15.15" customHeight="1" x14ac:dyDescent="0.2">
      <c r="A123" s="13"/>
      <c r="B123" s="14"/>
      <c r="C123" s="12" t="s">
        <v>22</v>
      </c>
      <c r="D123" s="13"/>
      <c r="E123" s="13"/>
      <c r="F123" s="17" t="str">
        <f>E15</f>
        <v xml:space="preserve"> </v>
      </c>
      <c r="G123" s="13"/>
      <c r="H123" s="13"/>
      <c r="I123" s="12" t="s">
        <v>27</v>
      </c>
      <c r="J123" s="47" t="str">
        <f>E21</f>
        <v xml:space="preserve"> </v>
      </c>
      <c r="K123" s="195"/>
      <c r="L123" s="15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</row>
    <row r="124" spans="1:63" s="16" customFormat="1" ht="15.15" customHeight="1" x14ac:dyDescent="0.2">
      <c r="A124" s="13"/>
      <c r="B124" s="14"/>
      <c r="C124" s="12" t="s">
        <v>25</v>
      </c>
      <c r="D124" s="13"/>
      <c r="E124" s="13"/>
      <c r="F124" s="17" t="str">
        <f>IF(E18="","",E18)</f>
        <v>Vyplň údaj</v>
      </c>
      <c r="G124" s="13"/>
      <c r="H124" s="13"/>
      <c r="I124" s="12" t="s">
        <v>29</v>
      </c>
      <c r="J124" s="47" t="str">
        <f>E24</f>
        <v xml:space="preserve"> </v>
      </c>
      <c r="K124" s="195"/>
      <c r="L124" s="15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</row>
    <row r="125" spans="1:63" s="16" customFormat="1" ht="10.35" customHeight="1" x14ac:dyDescent="0.2">
      <c r="A125" s="13"/>
      <c r="B125" s="14"/>
      <c r="C125" s="13"/>
      <c r="D125" s="13"/>
      <c r="E125" s="13"/>
      <c r="F125" s="13"/>
      <c r="G125" s="13"/>
      <c r="H125" s="13"/>
      <c r="I125" s="13"/>
      <c r="J125" s="13"/>
      <c r="K125" s="195"/>
      <c r="L125" s="15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</row>
    <row r="126" spans="1:63" s="70" customFormat="1" ht="29.25" customHeight="1" x14ac:dyDescent="0.2">
      <c r="A126" s="61"/>
      <c r="B126" s="62"/>
      <c r="C126" s="63" t="s">
        <v>113</v>
      </c>
      <c r="D126" s="64" t="s">
        <v>56</v>
      </c>
      <c r="E126" s="64" t="s">
        <v>52</v>
      </c>
      <c r="F126" s="64" t="s">
        <v>53</v>
      </c>
      <c r="G126" s="64" t="s">
        <v>114</v>
      </c>
      <c r="H126" s="64" t="s">
        <v>115</v>
      </c>
      <c r="I126" s="64" t="s">
        <v>116</v>
      </c>
      <c r="J126" s="64" t="s">
        <v>98</v>
      </c>
      <c r="K126" s="65" t="s">
        <v>117</v>
      </c>
      <c r="L126" s="66"/>
      <c r="M126" s="67" t="s">
        <v>1</v>
      </c>
      <c r="N126" s="68" t="s">
        <v>35</v>
      </c>
      <c r="O126" s="68" t="s">
        <v>118</v>
      </c>
      <c r="P126" s="68" t="s">
        <v>119</v>
      </c>
      <c r="Q126" s="68" t="s">
        <v>120</v>
      </c>
      <c r="R126" s="68" t="s">
        <v>121</v>
      </c>
      <c r="S126" s="68" t="s">
        <v>122</v>
      </c>
      <c r="T126" s="69" t="s">
        <v>123</v>
      </c>
      <c r="U126" s="61"/>
      <c r="V126" s="61"/>
      <c r="W126" s="61"/>
      <c r="X126" s="61"/>
      <c r="Y126" s="61"/>
      <c r="Z126" s="61"/>
      <c r="AA126" s="61"/>
      <c r="AB126" s="61"/>
      <c r="AC126" s="61"/>
      <c r="AD126" s="61"/>
      <c r="AE126" s="61"/>
    </row>
    <row r="127" spans="1:63" s="16" customFormat="1" ht="22.95" customHeight="1" x14ac:dyDescent="0.3">
      <c r="A127" s="13"/>
      <c r="B127" s="14"/>
      <c r="C127" s="71" t="s">
        <v>124</v>
      </c>
      <c r="D127" s="13"/>
      <c r="E127" s="13"/>
      <c r="F127" s="13"/>
      <c r="G127" s="13"/>
      <c r="H127" s="13"/>
      <c r="I127" s="13"/>
      <c r="J127" s="72">
        <f>BK127</f>
        <v>0</v>
      </c>
      <c r="K127" s="195"/>
      <c r="L127" s="14"/>
      <c r="M127" s="73"/>
      <c r="N127" s="74"/>
      <c r="O127" s="23"/>
      <c r="P127" s="75">
        <f>P128+P305</f>
        <v>0</v>
      </c>
      <c r="Q127" s="23"/>
      <c r="R127" s="75">
        <f>R128+R305</f>
        <v>406.41547707000001</v>
      </c>
      <c r="S127" s="23"/>
      <c r="T127" s="76">
        <f>T128+T305</f>
        <v>591.38400000000001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6" t="s">
        <v>70</v>
      </c>
      <c r="AU127" s="6" t="s">
        <v>100</v>
      </c>
      <c r="BK127" s="77">
        <f>BK128+BK305</f>
        <v>0</v>
      </c>
    </row>
    <row r="128" spans="1:63" s="78" customFormat="1" ht="25.95" customHeight="1" x14ac:dyDescent="0.25">
      <c r="B128" s="79"/>
      <c r="D128" s="80" t="s">
        <v>70</v>
      </c>
      <c r="E128" s="81" t="s">
        <v>125</v>
      </c>
      <c r="F128" s="81" t="s">
        <v>126</v>
      </c>
      <c r="J128" s="82">
        <f>BK128</f>
        <v>0</v>
      </c>
      <c r="K128" s="87"/>
      <c r="L128" s="79"/>
      <c r="M128" s="83"/>
      <c r="N128" s="84"/>
      <c r="O128" s="84"/>
      <c r="P128" s="85">
        <f>P129+P206+P224+P228+P259+P278+P287+P302</f>
        <v>0</v>
      </c>
      <c r="Q128" s="84"/>
      <c r="R128" s="85">
        <f>R129+R206+R224+R228+R259+R278+R287+R302</f>
        <v>406.36303707000002</v>
      </c>
      <c r="S128" s="84"/>
      <c r="T128" s="86">
        <f>T129+T206+T224+T228+T259+T278+T287+T302</f>
        <v>591.38400000000001</v>
      </c>
      <c r="AR128" s="80" t="s">
        <v>79</v>
      </c>
      <c r="AT128" s="87" t="s">
        <v>70</v>
      </c>
      <c r="AU128" s="87" t="s">
        <v>71</v>
      </c>
      <c r="AY128" s="80" t="s">
        <v>127</v>
      </c>
      <c r="BK128" s="88">
        <f>BK129+BK206+BK224+BK228+BK259+BK278+BK287+BK302</f>
        <v>0</v>
      </c>
    </row>
    <row r="129" spans="1:65" s="78" customFormat="1" ht="22.95" customHeight="1" x14ac:dyDescent="0.25">
      <c r="B129" s="79"/>
      <c r="D129" s="80" t="s">
        <v>70</v>
      </c>
      <c r="E129" s="89" t="s">
        <v>79</v>
      </c>
      <c r="F129" s="89" t="s">
        <v>128</v>
      </c>
      <c r="J129" s="90">
        <f>BK129</f>
        <v>0</v>
      </c>
      <c r="K129" s="87"/>
      <c r="L129" s="79"/>
      <c r="M129" s="83"/>
      <c r="N129" s="84"/>
      <c r="O129" s="84"/>
      <c r="P129" s="85">
        <f>SUM(P130:P205)</f>
        <v>0</v>
      </c>
      <c r="Q129" s="84"/>
      <c r="R129" s="85">
        <f>SUM(R130:R205)</f>
        <v>33.218986999999998</v>
      </c>
      <c r="S129" s="84"/>
      <c r="T129" s="86">
        <f>SUM(T130:T205)</f>
        <v>591.38400000000001</v>
      </c>
      <c r="AR129" s="80" t="s">
        <v>79</v>
      </c>
      <c r="AT129" s="87" t="s">
        <v>70</v>
      </c>
      <c r="AU129" s="87" t="s">
        <v>79</v>
      </c>
      <c r="AY129" s="80" t="s">
        <v>127</v>
      </c>
      <c r="BK129" s="88">
        <f>SUM(BK130:BK205)</f>
        <v>0</v>
      </c>
    </row>
    <row r="130" spans="1:65" s="16" customFormat="1" ht="24.15" customHeight="1" x14ac:dyDescent="0.2">
      <c r="A130" s="13"/>
      <c r="B130" s="14"/>
      <c r="C130" s="91" t="s">
        <v>79</v>
      </c>
      <c r="D130" s="91" t="s">
        <v>129</v>
      </c>
      <c r="E130" s="92" t="s">
        <v>130</v>
      </c>
      <c r="F130" s="93" t="s">
        <v>131</v>
      </c>
      <c r="G130" s="94" t="s">
        <v>132</v>
      </c>
      <c r="H130" s="95">
        <v>754.05</v>
      </c>
      <c r="I130" s="3">
        <v>0</v>
      </c>
      <c r="J130" s="96">
        <f>ROUND(I130*H130,2)</f>
        <v>0</v>
      </c>
      <c r="K130" s="94" t="s">
        <v>133</v>
      </c>
      <c r="L130" s="14"/>
      <c r="M130" s="97" t="s">
        <v>1</v>
      </c>
      <c r="N130" s="98" t="s">
        <v>36</v>
      </c>
      <c r="O130" s="99"/>
      <c r="P130" s="100">
        <f>O130*H130</f>
        <v>0</v>
      </c>
      <c r="Q130" s="100">
        <v>0</v>
      </c>
      <c r="R130" s="100">
        <f>Q130*H130</f>
        <v>0</v>
      </c>
      <c r="S130" s="100">
        <v>0.28999999999999998</v>
      </c>
      <c r="T130" s="101">
        <f>S130*H130</f>
        <v>218.67449999999997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02" t="s">
        <v>134</v>
      </c>
      <c r="AT130" s="102" t="s">
        <v>129</v>
      </c>
      <c r="AU130" s="102" t="s">
        <v>81</v>
      </c>
      <c r="AY130" s="6" t="s">
        <v>127</v>
      </c>
      <c r="BE130" s="103">
        <f>IF(N130="základní",J130,0)</f>
        <v>0</v>
      </c>
      <c r="BF130" s="103">
        <f>IF(N130="snížená",J130,0)</f>
        <v>0</v>
      </c>
      <c r="BG130" s="103">
        <f>IF(N130="zákl. přenesená",J130,0)</f>
        <v>0</v>
      </c>
      <c r="BH130" s="103">
        <f>IF(N130="sníž. přenesená",J130,0)</f>
        <v>0</v>
      </c>
      <c r="BI130" s="103">
        <f>IF(N130="nulová",J130,0)</f>
        <v>0</v>
      </c>
      <c r="BJ130" s="6" t="s">
        <v>79</v>
      </c>
      <c r="BK130" s="103">
        <f>ROUND(I130*H130,2)</f>
        <v>0</v>
      </c>
      <c r="BL130" s="6" t="s">
        <v>134</v>
      </c>
      <c r="BM130" s="102" t="s">
        <v>135</v>
      </c>
    </row>
    <row r="131" spans="1:65" s="16" customFormat="1" ht="38.4" x14ac:dyDescent="0.2">
      <c r="A131" s="13"/>
      <c r="B131" s="14"/>
      <c r="C131" s="13"/>
      <c r="D131" s="104" t="s">
        <v>136</v>
      </c>
      <c r="E131" s="13"/>
      <c r="F131" s="105" t="s">
        <v>137</v>
      </c>
      <c r="G131" s="13"/>
      <c r="H131" s="13"/>
      <c r="I131" s="13"/>
      <c r="J131" s="13"/>
      <c r="K131" s="195"/>
      <c r="L131" s="14"/>
      <c r="M131" s="106"/>
      <c r="N131" s="107"/>
      <c r="O131" s="99"/>
      <c r="P131" s="99"/>
      <c r="Q131" s="99"/>
      <c r="R131" s="99"/>
      <c r="S131" s="99"/>
      <c r="T131" s="10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6" t="s">
        <v>136</v>
      </c>
      <c r="AU131" s="6" t="s">
        <v>81</v>
      </c>
    </row>
    <row r="132" spans="1:65" s="109" customFormat="1" x14ac:dyDescent="0.2">
      <c r="B132" s="110"/>
      <c r="D132" s="104" t="s">
        <v>138</v>
      </c>
      <c r="E132" s="111" t="s">
        <v>1</v>
      </c>
      <c r="F132" s="112" t="s">
        <v>139</v>
      </c>
      <c r="H132" s="113">
        <v>754.05</v>
      </c>
      <c r="K132" s="206"/>
      <c r="L132" s="110"/>
      <c r="M132" s="114"/>
      <c r="N132" s="115"/>
      <c r="O132" s="115"/>
      <c r="P132" s="115"/>
      <c r="Q132" s="115"/>
      <c r="R132" s="115"/>
      <c r="S132" s="115"/>
      <c r="T132" s="116"/>
      <c r="AT132" s="111" t="s">
        <v>138</v>
      </c>
      <c r="AU132" s="111" t="s">
        <v>81</v>
      </c>
      <c r="AV132" s="109" t="s">
        <v>81</v>
      </c>
      <c r="AW132" s="109" t="s">
        <v>28</v>
      </c>
      <c r="AX132" s="109" t="s">
        <v>79</v>
      </c>
      <c r="AY132" s="111" t="s">
        <v>127</v>
      </c>
    </row>
    <row r="133" spans="1:65" s="16" customFormat="1" ht="24.15" customHeight="1" x14ac:dyDescent="0.2">
      <c r="A133" s="13"/>
      <c r="B133" s="14"/>
      <c r="C133" s="91" t="s">
        <v>81</v>
      </c>
      <c r="D133" s="91" t="s">
        <v>129</v>
      </c>
      <c r="E133" s="92" t="s">
        <v>140</v>
      </c>
      <c r="F133" s="93" t="s">
        <v>141</v>
      </c>
      <c r="G133" s="94" t="s">
        <v>132</v>
      </c>
      <c r="H133" s="95">
        <v>76.05</v>
      </c>
      <c r="I133" s="3">
        <v>0</v>
      </c>
      <c r="J133" s="96">
        <f>ROUND(I133*H133,2)</f>
        <v>0</v>
      </c>
      <c r="K133" s="94" t="s">
        <v>133</v>
      </c>
      <c r="L133" s="14"/>
      <c r="M133" s="97" t="s">
        <v>1</v>
      </c>
      <c r="N133" s="98" t="s">
        <v>36</v>
      </c>
      <c r="O133" s="99"/>
      <c r="P133" s="100">
        <f>O133*H133</f>
        <v>0</v>
      </c>
      <c r="Q133" s="100">
        <v>0</v>
      </c>
      <c r="R133" s="100">
        <f>Q133*H133</f>
        <v>0</v>
      </c>
      <c r="S133" s="100">
        <v>0.63</v>
      </c>
      <c r="T133" s="101">
        <f>S133*H133</f>
        <v>47.911499999999997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02" t="s">
        <v>134</v>
      </c>
      <c r="AT133" s="102" t="s">
        <v>129</v>
      </c>
      <c r="AU133" s="102" t="s">
        <v>81</v>
      </c>
      <c r="AY133" s="6" t="s">
        <v>127</v>
      </c>
      <c r="BE133" s="103">
        <f>IF(N133="základní",J133,0)</f>
        <v>0</v>
      </c>
      <c r="BF133" s="103">
        <f>IF(N133="snížená",J133,0)</f>
        <v>0</v>
      </c>
      <c r="BG133" s="103">
        <f>IF(N133="zákl. přenesená",J133,0)</f>
        <v>0</v>
      </c>
      <c r="BH133" s="103">
        <f>IF(N133="sníž. přenesená",J133,0)</f>
        <v>0</v>
      </c>
      <c r="BI133" s="103">
        <f>IF(N133="nulová",J133,0)</f>
        <v>0</v>
      </c>
      <c r="BJ133" s="6" t="s">
        <v>79</v>
      </c>
      <c r="BK133" s="103">
        <f>ROUND(I133*H133,2)</f>
        <v>0</v>
      </c>
      <c r="BL133" s="6" t="s">
        <v>134</v>
      </c>
      <c r="BM133" s="102" t="s">
        <v>142</v>
      </c>
    </row>
    <row r="134" spans="1:65" s="16" customFormat="1" ht="38.4" x14ac:dyDescent="0.2">
      <c r="A134" s="13"/>
      <c r="B134" s="14"/>
      <c r="C134" s="13"/>
      <c r="D134" s="104" t="s">
        <v>136</v>
      </c>
      <c r="E134" s="13"/>
      <c r="F134" s="105" t="s">
        <v>143</v>
      </c>
      <c r="G134" s="13"/>
      <c r="H134" s="13"/>
      <c r="I134" s="13"/>
      <c r="J134" s="13"/>
      <c r="K134" s="195"/>
      <c r="L134" s="14"/>
      <c r="M134" s="106"/>
      <c r="N134" s="107"/>
      <c r="O134" s="99"/>
      <c r="P134" s="99"/>
      <c r="Q134" s="99"/>
      <c r="R134" s="99"/>
      <c r="S134" s="99"/>
      <c r="T134" s="10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6" t="s">
        <v>136</v>
      </c>
      <c r="AU134" s="6" t="s">
        <v>81</v>
      </c>
    </row>
    <row r="135" spans="1:65" s="16" customFormat="1" ht="24.15" customHeight="1" x14ac:dyDescent="0.2">
      <c r="A135" s="13"/>
      <c r="B135" s="14"/>
      <c r="C135" s="91" t="s">
        <v>144</v>
      </c>
      <c r="D135" s="91" t="s">
        <v>129</v>
      </c>
      <c r="E135" s="92" t="s">
        <v>145</v>
      </c>
      <c r="F135" s="93" t="s">
        <v>146</v>
      </c>
      <c r="G135" s="94" t="s">
        <v>132</v>
      </c>
      <c r="H135" s="95">
        <v>678</v>
      </c>
      <c r="I135" s="3">
        <v>0</v>
      </c>
      <c r="J135" s="96">
        <f>ROUND(I135*H135,2)</f>
        <v>0</v>
      </c>
      <c r="K135" s="94" t="s">
        <v>133</v>
      </c>
      <c r="L135" s="14"/>
      <c r="M135" s="97" t="s">
        <v>1</v>
      </c>
      <c r="N135" s="98" t="s">
        <v>36</v>
      </c>
      <c r="O135" s="99"/>
      <c r="P135" s="100">
        <f>O135*H135</f>
        <v>0</v>
      </c>
      <c r="Q135" s="100">
        <v>0</v>
      </c>
      <c r="R135" s="100">
        <f>Q135*H135</f>
        <v>0</v>
      </c>
      <c r="S135" s="100">
        <v>0.45</v>
      </c>
      <c r="T135" s="101">
        <f>S135*H135</f>
        <v>305.10000000000002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02" t="s">
        <v>134</v>
      </c>
      <c r="AT135" s="102" t="s">
        <v>129</v>
      </c>
      <c r="AU135" s="102" t="s">
        <v>81</v>
      </c>
      <c r="AY135" s="6" t="s">
        <v>127</v>
      </c>
      <c r="BE135" s="103">
        <f>IF(N135="základní",J135,0)</f>
        <v>0</v>
      </c>
      <c r="BF135" s="103">
        <f>IF(N135="snížená",J135,0)</f>
        <v>0</v>
      </c>
      <c r="BG135" s="103">
        <f>IF(N135="zákl. přenesená",J135,0)</f>
        <v>0</v>
      </c>
      <c r="BH135" s="103">
        <f>IF(N135="sníž. přenesená",J135,0)</f>
        <v>0</v>
      </c>
      <c r="BI135" s="103">
        <f>IF(N135="nulová",J135,0)</f>
        <v>0</v>
      </c>
      <c r="BJ135" s="6" t="s">
        <v>79</v>
      </c>
      <c r="BK135" s="103">
        <f>ROUND(I135*H135,2)</f>
        <v>0</v>
      </c>
      <c r="BL135" s="6" t="s">
        <v>134</v>
      </c>
      <c r="BM135" s="102" t="s">
        <v>147</v>
      </c>
    </row>
    <row r="136" spans="1:65" s="16" customFormat="1" ht="38.4" x14ac:dyDescent="0.2">
      <c r="A136" s="13"/>
      <c r="B136" s="14"/>
      <c r="C136" s="13"/>
      <c r="D136" s="104" t="s">
        <v>136</v>
      </c>
      <c r="E136" s="13"/>
      <c r="F136" s="105" t="s">
        <v>148</v>
      </c>
      <c r="G136" s="13"/>
      <c r="H136" s="13"/>
      <c r="I136" s="13"/>
      <c r="J136" s="13"/>
      <c r="K136" s="195"/>
      <c r="L136" s="14"/>
      <c r="M136" s="106"/>
      <c r="N136" s="107"/>
      <c r="O136" s="99"/>
      <c r="P136" s="99"/>
      <c r="Q136" s="99"/>
      <c r="R136" s="99"/>
      <c r="S136" s="99"/>
      <c r="T136" s="10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6" t="s">
        <v>136</v>
      </c>
      <c r="AU136" s="6" t="s">
        <v>81</v>
      </c>
    </row>
    <row r="137" spans="1:65" s="16" customFormat="1" ht="14.4" customHeight="1" x14ac:dyDescent="0.2">
      <c r="A137" s="13"/>
      <c r="B137" s="14"/>
      <c r="C137" s="91" t="s">
        <v>134</v>
      </c>
      <c r="D137" s="91" t="s">
        <v>129</v>
      </c>
      <c r="E137" s="92" t="s">
        <v>149</v>
      </c>
      <c r="F137" s="93" t="s">
        <v>150</v>
      </c>
      <c r="G137" s="94" t="s">
        <v>151</v>
      </c>
      <c r="H137" s="95">
        <v>90</v>
      </c>
      <c r="I137" s="3">
        <v>0</v>
      </c>
      <c r="J137" s="96">
        <f>ROUND(I137*H137,2)</f>
        <v>0</v>
      </c>
      <c r="K137" s="94" t="s">
        <v>133</v>
      </c>
      <c r="L137" s="14"/>
      <c r="M137" s="97" t="s">
        <v>1</v>
      </c>
      <c r="N137" s="98" t="s">
        <v>36</v>
      </c>
      <c r="O137" s="99"/>
      <c r="P137" s="100">
        <f>O137*H137</f>
        <v>0</v>
      </c>
      <c r="Q137" s="100">
        <v>0</v>
      </c>
      <c r="R137" s="100">
        <f>Q137*H137</f>
        <v>0</v>
      </c>
      <c r="S137" s="100">
        <v>0.20499999999999999</v>
      </c>
      <c r="T137" s="101">
        <f>S137*H137</f>
        <v>18.45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02" t="s">
        <v>134</v>
      </c>
      <c r="AT137" s="102" t="s">
        <v>129</v>
      </c>
      <c r="AU137" s="102" t="s">
        <v>81</v>
      </c>
      <c r="AY137" s="6" t="s">
        <v>127</v>
      </c>
      <c r="BE137" s="103">
        <f>IF(N137="základní",J137,0)</f>
        <v>0</v>
      </c>
      <c r="BF137" s="103">
        <f>IF(N137="snížená",J137,0)</f>
        <v>0</v>
      </c>
      <c r="BG137" s="103">
        <f>IF(N137="zákl. přenesená",J137,0)</f>
        <v>0</v>
      </c>
      <c r="BH137" s="103">
        <f>IF(N137="sníž. přenesená",J137,0)</f>
        <v>0</v>
      </c>
      <c r="BI137" s="103">
        <f>IF(N137="nulová",J137,0)</f>
        <v>0</v>
      </c>
      <c r="BJ137" s="6" t="s">
        <v>79</v>
      </c>
      <c r="BK137" s="103">
        <f>ROUND(I137*H137,2)</f>
        <v>0</v>
      </c>
      <c r="BL137" s="6" t="s">
        <v>134</v>
      </c>
      <c r="BM137" s="102" t="s">
        <v>152</v>
      </c>
    </row>
    <row r="138" spans="1:65" s="16" customFormat="1" ht="28.8" x14ac:dyDescent="0.2">
      <c r="A138" s="13"/>
      <c r="B138" s="14"/>
      <c r="C138" s="13"/>
      <c r="D138" s="104" t="s">
        <v>136</v>
      </c>
      <c r="E138" s="13"/>
      <c r="F138" s="105" t="s">
        <v>153</v>
      </c>
      <c r="G138" s="13"/>
      <c r="H138" s="13"/>
      <c r="I138" s="13"/>
      <c r="J138" s="13"/>
      <c r="K138" s="195"/>
      <c r="L138" s="14"/>
      <c r="M138" s="106"/>
      <c r="N138" s="107"/>
      <c r="O138" s="99"/>
      <c r="P138" s="99"/>
      <c r="Q138" s="99"/>
      <c r="R138" s="99"/>
      <c r="S138" s="99"/>
      <c r="T138" s="10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6" t="s">
        <v>136</v>
      </c>
      <c r="AU138" s="6" t="s">
        <v>81</v>
      </c>
    </row>
    <row r="139" spans="1:65" s="16" customFormat="1" ht="14.4" customHeight="1" x14ac:dyDescent="0.2">
      <c r="A139" s="13"/>
      <c r="B139" s="14"/>
      <c r="C139" s="91" t="s">
        <v>154</v>
      </c>
      <c r="D139" s="91" t="s">
        <v>129</v>
      </c>
      <c r="E139" s="92" t="s">
        <v>155</v>
      </c>
      <c r="F139" s="93" t="s">
        <v>156</v>
      </c>
      <c r="G139" s="94" t="s">
        <v>151</v>
      </c>
      <c r="H139" s="95">
        <v>31.2</v>
      </c>
      <c r="I139" s="3">
        <v>0</v>
      </c>
      <c r="J139" s="96">
        <f>ROUND(I139*H139,2)</f>
        <v>0</v>
      </c>
      <c r="K139" s="94" t="s">
        <v>133</v>
      </c>
      <c r="L139" s="14"/>
      <c r="M139" s="97" t="s">
        <v>1</v>
      </c>
      <c r="N139" s="98" t="s">
        <v>36</v>
      </c>
      <c r="O139" s="99"/>
      <c r="P139" s="100">
        <f>O139*H139</f>
        <v>0</v>
      </c>
      <c r="Q139" s="100">
        <v>0</v>
      </c>
      <c r="R139" s="100">
        <f>Q139*H139</f>
        <v>0</v>
      </c>
      <c r="S139" s="100">
        <v>0.04</v>
      </c>
      <c r="T139" s="101">
        <f>S139*H139</f>
        <v>1.248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102" t="s">
        <v>134</v>
      </c>
      <c r="AT139" s="102" t="s">
        <v>129</v>
      </c>
      <c r="AU139" s="102" t="s">
        <v>81</v>
      </c>
      <c r="AY139" s="6" t="s">
        <v>127</v>
      </c>
      <c r="BE139" s="103">
        <f>IF(N139="základní",J139,0)</f>
        <v>0</v>
      </c>
      <c r="BF139" s="103">
        <f>IF(N139="snížená",J139,0)</f>
        <v>0</v>
      </c>
      <c r="BG139" s="103">
        <f>IF(N139="zákl. přenesená",J139,0)</f>
        <v>0</v>
      </c>
      <c r="BH139" s="103">
        <f>IF(N139="sníž. přenesená",J139,0)</f>
        <v>0</v>
      </c>
      <c r="BI139" s="103">
        <f>IF(N139="nulová",J139,0)</f>
        <v>0</v>
      </c>
      <c r="BJ139" s="6" t="s">
        <v>79</v>
      </c>
      <c r="BK139" s="103">
        <f>ROUND(I139*H139,2)</f>
        <v>0</v>
      </c>
      <c r="BL139" s="6" t="s">
        <v>134</v>
      </c>
      <c r="BM139" s="102" t="s">
        <v>157</v>
      </c>
    </row>
    <row r="140" spans="1:65" s="16" customFormat="1" ht="28.8" x14ac:dyDescent="0.2">
      <c r="A140" s="13"/>
      <c r="B140" s="14"/>
      <c r="C140" s="13"/>
      <c r="D140" s="104" t="s">
        <v>136</v>
      </c>
      <c r="E140" s="13"/>
      <c r="F140" s="105" t="s">
        <v>158</v>
      </c>
      <c r="G140" s="13"/>
      <c r="H140" s="13"/>
      <c r="I140" s="13"/>
      <c r="J140" s="13"/>
      <c r="K140" s="195"/>
      <c r="L140" s="14"/>
      <c r="M140" s="106"/>
      <c r="N140" s="107"/>
      <c r="O140" s="99"/>
      <c r="P140" s="99"/>
      <c r="Q140" s="99"/>
      <c r="R140" s="99"/>
      <c r="S140" s="99"/>
      <c r="T140" s="10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6" t="s">
        <v>136</v>
      </c>
      <c r="AU140" s="6" t="s">
        <v>81</v>
      </c>
    </row>
    <row r="141" spans="1:65" s="16" customFormat="1" ht="24.15" customHeight="1" x14ac:dyDescent="0.2">
      <c r="A141" s="13"/>
      <c r="B141" s="14"/>
      <c r="C141" s="91" t="s">
        <v>159</v>
      </c>
      <c r="D141" s="91" t="s">
        <v>129</v>
      </c>
      <c r="E141" s="92" t="s">
        <v>160</v>
      </c>
      <c r="F141" s="93" t="s">
        <v>161</v>
      </c>
      <c r="G141" s="94" t="s">
        <v>162</v>
      </c>
      <c r="H141" s="95">
        <v>150.42599999999999</v>
      </c>
      <c r="I141" s="3">
        <v>0</v>
      </c>
      <c r="J141" s="96">
        <f>ROUND(I141*H141,2)</f>
        <v>0</v>
      </c>
      <c r="K141" s="94" t="s">
        <v>133</v>
      </c>
      <c r="L141" s="14"/>
      <c r="M141" s="97" t="s">
        <v>1</v>
      </c>
      <c r="N141" s="98" t="s">
        <v>36</v>
      </c>
      <c r="O141" s="99"/>
      <c r="P141" s="100">
        <f>O141*H141</f>
        <v>0</v>
      </c>
      <c r="Q141" s="100">
        <v>0</v>
      </c>
      <c r="R141" s="100">
        <f>Q141*H141</f>
        <v>0</v>
      </c>
      <c r="S141" s="100">
        <v>0</v>
      </c>
      <c r="T141" s="101">
        <f>S141*H141</f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02" t="s">
        <v>134</v>
      </c>
      <c r="AT141" s="102" t="s">
        <v>129</v>
      </c>
      <c r="AU141" s="102" t="s">
        <v>81</v>
      </c>
      <c r="AY141" s="6" t="s">
        <v>127</v>
      </c>
      <c r="BE141" s="103">
        <f>IF(N141="základní",J141,0)</f>
        <v>0</v>
      </c>
      <c r="BF141" s="103">
        <f>IF(N141="snížená",J141,0)</f>
        <v>0</v>
      </c>
      <c r="BG141" s="103">
        <f>IF(N141="zákl. přenesená",J141,0)</f>
        <v>0</v>
      </c>
      <c r="BH141" s="103">
        <f>IF(N141="sníž. přenesená",J141,0)</f>
        <v>0</v>
      </c>
      <c r="BI141" s="103">
        <f>IF(N141="nulová",J141,0)</f>
        <v>0</v>
      </c>
      <c r="BJ141" s="6" t="s">
        <v>79</v>
      </c>
      <c r="BK141" s="103">
        <f>ROUND(I141*H141,2)</f>
        <v>0</v>
      </c>
      <c r="BL141" s="6" t="s">
        <v>134</v>
      </c>
      <c r="BM141" s="102" t="s">
        <v>163</v>
      </c>
    </row>
    <row r="142" spans="1:65" s="16" customFormat="1" ht="19.2" x14ac:dyDescent="0.2">
      <c r="A142" s="13"/>
      <c r="B142" s="14"/>
      <c r="C142" s="13"/>
      <c r="D142" s="104" t="s">
        <v>136</v>
      </c>
      <c r="E142" s="13"/>
      <c r="F142" s="105" t="s">
        <v>164</v>
      </c>
      <c r="G142" s="13"/>
      <c r="H142" s="13"/>
      <c r="I142" s="13"/>
      <c r="J142" s="13"/>
      <c r="K142" s="195"/>
      <c r="L142" s="14"/>
      <c r="M142" s="106"/>
      <c r="N142" s="107"/>
      <c r="O142" s="99"/>
      <c r="P142" s="99"/>
      <c r="Q142" s="99"/>
      <c r="R142" s="99"/>
      <c r="S142" s="99"/>
      <c r="T142" s="10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6" t="s">
        <v>136</v>
      </c>
      <c r="AU142" s="6" t="s">
        <v>81</v>
      </c>
    </row>
    <row r="143" spans="1:65" s="16" customFormat="1" ht="19.2" x14ac:dyDescent="0.2">
      <c r="A143" s="13"/>
      <c r="B143" s="14"/>
      <c r="C143" s="13"/>
      <c r="D143" s="104" t="s">
        <v>165</v>
      </c>
      <c r="E143" s="13"/>
      <c r="F143" s="117" t="s">
        <v>166</v>
      </c>
      <c r="G143" s="13"/>
      <c r="H143" s="13"/>
      <c r="I143" s="13"/>
      <c r="J143" s="13"/>
      <c r="K143" s="195"/>
      <c r="L143" s="14"/>
      <c r="M143" s="106"/>
      <c r="N143" s="107"/>
      <c r="O143" s="99"/>
      <c r="P143" s="99"/>
      <c r="Q143" s="99"/>
      <c r="R143" s="99"/>
      <c r="S143" s="99"/>
      <c r="T143" s="10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6" t="s">
        <v>165</v>
      </c>
      <c r="AU143" s="6" t="s">
        <v>81</v>
      </c>
    </row>
    <row r="144" spans="1:65" s="109" customFormat="1" x14ac:dyDescent="0.2">
      <c r="B144" s="110"/>
      <c r="D144" s="104" t="s">
        <v>138</v>
      </c>
      <c r="E144" s="111" t="s">
        <v>1</v>
      </c>
      <c r="F144" s="112" t="s">
        <v>167</v>
      </c>
      <c r="H144" s="113">
        <v>150.42599999999999</v>
      </c>
      <c r="K144" s="206"/>
      <c r="L144" s="110"/>
      <c r="M144" s="114"/>
      <c r="N144" s="115"/>
      <c r="O144" s="115"/>
      <c r="P144" s="115"/>
      <c r="Q144" s="115"/>
      <c r="R144" s="115"/>
      <c r="S144" s="115"/>
      <c r="T144" s="116"/>
      <c r="AT144" s="111" t="s">
        <v>138</v>
      </c>
      <c r="AU144" s="111" t="s">
        <v>81</v>
      </c>
      <c r="AV144" s="109" t="s">
        <v>81</v>
      </c>
      <c r="AW144" s="109" t="s">
        <v>28</v>
      </c>
      <c r="AX144" s="109" t="s">
        <v>79</v>
      </c>
      <c r="AY144" s="111" t="s">
        <v>127</v>
      </c>
    </row>
    <row r="145" spans="1:65" s="16" customFormat="1" ht="24.15" customHeight="1" x14ac:dyDescent="0.2">
      <c r="A145" s="13"/>
      <c r="B145" s="14"/>
      <c r="C145" s="91" t="s">
        <v>168</v>
      </c>
      <c r="D145" s="91" t="s">
        <v>129</v>
      </c>
      <c r="E145" s="92" t="s">
        <v>169</v>
      </c>
      <c r="F145" s="93" t="s">
        <v>170</v>
      </c>
      <c r="G145" s="94" t="s">
        <v>162</v>
      </c>
      <c r="H145" s="95">
        <v>75.212999999999994</v>
      </c>
      <c r="I145" s="3">
        <v>0</v>
      </c>
      <c r="J145" s="96">
        <f>ROUND(I145*H145,2)</f>
        <v>0</v>
      </c>
      <c r="K145" s="94" t="s">
        <v>133</v>
      </c>
      <c r="L145" s="14"/>
      <c r="M145" s="97" t="s">
        <v>1</v>
      </c>
      <c r="N145" s="98" t="s">
        <v>36</v>
      </c>
      <c r="O145" s="99"/>
      <c r="P145" s="100">
        <f>O145*H145</f>
        <v>0</v>
      </c>
      <c r="Q145" s="100">
        <v>0</v>
      </c>
      <c r="R145" s="100">
        <f>Q145*H145</f>
        <v>0</v>
      </c>
      <c r="S145" s="100">
        <v>0</v>
      </c>
      <c r="T145" s="101">
        <f>S145*H145</f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02" t="s">
        <v>134</v>
      </c>
      <c r="AT145" s="102" t="s">
        <v>129</v>
      </c>
      <c r="AU145" s="102" t="s">
        <v>81</v>
      </c>
      <c r="AY145" s="6" t="s">
        <v>127</v>
      </c>
      <c r="BE145" s="103">
        <f>IF(N145="základní",J145,0)</f>
        <v>0</v>
      </c>
      <c r="BF145" s="103">
        <f>IF(N145="snížená",J145,0)</f>
        <v>0</v>
      </c>
      <c r="BG145" s="103">
        <f>IF(N145="zákl. přenesená",J145,0)</f>
        <v>0</v>
      </c>
      <c r="BH145" s="103">
        <f>IF(N145="sníž. přenesená",J145,0)</f>
        <v>0</v>
      </c>
      <c r="BI145" s="103">
        <f>IF(N145="nulová",J145,0)</f>
        <v>0</v>
      </c>
      <c r="BJ145" s="6" t="s">
        <v>79</v>
      </c>
      <c r="BK145" s="103">
        <f>ROUND(I145*H145,2)</f>
        <v>0</v>
      </c>
      <c r="BL145" s="6" t="s">
        <v>134</v>
      </c>
      <c r="BM145" s="102" t="s">
        <v>171</v>
      </c>
    </row>
    <row r="146" spans="1:65" s="16" customFormat="1" ht="28.8" x14ac:dyDescent="0.2">
      <c r="A146" s="13"/>
      <c r="B146" s="14"/>
      <c r="C146" s="13"/>
      <c r="D146" s="104" t="s">
        <v>136</v>
      </c>
      <c r="E146" s="13"/>
      <c r="F146" s="105" t="s">
        <v>172</v>
      </c>
      <c r="G146" s="13"/>
      <c r="H146" s="13"/>
      <c r="I146" s="13"/>
      <c r="J146" s="13"/>
      <c r="K146" s="195"/>
      <c r="L146" s="14"/>
      <c r="M146" s="106"/>
      <c r="N146" s="107"/>
      <c r="O146" s="99"/>
      <c r="P146" s="99"/>
      <c r="Q146" s="99"/>
      <c r="R146" s="99"/>
      <c r="S146" s="99"/>
      <c r="T146" s="10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6" t="s">
        <v>136</v>
      </c>
      <c r="AU146" s="6" t="s">
        <v>81</v>
      </c>
    </row>
    <row r="147" spans="1:65" s="109" customFormat="1" x14ac:dyDescent="0.2">
      <c r="B147" s="110"/>
      <c r="D147" s="104" t="s">
        <v>138</v>
      </c>
      <c r="F147" s="112" t="s">
        <v>173</v>
      </c>
      <c r="H147" s="113">
        <v>75.212999999999994</v>
      </c>
      <c r="K147" s="206"/>
      <c r="L147" s="110"/>
      <c r="M147" s="114"/>
      <c r="N147" s="115"/>
      <c r="O147" s="115"/>
      <c r="P147" s="115"/>
      <c r="Q147" s="115"/>
      <c r="R147" s="115"/>
      <c r="S147" s="115"/>
      <c r="T147" s="116"/>
      <c r="AT147" s="111" t="s">
        <v>138</v>
      </c>
      <c r="AU147" s="111" t="s">
        <v>81</v>
      </c>
      <c r="AV147" s="109" t="s">
        <v>81</v>
      </c>
      <c r="AW147" s="109" t="s">
        <v>3</v>
      </c>
      <c r="AX147" s="109" t="s">
        <v>79</v>
      </c>
      <c r="AY147" s="111" t="s">
        <v>127</v>
      </c>
    </row>
    <row r="148" spans="1:65" s="16" customFormat="1" ht="24.15" customHeight="1" x14ac:dyDescent="0.2">
      <c r="A148" s="13"/>
      <c r="B148" s="14"/>
      <c r="C148" s="91" t="s">
        <v>174</v>
      </c>
      <c r="D148" s="91" t="s">
        <v>129</v>
      </c>
      <c r="E148" s="92" t="s">
        <v>175</v>
      </c>
      <c r="F148" s="93" t="s">
        <v>176</v>
      </c>
      <c r="G148" s="94" t="s">
        <v>162</v>
      </c>
      <c r="H148" s="95">
        <v>6.75</v>
      </c>
      <c r="I148" s="3">
        <v>0</v>
      </c>
      <c r="J148" s="96">
        <f>ROUND(I148*H148,2)</f>
        <v>0</v>
      </c>
      <c r="K148" s="94" t="s">
        <v>133</v>
      </c>
      <c r="L148" s="14"/>
      <c r="M148" s="97" t="s">
        <v>1</v>
      </c>
      <c r="N148" s="98" t="s">
        <v>36</v>
      </c>
      <c r="O148" s="99"/>
      <c r="P148" s="100">
        <f>O148*H148</f>
        <v>0</v>
      </c>
      <c r="Q148" s="100">
        <v>0</v>
      </c>
      <c r="R148" s="100">
        <f>Q148*H148</f>
        <v>0</v>
      </c>
      <c r="S148" s="100">
        <v>0</v>
      </c>
      <c r="T148" s="101">
        <f>S148*H148</f>
        <v>0</v>
      </c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R148" s="102" t="s">
        <v>134</v>
      </c>
      <c r="AT148" s="102" t="s">
        <v>129</v>
      </c>
      <c r="AU148" s="102" t="s">
        <v>81</v>
      </c>
      <c r="AY148" s="6" t="s">
        <v>127</v>
      </c>
      <c r="BE148" s="103">
        <f>IF(N148="základní",J148,0)</f>
        <v>0</v>
      </c>
      <c r="BF148" s="103">
        <f>IF(N148="snížená",J148,0)</f>
        <v>0</v>
      </c>
      <c r="BG148" s="103">
        <f>IF(N148="zákl. přenesená",J148,0)</f>
        <v>0</v>
      </c>
      <c r="BH148" s="103">
        <f>IF(N148="sníž. přenesená",J148,0)</f>
        <v>0</v>
      </c>
      <c r="BI148" s="103">
        <f>IF(N148="nulová",J148,0)</f>
        <v>0</v>
      </c>
      <c r="BJ148" s="6" t="s">
        <v>79</v>
      </c>
      <c r="BK148" s="103">
        <f>ROUND(I148*H148,2)</f>
        <v>0</v>
      </c>
      <c r="BL148" s="6" t="s">
        <v>134</v>
      </c>
      <c r="BM148" s="102" t="s">
        <v>177</v>
      </c>
    </row>
    <row r="149" spans="1:65" s="16" customFormat="1" ht="19.2" x14ac:dyDescent="0.2">
      <c r="A149" s="13"/>
      <c r="B149" s="14"/>
      <c r="C149" s="13"/>
      <c r="D149" s="104" t="s">
        <v>136</v>
      </c>
      <c r="E149" s="13"/>
      <c r="F149" s="105" t="s">
        <v>178</v>
      </c>
      <c r="G149" s="13"/>
      <c r="H149" s="13"/>
      <c r="I149" s="13"/>
      <c r="J149" s="13"/>
      <c r="K149" s="195"/>
      <c r="L149" s="14"/>
      <c r="M149" s="106"/>
      <c r="N149" s="107"/>
      <c r="O149" s="99"/>
      <c r="P149" s="99"/>
      <c r="Q149" s="99"/>
      <c r="R149" s="99"/>
      <c r="S149" s="99"/>
      <c r="T149" s="10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6" t="s">
        <v>136</v>
      </c>
      <c r="AU149" s="6" t="s">
        <v>81</v>
      </c>
    </row>
    <row r="150" spans="1:65" s="118" customFormat="1" x14ac:dyDescent="0.2">
      <c r="B150" s="119"/>
      <c r="D150" s="104" t="s">
        <v>138</v>
      </c>
      <c r="E150" s="120" t="s">
        <v>1</v>
      </c>
      <c r="F150" s="121" t="s">
        <v>179</v>
      </c>
      <c r="H150" s="120" t="s">
        <v>1</v>
      </c>
      <c r="K150" s="207"/>
      <c r="L150" s="119"/>
      <c r="M150" s="122"/>
      <c r="N150" s="123"/>
      <c r="O150" s="123"/>
      <c r="P150" s="123"/>
      <c r="Q150" s="123"/>
      <c r="R150" s="123"/>
      <c r="S150" s="123"/>
      <c r="T150" s="124"/>
      <c r="AT150" s="120" t="s">
        <v>138</v>
      </c>
      <c r="AU150" s="120" t="s">
        <v>81</v>
      </c>
      <c r="AV150" s="118" t="s">
        <v>79</v>
      </c>
      <c r="AW150" s="118" t="s">
        <v>28</v>
      </c>
      <c r="AX150" s="118" t="s">
        <v>71</v>
      </c>
      <c r="AY150" s="120" t="s">
        <v>127</v>
      </c>
    </row>
    <row r="151" spans="1:65" s="109" customFormat="1" x14ac:dyDescent="0.2">
      <c r="B151" s="110"/>
      <c r="D151" s="104" t="s">
        <v>138</v>
      </c>
      <c r="E151" s="111" t="s">
        <v>1</v>
      </c>
      <c r="F151" s="112" t="s">
        <v>180</v>
      </c>
      <c r="H151" s="113">
        <v>6.75</v>
      </c>
      <c r="K151" s="206"/>
      <c r="L151" s="110"/>
      <c r="M151" s="114"/>
      <c r="N151" s="115"/>
      <c r="O151" s="115"/>
      <c r="P151" s="115"/>
      <c r="Q151" s="115"/>
      <c r="R151" s="115"/>
      <c r="S151" s="115"/>
      <c r="T151" s="116"/>
      <c r="AT151" s="111" t="s">
        <v>138</v>
      </c>
      <c r="AU151" s="111" t="s">
        <v>81</v>
      </c>
      <c r="AV151" s="109" t="s">
        <v>81</v>
      </c>
      <c r="AW151" s="109" t="s">
        <v>28</v>
      </c>
      <c r="AX151" s="109" t="s">
        <v>79</v>
      </c>
      <c r="AY151" s="111" t="s">
        <v>127</v>
      </c>
    </row>
    <row r="152" spans="1:65" s="16" customFormat="1" ht="24.15" customHeight="1" x14ac:dyDescent="0.2">
      <c r="A152" s="13"/>
      <c r="B152" s="14"/>
      <c r="C152" s="91" t="s">
        <v>181</v>
      </c>
      <c r="D152" s="91" t="s">
        <v>129</v>
      </c>
      <c r="E152" s="92" t="s">
        <v>182</v>
      </c>
      <c r="F152" s="93" t="s">
        <v>183</v>
      </c>
      <c r="G152" s="94" t="s">
        <v>162</v>
      </c>
      <c r="H152" s="95">
        <v>3.375</v>
      </c>
      <c r="I152" s="3">
        <v>0</v>
      </c>
      <c r="J152" s="96">
        <f>ROUND(I152*H152,2)</f>
        <v>0</v>
      </c>
      <c r="K152" s="94" t="s">
        <v>133</v>
      </c>
      <c r="L152" s="14"/>
      <c r="M152" s="97" t="s">
        <v>1</v>
      </c>
      <c r="N152" s="98" t="s">
        <v>36</v>
      </c>
      <c r="O152" s="99"/>
      <c r="P152" s="100">
        <f>O152*H152</f>
        <v>0</v>
      </c>
      <c r="Q152" s="100">
        <v>0</v>
      </c>
      <c r="R152" s="100">
        <f>Q152*H152</f>
        <v>0</v>
      </c>
      <c r="S152" s="100">
        <v>0</v>
      </c>
      <c r="T152" s="101">
        <f>S152*H152</f>
        <v>0</v>
      </c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R152" s="102" t="s">
        <v>134</v>
      </c>
      <c r="AT152" s="102" t="s">
        <v>129</v>
      </c>
      <c r="AU152" s="102" t="s">
        <v>81</v>
      </c>
      <c r="AY152" s="6" t="s">
        <v>127</v>
      </c>
      <c r="BE152" s="103">
        <f>IF(N152="základní",J152,0)</f>
        <v>0</v>
      </c>
      <c r="BF152" s="103">
        <f>IF(N152="snížená",J152,0)</f>
        <v>0</v>
      </c>
      <c r="BG152" s="103">
        <f>IF(N152="zákl. přenesená",J152,0)</f>
        <v>0</v>
      </c>
      <c r="BH152" s="103">
        <f>IF(N152="sníž. přenesená",J152,0)</f>
        <v>0</v>
      </c>
      <c r="BI152" s="103">
        <f>IF(N152="nulová",J152,0)</f>
        <v>0</v>
      </c>
      <c r="BJ152" s="6" t="s">
        <v>79</v>
      </c>
      <c r="BK152" s="103">
        <f>ROUND(I152*H152,2)</f>
        <v>0</v>
      </c>
      <c r="BL152" s="6" t="s">
        <v>134</v>
      </c>
      <c r="BM152" s="102" t="s">
        <v>184</v>
      </c>
    </row>
    <row r="153" spans="1:65" s="16" customFormat="1" ht="28.8" x14ac:dyDescent="0.2">
      <c r="A153" s="13"/>
      <c r="B153" s="14"/>
      <c r="C153" s="13"/>
      <c r="D153" s="104" t="s">
        <v>136</v>
      </c>
      <c r="E153" s="13"/>
      <c r="F153" s="105" t="s">
        <v>185</v>
      </c>
      <c r="G153" s="13"/>
      <c r="H153" s="13"/>
      <c r="I153" s="13"/>
      <c r="J153" s="13"/>
      <c r="K153" s="195"/>
      <c r="L153" s="14"/>
      <c r="M153" s="106"/>
      <c r="N153" s="107"/>
      <c r="O153" s="99"/>
      <c r="P153" s="99"/>
      <c r="Q153" s="99"/>
      <c r="R153" s="99"/>
      <c r="S153" s="99"/>
      <c r="T153" s="10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6" t="s">
        <v>136</v>
      </c>
      <c r="AU153" s="6" t="s">
        <v>81</v>
      </c>
    </row>
    <row r="154" spans="1:65" s="109" customFormat="1" x14ac:dyDescent="0.2">
      <c r="B154" s="110"/>
      <c r="D154" s="104" t="s">
        <v>138</v>
      </c>
      <c r="F154" s="112" t="s">
        <v>186</v>
      </c>
      <c r="H154" s="113">
        <v>3.375</v>
      </c>
      <c r="K154" s="206"/>
      <c r="L154" s="110"/>
      <c r="M154" s="114"/>
      <c r="N154" s="115"/>
      <c r="O154" s="115"/>
      <c r="P154" s="115"/>
      <c r="Q154" s="115"/>
      <c r="R154" s="115"/>
      <c r="S154" s="115"/>
      <c r="T154" s="116"/>
      <c r="AT154" s="111" t="s">
        <v>138</v>
      </c>
      <c r="AU154" s="111" t="s">
        <v>81</v>
      </c>
      <c r="AV154" s="109" t="s">
        <v>81</v>
      </c>
      <c r="AW154" s="109" t="s">
        <v>3</v>
      </c>
      <c r="AX154" s="109" t="s">
        <v>79</v>
      </c>
      <c r="AY154" s="111" t="s">
        <v>127</v>
      </c>
    </row>
    <row r="155" spans="1:65" s="16" customFormat="1" ht="24.15" customHeight="1" x14ac:dyDescent="0.2">
      <c r="A155" s="13"/>
      <c r="B155" s="14"/>
      <c r="C155" s="91" t="s">
        <v>187</v>
      </c>
      <c r="D155" s="91" t="s">
        <v>129</v>
      </c>
      <c r="E155" s="92" t="s">
        <v>188</v>
      </c>
      <c r="F155" s="93" t="s">
        <v>189</v>
      </c>
      <c r="G155" s="94" t="s">
        <v>162</v>
      </c>
      <c r="H155" s="95">
        <v>11.628</v>
      </c>
      <c r="I155" s="3">
        <v>0</v>
      </c>
      <c r="J155" s="96">
        <f>ROUND(I155*H155,2)</f>
        <v>0</v>
      </c>
      <c r="K155" s="94" t="s">
        <v>133</v>
      </c>
      <c r="L155" s="14"/>
      <c r="M155" s="97" t="s">
        <v>1</v>
      </c>
      <c r="N155" s="98" t="s">
        <v>36</v>
      </c>
      <c r="O155" s="99"/>
      <c r="P155" s="100">
        <f>O155*H155</f>
        <v>0</v>
      </c>
      <c r="Q155" s="100">
        <v>0</v>
      </c>
      <c r="R155" s="100">
        <f>Q155*H155</f>
        <v>0</v>
      </c>
      <c r="S155" s="100">
        <v>0</v>
      </c>
      <c r="T155" s="101">
        <f>S155*H155</f>
        <v>0</v>
      </c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R155" s="102" t="s">
        <v>134</v>
      </c>
      <c r="AT155" s="102" t="s">
        <v>129</v>
      </c>
      <c r="AU155" s="102" t="s">
        <v>81</v>
      </c>
      <c r="AY155" s="6" t="s">
        <v>127</v>
      </c>
      <c r="BE155" s="103">
        <f>IF(N155="základní",J155,0)</f>
        <v>0</v>
      </c>
      <c r="BF155" s="103">
        <f>IF(N155="snížená",J155,0)</f>
        <v>0</v>
      </c>
      <c r="BG155" s="103">
        <f>IF(N155="zákl. přenesená",J155,0)</f>
        <v>0</v>
      </c>
      <c r="BH155" s="103">
        <f>IF(N155="sníž. přenesená",J155,0)</f>
        <v>0</v>
      </c>
      <c r="BI155" s="103">
        <f>IF(N155="nulová",J155,0)</f>
        <v>0</v>
      </c>
      <c r="BJ155" s="6" t="s">
        <v>79</v>
      </c>
      <c r="BK155" s="103">
        <f>ROUND(I155*H155,2)</f>
        <v>0</v>
      </c>
      <c r="BL155" s="6" t="s">
        <v>134</v>
      </c>
      <c r="BM155" s="102" t="s">
        <v>190</v>
      </c>
    </row>
    <row r="156" spans="1:65" s="16" customFormat="1" ht="28.8" x14ac:dyDescent="0.2">
      <c r="A156" s="13"/>
      <c r="B156" s="14"/>
      <c r="C156" s="13"/>
      <c r="D156" s="104" t="s">
        <v>136</v>
      </c>
      <c r="E156" s="13"/>
      <c r="F156" s="105" t="s">
        <v>191</v>
      </c>
      <c r="G156" s="13"/>
      <c r="H156" s="13"/>
      <c r="I156" s="13"/>
      <c r="J156" s="13"/>
      <c r="K156" s="195"/>
      <c r="L156" s="14"/>
      <c r="M156" s="106"/>
      <c r="N156" s="107"/>
      <c r="O156" s="99"/>
      <c r="P156" s="99"/>
      <c r="Q156" s="99"/>
      <c r="R156" s="99"/>
      <c r="S156" s="99"/>
      <c r="T156" s="10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6" t="s">
        <v>136</v>
      </c>
      <c r="AU156" s="6" t="s">
        <v>81</v>
      </c>
    </row>
    <row r="157" spans="1:65" s="118" customFormat="1" x14ac:dyDescent="0.2">
      <c r="B157" s="119"/>
      <c r="D157" s="104" t="s">
        <v>138</v>
      </c>
      <c r="E157" s="120" t="s">
        <v>1</v>
      </c>
      <c r="F157" s="121" t="s">
        <v>192</v>
      </c>
      <c r="H157" s="120" t="s">
        <v>1</v>
      </c>
      <c r="K157" s="207"/>
      <c r="L157" s="119"/>
      <c r="M157" s="122"/>
      <c r="N157" s="123"/>
      <c r="O157" s="123"/>
      <c r="P157" s="123"/>
      <c r="Q157" s="123"/>
      <c r="R157" s="123"/>
      <c r="S157" s="123"/>
      <c r="T157" s="124"/>
      <c r="AT157" s="120" t="s">
        <v>138</v>
      </c>
      <c r="AU157" s="120" t="s">
        <v>81</v>
      </c>
      <c r="AV157" s="118" t="s">
        <v>79</v>
      </c>
      <c r="AW157" s="118" t="s">
        <v>28</v>
      </c>
      <c r="AX157" s="118" t="s">
        <v>71</v>
      </c>
      <c r="AY157" s="120" t="s">
        <v>127</v>
      </c>
    </row>
    <row r="158" spans="1:65" s="109" customFormat="1" x14ac:dyDescent="0.2">
      <c r="B158" s="110"/>
      <c r="D158" s="104" t="s">
        <v>138</v>
      </c>
      <c r="E158" s="111" t="s">
        <v>1</v>
      </c>
      <c r="F158" s="112" t="s">
        <v>193</v>
      </c>
      <c r="H158" s="113">
        <v>11.628</v>
      </c>
      <c r="K158" s="206"/>
      <c r="L158" s="110"/>
      <c r="M158" s="114"/>
      <c r="N158" s="115"/>
      <c r="O158" s="115"/>
      <c r="P158" s="115"/>
      <c r="Q158" s="115"/>
      <c r="R158" s="115"/>
      <c r="S158" s="115"/>
      <c r="T158" s="116"/>
      <c r="AT158" s="111" t="s">
        <v>138</v>
      </c>
      <c r="AU158" s="111" t="s">
        <v>81</v>
      </c>
      <c r="AV158" s="109" t="s">
        <v>81</v>
      </c>
      <c r="AW158" s="109" t="s">
        <v>28</v>
      </c>
      <c r="AX158" s="109" t="s">
        <v>79</v>
      </c>
      <c r="AY158" s="111" t="s">
        <v>127</v>
      </c>
    </row>
    <row r="159" spans="1:65" s="16" customFormat="1" ht="24.15" customHeight="1" x14ac:dyDescent="0.2">
      <c r="A159" s="13"/>
      <c r="B159" s="14"/>
      <c r="C159" s="91" t="s">
        <v>194</v>
      </c>
      <c r="D159" s="91" t="s">
        <v>129</v>
      </c>
      <c r="E159" s="92" t="s">
        <v>195</v>
      </c>
      <c r="F159" s="93" t="s">
        <v>196</v>
      </c>
      <c r="G159" s="94" t="s">
        <v>162</v>
      </c>
      <c r="H159" s="95">
        <v>5.8140000000000001</v>
      </c>
      <c r="I159" s="3">
        <v>0</v>
      </c>
      <c r="J159" s="96">
        <f>ROUND(I159*H159,2)</f>
        <v>0</v>
      </c>
      <c r="K159" s="94" t="s">
        <v>133</v>
      </c>
      <c r="L159" s="14"/>
      <c r="M159" s="97" t="s">
        <v>1</v>
      </c>
      <c r="N159" s="98" t="s">
        <v>36</v>
      </c>
      <c r="O159" s="99"/>
      <c r="P159" s="100">
        <f>O159*H159</f>
        <v>0</v>
      </c>
      <c r="Q159" s="100">
        <v>0</v>
      </c>
      <c r="R159" s="100">
        <f>Q159*H159</f>
        <v>0</v>
      </c>
      <c r="S159" s="100">
        <v>0</v>
      </c>
      <c r="T159" s="101">
        <f>S159*H159</f>
        <v>0</v>
      </c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R159" s="102" t="s">
        <v>134</v>
      </c>
      <c r="AT159" s="102" t="s">
        <v>129</v>
      </c>
      <c r="AU159" s="102" t="s">
        <v>81</v>
      </c>
      <c r="AY159" s="6" t="s">
        <v>127</v>
      </c>
      <c r="BE159" s="103">
        <f>IF(N159="základní",J159,0)</f>
        <v>0</v>
      </c>
      <c r="BF159" s="103">
        <f>IF(N159="snížená",J159,0)</f>
        <v>0</v>
      </c>
      <c r="BG159" s="103">
        <f>IF(N159="zákl. přenesená",J159,0)</f>
        <v>0</v>
      </c>
      <c r="BH159" s="103">
        <f>IF(N159="sníž. přenesená",J159,0)</f>
        <v>0</v>
      </c>
      <c r="BI159" s="103">
        <f>IF(N159="nulová",J159,0)</f>
        <v>0</v>
      </c>
      <c r="BJ159" s="6" t="s">
        <v>79</v>
      </c>
      <c r="BK159" s="103">
        <f>ROUND(I159*H159,2)</f>
        <v>0</v>
      </c>
      <c r="BL159" s="6" t="s">
        <v>134</v>
      </c>
      <c r="BM159" s="102" t="s">
        <v>197</v>
      </c>
    </row>
    <row r="160" spans="1:65" s="16" customFormat="1" ht="28.8" x14ac:dyDescent="0.2">
      <c r="A160" s="13"/>
      <c r="B160" s="14"/>
      <c r="C160" s="13"/>
      <c r="D160" s="104" t="s">
        <v>136</v>
      </c>
      <c r="E160" s="13"/>
      <c r="F160" s="105" t="s">
        <v>198</v>
      </c>
      <c r="G160" s="13"/>
      <c r="H160" s="13"/>
      <c r="I160" s="13"/>
      <c r="J160" s="13"/>
      <c r="K160" s="195"/>
      <c r="L160" s="14"/>
      <c r="M160" s="106"/>
      <c r="N160" s="107"/>
      <c r="O160" s="99"/>
      <c r="P160" s="99"/>
      <c r="Q160" s="99"/>
      <c r="R160" s="99"/>
      <c r="S160" s="99"/>
      <c r="T160" s="10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6" t="s">
        <v>136</v>
      </c>
      <c r="AU160" s="6" t="s">
        <v>81</v>
      </c>
    </row>
    <row r="161" spans="1:65" s="109" customFormat="1" x14ac:dyDescent="0.2">
      <c r="B161" s="110"/>
      <c r="D161" s="104" t="s">
        <v>138</v>
      </c>
      <c r="F161" s="112" t="s">
        <v>199</v>
      </c>
      <c r="H161" s="113">
        <v>5.8140000000000001</v>
      </c>
      <c r="K161" s="206"/>
      <c r="L161" s="110"/>
      <c r="M161" s="114"/>
      <c r="N161" s="115"/>
      <c r="O161" s="115"/>
      <c r="P161" s="115"/>
      <c r="Q161" s="115"/>
      <c r="R161" s="115"/>
      <c r="S161" s="115"/>
      <c r="T161" s="116"/>
      <c r="AT161" s="111" t="s">
        <v>138</v>
      </c>
      <c r="AU161" s="111" t="s">
        <v>81</v>
      </c>
      <c r="AV161" s="109" t="s">
        <v>81</v>
      </c>
      <c r="AW161" s="109" t="s">
        <v>3</v>
      </c>
      <c r="AX161" s="109" t="s">
        <v>79</v>
      </c>
      <c r="AY161" s="111" t="s">
        <v>127</v>
      </c>
    </row>
    <row r="162" spans="1:65" s="16" customFormat="1" ht="14.4" customHeight="1" x14ac:dyDescent="0.2">
      <c r="A162" s="13"/>
      <c r="B162" s="14"/>
      <c r="C162" s="91" t="s">
        <v>200</v>
      </c>
      <c r="D162" s="91" t="s">
        <v>129</v>
      </c>
      <c r="E162" s="92" t="s">
        <v>201</v>
      </c>
      <c r="F162" s="93" t="s">
        <v>202</v>
      </c>
      <c r="G162" s="94" t="s">
        <v>132</v>
      </c>
      <c r="H162" s="95">
        <v>18</v>
      </c>
      <c r="I162" s="3">
        <v>0</v>
      </c>
      <c r="J162" s="96">
        <f>ROUND(I162*H162,2)</f>
        <v>0</v>
      </c>
      <c r="K162" s="94" t="s">
        <v>133</v>
      </c>
      <c r="L162" s="14"/>
      <c r="M162" s="97" t="s">
        <v>1</v>
      </c>
      <c r="N162" s="98" t="s">
        <v>36</v>
      </c>
      <c r="O162" s="99"/>
      <c r="P162" s="100">
        <f>O162*H162</f>
        <v>0</v>
      </c>
      <c r="Q162" s="100">
        <v>6.9999999999999999E-4</v>
      </c>
      <c r="R162" s="100">
        <f>Q162*H162</f>
        <v>1.26E-2</v>
      </c>
      <c r="S162" s="100">
        <v>0</v>
      </c>
      <c r="T162" s="101">
        <f>S162*H162</f>
        <v>0</v>
      </c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R162" s="102" t="s">
        <v>134</v>
      </c>
      <c r="AT162" s="102" t="s">
        <v>129</v>
      </c>
      <c r="AU162" s="102" t="s">
        <v>81</v>
      </c>
      <c r="AY162" s="6" t="s">
        <v>127</v>
      </c>
      <c r="BE162" s="103">
        <f>IF(N162="základní",J162,0)</f>
        <v>0</v>
      </c>
      <c r="BF162" s="103">
        <f>IF(N162="snížená",J162,0)</f>
        <v>0</v>
      </c>
      <c r="BG162" s="103">
        <f>IF(N162="zákl. přenesená",J162,0)</f>
        <v>0</v>
      </c>
      <c r="BH162" s="103">
        <f>IF(N162="sníž. přenesená",J162,0)</f>
        <v>0</v>
      </c>
      <c r="BI162" s="103">
        <f>IF(N162="nulová",J162,0)</f>
        <v>0</v>
      </c>
      <c r="BJ162" s="6" t="s">
        <v>79</v>
      </c>
      <c r="BK162" s="103">
        <f>ROUND(I162*H162,2)</f>
        <v>0</v>
      </c>
      <c r="BL162" s="6" t="s">
        <v>134</v>
      </c>
      <c r="BM162" s="102" t="s">
        <v>203</v>
      </c>
    </row>
    <row r="163" spans="1:65" s="16" customFormat="1" ht="19.2" x14ac:dyDescent="0.2">
      <c r="A163" s="13"/>
      <c r="B163" s="14"/>
      <c r="C163" s="13"/>
      <c r="D163" s="104" t="s">
        <v>136</v>
      </c>
      <c r="E163" s="13"/>
      <c r="F163" s="105" t="s">
        <v>204</v>
      </c>
      <c r="G163" s="13"/>
      <c r="H163" s="13"/>
      <c r="I163" s="13"/>
      <c r="J163" s="13"/>
      <c r="K163" s="195"/>
      <c r="L163" s="14"/>
      <c r="M163" s="106"/>
      <c r="N163" s="107"/>
      <c r="O163" s="99"/>
      <c r="P163" s="99"/>
      <c r="Q163" s="99"/>
      <c r="R163" s="99"/>
      <c r="S163" s="99"/>
      <c r="T163" s="10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6" t="s">
        <v>136</v>
      </c>
      <c r="AU163" s="6" t="s">
        <v>81</v>
      </c>
    </row>
    <row r="164" spans="1:65" s="109" customFormat="1" x14ac:dyDescent="0.2">
      <c r="B164" s="110"/>
      <c r="D164" s="104" t="s">
        <v>138</v>
      </c>
      <c r="E164" s="111" t="s">
        <v>1</v>
      </c>
      <c r="F164" s="112" t="s">
        <v>205</v>
      </c>
      <c r="H164" s="113">
        <v>18</v>
      </c>
      <c r="K164" s="206"/>
      <c r="L164" s="110"/>
      <c r="M164" s="114"/>
      <c r="N164" s="115"/>
      <c r="O164" s="115"/>
      <c r="P164" s="115"/>
      <c r="Q164" s="115"/>
      <c r="R164" s="115"/>
      <c r="S164" s="115"/>
      <c r="T164" s="116"/>
      <c r="AT164" s="111" t="s">
        <v>138</v>
      </c>
      <c r="AU164" s="111" t="s">
        <v>81</v>
      </c>
      <c r="AV164" s="109" t="s">
        <v>81</v>
      </c>
      <c r="AW164" s="109" t="s">
        <v>28</v>
      </c>
      <c r="AX164" s="109" t="s">
        <v>79</v>
      </c>
      <c r="AY164" s="111" t="s">
        <v>127</v>
      </c>
    </row>
    <row r="165" spans="1:65" s="16" customFormat="1" ht="14.4" customHeight="1" x14ac:dyDescent="0.2">
      <c r="A165" s="13"/>
      <c r="B165" s="14"/>
      <c r="C165" s="91" t="s">
        <v>206</v>
      </c>
      <c r="D165" s="91" t="s">
        <v>129</v>
      </c>
      <c r="E165" s="92" t="s">
        <v>207</v>
      </c>
      <c r="F165" s="93" t="s">
        <v>208</v>
      </c>
      <c r="G165" s="94" t="s">
        <v>132</v>
      </c>
      <c r="H165" s="95">
        <v>18</v>
      </c>
      <c r="I165" s="3">
        <v>0</v>
      </c>
      <c r="J165" s="96">
        <f>ROUND(I165*H165,2)</f>
        <v>0</v>
      </c>
      <c r="K165" s="94" t="s">
        <v>133</v>
      </c>
      <c r="L165" s="14"/>
      <c r="M165" s="97" t="s">
        <v>1</v>
      </c>
      <c r="N165" s="98" t="s">
        <v>36</v>
      </c>
      <c r="O165" s="99"/>
      <c r="P165" s="100">
        <f>O165*H165</f>
        <v>0</v>
      </c>
      <c r="Q165" s="100">
        <v>0</v>
      </c>
      <c r="R165" s="100">
        <f>Q165*H165</f>
        <v>0</v>
      </c>
      <c r="S165" s="100">
        <v>0</v>
      </c>
      <c r="T165" s="101">
        <f>S165*H165</f>
        <v>0</v>
      </c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R165" s="102" t="s">
        <v>134</v>
      </c>
      <c r="AT165" s="102" t="s">
        <v>129</v>
      </c>
      <c r="AU165" s="102" t="s">
        <v>81</v>
      </c>
      <c r="AY165" s="6" t="s">
        <v>127</v>
      </c>
      <c r="BE165" s="103">
        <f>IF(N165="základní",J165,0)</f>
        <v>0</v>
      </c>
      <c r="BF165" s="103">
        <f>IF(N165="snížená",J165,0)</f>
        <v>0</v>
      </c>
      <c r="BG165" s="103">
        <f>IF(N165="zákl. přenesená",J165,0)</f>
        <v>0</v>
      </c>
      <c r="BH165" s="103">
        <f>IF(N165="sníž. přenesená",J165,0)</f>
        <v>0</v>
      </c>
      <c r="BI165" s="103">
        <f>IF(N165="nulová",J165,0)</f>
        <v>0</v>
      </c>
      <c r="BJ165" s="6" t="s">
        <v>79</v>
      </c>
      <c r="BK165" s="103">
        <f>ROUND(I165*H165,2)</f>
        <v>0</v>
      </c>
      <c r="BL165" s="6" t="s">
        <v>134</v>
      </c>
      <c r="BM165" s="102" t="s">
        <v>209</v>
      </c>
    </row>
    <row r="166" spans="1:65" s="16" customFormat="1" ht="19.2" x14ac:dyDescent="0.2">
      <c r="A166" s="13"/>
      <c r="B166" s="14"/>
      <c r="C166" s="13"/>
      <c r="D166" s="104" t="s">
        <v>136</v>
      </c>
      <c r="E166" s="13"/>
      <c r="F166" s="105" t="s">
        <v>210</v>
      </c>
      <c r="G166" s="13"/>
      <c r="H166" s="13"/>
      <c r="I166" s="13"/>
      <c r="J166" s="13"/>
      <c r="K166" s="195"/>
      <c r="L166" s="14"/>
      <c r="M166" s="106"/>
      <c r="N166" s="107"/>
      <c r="O166" s="99"/>
      <c r="P166" s="99"/>
      <c r="Q166" s="99"/>
      <c r="R166" s="99"/>
      <c r="S166" s="99"/>
      <c r="T166" s="10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6" t="s">
        <v>136</v>
      </c>
      <c r="AU166" s="6" t="s">
        <v>81</v>
      </c>
    </row>
    <row r="167" spans="1:65" s="16" customFormat="1" ht="14.4" customHeight="1" x14ac:dyDescent="0.2">
      <c r="A167" s="13"/>
      <c r="B167" s="14"/>
      <c r="C167" s="91" t="s">
        <v>211</v>
      </c>
      <c r="D167" s="91" t="s">
        <v>129</v>
      </c>
      <c r="E167" s="92" t="s">
        <v>212</v>
      </c>
      <c r="F167" s="93" t="s">
        <v>213</v>
      </c>
      <c r="G167" s="94" t="s">
        <v>162</v>
      </c>
      <c r="H167" s="95">
        <v>6.75</v>
      </c>
      <c r="I167" s="3">
        <v>0</v>
      </c>
      <c r="J167" s="96">
        <f>ROUND(I167*H167,2)</f>
        <v>0</v>
      </c>
      <c r="K167" s="94" t="s">
        <v>133</v>
      </c>
      <c r="L167" s="14"/>
      <c r="M167" s="97" t="s">
        <v>1</v>
      </c>
      <c r="N167" s="98" t="s">
        <v>36</v>
      </c>
      <c r="O167" s="99"/>
      <c r="P167" s="100">
        <f>O167*H167</f>
        <v>0</v>
      </c>
      <c r="Q167" s="100">
        <v>4.6000000000000001E-4</v>
      </c>
      <c r="R167" s="100">
        <f>Q167*H167</f>
        <v>3.1050000000000001E-3</v>
      </c>
      <c r="S167" s="100">
        <v>0</v>
      </c>
      <c r="T167" s="101">
        <f>S167*H167</f>
        <v>0</v>
      </c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R167" s="102" t="s">
        <v>134</v>
      </c>
      <c r="AT167" s="102" t="s">
        <v>129</v>
      </c>
      <c r="AU167" s="102" t="s">
        <v>81</v>
      </c>
      <c r="AY167" s="6" t="s">
        <v>127</v>
      </c>
      <c r="BE167" s="103">
        <f>IF(N167="základní",J167,0)</f>
        <v>0</v>
      </c>
      <c r="BF167" s="103">
        <f>IF(N167="snížená",J167,0)</f>
        <v>0</v>
      </c>
      <c r="BG167" s="103">
        <f>IF(N167="zákl. přenesená",J167,0)</f>
        <v>0</v>
      </c>
      <c r="BH167" s="103">
        <f>IF(N167="sníž. přenesená",J167,0)</f>
        <v>0</v>
      </c>
      <c r="BI167" s="103">
        <f>IF(N167="nulová",J167,0)</f>
        <v>0</v>
      </c>
      <c r="BJ167" s="6" t="s">
        <v>79</v>
      </c>
      <c r="BK167" s="103">
        <f>ROUND(I167*H167,2)</f>
        <v>0</v>
      </c>
      <c r="BL167" s="6" t="s">
        <v>134</v>
      </c>
      <c r="BM167" s="102" t="s">
        <v>214</v>
      </c>
    </row>
    <row r="168" spans="1:65" s="16" customFormat="1" ht="19.2" x14ac:dyDescent="0.2">
      <c r="A168" s="13"/>
      <c r="B168" s="14"/>
      <c r="C168" s="13"/>
      <c r="D168" s="104" t="s">
        <v>136</v>
      </c>
      <c r="E168" s="13"/>
      <c r="F168" s="105" t="s">
        <v>215</v>
      </c>
      <c r="G168" s="13"/>
      <c r="H168" s="13"/>
      <c r="I168" s="13"/>
      <c r="J168" s="13"/>
      <c r="K168" s="195"/>
      <c r="L168" s="14"/>
      <c r="M168" s="106"/>
      <c r="N168" s="107"/>
      <c r="O168" s="99"/>
      <c r="P168" s="99"/>
      <c r="Q168" s="99"/>
      <c r="R168" s="99"/>
      <c r="S168" s="99"/>
      <c r="T168" s="10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6" t="s">
        <v>136</v>
      </c>
      <c r="AU168" s="6" t="s">
        <v>81</v>
      </c>
    </row>
    <row r="169" spans="1:65" s="16" customFormat="1" ht="24.15" customHeight="1" x14ac:dyDescent="0.2">
      <c r="A169" s="13"/>
      <c r="B169" s="14"/>
      <c r="C169" s="91" t="s">
        <v>8</v>
      </c>
      <c r="D169" s="91" t="s">
        <v>129</v>
      </c>
      <c r="E169" s="92" t="s">
        <v>216</v>
      </c>
      <c r="F169" s="93" t="s">
        <v>217</v>
      </c>
      <c r="G169" s="94" t="s">
        <v>162</v>
      </c>
      <c r="H169" s="95">
        <v>6.75</v>
      </c>
      <c r="I169" s="3">
        <v>0</v>
      </c>
      <c r="J169" s="96">
        <f>ROUND(I169*H169,2)</f>
        <v>0</v>
      </c>
      <c r="K169" s="94" t="s">
        <v>133</v>
      </c>
      <c r="L169" s="14"/>
      <c r="M169" s="97" t="s">
        <v>1</v>
      </c>
      <c r="N169" s="98" t="s">
        <v>36</v>
      </c>
      <c r="O169" s="99"/>
      <c r="P169" s="100">
        <f>O169*H169</f>
        <v>0</v>
      </c>
      <c r="Q169" s="100">
        <v>0</v>
      </c>
      <c r="R169" s="100">
        <f>Q169*H169</f>
        <v>0</v>
      </c>
      <c r="S169" s="100">
        <v>0</v>
      </c>
      <c r="T169" s="101">
        <f>S169*H169</f>
        <v>0</v>
      </c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R169" s="102" t="s">
        <v>134</v>
      </c>
      <c r="AT169" s="102" t="s">
        <v>129</v>
      </c>
      <c r="AU169" s="102" t="s">
        <v>81</v>
      </c>
      <c r="AY169" s="6" t="s">
        <v>127</v>
      </c>
      <c r="BE169" s="103">
        <f>IF(N169="základní",J169,0)</f>
        <v>0</v>
      </c>
      <c r="BF169" s="103">
        <f>IF(N169="snížená",J169,0)</f>
        <v>0</v>
      </c>
      <c r="BG169" s="103">
        <f>IF(N169="zákl. přenesená",J169,0)</f>
        <v>0</v>
      </c>
      <c r="BH169" s="103">
        <f>IF(N169="sníž. přenesená",J169,0)</f>
        <v>0</v>
      </c>
      <c r="BI169" s="103">
        <f>IF(N169="nulová",J169,0)</f>
        <v>0</v>
      </c>
      <c r="BJ169" s="6" t="s">
        <v>79</v>
      </c>
      <c r="BK169" s="103">
        <f>ROUND(I169*H169,2)</f>
        <v>0</v>
      </c>
      <c r="BL169" s="6" t="s">
        <v>134</v>
      </c>
      <c r="BM169" s="102" t="s">
        <v>218</v>
      </c>
    </row>
    <row r="170" spans="1:65" s="16" customFormat="1" ht="28.8" x14ac:dyDescent="0.2">
      <c r="A170" s="13"/>
      <c r="B170" s="14"/>
      <c r="C170" s="13"/>
      <c r="D170" s="104" t="s">
        <v>136</v>
      </c>
      <c r="E170" s="13"/>
      <c r="F170" s="105" t="s">
        <v>219</v>
      </c>
      <c r="G170" s="13"/>
      <c r="H170" s="13"/>
      <c r="I170" s="13"/>
      <c r="J170" s="13"/>
      <c r="K170" s="195"/>
      <c r="L170" s="14"/>
      <c r="M170" s="106"/>
      <c r="N170" s="107"/>
      <c r="O170" s="99"/>
      <c r="P170" s="99"/>
      <c r="Q170" s="99"/>
      <c r="R170" s="99"/>
      <c r="S170" s="99"/>
      <c r="T170" s="10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6" t="s">
        <v>136</v>
      </c>
      <c r="AU170" s="6" t="s">
        <v>81</v>
      </c>
    </row>
    <row r="171" spans="1:65" s="16" customFormat="1" ht="24.15" customHeight="1" x14ac:dyDescent="0.2">
      <c r="A171" s="13"/>
      <c r="B171" s="14"/>
      <c r="C171" s="91" t="s">
        <v>220</v>
      </c>
      <c r="D171" s="91" t="s">
        <v>129</v>
      </c>
      <c r="E171" s="92" t="s">
        <v>221</v>
      </c>
      <c r="F171" s="93" t="s">
        <v>222</v>
      </c>
      <c r="G171" s="94" t="s">
        <v>162</v>
      </c>
      <c r="H171" s="95">
        <v>6.75</v>
      </c>
      <c r="I171" s="3">
        <v>0</v>
      </c>
      <c r="J171" s="96">
        <f>ROUND(I171*H171,2)</f>
        <v>0</v>
      </c>
      <c r="K171" s="94" t="s">
        <v>133</v>
      </c>
      <c r="L171" s="14"/>
      <c r="M171" s="97" t="s">
        <v>1</v>
      </c>
      <c r="N171" s="98" t="s">
        <v>36</v>
      </c>
      <c r="O171" s="99"/>
      <c r="P171" s="100">
        <f>O171*H171</f>
        <v>0</v>
      </c>
      <c r="Q171" s="100">
        <v>0</v>
      </c>
      <c r="R171" s="100">
        <f>Q171*H171</f>
        <v>0</v>
      </c>
      <c r="S171" s="100">
        <v>0</v>
      </c>
      <c r="T171" s="101">
        <f>S171*H171</f>
        <v>0</v>
      </c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R171" s="102" t="s">
        <v>134</v>
      </c>
      <c r="AT171" s="102" t="s">
        <v>129</v>
      </c>
      <c r="AU171" s="102" t="s">
        <v>81</v>
      </c>
      <c r="AY171" s="6" t="s">
        <v>127</v>
      </c>
      <c r="BE171" s="103">
        <f>IF(N171="základní",J171,0)</f>
        <v>0</v>
      </c>
      <c r="BF171" s="103">
        <f>IF(N171="snížená",J171,0)</f>
        <v>0</v>
      </c>
      <c r="BG171" s="103">
        <f>IF(N171="zákl. přenesená",J171,0)</f>
        <v>0</v>
      </c>
      <c r="BH171" s="103">
        <f>IF(N171="sníž. přenesená",J171,0)</f>
        <v>0</v>
      </c>
      <c r="BI171" s="103">
        <f>IF(N171="nulová",J171,0)</f>
        <v>0</v>
      </c>
      <c r="BJ171" s="6" t="s">
        <v>79</v>
      </c>
      <c r="BK171" s="103">
        <f>ROUND(I171*H171,2)</f>
        <v>0</v>
      </c>
      <c r="BL171" s="6" t="s">
        <v>134</v>
      </c>
      <c r="BM171" s="102" t="s">
        <v>223</v>
      </c>
    </row>
    <row r="172" spans="1:65" s="16" customFormat="1" ht="28.8" x14ac:dyDescent="0.2">
      <c r="A172" s="13"/>
      <c r="B172" s="14"/>
      <c r="C172" s="13"/>
      <c r="D172" s="104" t="s">
        <v>136</v>
      </c>
      <c r="E172" s="13"/>
      <c r="F172" s="105" t="s">
        <v>224</v>
      </c>
      <c r="G172" s="13"/>
      <c r="H172" s="13"/>
      <c r="I172" s="13"/>
      <c r="J172" s="13"/>
      <c r="K172" s="195"/>
      <c r="L172" s="14"/>
      <c r="M172" s="106"/>
      <c r="N172" s="107"/>
      <c r="O172" s="99"/>
      <c r="P172" s="99"/>
      <c r="Q172" s="99"/>
      <c r="R172" s="99"/>
      <c r="S172" s="99"/>
      <c r="T172" s="10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6" t="s">
        <v>136</v>
      </c>
      <c r="AU172" s="6" t="s">
        <v>81</v>
      </c>
    </row>
    <row r="173" spans="1:65" s="16" customFormat="1" ht="24.15" customHeight="1" x14ac:dyDescent="0.2">
      <c r="A173" s="13"/>
      <c r="B173" s="14"/>
      <c r="C173" s="91" t="s">
        <v>225</v>
      </c>
      <c r="D173" s="91" t="s">
        <v>129</v>
      </c>
      <c r="E173" s="92" t="s">
        <v>226</v>
      </c>
      <c r="F173" s="93" t="s">
        <v>227</v>
      </c>
      <c r="G173" s="94" t="s">
        <v>162</v>
      </c>
      <c r="H173" s="95">
        <v>18.378</v>
      </c>
      <c r="I173" s="3">
        <v>0</v>
      </c>
      <c r="J173" s="96">
        <f>ROUND(I173*H173,2)</f>
        <v>0</v>
      </c>
      <c r="K173" s="94" t="s">
        <v>133</v>
      </c>
      <c r="L173" s="14"/>
      <c r="M173" s="97" t="s">
        <v>1</v>
      </c>
      <c r="N173" s="98" t="s">
        <v>36</v>
      </c>
      <c r="O173" s="99"/>
      <c r="P173" s="100">
        <f>O173*H173</f>
        <v>0</v>
      </c>
      <c r="Q173" s="100">
        <v>0</v>
      </c>
      <c r="R173" s="100">
        <f>Q173*H173</f>
        <v>0</v>
      </c>
      <c r="S173" s="100">
        <v>0</v>
      </c>
      <c r="T173" s="101">
        <f>S173*H173</f>
        <v>0</v>
      </c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R173" s="102" t="s">
        <v>134</v>
      </c>
      <c r="AT173" s="102" t="s">
        <v>129</v>
      </c>
      <c r="AU173" s="102" t="s">
        <v>81</v>
      </c>
      <c r="AY173" s="6" t="s">
        <v>127</v>
      </c>
      <c r="BE173" s="103">
        <f>IF(N173="základní",J173,0)</f>
        <v>0</v>
      </c>
      <c r="BF173" s="103">
        <f>IF(N173="snížená",J173,0)</f>
        <v>0</v>
      </c>
      <c r="BG173" s="103">
        <f>IF(N173="zákl. přenesená",J173,0)</f>
        <v>0</v>
      </c>
      <c r="BH173" s="103">
        <f>IF(N173="sníž. přenesená",J173,0)</f>
        <v>0</v>
      </c>
      <c r="BI173" s="103">
        <f>IF(N173="nulová",J173,0)</f>
        <v>0</v>
      </c>
      <c r="BJ173" s="6" t="s">
        <v>79</v>
      </c>
      <c r="BK173" s="103">
        <f>ROUND(I173*H173,2)</f>
        <v>0</v>
      </c>
      <c r="BL173" s="6" t="s">
        <v>134</v>
      </c>
      <c r="BM173" s="102" t="s">
        <v>228</v>
      </c>
    </row>
    <row r="174" spans="1:65" s="16" customFormat="1" ht="38.4" x14ac:dyDescent="0.2">
      <c r="A174" s="13"/>
      <c r="B174" s="14"/>
      <c r="C174" s="13"/>
      <c r="D174" s="104" t="s">
        <v>136</v>
      </c>
      <c r="E174" s="13"/>
      <c r="F174" s="105" t="s">
        <v>229</v>
      </c>
      <c r="G174" s="13"/>
      <c r="H174" s="13"/>
      <c r="I174" s="13"/>
      <c r="J174" s="13"/>
      <c r="K174" s="195"/>
      <c r="L174" s="14"/>
      <c r="M174" s="106"/>
      <c r="N174" s="107"/>
      <c r="O174" s="99"/>
      <c r="P174" s="99"/>
      <c r="Q174" s="99"/>
      <c r="R174" s="99"/>
      <c r="S174" s="99"/>
      <c r="T174" s="10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6" t="s">
        <v>136</v>
      </c>
      <c r="AU174" s="6" t="s">
        <v>81</v>
      </c>
    </row>
    <row r="175" spans="1:65" s="109" customFormat="1" x14ac:dyDescent="0.2">
      <c r="B175" s="110"/>
      <c r="D175" s="104" t="s">
        <v>138</v>
      </c>
      <c r="E175" s="111" t="s">
        <v>1</v>
      </c>
      <c r="F175" s="112" t="s">
        <v>230</v>
      </c>
      <c r="H175" s="113">
        <v>18.378</v>
      </c>
      <c r="K175" s="206"/>
      <c r="L175" s="110"/>
      <c r="M175" s="114"/>
      <c r="N175" s="115"/>
      <c r="O175" s="115"/>
      <c r="P175" s="115"/>
      <c r="Q175" s="115"/>
      <c r="R175" s="115"/>
      <c r="S175" s="115"/>
      <c r="T175" s="116"/>
      <c r="AT175" s="111" t="s">
        <v>138</v>
      </c>
      <c r="AU175" s="111" t="s">
        <v>81</v>
      </c>
      <c r="AV175" s="109" t="s">
        <v>81</v>
      </c>
      <c r="AW175" s="109" t="s">
        <v>28</v>
      </c>
      <c r="AX175" s="109" t="s">
        <v>79</v>
      </c>
      <c r="AY175" s="111" t="s">
        <v>127</v>
      </c>
    </row>
    <row r="176" spans="1:65" s="16" customFormat="1" ht="14.4" customHeight="1" x14ac:dyDescent="0.2">
      <c r="A176" s="13"/>
      <c r="B176" s="14"/>
      <c r="C176" s="91" t="s">
        <v>231</v>
      </c>
      <c r="D176" s="91" t="s">
        <v>129</v>
      </c>
      <c r="E176" s="92" t="s">
        <v>232</v>
      </c>
      <c r="F176" s="93" t="s">
        <v>233</v>
      </c>
      <c r="G176" s="94" t="s">
        <v>162</v>
      </c>
      <c r="H176" s="95">
        <v>18.378</v>
      </c>
      <c r="I176" s="3">
        <v>0</v>
      </c>
      <c r="J176" s="96">
        <f>ROUND(I176*H176,2)</f>
        <v>0</v>
      </c>
      <c r="K176" s="94" t="s">
        <v>133</v>
      </c>
      <c r="L176" s="14"/>
      <c r="M176" s="97" t="s">
        <v>1</v>
      </c>
      <c r="N176" s="98" t="s">
        <v>36</v>
      </c>
      <c r="O176" s="99"/>
      <c r="P176" s="100">
        <f>O176*H176</f>
        <v>0</v>
      </c>
      <c r="Q176" s="100">
        <v>0</v>
      </c>
      <c r="R176" s="100">
        <f>Q176*H176</f>
        <v>0</v>
      </c>
      <c r="S176" s="100">
        <v>0</v>
      </c>
      <c r="T176" s="101">
        <f>S176*H176</f>
        <v>0</v>
      </c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R176" s="102" t="s">
        <v>134</v>
      </c>
      <c r="AT176" s="102" t="s">
        <v>129</v>
      </c>
      <c r="AU176" s="102" t="s">
        <v>81</v>
      </c>
      <c r="AY176" s="6" t="s">
        <v>127</v>
      </c>
      <c r="BE176" s="103">
        <f>IF(N176="základní",J176,0)</f>
        <v>0</v>
      </c>
      <c r="BF176" s="103">
        <f>IF(N176="snížená",J176,0)</f>
        <v>0</v>
      </c>
      <c r="BG176" s="103">
        <f>IF(N176="zákl. přenesená",J176,0)</f>
        <v>0</v>
      </c>
      <c r="BH176" s="103">
        <f>IF(N176="sníž. přenesená",J176,0)</f>
        <v>0</v>
      </c>
      <c r="BI176" s="103">
        <f>IF(N176="nulová",J176,0)</f>
        <v>0</v>
      </c>
      <c r="BJ176" s="6" t="s">
        <v>79</v>
      </c>
      <c r="BK176" s="103">
        <f>ROUND(I176*H176,2)</f>
        <v>0</v>
      </c>
      <c r="BL176" s="6" t="s">
        <v>134</v>
      </c>
      <c r="BM176" s="102" t="s">
        <v>234</v>
      </c>
    </row>
    <row r="177" spans="1:65" s="16" customFormat="1" x14ac:dyDescent="0.2">
      <c r="A177" s="13"/>
      <c r="B177" s="14"/>
      <c r="C177" s="13"/>
      <c r="D177" s="104" t="s">
        <v>136</v>
      </c>
      <c r="E177" s="13"/>
      <c r="F177" s="105" t="s">
        <v>235</v>
      </c>
      <c r="G177" s="13"/>
      <c r="H177" s="13"/>
      <c r="I177" s="13"/>
      <c r="J177" s="13"/>
      <c r="K177" s="195"/>
      <c r="L177" s="14"/>
      <c r="M177" s="106"/>
      <c r="N177" s="107"/>
      <c r="O177" s="99"/>
      <c r="P177" s="99"/>
      <c r="Q177" s="99"/>
      <c r="R177" s="99"/>
      <c r="S177" s="99"/>
      <c r="T177" s="10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6" t="s">
        <v>136</v>
      </c>
      <c r="AU177" s="6" t="s">
        <v>81</v>
      </c>
    </row>
    <row r="178" spans="1:65" s="16" customFormat="1" ht="24.15" customHeight="1" x14ac:dyDescent="0.2">
      <c r="A178" s="13"/>
      <c r="B178" s="14"/>
      <c r="C178" s="91" t="s">
        <v>236</v>
      </c>
      <c r="D178" s="91" t="s">
        <v>129</v>
      </c>
      <c r="E178" s="92" t="s">
        <v>237</v>
      </c>
      <c r="F178" s="93" t="s">
        <v>238</v>
      </c>
      <c r="G178" s="94" t="s">
        <v>239</v>
      </c>
      <c r="H178" s="95">
        <v>31.242999999999999</v>
      </c>
      <c r="I178" s="3">
        <v>0</v>
      </c>
      <c r="J178" s="96">
        <f>ROUND(I178*H178,2)</f>
        <v>0</v>
      </c>
      <c r="K178" s="94" t="s">
        <v>133</v>
      </c>
      <c r="L178" s="14"/>
      <c r="M178" s="97" t="s">
        <v>1</v>
      </c>
      <c r="N178" s="98" t="s">
        <v>36</v>
      </c>
      <c r="O178" s="99"/>
      <c r="P178" s="100">
        <f>O178*H178</f>
        <v>0</v>
      </c>
      <c r="Q178" s="100">
        <v>0</v>
      </c>
      <c r="R178" s="100">
        <f>Q178*H178</f>
        <v>0</v>
      </c>
      <c r="S178" s="100">
        <v>0</v>
      </c>
      <c r="T178" s="101">
        <f>S178*H178</f>
        <v>0</v>
      </c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R178" s="102" t="s">
        <v>134</v>
      </c>
      <c r="AT178" s="102" t="s">
        <v>129</v>
      </c>
      <c r="AU178" s="102" t="s">
        <v>81</v>
      </c>
      <c r="AY178" s="6" t="s">
        <v>127</v>
      </c>
      <c r="BE178" s="103">
        <f>IF(N178="základní",J178,0)</f>
        <v>0</v>
      </c>
      <c r="BF178" s="103">
        <f>IF(N178="snížená",J178,0)</f>
        <v>0</v>
      </c>
      <c r="BG178" s="103">
        <f>IF(N178="zákl. přenesená",J178,0)</f>
        <v>0</v>
      </c>
      <c r="BH178" s="103">
        <f>IF(N178="sníž. přenesená",J178,0)</f>
        <v>0</v>
      </c>
      <c r="BI178" s="103">
        <f>IF(N178="nulová",J178,0)</f>
        <v>0</v>
      </c>
      <c r="BJ178" s="6" t="s">
        <v>79</v>
      </c>
      <c r="BK178" s="103">
        <f>ROUND(I178*H178,2)</f>
        <v>0</v>
      </c>
      <c r="BL178" s="6" t="s">
        <v>134</v>
      </c>
      <c r="BM178" s="102" t="s">
        <v>240</v>
      </c>
    </row>
    <row r="179" spans="1:65" s="16" customFormat="1" ht="28.8" x14ac:dyDescent="0.2">
      <c r="A179" s="13"/>
      <c r="B179" s="14"/>
      <c r="C179" s="13"/>
      <c r="D179" s="104" t="s">
        <v>136</v>
      </c>
      <c r="E179" s="13"/>
      <c r="F179" s="105" t="s">
        <v>241</v>
      </c>
      <c r="G179" s="13"/>
      <c r="H179" s="13"/>
      <c r="I179" s="13"/>
      <c r="J179" s="13"/>
      <c r="K179" s="195"/>
      <c r="L179" s="14"/>
      <c r="M179" s="106"/>
      <c r="N179" s="107"/>
      <c r="O179" s="99"/>
      <c r="P179" s="99"/>
      <c r="Q179" s="99"/>
      <c r="R179" s="99"/>
      <c r="S179" s="99"/>
      <c r="T179" s="10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6" t="s">
        <v>136</v>
      </c>
      <c r="AU179" s="6" t="s">
        <v>81</v>
      </c>
    </row>
    <row r="180" spans="1:65" s="109" customFormat="1" x14ac:dyDescent="0.2">
      <c r="B180" s="110"/>
      <c r="D180" s="104" t="s">
        <v>138</v>
      </c>
      <c r="F180" s="112" t="s">
        <v>242</v>
      </c>
      <c r="H180" s="113">
        <v>31.242999999999999</v>
      </c>
      <c r="K180" s="206"/>
      <c r="L180" s="110"/>
      <c r="M180" s="114"/>
      <c r="N180" s="115"/>
      <c r="O180" s="115"/>
      <c r="P180" s="115"/>
      <c r="Q180" s="115"/>
      <c r="R180" s="115"/>
      <c r="S180" s="115"/>
      <c r="T180" s="116"/>
      <c r="AT180" s="111" t="s">
        <v>138</v>
      </c>
      <c r="AU180" s="111" t="s">
        <v>81</v>
      </c>
      <c r="AV180" s="109" t="s">
        <v>81</v>
      </c>
      <c r="AW180" s="109" t="s">
        <v>3</v>
      </c>
      <c r="AX180" s="109" t="s">
        <v>79</v>
      </c>
      <c r="AY180" s="111" t="s">
        <v>127</v>
      </c>
    </row>
    <row r="181" spans="1:65" s="16" customFormat="1" ht="24.15" customHeight="1" x14ac:dyDescent="0.2">
      <c r="A181" s="13"/>
      <c r="B181" s="14"/>
      <c r="C181" s="91" t="s">
        <v>243</v>
      </c>
      <c r="D181" s="91" t="s">
        <v>129</v>
      </c>
      <c r="E181" s="92" t="s">
        <v>244</v>
      </c>
      <c r="F181" s="93" t="s">
        <v>245</v>
      </c>
      <c r="G181" s="94" t="s">
        <v>162</v>
      </c>
      <c r="H181" s="95">
        <v>12.672000000000001</v>
      </c>
      <c r="I181" s="3">
        <v>0</v>
      </c>
      <c r="J181" s="96">
        <f>ROUND(I181*H181,2)</f>
        <v>0</v>
      </c>
      <c r="K181" s="94" t="s">
        <v>133</v>
      </c>
      <c r="L181" s="14"/>
      <c r="M181" s="97" t="s">
        <v>1</v>
      </c>
      <c r="N181" s="98" t="s">
        <v>36</v>
      </c>
      <c r="O181" s="99"/>
      <c r="P181" s="100">
        <f>O181*H181</f>
        <v>0</v>
      </c>
      <c r="Q181" s="100">
        <v>0</v>
      </c>
      <c r="R181" s="100">
        <f>Q181*H181</f>
        <v>0</v>
      </c>
      <c r="S181" s="100">
        <v>0</v>
      </c>
      <c r="T181" s="101">
        <f>S181*H181</f>
        <v>0</v>
      </c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R181" s="102" t="s">
        <v>134</v>
      </c>
      <c r="AT181" s="102" t="s">
        <v>129</v>
      </c>
      <c r="AU181" s="102" t="s">
        <v>81</v>
      </c>
      <c r="AY181" s="6" t="s">
        <v>127</v>
      </c>
      <c r="BE181" s="103">
        <f>IF(N181="základní",J181,0)</f>
        <v>0</v>
      </c>
      <c r="BF181" s="103">
        <f>IF(N181="snížená",J181,0)</f>
        <v>0</v>
      </c>
      <c r="BG181" s="103">
        <f>IF(N181="zákl. přenesená",J181,0)</f>
        <v>0</v>
      </c>
      <c r="BH181" s="103">
        <f>IF(N181="sníž. přenesená",J181,0)</f>
        <v>0</v>
      </c>
      <c r="BI181" s="103">
        <f>IF(N181="nulová",J181,0)</f>
        <v>0</v>
      </c>
      <c r="BJ181" s="6" t="s">
        <v>79</v>
      </c>
      <c r="BK181" s="103">
        <f>ROUND(I181*H181,2)</f>
        <v>0</v>
      </c>
      <c r="BL181" s="6" t="s">
        <v>134</v>
      </c>
      <c r="BM181" s="102" t="s">
        <v>246</v>
      </c>
    </row>
    <row r="182" spans="1:65" s="16" customFormat="1" ht="28.8" x14ac:dyDescent="0.2">
      <c r="A182" s="13"/>
      <c r="B182" s="14"/>
      <c r="C182" s="13"/>
      <c r="D182" s="104" t="s">
        <v>136</v>
      </c>
      <c r="E182" s="13"/>
      <c r="F182" s="105" t="s">
        <v>247</v>
      </c>
      <c r="G182" s="13"/>
      <c r="H182" s="13"/>
      <c r="I182" s="13"/>
      <c r="J182" s="13"/>
      <c r="K182" s="195"/>
      <c r="L182" s="14"/>
      <c r="M182" s="106"/>
      <c r="N182" s="107"/>
      <c r="O182" s="99"/>
      <c r="P182" s="99"/>
      <c r="Q182" s="99"/>
      <c r="R182" s="99"/>
      <c r="S182" s="99"/>
      <c r="T182" s="10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6" t="s">
        <v>136</v>
      </c>
      <c r="AU182" s="6" t="s">
        <v>81</v>
      </c>
    </row>
    <row r="183" spans="1:65" s="109" customFormat="1" x14ac:dyDescent="0.2">
      <c r="B183" s="110"/>
      <c r="D183" s="104" t="s">
        <v>138</v>
      </c>
      <c r="E183" s="111" t="s">
        <v>1</v>
      </c>
      <c r="F183" s="112" t="s">
        <v>248</v>
      </c>
      <c r="H183" s="113">
        <v>6.12</v>
      </c>
      <c r="K183" s="206"/>
      <c r="L183" s="110"/>
      <c r="M183" s="114"/>
      <c r="N183" s="115"/>
      <c r="O183" s="115"/>
      <c r="P183" s="115"/>
      <c r="Q183" s="115"/>
      <c r="R183" s="115"/>
      <c r="S183" s="115"/>
      <c r="T183" s="116"/>
      <c r="AT183" s="111" t="s">
        <v>138</v>
      </c>
      <c r="AU183" s="111" t="s">
        <v>81</v>
      </c>
      <c r="AV183" s="109" t="s">
        <v>81</v>
      </c>
      <c r="AW183" s="109" t="s">
        <v>28</v>
      </c>
      <c r="AX183" s="109" t="s">
        <v>71</v>
      </c>
      <c r="AY183" s="111" t="s">
        <v>127</v>
      </c>
    </row>
    <row r="184" spans="1:65" s="109" customFormat="1" x14ac:dyDescent="0.2">
      <c r="B184" s="110"/>
      <c r="D184" s="104" t="s">
        <v>138</v>
      </c>
      <c r="E184" s="111" t="s">
        <v>1</v>
      </c>
      <c r="F184" s="112" t="s">
        <v>249</v>
      </c>
      <c r="H184" s="113">
        <v>6.5519999999999996</v>
      </c>
      <c r="K184" s="206"/>
      <c r="L184" s="110"/>
      <c r="M184" s="114"/>
      <c r="N184" s="115"/>
      <c r="O184" s="115"/>
      <c r="P184" s="115"/>
      <c r="Q184" s="115"/>
      <c r="R184" s="115"/>
      <c r="S184" s="115"/>
      <c r="T184" s="116"/>
      <c r="AT184" s="111" t="s">
        <v>138</v>
      </c>
      <c r="AU184" s="111" t="s">
        <v>81</v>
      </c>
      <c r="AV184" s="109" t="s">
        <v>81</v>
      </c>
      <c r="AW184" s="109" t="s">
        <v>28</v>
      </c>
      <c r="AX184" s="109" t="s">
        <v>71</v>
      </c>
      <c r="AY184" s="111" t="s">
        <v>127</v>
      </c>
    </row>
    <row r="185" spans="1:65" s="125" customFormat="1" x14ac:dyDescent="0.2">
      <c r="B185" s="126"/>
      <c r="D185" s="104" t="s">
        <v>138</v>
      </c>
      <c r="E185" s="127" t="s">
        <v>1</v>
      </c>
      <c r="F185" s="128" t="s">
        <v>250</v>
      </c>
      <c r="H185" s="129">
        <v>12.672000000000001</v>
      </c>
      <c r="K185" s="208"/>
      <c r="L185" s="126"/>
      <c r="M185" s="130"/>
      <c r="N185" s="131"/>
      <c r="O185" s="131"/>
      <c r="P185" s="131"/>
      <c r="Q185" s="131"/>
      <c r="R185" s="131"/>
      <c r="S185" s="131"/>
      <c r="T185" s="132"/>
      <c r="AT185" s="127" t="s">
        <v>138</v>
      </c>
      <c r="AU185" s="127" t="s">
        <v>81</v>
      </c>
      <c r="AV185" s="125" t="s">
        <v>134</v>
      </c>
      <c r="AW185" s="125" t="s">
        <v>28</v>
      </c>
      <c r="AX185" s="125" t="s">
        <v>79</v>
      </c>
      <c r="AY185" s="127" t="s">
        <v>127</v>
      </c>
    </row>
    <row r="186" spans="1:65" s="16" customFormat="1" ht="14.4" customHeight="1" x14ac:dyDescent="0.2">
      <c r="A186" s="13"/>
      <c r="B186" s="14"/>
      <c r="C186" s="133" t="s">
        <v>7</v>
      </c>
      <c r="D186" s="133" t="s">
        <v>251</v>
      </c>
      <c r="E186" s="134" t="s">
        <v>252</v>
      </c>
      <c r="F186" s="135" t="s">
        <v>253</v>
      </c>
      <c r="G186" s="136" t="s">
        <v>239</v>
      </c>
      <c r="H186" s="137">
        <v>13.103999999999999</v>
      </c>
      <c r="I186" s="4">
        <v>0</v>
      </c>
      <c r="J186" s="138">
        <f>ROUND(I186*H186,2)</f>
        <v>0</v>
      </c>
      <c r="K186" s="136" t="s">
        <v>133</v>
      </c>
      <c r="L186" s="139"/>
      <c r="M186" s="140" t="s">
        <v>1</v>
      </c>
      <c r="N186" s="141" t="s">
        <v>36</v>
      </c>
      <c r="O186" s="99"/>
      <c r="P186" s="100">
        <f>O186*H186</f>
        <v>0</v>
      </c>
      <c r="Q186" s="100">
        <v>1</v>
      </c>
      <c r="R186" s="100">
        <f>Q186*H186</f>
        <v>13.103999999999999</v>
      </c>
      <c r="S186" s="100">
        <v>0</v>
      </c>
      <c r="T186" s="101">
        <f>S186*H186</f>
        <v>0</v>
      </c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R186" s="102" t="s">
        <v>174</v>
      </c>
      <c r="AT186" s="102" t="s">
        <v>251</v>
      </c>
      <c r="AU186" s="102" t="s">
        <v>81</v>
      </c>
      <c r="AY186" s="6" t="s">
        <v>127</v>
      </c>
      <c r="BE186" s="103">
        <f>IF(N186="základní",J186,0)</f>
        <v>0</v>
      </c>
      <c r="BF186" s="103">
        <f>IF(N186="snížená",J186,0)</f>
        <v>0</v>
      </c>
      <c r="BG186" s="103">
        <f>IF(N186="zákl. přenesená",J186,0)</f>
        <v>0</v>
      </c>
      <c r="BH186" s="103">
        <f>IF(N186="sníž. přenesená",J186,0)</f>
        <v>0</v>
      </c>
      <c r="BI186" s="103">
        <f>IF(N186="nulová",J186,0)</f>
        <v>0</v>
      </c>
      <c r="BJ186" s="6" t="s">
        <v>79</v>
      </c>
      <c r="BK186" s="103">
        <f>ROUND(I186*H186,2)</f>
        <v>0</v>
      </c>
      <c r="BL186" s="6" t="s">
        <v>134</v>
      </c>
      <c r="BM186" s="102" t="s">
        <v>254</v>
      </c>
    </row>
    <row r="187" spans="1:65" s="16" customFormat="1" x14ac:dyDescent="0.2">
      <c r="A187" s="13"/>
      <c r="B187" s="14"/>
      <c r="C187" s="13"/>
      <c r="D187" s="104" t="s">
        <v>136</v>
      </c>
      <c r="E187" s="13"/>
      <c r="F187" s="105" t="s">
        <v>253</v>
      </c>
      <c r="G187" s="13"/>
      <c r="H187" s="13"/>
      <c r="I187" s="13"/>
      <c r="J187" s="13"/>
      <c r="K187" s="195"/>
      <c r="L187" s="14"/>
      <c r="M187" s="106"/>
      <c r="N187" s="107"/>
      <c r="O187" s="99"/>
      <c r="P187" s="99"/>
      <c r="Q187" s="99"/>
      <c r="R187" s="99"/>
      <c r="S187" s="99"/>
      <c r="T187" s="10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6" t="s">
        <v>136</v>
      </c>
      <c r="AU187" s="6" t="s">
        <v>81</v>
      </c>
    </row>
    <row r="188" spans="1:65" s="109" customFormat="1" x14ac:dyDescent="0.2">
      <c r="B188" s="110"/>
      <c r="D188" s="104" t="s">
        <v>138</v>
      </c>
      <c r="F188" s="112" t="s">
        <v>255</v>
      </c>
      <c r="H188" s="113">
        <v>13.103999999999999</v>
      </c>
      <c r="K188" s="206"/>
      <c r="L188" s="110"/>
      <c r="M188" s="114"/>
      <c r="N188" s="115"/>
      <c r="O188" s="115"/>
      <c r="P188" s="115"/>
      <c r="Q188" s="115"/>
      <c r="R188" s="115"/>
      <c r="S188" s="115"/>
      <c r="T188" s="116"/>
      <c r="AT188" s="111" t="s">
        <v>138</v>
      </c>
      <c r="AU188" s="111" t="s">
        <v>81</v>
      </c>
      <c r="AV188" s="109" t="s">
        <v>81</v>
      </c>
      <c r="AW188" s="109" t="s">
        <v>3</v>
      </c>
      <c r="AX188" s="109" t="s">
        <v>79</v>
      </c>
      <c r="AY188" s="111" t="s">
        <v>127</v>
      </c>
    </row>
    <row r="189" spans="1:65" s="16" customFormat="1" ht="14.4" customHeight="1" x14ac:dyDescent="0.2">
      <c r="A189" s="13"/>
      <c r="B189" s="14"/>
      <c r="C189" s="133" t="s">
        <v>256</v>
      </c>
      <c r="D189" s="133" t="s">
        <v>251</v>
      </c>
      <c r="E189" s="134" t="s">
        <v>257</v>
      </c>
      <c r="F189" s="135" t="s">
        <v>258</v>
      </c>
      <c r="G189" s="136" t="s">
        <v>239</v>
      </c>
      <c r="H189" s="137">
        <v>12.24</v>
      </c>
      <c r="I189" s="4">
        <v>0</v>
      </c>
      <c r="J189" s="138">
        <f>ROUND(I189*H189,2)</f>
        <v>0</v>
      </c>
      <c r="K189" s="136" t="s">
        <v>133</v>
      </c>
      <c r="L189" s="139"/>
      <c r="M189" s="140" t="s">
        <v>1</v>
      </c>
      <c r="N189" s="141" t="s">
        <v>36</v>
      </c>
      <c r="O189" s="99"/>
      <c r="P189" s="100">
        <f>O189*H189</f>
        <v>0</v>
      </c>
      <c r="Q189" s="100">
        <v>1</v>
      </c>
      <c r="R189" s="100">
        <f>Q189*H189</f>
        <v>12.24</v>
      </c>
      <c r="S189" s="100">
        <v>0</v>
      </c>
      <c r="T189" s="101">
        <f>S189*H189</f>
        <v>0</v>
      </c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R189" s="102" t="s">
        <v>174</v>
      </c>
      <c r="AT189" s="102" t="s">
        <v>251</v>
      </c>
      <c r="AU189" s="102" t="s">
        <v>81</v>
      </c>
      <c r="AY189" s="6" t="s">
        <v>127</v>
      </c>
      <c r="BE189" s="103">
        <f>IF(N189="základní",J189,0)</f>
        <v>0</v>
      </c>
      <c r="BF189" s="103">
        <f>IF(N189="snížená",J189,0)</f>
        <v>0</v>
      </c>
      <c r="BG189" s="103">
        <f>IF(N189="zákl. přenesená",J189,0)</f>
        <v>0</v>
      </c>
      <c r="BH189" s="103">
        <f>IF(N189="sníž. přenesená",J189,0)</f>
        <v>0</v>
      </c>
      <c r="BI189" s="103">
        <f>IF(N189="nulová",J189,0)</f>
        <v>0</v>
      </c>
      <c r="BJ189" s="6" t="s">
        <v>79</v>
      </c>
      <c r="BK189" s="103">
        <f>ROUND(I189*H189,2)</f>
        <v>0</v>
      </c>
      <c r="BL189" s="6" t="s">
        <v>134</v>
      </c>
      <c r="BM189" s="102" t="s">
        <v>259</v>
      </c>
    </row>
    <row r="190" spans="1:65" s="16" customFormat="1" x14ac:dyDescent="0.2">
      <c r="A190" s="13"/>
      <c r="B190" s="14"/>
      <c r="C190" s="13"/>
      <c r="D190" s="104" t="s">
        <v>136</v>
      </c>
      <c r="E190" s="13"/>
      <c r="F190" s="105" t="s">
        <v>258</v>
      </c>
      <c r="G190" s="13"/>
      <c r="H190" s="13"/>
      <c r="I190" s="13"/>
      <c r="J190" s="13"/>
      <c r="K190" s="195"/>
      <c r="L190" s="14"/>
      <c r="M190" s="106"/>
      <c r="N190" s="107"/>
      <c r="O190" s="99"/>
      <c r="P190" s="99"/>
      <c r="Q190" s="99"/>
      <c r="R190" s="99"/>
      <c r="S190" s="99"/>
      <c r="T190" s="10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6" t="s">
        <v>136</v>
      </c>
      <c r="AU190" s="6" t="s">
        <v>81</v>
      </c>
    </row>
    <row r="191" spans="1:65" s="109" customFormat="1" x14ac:dyDescent="0.2">
      <c r="B191" s="110"/>
      <c r="D191" s="104" t="s">
        <v>138</v>
      </c>
      <c r="F191" s="112" t="s">
        <v>260</v>
      </c>
      <c r="H191" s="113">
        <v>12.24</v>
      </c>
      <c r="K191" s="206"/>
      <c r="L191" s="110"/>
      <c r="M191" s="114"/>
      <c r="N191" s="115"/>
      <c r="O191" s="115"/>
      <c r="P191" s="115"/>
      <c r="Q191" s="115"/>
      <c r="R191" s="115"/>
      <c r="S191" s="115"/>
      <c r="T191" s="116"/>
      <c r="AT191" s="111" t="s">
        <v>138</v>
      </c>
      <c r="AU191" s="111" t="s">
        <v>81</v>
      </c>
      <c r="AV191" s="109" t="s">
        <v>81</v>
      </c>
      <c r="AW191" s="109" t="s">
        <v>3</v>
      </c>
      <c r="AX191" s="109" t="s">
        <v>79</v>
      </c>
      <c r="AY191" s="111" t="s">
        <v>127</v>
      </c>
    </row>
    <row r="192" spans="1:65" s="16" customFormat="1" ht="24.15" customHeight="1" x14ac:dyDescent="0.2">
      <c r="A192" s="13"/>
      <c r="B192" s="14"/>
      <c r="C192" s="91" t="s">
        <v>261</v>
      </c>
      <c r="D192" s="91" t="s">
        <v>129</v>
      </c>
      <c r="E192" s="92" t="s">
        <v>262</v>
      </c>
      <c r="F192" s="93" t="s">
        <v>263</v>
      </c>
      <c r="G192" s="94" t="s">
        <v>162</v>
      </c>
      <c r="H192" s="95">
        <v>3.9239999999999999</v>
      </c>
      <c r="I192" s="3">
        <v>0</v>
      </c>
      <c r="J192" s="96">
        <f>ROUND(I192*H192,2)</f>
        <v>0</v>
      </c>
      <c r="K192" s="94" t="s">
        <v>133</v>
      </c>
      <c r="L192" s="14"/>
      <c r="M192" s="97" t="s">
        <v>1</v>
      </c>
      <c r="N192" s="98" t="s">
        <v>36</v>
      </c>
      <c r="O192" s="99"/>
      <c r="P192" s="100">
        <f>O192*H192</f>
        <v>0</v>
      </c>
      <c r="Q192" s="100">
        <v>0</v>
      </c>
      <c r="R192" s="100">
        <f>Q192*H192</f>
        <v>0</v>
      </c>
      <c r="S192" s="100">
        <v>0</v>
      </c>
      <c r="T192" s="101">
        <f>S192*H192</f>
        <v>0</v>
      </c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R192" s="102" t="s">
        <v>134</v>
      </c>
      <c r="AT192" s="102" t="s">
        <v>129</v>
      </c>
      <c r="AU192" s="102" t="s">
        <v>81</v>
      </c>
      <c r="AY192" s="6" t="s">
        <v>127</v>
      </c>
      <c r="BE192" s="103">
        <f>IF(N192="základní",J192,0)</f>
        <v>0</v>
      </c>
      <c r="BF192" s="103">
        <f>IF(N192="snížená",J192,0)</f>
        <v>0</v>
      </c>
      <c r="BG192" s="103">
        <f>IF(N192="zákl. přenesená",J192,0)</f>
        <v>0</v>
      </c>
      <c r="BH192" s="103">
        <f>IF(N192="sníž. přenesená",J192,0)</f>
        <v>0</v>
      </c>
      <c r="BI192" s="103">
        <f>IF(N192="nulová",J192,0)</f>
        <v>0</v>
      </c>
      <c r="BJ192" s="6" t="s">
        <v>79</v>
      </c>
      <c r="BK192" s="103">
        <f>ROUND(I192*H192,2)</f>
        <v>0</v>
      </c>
      <c r="BL192" s="6" t="s">
        <v>134</v>
      </c>
      <c r="BM192" s="102" t="s">
        <v>264</v>
      </c>
    </row>
    <row r="193" spans="1:65" s="16" customFormat="1" ht="38.4" x14ac:dyDescent="0.2">
      <c r="A193" s="13"/>
      <c r="B193" s="14"/>
      <c r="C193" s="13"/>
      <c r="D193" s="104" t="s">
        <v>136</v>
      </c>
      <c r="E193" s="13"/>
      <c r="F193" s="105" t="s">
        <v>265</v>
      </c>
      <c r="G193" s="13"/>
      <c r="H193" s="13"/>
      <c r="I193" s="13"/>
      <c r="J193" s="13"/>
      <c r="K193" s="195"/>
      <c r="L193" s="14"/>
      <c r="M193" s="106"/>
      <c r="N193" s="107"/>
      <c r="O193" s="99"/>
      <c r="P193" s="99"/>
      <c r="Q193" s="99"/>
      <c r="R193" s="99"/>
      <c r="S193" s="99"/>
      <c r="T193" s="10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6" t="s">
        <v>136</v>
      </c>
      <c r="AU193" s="6" t="s">
        <v>81</v>
      </c>
    </row>
    <row r="194" spans="1:65" s="109" customFormat="1" x14ac:dyDescent="0.2">
      <c r="B194" s="110"/>
      <c r="D194" s="104" t="s">
        <v>138</v>
      </c>
      <c r="E194" s="111" t="s">
        <v>1</v>
      </c>
      <c r="F194" s="112" t="s">
        <v>266</v>
      </c>
      <c r="H194" s="113">
        <v>3.9239999999999999</v>
      </c>
      <c r="K194" s="206"/>
      <c r="L194" s="110"/>
      <c r="M194" s="114"/>
      <c r="N194" s="115"/>
      <c r="O194" s="115"/>
      <c r="P194" s="115"/>
      <c r="Q194" s="115"/>
      <c r="R194" s="115"/>
      <c r="S194" s="115"/>
      <c r="T194" s="116"/>
      <c r="AT194" s="111" t="s">
        <v>138</v>
      </c>
      <c r="AU194" s="111" t="s">
        <v>81</v>
      </c>
      <c r="AV194" s="109" t="s">
        <v>81</v>
      </c>
      <c r="AW194" s="109" t="s">
        <v>28</v>
      </c>
      <c r="AX194" s="109" t="s">
        <v>79</v>
      </c>
      <c r="AY194" s="111" t="s">
        <v>127</v>
      </c>
    </row>
    <row r="195" spans="1:65" s="16" customFormat="1" ht="14.4" customHeight="1" x14ac:dyDescent="0.2">
      <c r="A195" s="13"/>
      <c r="B195" s="14"/>
      <c r="C195" s="133" t="s">
        <v>267</v>
      </c>
      <c r="D195" s="133" t="s">
        <v>251</v>
      </c>
      <c r="E195" s="134" t="s">
        <v>268</v>
      </c>
      <c r="F195" s="135" t="s">
        <v>269</v>
      </c>
      <c r="G195" s="136" t="s">
        <v>239</v>
      </c>
      <c r="H195" s="137">
        <v>7.8479999999999999</v>
      </c>
      <c r="I195" s="4">
        <v>0</v>
      </c>
      <c r="J195" s="138">
        <f>ROUND(I195*H195,2)</f>
        <v>0</v>
      </c>
      <c r="K195" s="136" t="s">
        <v>133</v>
      </c>
      <c r="L195" s="139"/>
      <c r="M195" s="140" t="s">
        <v>1</v>
      </c>
      <c r="N195" s="141" t="s">
        <v>36</v>
      </c>
      <c r="O195" s="99"/>
      <c r="P195" s="100">
        <f>O195*H195</f>
        <v>0</v>
      </c>
      <c r="Q195" s="100">
        <v>1</v>
      </c>
      <c r="R195" s="100">
        <f>Q195*H195</f>
        <v>7.8479999999999999</v>
      </c>
      <c r="S195" s="100">
        <v>0</v>
      </c>
      <c r="T195" s="101">
        <f>S195*H195</f>
        <v>0</v>
      </c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R195" s="102" t="s">
        <v>174</v>
      </c>
      <c r="AT195" s="102" t="s">
        <v>251</v>
      </c>
      <c r="AU195" s="102" t="s">
        <v>81</v>
      </c>
      <c r="AY195" s="6" t="s">
        <v>127</v>
      </c>
      <c r="BE195" s="103">
        <f>IF(N195="základní",J195,0)</f>
        <v>0</v>
      </c>
      <c r="BF195" s="103">
        <f>IF(N195="snížená",J195,0)</f>
        <v>0</v>
      </c>
      <c r="BG195" s="103">
        <f>IF(N195="zákl. přenesená",J195,0)</f>
        <v>0</v>
      </c>
      <c r="BH195" s="103">
        <f>IF(N195="sníž. přenesená",J195,0)</f>
        <v>0</v>
      </c>
      <c r="BI195" s="103">
        <f>IF(N195="nulová",J195,0)</f>
        <v>0</v>
      </c>
      <c r="BJ195" s="6" t="s">
        <v>79</v>
      </c>
      <c r="BK195" s="103">
        <f>ROUND(I195*H195,2)</f>
        <v>0</v>
      </c>
      <c r="BL195" s="6" t="s">
        <v>134</v>
      </c>
      <c r="BM195" s="102" t="s">
        <v>270</v>
      </c>
    </row>
    <row r="196" spans="1:65" s="16" customFormat="1" x14ac:dyDescent="0.2">
      <c r="A196" s="13"/>
      <c r="B196" s="14"/>
      <c r="C196" s="13"/>
      <c r="D196" s="104" t="s">
        <v>136</v>
      </c>
      <c r="E196" s="13"/>
      <c r="F196" s="105" t="s">
        <v>269</v>
      </c>
      <c r="G196" s="13"/>
      <c r="H196" s="13"/>
      <c r="I196" s="13"/>
      <c r="J196" s="13"/>
      <c r="K196" s="195"/>
      <c r="L196" s="14"/>
      <c r="M196" s="106"/>
      <c r="N196" s="107"/>
      <c r="O196" s="99"/>
      <c r="P196" s="99"/>
      <c r="Q196" s="99"/>
      <c r="R196" s="99"/>
      <c r="S196" s="99"/>
      <c r="T196" s="10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6" t="s">
        <v>136</v>
      </c>
      <c r="AU196" s="6" t="s">
        <v>81</v>
      </c>
    </row>
    <row r="197" spans="1:65" s="109" customFormat="1" x14ac:dyDescent="0.2">
      <c r="B197" s="110"/>
      <c r="D197" s="104" t="s">
        <v>138</v>
      </c>
      <c r="F197" s="112" t="s">
        <v>271</v>
      </c>
      <c r="H197" s="113">
        <v>7.8479999999999999</v>
      </c>
      <c r="K197" s="206"/>
      <c r="L197" s="110"/>
      <c r="M197" s="114"/>
      <c r="N197" s="115"/>
      <c r="O197" s="115"/>
      <c r="P197" s="115"/>
      <c r="Q197" s="115"/>
      <c r="R197" s="115"/>
      <c r="S197" s="115"/>
      <c r="T197" s="116"/>
      <c r="AT197" s="111" t="s">
        <v>138</v>
      </c>
      <c r="AU197" s="111" t="s">
        <v>81</v>
      </c>
      <c r="AV197" s="109" t="s">
        <v>81</v>
      </c>
      <c r="AW197" s="109" t="s">
        <v>3</v>
      </c>
      <c r="AX197" s="109" t="s">
        <v>79</v>
      </c>
      <c r="AY197" s="111" t="s">
        <v>127</v>
      </c>
    </row>
    <row r="198" spans="1:65" s="16" customFormat="1" ht="24.15" customHeight="1" x14ac:dyDescent="0.2">
      <c r="A198" s="13"/>
      <c r="B198" s="14"/>
      <c r="C198" s="91" t="s">
        <v>272</v>
      </c>
      <c r="D198" s="91" t="s">
        <v>129</v>
      </c>
      <c r="E198" s="92" t="s">
        <v>273</v>
      </c>
      <c r="F198" s="93" t="s">
        <v>274</v>
      </c>
      <c r="G198" s="94" t="s">
        <v>132</v>
      </c>
      <c r="H198" s="95">
        <v>752.13</v>
      </c>
      <c r="I198" s="3">
        <v>0</v>
      </c>
      <c r="J198" s="96">
        <f>ROUND(I198*H198,2)</f>
        <v>0</v>
      </c>
      <c r="K198" s="94" t="s">
        <v>133</v>
      </c>
      <c r="L198" s="14"/>
      <c r="M198" s="97" t="s">
        <v>1</v>
      </c>
      <c r="N198" s="98" t="s">
        <v>36</v>
      </c>
      <c r="O198" s="99"/>
      <c r="P198" s="100">
        <f>O198*H198</f>
        <v>0</v>
      </c>
      <c r="Q198" s="100">
        <v>0</v>
      </c>
      <c r="R198" s="100">
        <f>Q198*H198</f>
        <v>0</v>
      </c>
      <c r="S198" s="100">
        <v>0</v>
      </c>
      <c r="T198" s="101">
        <f>S198*H198</f>
        <v>0</v>
      </c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R198" s="102" t="s">
        <v>134</v>
      </c>
      <c r="AT198" s="102" t="s">
        <v>129</v>
      </c>
      <c r="AU198" s="102" t="s">
        <v>81</v>
      </c>
      <c r="AY198" s="6" t="s">
        <v>127</v>
      </c>
      <c r="BE198" s="103">
        <f>IF(N198="základní",J198,0)</f>
        <v>0</v>
      </c>
      <c r="BF198" s="103">
        <f>IF(N198="snížená",J198,0)</f>
        <v>0</v>
      </c>
      <c r="BG198" s="103">
        <f>IF(N198="zákl. přenesená",J198,0)</f>
        <v>0</v>
      </c>
      <c r="BH198" s="103">
        <f>IF(N198="sníž. přenesená",J198,0)</f>
        <v>0</v>
      </c>
      <c r="BI198" s="103">
        <f>IF(N198="nulová",J198,0)</f>
        <v>0</v>
      </c>
      <c r="BJ198" s="6" t="s">
        <v>79</v>
      </c>
      <c r="BK198" s="103">
        <f>ROUND(I198*H198,2)</f>
        <v>0</v>
      </c>
      <c r="BL198" s="6" t="s">
        <v>134</v>
      </c>
      <c r="BM198" s="102" t="s">
        <v>275</v>
      </c>
    </row>
    <row r="199" spans="1:65" s="16" customFormat="1" ht="19.2" x14ac:dyDescent="0.2">
      <c r="A199" s="13"/>
      <c r="B199" s="14"/>
      <c r="C199" s="13"/>
      <c r="D199" s="104" t="s">
        <v>136</v>
      </c>
      <c r="E199" s="13"/>
      <c r="F199" s="105" t="s">
        <v>276</v>
      </c>
      <c r="G199" s="13"/>
      <c r="H199" s="13"/>
      <c r="I199" s="13"/>
      <c r="J199" s="13"/>
      <c r="K199" s="195"/>
      <c r="L199" s="14"/>
      <c r="M199" s="106"/>
      <c r="N199" s="107"/>
      <c r="O199" s="99"/>
      <c r="P199" s="99"/>
      <c r="Q199" s="99"/>
      <c r="R199" s="99"/>
      <c r="S199" s="99"/>
      <c r="T199" s="10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6" t="s">
        <v>136</v>
      </c>
      <c r="AU199" s="6" t="s">
        <v>81</v>
      </c>
    </row>
    <row r="200" spans="1:65" s="16" customFormat="1" ht="14.4" customHeight="1" x14ac:dyDescent="0.2">
      <c r="A200" s="13"/>
      <c r="B200" s="14"/>
      <c r="C200" s="133" t="s">
        <v>277</v>
      </c>
      <c r="D200" s="133" t="s">
        <v>251</v>
      </c>
      <c r="E200" s="134" t="s">
        <v>278</v>
      </c>
      <c r="F200" s="135" t="s">
        <v>279</v>
      </c>
      <c r="G200" s="136" t="s">
        <v>280</v>
      </c>
      <c r="H200" s="137">
        <v>11.282</v>
      </c>
      <c r="I200" s="4">
        <v>0</v>
      </c>
      <c r="J200" s="138">
        <f>ROUND(I200*H200,2)</f>
        <v>0</v>
      </c>
      <c r="K200" s="136" t="s">
        <v>133</v>
      </c>
      <c r="L200" s="139"/>
      <c r="M200" s="140" t="s">
        <v>1</v>
      </c>
      <c r="N200" s="141" t="s">
        <v>36</v>
      </c>
      <c r="O200" s="99"/>
      <c r="P200" s="100">
        <f>O200*H200</f>
        <v>0</v>
      </c>
      <c r="Q200" s="100">
        <v>1E-3</v>
      </c>
      <c r="R200" s="100">
        <f>Q200*H200</f>
        <v>1.1282E-2</v>
      </c>
      <c r="S200" s="100">
        <v>0</v>
      </c>
      <c r="T200" s="101">
        <f>S200*H200</f>
        <v>0</v>
      </c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R200" s="102" t="s">
        <v>174</v>
      </c>
      <c r="AT200" s="102" t="s">
        <v>251</v>
      </c>
      <c r="AU200" s="102" t="s">
        <v>81</v>
      </c>
      <c r="AY200" s="6" t="s">
        <v>127</v>
      </c>
      <c r="BE200" s="103">
        <f>IF(N200="základní",J200,0)</f>
        <v>0</v>
      </c>
      <c r="BF200" s="103">
        <f>IF(N200="snížená",J200,0)</f>
        <v>0</v>
      </c>
      <c r="BG200" s="103">
        <f>IF(N200="zákl. přenesená",J200,0)</f>
        <v>0</v>
      </c>
      <c r="BH200" s="103">
        <f>IF(N200="sníž. přenesená",J200,0)</f>
        <v>0</v>
      </c>
      <c r="BI200" s="103">
        <f>IF(N200="nulová",J200,0)</f>
        <v>0</v>
      </c>
      <c r="BJ200" s="6" t="s">
        <v>79</v>
      </c>
      <c r="BK200" s="103">
        <f>ROUND(I200*H200,2)</f>
        <v>0</v>
      </c>
      <c r="BL200" s="6" t="s">
        <v>134</v>
      </c>
      <c r="BM200" s="102" t="s">
        <v>281</v>
      </c>
    </row>
    <row r="201" spans="1:65" s="16" customFormat="1" x14ac:dyDescent="0.2">
      <c r="A201" s="13"/>
      <c r="B201" s="14"/>
      <c r="C201" s="13"/>
      <c r="D201" s="104" t="s">
        <v>136</v>
      </c>
      <c r="E201" s="13"/>
      <c r="F201" s="105" t="s">
        <v>279</v>
      </c>
      <c r="G201" s="13"/>
      <c r="H201" s="13"/>
      <c r="I201" s="13"/>
      <c r="J201" s="13"/>
      <c r="K201" s="195"/>
      <c r="L201" s="14"/>
      <c r="M201" s="106"/>
      <c r="N201" s="107"/>
      <c r="O201" s="99"/>
      <c r="P201" s="99"/>
      <c r="Q201" s="99"/>
      <c r="R201" s="99"/>
      <c r="S201" s="99"/>
      <c r="T201" s="10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6" t="s">
        <v>136</v>
      </c>
      <c r="AU201" s="6" t="s">
        <v>81</v>
      </c>
    </row>
    <row r="202" spans="1:65" s="109" customFormat="1" x14ac:dyDescent="0.2">
      <c r="B202" s="110"/>
      <c r="D202" s="104" t="s">
        <v>138</v>
      </c>
      <c r="F202" s="112" t="s">
        <v>282</v>
      </c>
      <c r="H202" s="113">
        <v>11.282</v>
      </c>
      <c r="K202" s="206"/>
      <c r="L202" s="110"/>
      <c r="M202" s="114"/>
      <c r="N202" s="115"/>
      <c r="O202" s="115"/>
      <c r="P202" s="115"/>
      <c r="Q202" s="115"/>
      <c r="R202" s="115"/>
      <c r="S202" s="115"/>
      <c r="T202" s="116"/>
      <c r="AT202" s="111" t="s">
        <v>138</v>
      </c>
      <c r="AU202" s="111" t="s">
        <v>81</v>
      </c>
      <c r="AV202" s="109" t="s">
        <v>81</v>
      </c>
      <c r="AW202" s="109" t="s">
        <v>3</v>
      </c>
      <c r="AX202" s="109" t="s">
        <v>79</v>
      </c>
      <c r="AY202" s="111" t="s">
        <v>127</v>
      </c>
    </row>
    <row r="203" spans="1:65" s="16" customFormat="1" ht="14.4" customHeight="1" x14ac:dyDescent="0.2">
      <c r="A203" s="13"/>
      <c r="B203" s="14"/>
      <c r="C203" s="91" t="s">
        <v>283</v>
      </c>
      <c r="D203" s="91" t="s">
        <v>129</v>
      </c>
      <c r="E203" s="92" t="s">
        <v>284</v>
      </c>
      <c r="F203" s="93" t="s">
        <v>285</v>
      </c>
      <c r="G203" s="94" t="s">
        <v>132</v>
      </c>
      <c r="H203" s="95">
        <v>754.05</v>
      </c>
      <c r="I203" s="3">
        <v>0</v>
      </c>
      <c r="J203" s="96">
        <f>ROUND(I203*H203,2)</f>
        <v>0</v>
      </c>
      <c r="K203" s="94" t="s">
        <v>133</v>
      </c>
      <c r="L203" s="14"/>
      <c r="M203" s="97" t="s">
        <v>1</v>
      </c>
      <c r="N203" s="98" t="s">
        <v>36</v>
      </c>
      <c r="O203" s="99"/>
      <c r="P203" s="100">
        <f>O203*H203</f>
        <v>0</v>
      </c>
      <c r="Q203" s="100">
        <v>0</v>
      </c>
      <c r="R203" s="100">
        <f>Q203*H203</f>
        <v>0</v>
      </c>
      <c r="S203" s="100">
        <v>0</v>
      </c>
      <c r="T203" s="101">
        <f>S203*H203</f>
        <v>0</v>
      </c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R203" s="102" t="s">
        <v>134</v>
      </c>
      <c r="AT203" s="102" t="s">
        <v>129</v>
      </c>
      <c r="AU203" s="102" t="s">
        <v>81</v>
      </c>
      <c r="AY203" s="6" t="s">
        <v>127</v>
      </c>
      <c r="BE203" s="103">
        <f>IF(N203="základní",J203,0)</f>
        <v>0</v>
      </c>
      <c r="BF203" s="103">
        <f>IF(N203="snížená",J203,0)</f>
        <v>0</v>
      </c>
      <c r="BG203" s="103">
        <f>IF(N203="zákl. přenesená",J203,0)</f>
        <v>0</v>
      </c>
      <c r="BH203" s="103">
        <f>IF(N203="sníž. přenesená",J203,0)</f>
        <v>0</v>
      </c>
      <c r="BI203" s="103">
        <f>IF(N203="nulová",J203,0)</f>
        <v>0</v>
      </c>
      <c r="BJ203" s="6" t="s">
        <v>79</v>
      </c>
      <c r="BK203" s="103">
        <f>ROUND(I203*H203,2)</f>
        <v>0</v>
      </c>
      <c r="BL203" s="6" t="s">
        <v>134</v>
      </c>
      <c r="BM203" s="102" t="s">
        <v>286</v>
      </c>
    </row>
    <row r="204" spans="1:65" s="16" customFormat="1" ht="19.2" x14ac:dyDescent="0.2">
      <c r="A204" s="13"/>
      <c r="B204" s="14"/>
      <c r="C204" s="13"/>
      <c r="D204" s="104" t="s">
        <v>136</v>
      </c>
      <c r="E204" s="13"/>
      <c r="F204" s="105" t="s">
        <v>287</v>
      </c>
      <c r="G204" s="13"/>
      <c r="H204" s="13"/>
      <c r="I204" s="13"/>
      <c r="J204" s="13"/>
      <c r="K204" s="195"/>
      <c r="L204" s="14"/>
      <c r="M204" s="106"/>
      <c r="N204" s="107"/>
      <c r="O204" s="99"/>
      <c r="P204" s="99"/>
      <c r="Q204" s="99"/>
      <c r="R204" s="99"/>
      <c r="S204" s="99"/>
      <c r="T204" s="10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6" t="s">
        <v>136</v>
      </c>
      <c r="AU204" s="6" t="s">
        <v>81</v>
      </c>
    </row>
    <row r="205" spans="1:65" s="16" customFormat="1" ht="19.2" x14ac:dyDescent="0.2">
      <c r="A205" s="13"/>
      <c r="B205" s="14"/>
      <c r="C205" s="13"/>
      <c r="D205" s="104" t="s">
        <v>165</v>
      </c>
      <c r="E205" s="13"/>
      <c r="F205" s="117" t="s">
        <v>288</v>
      </c>
      <c r="G205" s="13"/>
      <c r="H205" s="13"/>
      <c r="I205" s="13"/>
      <c r="J205" s="13"/>
      <c r="K205" s="195"/>
      <c r="L205" s="14"/>
      <c r="M205" s="106"/>
      <c r="N205" s="107"/>
      <c r="O205" s="99"/>
      <c r="P205" s="99"/>
      <c r="Q205" s="99"/>
      <c r="R205" s="99"/>
      <c r="S205" s="99"/>
      <c r="T205" s="10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6" t="s">
        <v>165</v>
      </c>
      <c r="AU205" s="6" t="s">
        <v>81</v>
      </c>
    </row>
    <row r="206" spans="1:65" s="78" customFormat="1" ht="22.95" customHeight="1" x14ac:dyDescent="0.25">
      <c r="B206" s="79"/>
      <c r="D206" s="80" t="s">
        <v>70</v>
      </c>
      <c r="E206" s="89" t="s">
        <v>81</v>
      </c>
      <c r="F206" s="89" t="s">
        <v>289</v>
      </c>
      <c r="J206" s="90">
        <f>BK206</f>
        <v>0</v>
      </c>
      <c r="K206" s="87"/>
      <c r="L206" s="79"/>
      <c r="M206" s="83"/>
      <c r="N206" s="84"/>
      <c r="O206" s="84"/>
      <c r="P206" s="85">
        <f>SUM(P207:P223)</f>
        <v>0</v>
      </c>
      <c r="Q206" s="84"/>
      <c r="R206" s="85">
        <f>SUM(R207:R223)</f>
        <v>1.4897618899999998</v>
      </c>
      <c r="S206" s="84"/>
      <c r="T206" s="86">
        <f>SUM(T207:T223)</f>
        <v>0</v>
      </c>
      <c r="AR206" s="80" t="s">
        <v>79</v>
      </c>
      <c r="AT206" s="87" t="s">
        <v>70</v>
      </c>
      <c r="AU206" s="87" t="s">
        <v>79</v>
      </c>
      <c r="AY206" s="80" t="s">
        <v>127</v>
      </c>
      <c r="BK206" s="88">
        <f>SUM(BK207:BK223)</f>
        <v>0</v>
      </c>
    </row>
    <row r="207" spans="1:65" s="16" customFormat="1" ht="24.15" customHeight="1" x14ac:dyDescent="0.2">
      <c r="A207" s="13"/>
      <c r="B207" s="14"/>
      <c r="C207" s="91" t="s">
        <v>290</v>
      </c>
      <c r="D207" s="91" t="s">
        <v>129</v>
      </c>
      <c r="E207" s="92" t="s">
        <v>291</v>
      </c>
      <c r="F207" s="93" t="s">
        <v>292</v>
      </c>
      <c r="G207" s="94" t="s">
        <v>132</v>
      </c>
      <c r="H207" s="95">
        <v>27</v>
      </c>
      <c r="I207" s="3">
        <v>0</v>
      </c>
      <c r="J207" s="96">
        <f>ROUND(I207*H207,2)</f>
        <v>0</v>
      </c>
      <c r="K207" s="94" t="s">
        <v>133</v>
      </c>
      <c r="L207" s="14"/>
      <c r="M207" s="97" t="s">
        <v>1</v>
      </c>
      <c r="N207" s="98" t="s">
        <v>36</v>
      </c>
      <c r="O207" s="99"/>
      <c r="P207" s="100">
        <f>O207*H207</f>
        <v>0</v>
      </c>
      <c r="Q207" s="100">
        <v>1E-4</v>
      </c>
      <c r="R207" s="100">
        <f>Q207*H207</f>
        <v>2.7000000000000001E-3</v>
      </c>
      <c r="S207" s="100">
        <v>0</v>
      </c>
      <c r="T207" s="101">
        <f>S207*H207</f>
        <v>0</v>
      </c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R207" s="102" t="s">
        <v>134</v>
      </c>
      <c r="AT207" s="102" t="s">
        <v>129</v>
      </c>
      <c r="AU207" s="102" t="s">
        <v>81</v>
      </c>
      <c r="AY207" s="6" t="s">
        <v>127</v>
      </c>
      <c r="BE207" s="103">
        <f>IF(N207="základní",J207,0)</f>
        <v>0</v>
      </c>
      <c r="BF207" s="103">
        <f>IF(N207="snížená",J207,0)</f>
        <v>0</v>
      </c>
      <c r="BG207" s="103">
        <f>IF(N207="zákl. přenesená",J207,0)</f>
        <v>0</v>
      </c>
      <c r="BH207" s="103">
        <f>IF(N207="sníž. přenesená",J207,0)</f>
        <v>0</v>
      </c>
      <c r="BI207" s="103">
        <f>IF(N207="nulová",J207,0)</f>
        <v>0</v>
      </c>
      <c r="BJ207" s="6" t="s">
        <v>79</v>
      </c>
      <c r="BK207" s="103">
        <f>ROUND(I207*H207,2)</f>
        <v>0</v>
      </c>
      <c r="BL207" s="6" t="s">
        <v>134</v>
      </c>
      <c r="BM207" s="102" t="s">
        <v>293</v>
      </c>
    </row>
    <row r="208" spans="1:65" s="16" customFormat="1" ht="28.8" x14ac:dyDescent="0.2">
      <c r="A208" s="13"/>
      <c r="B208" s="14"/>
      <c r="C208" s="13"/>
      <c r="D208" s="104" t="s">
        <v>136</v>
      </c>
      <c r="E208" s="13"/>
      <c r="F208" s="105" t="s">
        <v>294</v>
      </c>
      <c r="G208" s="13"/>
      <c r="H208" s="13"/>
      <c r="I208" s="13"/>
      <c r="J208" s="13"/>
      <c r="K208" s="195"/>
      <c r="L208" s="14"/>
      <c r="M208" s="106"/>
      <c r="N208" s="107"/>
      <c r="O208" s="99"/>
      <c r="P208" s="99"/>
      <c r="Q208" s="99"/>
      <c r="R208" s="99"/>
      <c r="S208" s="99"/>
      <c r="T208" s="10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6" t="s">
        <v>136</v>
      </c>
      <c r="AU208" s="6" t="s">
        <v>81</v>
      </c>
    </row>
    <row r="209" spans="1:65" s="109" customFormat="1" x14ac:dyDescent="0.2">
      <c r="B209" s="110"/>
      <c r="D209" s="104" t="s">
        <v>138</v>
      </c>
      <c r="E209" s="111" t="s">
        <v>1</v>
      </c>
      <c r="F209" s="112" t="s">
        <v>295</v>
      </c>
      <c r="H209" s="113">
        <v>27</v>
      </c>
      <c r="K209" s="206"/>
      <c r="L209" s="110"/>
      <c r="M209" s="114"/>
      <c r="N209" s="115"/>
      <c r="O209" s="115"/>
      <c r="P209" s="115"/>
      <c r="Q209" s="115"/>
      <c r="R209" s="115"/>
      <c r="S209" s="115"/>
      <c r="T209" s="116"/>
      <c r="AT209" s="111" t="s">
        <v>138</v>
      </c>
      <c r="AU209" s="111" t="s">
        <v>81</v>
      </c>
      <c r="AV209" s="109" t="s">
        <v>81</v>
      </c>
      <c r="AW209" s="109" t="s">
        <v>28</v>
      </c>
      <c r="AX209" s="109" t="s">
        <v>79</v>
      </c>
      <c r="AY209" s="111" t="s">
        <v>127</v>
      </c>
    </row>
    <row r="210" spans="1:65" s="16" customFormat="1" ht="24.15" customHeight="1" x14ac:dyDescent="0.2">
      <c r="A210" s="13"/>
      <c r="B210" s="14"/>
      <c r="C210" s="133" t="s">
        <v>296</v>
      </c>
      <c r="D210" s="133" t="s">
        <v>251</v>
      </c>
      <c r="E210" s="134" t="s">
        <v>297</v>
      </c>
      <c r="F210" s="135" t="s">
        <v>298</v>
      </c>
      <c r="G210" s="136" t="s">
        <v>132</v>
      </c>
      <c r="H210" s="137">
        <v>32.4</v>
      </c>
      <c r="I210" s="4">
        <v>0</v>
      </c>
      <c r="J210" s="138">
        <f>ROUND(I210*H210,2)</f>
        <v>0</v>
      </c>
      <c r="K210" s="136" t="s">
        <v>133</v>
      </c>
      <c r="L210" s="139"/>
      <c r="M210" s="140" t="s">
        <v>1</v>
      </c>
      <c r="N210" s="141" t="s">
        <v>36</v>
      </c>
      <c r="O210" s="99"/>
      <c r="P210" s="100">
        <f>O210*H210</f>
        <v>0</v>
      </c>
      <c r="Q210" s="100">
        <v>2.0000000000000001E-4</v>
      </c>
      <c r="R210" s="100">
        <f>Q210*H210</f>
        <v>6.4799999999999996E-3</v>
      </c>
      <c r="S210" s="100">
        <v>0</v>
      </c>
      <c r="T210" s="101">
        <f>S210*H210</f>
        <v>0</v>
      </c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R210" s="102" t="s">
        <v>174</v>
      </c>
      <c r="AT210" s="102" t="s">
        <v>251</v>
      </c>
      <c r="AU210" s="102" t="s">
        <v>81</v>
      </c>
      <c r="AY210" s="6" t="s">
        <v>127</v>
      </c>
      <c r="BE210" s="103">
        <f>IF(N210="základní",J210,0)</f>
        <v>0</v>
      </c>
      <c r="BF210" s="103">
        <f>IF(N210="snížená",J210,0)</f>
        <v>0</v>
      </c>
      <c r="BG210" s="103">
        <f>IF(N210="zákl. přenesená",J210,0)</f>
        <v>0</v>
      </c>
      <c r="BH210" s="103">
        <f>IF(N210="sníž. přenesená",J210,0)</f>
        <v>0</v>
      </c>
      <c r="BI210" s="103">
        <f>IF(N210="nulová",J210,0)</f>
        <v>0</v>
      </c>
      <c r="BJ210" s="6" t="s">
        <v>79</v>
      </c>
      <c r="BK210" s="103">
        <f>ROUND(I210*H210,2)</f>
        <v>0</v>
      </c>
      <c r="BL210" s="6" t="s">
        <v>134</v>
      </c>
      <c r="BM210" s="102" t="s">
        <v>299</v>
      </c>
    </row>
    <row r="211" spans="1:65" s="16" customFormat="1" ht="19.2" x14ac:dyDescent="0.2">
      <c r="A211" s="13"/>
      <c r="B211" s="14"/>
      <c r="C211" s="13"/>
      <c r="D211" s="104" t="s">
        <v>136</v>
      </c>
      <c r="E211" s="13"/>
      <c r="F211" s="105" t="s">
        <v>298</v>
      </c>
      <c r="G211" s="13"/>
      <c r="H211" s="13"/>
      <c r="I211" s="13"/>
      <c r="J211" s="13"/>
      <c r="K211" s="195"/>
      <c r="L211" s="14"/>
      <c r="M211" s="106"/>
      <c r="N211" s="107"/>
      <c r="O211" s="99"/>
      <c r="P211" s="99"/>
      <c r="Q211" s="99"/>
      <c r="R211" s="99"/>
      <c r="S211" s="99"/>
      <c r="T211" s="10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6" t="s">
        <v>136</v>
      </c>
      <c r="AU211" s="6" t="s">
        <v>81</v>
      </c>
    </row>
    <row r="212" spans="1:65" s="109" customFormat="1" x14ac:dyDescent="0.2">
      <c r="B212" s="110"/>
      <c r="D212" s="104" t="s">
        <v>138</v>
      </c>
      <c r="F212" s="112" t="s">
        <v>300</v>
      </c>
      <c r="H212" s="113">
        <v>32.4</v>
      </c>
      <c r="K212" s="206"/>
      <c r="L212" s="110"/>
      <c r="M212" s="114"/>
      <c r="N212" s="115"/>
      <c r="O212" s="115"/>
      <c r="P212" s="115"/>
      <c r="Q212" s="115"/>
      <c r="R212" s="115"/>
      <c r="S212" s="115"/>
      <c r="T212" s="116"/>
      <c r="AT212" s="111" t="s">
        <v>138</v>
      </c>
      <c r="AU212" s="111" t="s">
        <v>81</v>
      </c>
      <c r="AV212" s="109" t="s">
        <v>81</v>
      </c>
      <c r="AW212" s="109" t="s">
        <v>3</v>
      </c>
      <c r="AX212" s="109" t="s">
        <v>79</v>
      </c>
      <c r="AY212" s="111" t="s">
        <v>127</v>
      </c>
    </row>
    <row r="213" spans="1:65" s="16" customFormat="1" ht="24.15" customHeight="1" x14ac:dyDescent="0.2">
      <c r="A213" s="13"/>
      <c r="B213" s="14"/>
      <c r="C213" s="91" t="s">
        <v>301</v>
      </c>
      <c r="D213" s="91" t="s">
        <v>129</v>
      </c>
      <c r="E213" s="92" t="s">
        <v>302</v>
      </c>
      <c r="F213" s="93" t="s">
        <v>303</v>
      </c>
      <c r="G213" s="94" t="s">
        <v>162</v>
      </c>
      <c r="H213" s="95">
        <v>0.59</v>
      </c>
      <c r="I213" s="3">
        <v>0</v>
      </c>
      <c r="J213" s="96">
        <f>ROUND(I213*H213,2)</f>
        <v>0</v>
      </c>
      <c r="K213" s="94" t="s">
        <v>133</v>
      </c>
      <c r="L213" s="14"/>
      <c r="M213" s="97" t="s">
        <v>1</v>
      </c>
      <c r="N213" s="98" t="s">
        <v>36</v>
      </c>
      <c r="O213" s="99"/>
      <c r="P213" s="100">
        <f>O213*H213</f>
        <v>0</v>
      </c>
      <c r="Q213" s="100">
        <v>2.45329</v>
      </c>
      <c r="R213" s="100">
        <f>Q213*H213</f>
        <v>1.4474410999999998</v>
      </c>
      <c r="S213" s="100">
        <v>0</v>
      </c>
      <c r="T213" s="101">
        <f>S213*H213</f>
        <v>0</v>
      </c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R213" s="102" t="s">
        <v>134</v>
      </c>
      <c r="AT213" s="102" t="s">
        <v>129</v>
      </c>
      <c r="AU213" s="102" t="s">
        <v>81</v>
      </c>
      <c r="AY213" s="6" t="s">
        <v>127</v>
      </c>
      <c r="BE213" s="103">
        <f>IF(N213="základní",J213,0)</f>
        <v>0</v>
      </c>
      <c r="BF213" s="103">
        <f>IF(N213="snížená",J213,0)</f>
        <v>0</v>
      </c>
      <c r="BG213" s="103">
        <f>IF(N213="zákl. přenesená",J213,0)</f>
        <v>0</v>
      </c>
      <c r="BH213" s="103">
        <f>IF(N213="sníž. přenesená",J213,0)</f>
        <v>0</v>
      </c>
      <c r="BI213" s="103">
        <f>IF(N213="nulová",J213,0)</f>
        <v>0</v>
      </c>
      <c r="BJ213" s="6" t="s">
        <v>79</v>
      </c>
      <c r="BK213" s="103">
        <f>ROUND(I213*H213,2)</f>
        <v>0</v>
      </c>
      <c r="BL213" s="6" t="s">
        <v>134</v>
      </c>
      <c r="BM213" s="102" t="s">
        <v>304</v>
      </c>
    </row>
    <row r="214" spans="1:65" s="16" customFormat="1" ht="19.2" x14ac:dyDescent="0.2">
      <c r="A214" s="13"/>
      <c r="B214" s="14"/>
      <c r="C214" s="13"/>
      <c r="D214" s="104" t="s">
        <v>136</v>
      </c>
      <c r="E214" s="13"/>
      <c r="F214" s="105" t="s">
        <v>305</v>
      </c>
      <c r="G214" s="13"/>
      <c r="H214" s="13"/>
      <c r="I214" s="13"/>
      <c r="J214" s="13"/>
      <c r="K214" s="195"/>
      <c r="L214" s="14"/>
      <c r="M214" s="106"/>
      <c r="N214" s="107"/>
      <c r="O214" s="99"/>
      <c r="P214" s="99"/>
      <c r="Q214" s="99"/>
      <c r="R214" s="99"/>
      <c r="S214" s="99"/>
      <c r="T214" s="10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6" t="s">
        <v>136</v>
      </c>
      <c r="AU214" s="6" t="s">
        <v>81</v>
      </c>
    </row>
    <row r="215" spans="1:65" s="109" customFormat="1" x14ac:dyDescent="0.2">
      <c r="B215" s="110"/>
      <c r="D215" s="104" t="s">
        <v>138</v>
      </c>
      <c r="E215" s="111" t="s">
        <v>1</v>
      </c>
      <c r="F215" s="112" t="s">
        <v>306</v>
      </c>
      <c r="H215" s="113">
        <v>0.59</v>
      </c>
      <c r="K215" s="206"/>
      <c r="L215" s="110"/>
      <c r="M215" s="114"/>
      <c r="N215" s="115"/>
      <c r="O215" s="115"/>
      <c r="P215" s="115"/>
      <c r="Q215" s="115"/>
      <c r="R215" s="115"/>
      <c r="S215" s="115"/>
      <c r="T215" s="116"/>
      <c r="AT215" s="111" t="s">
        <v>138</v>
      </c>
      <c r="AU215" s="111" t="s">
        <v>81</v>
      </c>
      <c r="AV215" s="109" t="s">
        <v>81</v>
      </c>
      <c r="AW215" s="109" t="s">
        <v>28</v>
      </c>
      <c r="AX215" s="109" t="s">
        <v>79</v>
      </c>
      <c r="AY215" s="111" t="s">
        <v>127</v>
      </c>
    </row>
    <row r="216" spans="1:65" s="16" customFormat="1" ht="14.4" customHeight="1" x14ac:dyDescent="0.2">
      <c r="A216" s="13"/>
      <c r="B216" s="14"/>
      <c r="C216" s="91" t="s">
        <v>307</v>
      </c>
      <c r="D216" s="91" t="s">
        <v>129</v>
      </c>
      <c r="E216" s="92" t="s">
        <v>308</v>
      </c>
      <c r="F216" s="93" t="s">
        <v>309</v>
      </c>
      <c r="G216" s="94" t="s">
        <v>132</v>
      </c>
      <c r="H216" s="95">
        <v>1.8</v>
      </c>
      <c r="I216" s="3">
        <v>0</v>
      </c>
      <c r="J216" s="96">
        <f>ROUND(I216*H216,2)</f>
        <v>0</v>
      </c>
      <c r="K216" s="94" t="s">
        <v>133</v>
      </c>
      <c r="L216" s="14"/>
      <c r="M216" s="97" t="s">
        <v>1</v>
      </c>
      <c r="N216" s="98" t="s">
        <v>36</v>
      </c>
      <c r="O216" s="99"/>
      <c r="P216" s="100">
        <f>O216*H216</f>
        <v>0</v>
      </c>
      <c r="Q216" s="100">
        <v>2.47E-3</v>
      </c>
      <c r="R216" s="100">
        <f>Q216*H216</f>
        <v>4.4460000000000003E-3</v>
      </c>
      <c r="S216" s="100">
        <v>0</v>
      </c>
      <c r="T216" s="101">
        <f>S216*H216</f>
        <v>0</v>
      </c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R216" s="102" t="s">
        <v>134</v>
      </c>
      <c r="AT216" s="102" t="s">
        <v>129</v>
      </c>
      <c r="AU216" s="102" t="s">
        <v>81</v>
      </c>
      <c r="AY216" s="6" t="s">
        <v>127</v>
      </c>
      <c r="BE216" s="103">
        <f>IF(N216="základní",J216,0)</f>
        <v>0</v>
      </c>
      <c r="BF216" s="103">
        <f>IF(N216="snížená",J216,0)</f>
        <v>0</v>
      </c>
      <c r="BG216" s="103">
        <f>IF(N216="zákl. přenesená",J216,0)</f>
        <v>0</v>
      </c>
      <c r="BH216" s="103">
        <f>IF(N216="sníž. přenesená",J216,0)</f>
        <v>0</v>
      </c>
      <c r="BI216" s="103">
        <f>IF(N216="nulová",J216,0)</f>
        <v>0</v>
      </c>
      <c r="BJ216" s="6" t="s">
        <v>79</v>
      </c>
      <c r="BK216" s="103">
        <f>ROUND(I216*H216,2)</f>
        <v>0</v>
      </c>
      <c r="BL216" s="6" t="s">
        <v>134</v>
      </c>
      <c r="BM216" s="102" t="s">
        <v>310</v>
      </c>
    </row>
    <row r="217" spans="1:65" s="16" customFormat="1" x14ac:dyDescent="0.2">
      <c r="A217" s="13"/>
      <c r="B217" s="14"/>
      <c r="C217" s="13"/>
      <c r="D217" s="104" t="s">
        <v>136</v>
      </c>
      <c r="E217" s="13"/>
      <c r="F217" s="105" t="s">
        <v>311</v>
      </c>
      <c r="G217" s="13"/>
      <c r="H217" s="13"/>
      <c r="I217" s="13"/>
      <c r="J217" s="13"/>
      <c r="K217" s="195"/>
      <c r="L217" s="14"/>
      <c r="M217" s="106"/>
      <c r="N217" s="107"/>
      <c r="O217" s="99"/>
      <c r="P217" s="99"/>
      <c r="Q217" s="99"/>
      <c r="R217" s="99"/>
      <c r="S217" s="99"/>
      <c r="T217" s="10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6" t="s">
        <v>136</v>
      </c>
      <c r="AU217" s="6" t="s">
        <v>81</v>
      </c>
    </row>
    <row r="218" spans="1:65" s="109" customFormat="1" x14ac:dyDescent="0.2">
      <c r="B218" s="110"/>
      <c r="D218" s="104" t="s">
        <v>138</v>
      </c>
      <c r="E218" s="111" t="s">
        <v>1</v>
      </c>
      <c r="F218" s="112" t="s">
        <v>312</v>
      </c>
      <c r="H218" s="113">
        <v>1.8</v>
      </c>
      <c r="K218" s="206"/>
      <c r="L218" s="110"/>
      <c r="M218" s="114"/>
      <c r="N218" s="115"/>
      <c r="O218" s="115"/>
      <c r="P218" s="115"/>
      <c r="Q218" s="115"/>
      <c r="R218" s="115"/>
      <c r="S218" s="115"/>
      <c r="T218" s="116"/>
      <c r="AT218" s="111" t="s">
        <v>138</v>
      </c>
      <c r="AU218" s="111" t="s">
        <v>81</v>
      </c>
      <c r="AV218" s="109" t="s">
        <v>81</v>
      </c>
      <c r="AW218" s="109" t="s">
        <v>28</v>
      </c>
      <c r="AX218" s="109" t="s">
        <v>79</v>
      </c>
      <c r="AY218" s="111" t="s">
        <v>127</v>
      </c>
    </row>
    <row r="219" spans="1:65" s="16" customFormat="1" ht="14.4" customHeight="1" x14ac:dyDescent="0.2">
      <c r="A219" s="13"/>
      <c r="B219" s="14"/>
      <c r="C219" s="91" t="s">
        <v>313</v>
      </c>
      <c r="D219" s="91" t="s">
        <v>129</v>
      </c>
      <c r="E219" s="92" t="s">
        <v>314</v>
      </c>
      <c r="F219" s="93" t="s">
        <v>315</v>
      </c>
      <c r="G219" s="94" t="s">
        <v>132</v>
      </c>
      <c r="H219" s="95">
        <v>1.8</v>
      </c>
      <c r="I219" s="3">
        <v>0</v>
      </c>
      <c r="J219" s="96">
        <f>ROUND(I219*H219,2)</f>
        <v>0</v>
      </c>
      <c r="K219" s="94" t="s">
        <v>133</v>
      </c>
      <c r="L219" s="14"/>
      <c r="M219" s="97" t="s">
        <v>1</v>
      </c>
      <c r="N219" s="98" t="s">
        <v>36</v>
      </c>
      <c r="O219" s="99"/>
      <c r="P219" s="100">
        <f>O219*H219</f>
        <v>0</v>
      </c>
      <c r="Q219" s="100">
        <v>0</v>
      </c>
      <c r="R219" s="100">
        <f>Q219*H219</f>
        <v>0</v>
      </c>
      <c r="S219" s="100">
        <v>0</v>
      </c>
      <c r="T219" s="101">
        <f>S219*H219</f>
        <v>0</v>
      </c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R219" s="102" t="s">
        <v>134</v>
      </c>
      <c r="AT219" s="102" t="s">
        <v>129</v>
      </c>
      <c r="AU219" s="102" t="s">
        <v>81</v>
      </c>
      <c r="AY219" s="6" t="s">
        <v>127</v>
      </c>
      <c r="BE219" s="103">
        <f>IF(N219="základní",J219,0)</f>
        <v>0</v>
      </c>
      <c r="BF219" s="103">
        <f>IF(N219="snížená",J219,0)</f>
        <v>0</v>
      </c>
      <c r="BG219" s="103">
        <f>IF(N219="zákl. přenesená",J219,0)</f>
        <v>0</v>
      </c>
      <c r="BH219" s="103">
        <f>IF(N219="sníž. přenesená",J219,0)</f>
        <v>0</v>
      </c>
      <c r="BI219" s="103">
        <f>IF(N219="nulová",J219,0)</f>
        <v>0</v>
      </c>
      <c r="BJ219" s="6" t="s">
        <v>79</v>
      </c>
      <c r="BK219" s="103">
        <f>ROUND(I219*H219,2)</f>
        <v>0</v>
      </c>
      <c r="BL219" s="6" t="s">
        <v>134</v>
      </c>
      <c r="BM219" s="102" t="s">
        <v>316</v>
      </c>
    </row>
    <row r="220" spans="1:65" s="16" customFormat="1" x14ac:dyDescent="0.2">
      <c r="A220" s="13"/>
      <c r="B220" s="14"/>
      <c r="C220" s="13"/>
      <c r="D220" s="104" t="s">
        <v>136</v>
      </c>
      <c r="E220" s="13"/>
      <c r="F220" s="105" t="s">
        <v>317</v>
      </c>
      <c r="G220" s="13"/>
      <c r="H220" s="13"/>
      <c r="I220" s="13"/>
      <c r="J220" s="13"/>
      <c r="K220" s="195"/>
      <c r="L220" s="14"/>
      <c r="M220" s="106"/>
      <c r="N220" s="107"/>
      <c r="O220" s="99"/>
      <c r="P220" s="99"/>
      <c r="Q220" s="99"/>
      <c r="R220" s="99"/>
      <c r="S220" s="99"/>
      <c r="T220" s="10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6" t="s">
        <v>136</v>
      </c>
      <c r="AU220" s="6" t="s">
        <v>81</v>
      </c>
    </row>
    <row r="221" spans="1:65" s="16" customFormat="1" ht="14.4" customHeight="1" x14ac:dyDescent="0.2">
      <c r="A221" s="13"/>
      <c r="B221" s="14"/>
      <c r="C221" s="91" t="s">
        <v>318</v>
      </c>
      <c r="D221" s="91" t="s">
        <v>129</v>
      </c>
      <c r="E221" s="92" t="s">
        <v>319</v>
      </c>
      <c r="F221" s="93" t="s">
        <v>320</v>
      </c>
      <c r="G221" s="94" t="s">
        <v>239</v>
      </c>
      <c r="H221" s="95">
        <v>2.7E-2</v>
      </c>
      <c r="I221" s="3">
        <v>0</v>
      </c>
      <c r="J221" s="96">
        <f>ROUND(I221*H221,2)</f>
        <v>0</v>
      </c>
      <c r="K221" s="94" t="s">
        <v>133</v>
      </c>
      <c r="L221" s="14"/>
      <c r="M221" s="97" t="s">
        <v>1</v>
      </c>
      <c r="N221" s="98" t="s">
        <v>36</v>
      </c>
      <c r="O221" s="99"/>
      <c r="P221" s="100">
        <f>O221*H221</f>
        <v>0</v>
      </c>
      <c r="Q221" s="100">
        <v>1.06277</v>
      </c>
      <c r="R221" s="100">
        <f>Q221*H221</f>
        <v>2.8694789999999998E-2</v>
      </c>
      <c r="S221" s="100">
        <v>0</v>
      </c>
      <c r="T221" s="101">
        <f>S221*H221</f>
        <v>0</v>
      </c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R221" s="102" t="s">
        <v>134</v>
      </c>
      <c r="AT221" s="102" t="s">
        <v>129</v>
      </c>
      <c r="AU221" s="102" t="s">
        <v>81</v>
      </c>
      <c r="AY221" s="6" t="s">
        <v>127</v>
      </c>
      <c r="BE221" s="103">
        <f>IF(N221="základní",J221,0)</f>
        <v>0</v>
      </c>
      <c r="BF221" s="103">
        <f>IF(N221="snížená",J221,0)</f>
        <v>0</v>
      </c>
      <c r="BG221" s="103">
        <f>IF(N221="zákl. přenesená",J221,0)</f>
        <v>0</v>
      </c>
      <c r="BH221" s="103">
        <f>IF(N221="sníž. přenesená",J221,0)</f>
        <v>0</v>
      </c>
      <c r="BI221" s="103">
        <f>IF(N221="nulová",J221,0)</f>
        <v>0</v>
      </c>
      <c r="BJ221" s="6" t="s">
        <v>79</v>
      </c>
      <c r="BK221" s="103">
        <f>ROUND(I221*H221,2)</f>
        <v>0</v>
      </c>
      <c r="BL221" s="6" t="s">
        <v>134</v>
      </c>
      <c r="BM221" s="102" t="s">
        <v>321</v>
      </c>
    </row>
    <row r="222" spans="1:65" s="16" customFormat="1" x14ac:dyDescent="0.2">
      <c r="A222" s="13"/>
      <c r="B222" s="14"/>
      <c r="C222" s="13"/>
      <c r="D222" s="104" t="s">
        <v>136</v>
      </c>
      <c r="E222" s="13"/>
      <c r="F222" s="105" t="s">
        <v>322</v>
      </c>
      <c r="G222" s="13"/>
      <c r="H222" s="13"/>
      <c r="I222" s="13"/>
      <c r="J222" s="13"/>
      <c r="K222" s="195"/>
      <c r="L222" s="14"/>
      <c r="M222" s="106"/>
      <c r="N222" s="107"/>
      <c r="O222" s="99"/>
      <c r="P222" s="99"/>
      <c r="Q222" s="99"/>
      <c r="R222" s="99"/>
      <c r="S222" s="99"/>
      <c r="T222" s="10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6" t="s">
        <v>136</v>
      </c>
      <c r="AU222" s="6" t="s">
        <v>81</v>
      </c>
    </row>
    <row r="223" spans="1:65" s="109" customFormat="1" x14ac:dyDescent="0.2">
      <c r="B223" s="110"/>
      <c r="D223" s="104" t="s">
        <v>138</v>
      </c>
      <c r="E223" s="111" t="s">
        <v>1</v>
      </c>
      <c r="F223" s="112" t="s">
        <v>323</v>
      </c>
      <c r="H223" s="113">
        <v>2.7E-2</v>
      </c>
      <c r="K223" s="206"/>
      <c r="L223" s="110"/>
      <c r="M223" s="114"/>
      <c r="N223" s="115"/>
      <c r="O223" s="115"/>
      <c r="P223" s="115"/>
      <c r="Q223" s="115"/>
      <c r="R223" s="115"/>
      <c r="S223" s="115"/>
      <c r="T223" s="116"/>
      <c r="AT223" s="111" t="s">
        <v>138</v>
      </c>
      <c r="AU223" s="111" t="s">
        <v>81</v>
      </c>
      <c r="AV223" s="109" t="s">
        <v>81</v>
      </c>
      <c r="AW223" s="109" t="s">
        <v>28</v>
      </c>
      <c r="AX223" s="109" t="s">
        <v>79</v>
      </c>
      <c r="AY223" s="111" t="s">
        <v>127</v>
      </c>
    </row>
    <row r="224" spans="1:65" s="78" customFormat="1" ht="22.95" customHeight="1" x14ac:dyDescent="0.25">
      <c r="B224" s="79"/>
      <c r="D224" s="80" t="s">
        <v>70</v>
      </c>
      <c r="E224" s="89" t="s">
        <v>134</v>
      </c>
      <c r="F224" s="89" t="s">
        <v>324</v>
      </c>
      <c r="J224" s="90">
        <f>BK224</f>
        <v>0</v>
      </c>
      <c r="K224" s="87"/>
      <c r="L224" s="79"/>
      <c r="M224" s="83"/>
      <c r="N224" s="84"/>
      <c r="O224" s="84"/>
      <c r="P224" s="85">
        <f>SUM(P225:P227)</f>
        <v>0</v>
      </c>
      <c r="Q224" s="84"/>
      <c r="R224" s="85">
        <f>SUM(R225:R227)</f>
        <v>2.3143024799999998</v>
      </c>
      <c r="S224" s="84"/>
      <c r="T224" s="86">
        <f>SUM(T225:T227)</f>
        <v>0</v>
      </c>
      <c r="AR224" s="80" t="s">
        <v>79</v>
      </c>
      <c r="AT224" s="87" t="s">
        <v>70</v>
      </c>
      <c r="AU224" s="87" t="s">
        <v>79</v>
      </c>
      <c r="AY224" s="80" t="s">
        <v>127</v>
      </c>
      <c r="BK224" s="88">
        <f>SUM(BK225:BK227)</f>
        <v>0</v>
      </c>
    </row>
    <row r="225" spans="1:65" s="16" customFormat="1" ht="24.15" customHeight="1" x14ac:dyDescent="0.2">
      <c r="A225" s="13"/>
      <c r="B225" s="14"/>
      <c r="C225" s="91" t="s">
        <v>325</v>
      </c>
      <c r="D225" s="91" t="s">
        <v>129</v>
      </c>
      <c r="E225" s="92" t="s">
        <v>326</v>
      </c>
      <c r="F225" s="93" t="s">
        <v>327</v>
      </c>
      <c r="G225" s="94" t="s">
        <v>162</v>
      </c>
      <c r="H225" s="95">
        <v>1.224</v>
      </c>
      <c r="I225" s="3">
        <v>0</v>
      </c>
      <c r="J225" s="96">
        <f>ROUND(I225*H225,2)</f>
        <v>0</v>
      </c>
      <c r="K225" s="94" t="s">
        <v>133</v>
      </c>
      <c r="L225" s="14"/>
      <c r="M225" s="97" t="s">
        <v>1</v>
      </c>
      <c r="N225" s="98" t="s">
        <v>36</v>
      </c>
      <c r="O225" s="99"/>
      <c r="P225" s="100">
        <f>O225*H225</f>
        <v>0</v>
      </c>
      <c r="Q225" s="100">
        <v>1.8907700000000001</v>
      </c>
      <c r="R225" s="100">
        <f>Q225*H225</f>
        <v>2.3143024799999998</v>
      </c>
      <c r="S225" s="100">
        <v>0</v>
      </c>
      <c r="T225" s="101">
        <f>S225*H225</f>
        <v>0</v>
      </c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R225" s="102" t="s">
        <v>134</v>
      </c>
      <c r="AT225" s="102" t="s">
        <v>129</v>
      </c>
      <c r="AU225" s="102" t="s">
        <v>81</v>
      </c>
      <c r="AY225" s="6" t="s">
        <v>127</v>
      </c>
      <c r="BE225" s="103">
        <f>IF(N225="základní",J225,0)</f>
        <v>0</v>
      </c>
      <c r="BF225" s="103">
        <f>IF(N225="snížená",J225,0)</f>
        <v>0</v>
      </c>
      <c r="BG225" s="103">
        <f>IF(N225="zákl. přenesená",J225,0)</f>
        <v>0</v>
      </c>
      <c r="BH225" s="103">
        <f>IF(N225="sníž. přenesená",J225,0)</f>
        <v>0</v>
      </c>
      <c r="BI225" s="103">
        <f>IF(N225="nulová",J225,0)</f>
        <v>0</v>
      </c>
      <c r="BJ225" s="6" t="s">
        <v>79</v>
      </c>
      <c r="BK225" s="103">
        <f>ROUND(I225*H225,2)</f>
        <v>0</v>
      </c>
      <c r="BL225" s="6" t="s">
        <v>134</v>
      </c>
      <c r="BM225" s="102" t="s">
        <v>328</v>
      </c>
    </row>
    <row r="226" spans="1:65" s="16" customFormat="1" ht="19.2" x14ac:dyDescent="0.2">
      <c r="A226" s="13"/>
      <c r="B226" s="14"/>
      <c r="C226" s="13"/>
      <c r="D226" s="104" t="s">
        <v>136</v>
      </c>
      <c r="E226" s="13"/>
      <c r="F226" s="105" t="s">
        <v>329</v>
      </c>
      <c r="G226" s="13"/>
      <c r="H226" s="13"/>
      <c r="I226" s="13"/>
      <c r="J226" s="13"/>
      <c r="K226" s="195"/>
      <c r="L226" s="14"/>
      <c r="M226" s="106"/>
      <c r="N226" s="107"/>
      <c r="O226" s="99"/>
      <c r="P226" s="99"/>
      <c r="Q226" s="99"/>
      <c r="R226" s="99"/>
      <c r="S226" s="99"/>
      <c r="T226" s="10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6" t="s">
        <v>136</v>
      </c>
      <c r="AU226" s="6" t="s">
        <v>81</v>
      </c>
    </row>
    <row r="227" spans="1:65" s="109" customFormat="1" x14ac:dyDescent="0.2">
      <c r="B227" s="110"/>
      <c r="D227" s="104" t="s">
        <v>138</v>
      </c>
      <c r="E227" s="111" t="s">
        <v>1</v>
      </c>
      <c r="F227" s="112" t="s">
        <v>330</v>
      </c>
      <c r="H227" s="113">
        <v>1.224</v>
      </c>
      <c r="K227" s="206"/>
      <c r="L227" s="110"/>
      <c r="M227" s="114"/>
      <c r="N227" s="115"/>
      <c r="O227" s="115"/>
      <c r="P227" s="115"/>
      <c r="Q227" s="115"/>
      <c r="R227" s="115"/>
      <c r="S227" s="115"/>
      <c r="T227" s="116"/>
      <c r="AT227" s="111" t="s">
        <v>138</v>
      </c>
      <c r="AU227" s="111" t="s">
        <v>81</v>
      </c>
      <c r="AV227" s="109" t="s">
        <v>81</v>
      </c>
      <c r="AW227" s="109" t="s">
        <v>28</v>
      </c>
      <c r="AX227" s="109" t="s">
        <v>79</v>
      </c>
      <c r="AY227" s="111" t="s">
        <v>127</v>
      </c>
    </row>
    <row r="228" spans="1:65" s="78" customFormat="1" ht="22.95" customHeight="1" x14ac:dyDescent="0.25">
      <c r="B228" s="79"/>
      <c r="D228" s="80" t="s">
        <v>70</v>
      </c>
      <c r="E228" s="89" t="s">
        <v>154</v>
      </c>
      <c r="F228" s="89" t="s">
        <v>331</v>
      </c>
      <c r="J228" s="90">
        <f>BK228</f>
        <v>0</v>
      </c>
      <c r="K228" s="87"/>
      <c r="L228" s="79"/>
      <c r="M228" s="83"/>
      <c r="N228" s="84"/>
      <c r="O228" s="84"/>
      <c r="P228" s="85">
        <f>SUM(P229:P258)</f>
        <v>0</v>
      </c>
      <c r="Q228" s="84"/>
      <c r="R228" s="85">
        <f>SUM(R229:R258)</f>
        <v>338.61099999999999</v>
      </c>
      <c r="S228" s="84"/>
      <c r="T228" s="86">
        <f>SUM(T229:T258)</f>
        <v>0</v>
      </c>
      <c r="AR228" s="80" t="s">
        <v>79</v>
      </c>
      <c r="AT228" s="87" t="s">
        <v>70</v>
      </c>
      <c r="AU228" s="87" t="s">
        <v>79</v>
      </c>
      <c r="AY228" s="80" t="s">
        <v>127</v>
      </c>
      <c r="BK228" s="88">
        <f>SUM(BK229:BK258)</f>
        <v>0</v>
      </c>
    </row>
    <row r="229" spans="1:65" s="16" customFormat="1" ht="37.950000000000003" customHeight="1" x14ac:dyDescent="0.2">
      <c r="A229" s="13"/>
      <c r="B229" s="14"/>
      <c r="C229" s="91" t="s">
        <v>332</v>
      </c>
      <c r="D229" s="91" t="s">
        <v>129</v>
      </c>
      <c r="E229" s="92" t="s">
        <v>333</v>
      </c>
      <c r="F229" s="93" t="s">
        <v>334</v>
      </c>
      <c r="G229" s="94" t="s">
        <v>132</v>
      </c>
      <c r="H229" s="95">
        <v>752.13</v>
      </c>
      <c r="I229" s="3">
        <v>0</v>
      </c>
      <c r="J229" s="96">
        <f>ROUND(I229*H229,2)</f>
        <v>0</v>
      </c>
      <c r="K229" s="94" t="s">
        <v>133</v>
      </c>
      <c r="L229" s="14"/>
      <c r="M229" s="97" t="s">
        <v>1</v>
      </c>
      <c r="N229" s="98" t="s">
        <v>36</v>
      </c>
      <c r="O229" s="99"/>
      <c r="P229" s="100">
        <f>O229*H229</f>
        <v>0</v>
      </c>
      <c r="Q229" s="100">
        <v>0</v>
      </c>
      <c r="R229" s="100">
        <f>Q229*H229</f>
        <v>0</v>
      </c>
      <c r="S229" s="100">
        <v>0</v>
      </c>
      <c r="T229" s="101">
        <f>S229*H229</f>
        <v>0</v>
      </c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R229" s="102" t="s">
        <v>134</v>
      </c>
      <c r="AT229" s="102" t="s">
        <v>129</v>
      </c>
      <c r="AU229" s="102" t="s">
        <v>81</v>
      </c>
      <c r="AY229" s="6" t="s">
        <v>127</v>
      </c>
      <c r="BE229" s="103">
        <f>IF(N229="základní",J229,0)</f>
        <v>0</v>
      </c>
      <c r="BF229" s="103">
        <f>IF(N229="snížená",J229,0)</f>
        <v>0</v>
      </c>
      <c r="BG229" s="103">
        <f>IF(N229="zákl. přenesená",J229,0)</f>
        <v>0</v>
      </c>
      <c r="BH229" s="103">
        <f>IF(N229="sníž. přenesená",J229,0)</f>
        <v>0</v>
      </c>
      <c r="BI229" s="103">
        <f>IF(N229="nulová",J229,0)</f>
        <v>0</v>
      </c>
      <c r="BJ229" s="6" t="s">
        <v>79</v>
      </c>
      <c r="BK229" s="103">
        <f>ROUND(I229*H229,2)</f>
        <v>0</v>
      </c>
      <c r="BL229" s="6" t="s">
        <v>134</v>
      </c>
      <c r="BM229" s="102" t="s">
        <v>335</v>
      </c>
    </row>
    <row r="230" spans="1:65" s="16" customFormat="1" ht="48" x14ac:dyDescent="0.2">
      <c r="A230" s="13"/>
      <c r="B230" s="14"/>
      <c r="C230" s="13"/>
      <c r="D230" s="104" t="s">
        <v>136</v>
      </c>
      <c r="E230" s="13"/>
      <c r="F230" s="105" t="s">
        <v>336</v>
      </c>
      <c r="G230" s="13"/>
      <c r="H230" s="13"/>
      <c r="I230" s="13"/>
      <c r="J230" s="13"/>
      <c r="K230" s="195"/>
      <c r="L230" s="14"/>
      <c r="M230" s="106"/>
      <c r="N230" s="107"/>
      <c r="O230" s="99"/>
      <c r="P230" s="99"/>
      <c r="Q230" s="99"/>
      <c r="R230" s="99"/>
      <c r="S230" s="99"/>
      <c r="T230" s="10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6" t="s">
        <v>136</v>
      </c>
      <c r="AU230" s="6" t="s">
        <v>81</v>
      </c>
    </row>
    <row r="231" spans="1:65" s="16" customFormat="1" ht="26.25" customHeight="1" x14ac:dyDescent="0.2">
      <c r="A231" s="13"/>
      <c r="B231" s="14"/>
      <c r="C231" s="133" t="s">
        <v>337</v>
      </c>
      <c r="D231" s="133" t="s">
        <v>251</v>
      </c>
      <c r="E231" s="134" t="s">
        <v>338</v>
      </c>
      <c r="F231" s="135" t="s">
        <v>339</v>
      </c>
      <c r="G231" s="136" t="s">
        <v>239</v>
      </c>
      <c r="H231" s="137">
        <v>6.5780000000000003</v>
      </c>
      <c r="I231" s="4">
        <v>0</v>
      </c>
      <c r="J231" s="138">
        <f>ROUND(I231*H231,2)</f>
        <v>0</v>
      </c>
      <c r="K231" s="136" t="s">
        <v>133</v>
      </c>
      <c r="L231" s="139"/>
      <c r="M231" s="140" t="s">
        <v>1</v>
      </c>
      <c r="N231" s="141" t="s">
        <v>36</v>
      </c>
      <c r="O231" s="99"/>
      <c r="P231" s="100">
        <f>O231*H231</f>
        <v>0</v>
      </c>
      <c r="Q231" s="100">
        <v>1</v>
      </c>
      <c r="R231" s="100">
        <f>Q231*H231</f>
        <v>6.5780000000000003</v>
      </c>
      <c r="S231" s="100">
        <v>0</v>
      </c>
      <c r="T231" s="101">
        <f>S231*H231</f>
        <v>0</v>
      </c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R231" s="102" t="s">
        <v>174</v>
      </c>
      <c r="AT231" s="102" t="s">
        <v>251</v>
      </c>
      <c r="AU231" s="102" t="s">
        <v>81</v>
      </c>
      <c r="AY231" s="6" t="s">
        <v>127</v>
      </c>
      <c r="BE231" s="103">
        <f>IF(N231="základní",J231,0)</f>
        <v>0</v>
      </c>
      <c r="BF231" s="103">
        <f>IF(N231="snížená",J231,0)</f>
        <v>0</v>
      </c>
      <c r="BG231" s="103">
        <f>IF(N231="zákl. přenesená",J231,0)</f>
        <v>0</v>
      </c>
      <c r="BH231" s="103">
        <f>IF(N231="sníž. přenesená",J231,0)</f>
        <v>0</v>
      </c>
      <c r="BI231" s="103">
        <f>IF(N231="nulová",J231,0)</f>
        <v>0</v>
      </c>
      <c r="BJ231" s="6" t="s">
        <v>79</v>
      </c>
      <c r="BK231" s="103">
        <f>ROUND(I231*H231,2)</f>
        <v>0</v>
      </c>
      <c r="BL231" s="6" t="s">
        <v>134</v>
      </c>
      <c r="BM231" s="102" t="s">
        <v>340</v>
      </c>
    </row>
    <row r="232" spans="1:65" s="16" customFormat="1" x14ac:dyDescent="0.2">
      <c r="A232" s="13"/>
      <c r="B232" s="14"/>
      <c r="C232" s="13"/>
      <c r="D232" s="104" t="s">
        <v>136</v>
      </c>
      <c r="E232" s="13"/>
      <c r="F232" s="105" t="s">
        <v>339</v>
      </c>
      <c r="G232" s="13"/>
      <c r="H232" s="13"/>
      <c r="I232" s="13"/>
      <c r="J232" s="13"/>
      <c r="K232" s="195"/>
      <c r="L232" s="14"/>
      <c r="M232" s="106"/>
      <c r="N232" s="107"/>
      <c r="O232" s="99"/>
      <c r="P232" s="99"/>
      <c r="Q232" s="99"/>
      <c r="R232" s="99"/>
      <c r="S232" s="99"/>
      <c r="T232" s="10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6" t="s">
        <v>136</v>
      </c>
      <c r="AU232" s="6" t="s">
        <v>81</v>
      </c>
    </row>
    <row r="233" spans="1:65" s="16" customFormat="1" ht="14.4" customHeight="1" x14ac:dyDescent="0.2">
      <c r="A233" s="13"/>
      <c r="B233" s="14"/>
      <c r="C233" s="91" t="s">
        <v>341</v>
      </c>
      <c r="D233" s="91" t="s">
        <v>129</v>
      </c>
      <c r="E233" s="92" t="s">
        <v>342</v>
      </c>
      <c r="F233" s="93" t="s">
        <v>343</v>
      </c>
      <c r="G233" s="94" t="s">
        <v>132</v>
      </c>
      <c r="H233" s="95">
        <v>752.13</v>
      </c>
      <c r="I233" s="3">
        <v>0</v>
      </c>
      <c r="J233" s="96">
        <f>ROUND(I233*H233,2)</f>
        <v>0</v>
      </c>
      <c r="K233" s="94" t="s">
        <v>133</v>
      </c>
      <c r="L233" s="14"/>
      <c r="M233" s="97" t="s">
        <v>1</v>
      </c>
      <c r="N233" s="98" t="s">
        <v>36</v>
      </c>
      <c r="O233" s="99"/>
      <c r="P233" s="100">
        <f>O233*H233</f>
        <v>0</v>
      </c>
      <c r="Q233" s="100">
        <v>0</v>
      </c>
      <c r="R233" s="100">
        <f>Q233*H233</f>
        <v>0</v>
      </c>
      <c r="S233" s="100">
        <v>0</v>
      </c>
      <c r="T233" s="101">
        <f>S233*H233</f>
        <v>0</v>
      </c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R233" s="102" t="s">
        <v>134</v>
      </c>
      <c r="AT233" s="102" t="s">
        <v>129</v>
      </c>
      <c r="AU233" s="102" t="s">
        <v>81</v>
      </c>
      <c r="AY233" s="6" t="s">
        <v>127</v>
      </c>
      <c r="BE233" s="103">
        <f>IF(N233="základní",J233,0)</f>
        <v>0</v>
      </c>
      <c r="BF233" s="103">
        <f>IF(N233="snížená",J233,0)</f>
        <v>0</v>
      </c>
      <c r="BG233" s="103">
        <f>IF(N233="zákl. přenesená",J233,0)</f>
        <v>0</v>
      </c>
      <c r="BH233" s="103">
        <f>IF(N233="sníž. přenesená",J233,0)</f>
        <v>0</v>
      </c>
      <c r="BI233" s="103">
        <f>IF(N233="nulová",J233,0)</f>
        <v>0</v>
      </c>
      <c r="BJ233" s="6" t="s">
        <v>79</v>
      </c>
      <c r="BK233" s="103">
        <f>ROUND(I233*H233,2)</f>
        <v>0</v>
      </c>
      <c r="BL233" s="6" t="s">
        <v>134</v>
      </c>
      <c r="BM233" s="102" t="s">
        <v>344</v>
      </c>
    </row>
    <row r="234" spans="1:65" s="16" customFormat="1" ht="38.4" x14ac:dyDescent="0.2">
      <c r="A234" s="13"/>
      <c r="B234" s="14"/>
      <c r="C234" s="13"/>
      <c r="D234" s="104" t="s">
        <v>136</v>
      </c>
      <c r="E234" s="13"/>
      <c r="F234" s="105" t="s">
        <v>345</v>
      </c>
      <c r="G234" s="13"/>
      <c r="H234" s="13"/>
      <c r="I234" s="13"/>
      <c r="J234" s="13"/>
      <c r="K234" s="195"/>
      <c r="L234" s="14"/>
      <c r="M234" s="106"/>
      <c r="N234" s="107"/>
      <c r="O234" s="99"/>
      <c r="P234" s="99"/>
      <c r="Q234" s="99"/>
      <c r="R234" s="99"/>
      <c r="S234" s="99"/>
      <c r="T234" s="10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6" t="s">
        <v>136</v>
      </c>
      <c r="AU234" s="6" t="s">
        <v>81</v>
      </c>
    </row>
    <row r="235" spans="1:65" s="16" customFormat="1" ht="19.2" x14ac:dyDescent="0.2">
      <c r="A235" s="13"/>
      <c r="B235" s="14"/>
      <c r="C235" s="13"/>
      <c r="D235" s="104" t="s">
        <v>165</v>
      </c>
      <c r="E235" s="13"/>
      <c r="F235" s="117" t="s">
        <v>346</v>
      </c>
      <c r="G235" s="13"/>
      <c r="H235" s="13"/>
      <c r="I235" s="13"/>
      <c r="J235" s="13"/>
      <c r="K235" s="195"/>
      <c r="L235" s="14"/>
      <c r="M235" s="106"/>
      <c r="N235" s="107"/>
      <c r="O235" s="99"/>
      <c r="P235" s="99"/>
      <c r="Q235" s="99"/>
      <c r="R235" s="99"/>
      <c r="S235" s="99"/>
      <c r="T235" s="10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6" t="s">
        <v>165</v>
      </c>
      <c r="AU235" s="6" t="s">
        <v>81</v>
      </c>
    </row>
    <row r="236" spans="1:65" s="16" customFormat="1" ht="24.15" customHeight="1" x14ac:dyDescent="0.2">
      <c r="A236" s="13"/>
      <c r="B236" s="14"/>
      <c r="C236" s="133" t="s">
        <v>347</v>
      </c>
      <c r="D236" s="133" t="s">
        <v>251</v>
      </c>
      <c r="E236" s="134" t="s">
        <v>348</v>
      </c>
      <c r="F236" s="135" t="s">
        <v>349</v>
      </c>
      <c r="G236" s="136" t="s">
        <v>162</v>
      </c>
      <c r="H236" s="137">
        <v>332.03300000000002</v>
      </c>
      <c r="I236" s="4">
        <v>0</v>
      </c>
      <c r="J236" s="138">
        <f>ROUND(I236*H236,2)</f>
        <v>0</v>
      </c>
      <c r="K236" s="136" t="s">
        <v>350</v>
      </c>
      <c r="L236" s="139"/>
      <c r="M236" s="140" t="s">
        <v>1</v>
      </c>
      <c r="N236" s="141" t="s">
        <v>36</v>
      </c>
      <c r="O236" s="99"/>
      <c r="P236" s="100">
        <f>O236*H236</f>
        <v>0</v>
      </c>
      <c r="Q236" s="100">
        <v>1</v>
      </c>
      <c r="R236" s="100">
        <f>Q236*H236</f>
        <v>332.03300000000002</v>
      </c>
      <c r="S236" s="100">
        <v>0</v>
      </c>
      <c r="T236" s="101">
        <f>S236*H236</f>
        <v>0</v>
      </c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R236" s="102" t="s">
        <v>174</v>
      </c>
      <c r="AT236" s="102" t="s">
        <v>251</v>
      </c>
      <c r="AU236" s="102" t="s">
        <v>81</v>
      </c>
      <c r="AY236" s="6" t="s">
        <v>127</v>
      </c>
      <c r="BE236" s="103">
        <f>IF(N236="základní",J236,0)</f>
        <v>0</v>
      </c>
      <c r="BF236" s="103">
        <f>IF(N236="snížená",J236,0)</f>
        <v>0</v>
      </c>
      <c r="BG236" s="103">
        <f>IF(N236="zákl. přenesená",J236,0)</f>
        <v>0</v>
      </c>
      <c r="BH236" s="103">
        <f>IF(N236="sníž. přenesená",J236,0)</f>
        <v>0</v>
      </c>
      <c r="BI236" s="103">
        <f>IF(N236="nulová",J236,0)</f>
        <v>0</v>
      </c>
      <c r="BJ236" s="6" t="s">
        <v>79</v>
      </c>
      <c r="BK236" s="103">
        <f>ROUND(I236*H236,2)</f>
        <v>0</v>
      </c>
      <c r="BL236" s="6" t="s">
        <v>134</v>
      </c>
      <c r="BM236" s="102" t="s">
        <v>351</v>
      </c>
    </row>
    <row r="237" spans="1:65" s="109" customFormat="1" x14ac:dyDescent="0.2">
      <c r="B237" s="110"/>
      <c r="D237" s="104" t="s">
        <v>138</v>
      </c>
      <c r="E237" s="111" t="s">
        <v>1</v>
      </c>
      <c r="F237" s="112" t="s">
        <v>352</v>
      </c>
      <c r="H237" s="113">
        <v>188.03299999999999</v>
      </c>
      <c r="K237" s="206"/>
      <c r="L237" s="110"/>
      <c r="M237" s="114"/>
      <c r="N237" s="115"/>
      <c r="O237" s="115"/>
      <c r="P237" s="115"/>
      <c r="Q237" s="115"/>
      <c r="R237" s="115"/>
      <c r="S237" s="115"/>
      <c r="T237" s="116"/>
      <c r="AT237" s="111" t="s">
        <v>138</v>
      </c>
      <c r="AU237" s="111" t="s">
        <v>81</v>
      </c>
      <c r="AV237" s="109" t="s">
        <v>81</v>
      </c>
      <c r="AW237" s="109" t="s">
        <v>28</v>
      </c>
      <c r="AX237" s="109" t="s">
        <v>71</v>
      </c>
      <c r="AY237" s="111" t="s">
        <v>127</v>
      </c>
    </row>
    <row r="238" spans="1:65" s="109" customFormat="1" x14ac:dyDescent="0.2">
      <c r="B238" s="110"/>
      <c r="D238" s="104" t="s">
        <v>138</v>
      </c>
      <c r="E238" s="111" t="s">
        <v>1</v>
      </c>
      <c r="F238" s="112" t="s">
        <v>353</v>
      </c>
      <c r="H238" s="113">
        <v>144</v>
      </c>
      <c r="K238" s="206"/>
      <c r="L238" s="110"/>
      <c r="M238" s="114"/>
      <c r="N238" s="115"/>
      <c r="O238" s="115"/>
      <c r="P238" s="115"/>
      <c r="Q238" s="115"/>
      <c r="R238" s="115"/>
      <c r="S238" s="115"/>
      <c r="T238" s="116"/>
      <c r="AT238" s="111" t="s">
        <v>138</v>
      </c>
      <c r="AU238" s="111" t="s">
        <v>81</v>
      </c>
      <c r="AV238" s="109" t="s">
        <v>81</v>
      </c>
      <c r="AW238" s="109" t="s">
        <v>28</v>
      </c>
      <c r="AX238" s="109" t="s">
        <v>71</v>
      </c>
      <c r="AY238" s="111" t="s">
        <v>127</v>
      </c>
    </row>
    <row r="239" spans="1:65" s="125" customFormat="1" x14ac:dyDescent="0.2">
      <c r="B239" s="126"/>
      <c r="D239" s="104" t="s">
        <v>138</v>
      </c>
      <c r="E239" s="127" t="s">
        <v>1</v>
      </c>
      <c r="F239" s="128" t="s">
        <v>250</v>
      </c>
      <c r="H239" s="129">
        <v>332.03300000000002</v>
      </c>
      <c r="K239" s="208"/>
      <c r="L239" s="126"/>
      <c r="M239" s="130"/>
      <c r="N239" s="131"/>
      <c r="O239" s="131"/>
      <c r="P239" s="131"/>
      <c r="Q239" s="131"/>
      <c r="R239" s="131"/>
      <c r="S239" s="131"/>
      <c r="T239" s="132"/>
      <c r="AT239" s="127" t="s">
        <v>138</v>
      </c>
      <c r="AU239" s="127" t="s">
        <v>81</v>
      </c>
      <c r="AV239" s="125" t="s">
        <v>134</v>
      </c>
      <c r="AW239" s="125" t="s">
        <v>28</v>
      </c>
      <c r="AX239" s="125" t="s">
        <v>79</v>
      </c>
      <c r="AY239" s="127" t="s">
        <v>127</v>
      </c>
    </row>
    <row r="240" spans="1:65" s="16" customFormat="1" ht="14.4" customHeight="1" x14ac:dyDescent="0.2">
      <c r="A240" s="13"/>
      <c r="B240" s="14"/>
      <c r="C240" s="91" t="s">
        <v>354</v>
      </c>
      <c r="D240" s="91" t="s">
        <v>129</v>
      </c>
      <c r="E240" s="92" t="s">
        <v>355</v>
      </c>
      <c r="F240" s="93" t="s">
        <v>356</v>
      </c>
      <c r="G240" s="94" t="s">
        <v>132</v>
      </c>
      <c r="H240" s="95">
        <v>87.2</v>
      </c>
      <c r="I240" s="3">
        <v>0</v>
      </c>
      <c r="J240" s="96">
        <f>ROUND(I240*H240,2)</f>
        <v>0</v>
      </c>
      <c r="K240" s="94" t="s">
        <v>133</v>
      </c>
      <c r="L240" s="14"/>
      <c r="M240" s="97" t="s">
        <v>1</v>
      </c>
      <c r="N240" s="98" t="s">
        <v>36</v>
      </c>
      <c r="O240" s="99"/>
      <c r="P240" s="100">
        <f>O240*H240</f>
        <v>0</v>
      </c>
      <c r="Q240" s="100">
        <v>0</v>
      </c>
      <c r="R240" s="100">
        <f>Q240*H240</f>
        <v>0</v>
      </c>
      <c r="S240" s="100">
        <v>0</v>
      </c>
      <c r="T240" s="101">
        <f>S240*H240</f>
        <v>0</v>
      </c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R240" s="102" t="s">
        <v>134</v>
      </c>
      <c r="AT240" s="102" t="s">
        <v>129</v>
      </c>
      <c r="AU240" s="102" t="s">
        <v>81</v>
      </c>
      <c r="AY240" s="6" t="s">
        <v>127</v>
      </c>
      <c r="BE240" s="103">
        <f>IF(N240="základní",J240,0)</f>
        <v>0</v>
      </c>
      <c r="BF240" s="103">
        <f>IF(N240="snížená",J240,0)</f>
        <v>0</v>
      </c>
      <c r="BG240" s="103">
        <f>IF(N240="zákl. přenesená",J240,0)</f>
        <v>0</v>
      </c>
      <c r="BH240" s="103">
        <f>IF(N240="sníž. přenesená",J240,0)</f>
        <v>0</v>
      </c>
      <c r="BI240" s="103">
        <f>IF(N240="nulová",J240,0)</f>
        <v>0</v>
      </c>
      <c r="BJ240" s="6" t="s">
        <v>79</v>
      </c>
      <c r="BK240" s="103">
        <f>ROUND(I240*H240,2)</f>
        <v>0</v>
      </c>
      <c r="BL240" s="6" t="s">
        <v>134</v>
      </c>
      <c r="BM240" s="102" t="s">
        <v>357</v>
      </c>
    </row>
    <row r="241" spans="1:65" s="16" customFormat="1" ht="19.2" x14ac:dyDescent="0.2">
      <c r="A241" s="13"/>
      <c r="B241" s="14"/>
      <c r="C241" s="13"/>
      <c r="D241" s="104" t="s">
        <v>136</v>
      </c>
      <c r="E241" s="13"/>
      <c r="F241" s="105" t="s">
        <v>358</v>
      </c>
      <c r="G241" s="13"/>
      <c r="H241" s="13"/>
      <c r="I241" s="13"/>
      <c r="J241" s="13"/>
      <c r="K241" s="195"/>
      <c r="L241" s="14"/>
      <c r="M241" s="106"/>
      <c r="N241" s="107"/>
      <c r="O241" s="99"/>
      <c r="P241" s="99"/>
      <c r="Q241" s="99"/>
      <c r="R241" s="99"/>
      <c r="S241" s="99"/>
      <c r="T241" s="10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6" t="s">
        <v>136</v>
      </c>
      <c r="AU241" s="6" t="s">
        <v>81</v>
      </c>
    </row>
    <row r="242" spans="1:65" s="16" customFormat="1" ht="19.2" x14ac:dyDescent="0.2">
      <c r="A242" s="13"/>
      <c r="B242" s="14"/>
      <c r="C242" s="13"/>
      <c r="D242" s="104" t="s">
        <v>165</v>
      </c>
      <c r="E242" s="13"/>
      <c r="F242" s="117" t="s">
        <v>359</v>
      </c>
      <c r="G242" s="13"/>
      <c r="H242" s="13"/>
      <c r="I242" s="13"/>
      <c r="J242" s="13"/>
      <c r="K242" s="195"/>
      <c r="L242" s="14"/>
      <c r="M242" s="106"/>
      <c r="N242" s="107"/>
      <c r="O242" s="99"/>
      <c r="P242" s="99"/>
      <c r="Q242" s="99"/>
      <c r="R242" s="99"/>
      <c r="S242" s="99"/>
      <c r="T242" s="10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6" t="s">
        <v>165</v>
      </c>
      <c r="AU242" s="6" t="s">
        <v>81</v>
      </c>
    </row>
    <row r="243" spans="1:65" s="16" customFormat="1" ht="14.4" customHeight="1" x14ac:dyDescent="0.2">
      <c r="A243" s="13"/>
      <c r="B243" s="14"/>
      <c r="C243" s="91" t="s">
        <v>360</v>
      </c>
      <c r="D243" s="91" t="s">
        <v>129</v>
      </c>
      <c r="E243" s="92" t="s">
        <v>361</v>
      </c>
      <c r="F243" s="93" t="s">
        <v>362</v>
      </c>
      <c r="G243" s="94" t="s">
        <v>132</v>
      </c>
      <c r="H243" s="95">
        <v>87.2</v>
      </c>
      <c r="I243" s="3">
        <v>0</v>
      </c>
      <c r="J243" s="96">
        <f>ROUND(I243*H243,2)</f>
        <v>0</v>
      </c>
      <c r="K243" s="94" t="s">
        <v>133</v>
      </c>
      <c r="L243" s="14"/>
      <c r="M243" s="97" t="s">
        <v>1</v>
      </c>
      <c r="N243" s="98" t="s">
        <v>36</v>
      </c>
      <c r="O243" s="99"/>
      <c r="P243" s="100">
        <f>O243*H243</f>
        <v>0</v>
      </c>
      <c r="Q243" s="100">
        <v>0</v>
      </c>
      <c r="R243" s="100">
        <f>Q243*H243</f>
        <v>0</v>
      </c>
      <c r="S243" s="100">
        <v>0</v>
      </c>
      <c r="T243" s="101">
        <f>S243*H243</f>
        <v>0</v>
      </c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R243" s="102" t="s">
        <v>134</v>
      </c>
      <c r="AT243" s="102" t="s">
        <v>129</v>
      </c>
      <c r="AU243" s="102" t="s">
        <v>81</v>
      </c>
      <c r="AY243" s="6" t="s">
        <v>127</v>
      </c>
      <c r="BE243" s="103">
        <f>IF(N243="základní",J243,0)</f>
        <v>0</v>
      </c>
      <c r="BF243" s="103">
        <f>IF(N243="snížená",J243,0)</f>
        <v>0</v>
      </c>
      <c r="BG243" s="103">
        <f>IF(N243="zákl. přenesená",J243,0)</f>
        <v>0</v>
      </c>
      <c r="BH243" s="103">
        <f>IF(N243="sníž. přenesená",J243,0)</f>
        <v>0</v>
      </c>
      <c r="BI243" s="103">
        <f>IF(N243="nulová",J243,0)</f>
        <v>0</v>
      </c>
      <c r="BJ243" s="6" t="s">
        <v>79</v>
      </c>
      <c r="BK243" s="103">
        <f>ROUND(I243*H243,2)</f>
        <v>0</v>
      </c>
      <c r="BL243" s="6" t="s">
        <v>134</v>
      </c>
      <c r="BM243" s="102" t="s">
        <v>363</v>
      </c>
    </row>
    <row r="244" spans="1:65" s="16" customFormat="1" ht="19.2" x14ac:dyDescent="0.2">
      <c r="A244" s="13"/>
      <c r="B244" s="14"/>
      <c r="C244" s="13"/>
      <c r="D244" s="104" t="s">
        <v>136</v>
      </c>
      <c r="E244" s="13"/>
      <c r="F244" s="105" t="s">
        <v>364</v>
      </c>
      <c r="G244" s="13"/>
      <c r="H244" s="13"/>
      <c r="I244" s="13"/>
      <c r="J244" s="13"/>
      <c r="K244" s="195"/>
      <c r="L244" s="14"/>
      <c r="M244" s="106"/>
      <c r="N244" s="107"/>
      <c r="O244" s="99"/>
      <c r="P244" s="99"/>
      <c r="Q244" s="99"/>
      <c r="R244" s="99"/>
      <c r="S244" s="99"/>
      <c r="T244" s="10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6" t="s">
        <v>136</v>
      </c>
      <c r="AU244" s="6" t="s">
        <v>81</v>
      </c>
    </row>
    <row r="245" spans="1:65" s="16" customFormat="1" ht="19.2" x14ac:dyDescent="0.2">
      <c r="A245" s="13"/>
      <c r="B245" s="14"/>
      <c r="C245" s="13"/>
      <c r="D245" s="104" t="s">
        <v>165</v>
      </c>
      <c r="E245" s="13"/>
      <c r="F245" s="117" t="s">
        <v>359</v>
      </c>
      <c r="G245" s="13"/>
      <c r="H245" s="13"/>
      <c r="I245" s="13"/>
      <c r="J245" s="13"/>
      <c r="K245" s="195"/>
      <c r="L245" s="14"/>
      <c r="M245" s="106"/>
      <c r="N245" s="107"/>
      <c r="O245" s="99"/>
      <c r="P245" s="99"/>
      <c r="Q245" s="99"/>
      <c r="R245" s="99"/>
      <c r="S245" s="99"/>
      <c r="T245" s="10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6" t="s">
        <v>165</v>
      </c>
      <c r="AU245" s="6" t="s">
        <v>81</v>
      </c>
    </row>
    <row r="246" spans="1:65" s="16" customFormat="1" ht="14.4" customHeight="1" x14ac:dyDescent="0.2">
      <c r="A246" s="13"/>
      <c r="B246" s="14"/>
      <c r="C246" s="91" t="s">
        <v>365</v>
      </c>
      <c r="D246" s="91" t="s">
        <v>129</v>
      </c>
      <c r="E246" s="92" t="s">
        <v>366</v>
      </c>
      <c r="F246" s="93" t="s">
        <v>367</v>
      </c>
      <c r="G246" s="94" t="s">
        <v>132</v>
      </c>
      <c r="H246" s="95">
        <v>752.13</v>
      </c>
      <c r="I246" s="3">
        <v>0</v>
      </c>
      <c r="J246" s="96">
        <f>ROUND(I246*H246,2)</f>
        <v>0</v>
      </c>
      <c r="K246" s="94" t="s">
        <v>350</v>
      </c>
      <c r="L246" s="14"/>
      <c r="M246" s="97" t="s">
        <v>1</v>
      </c>
      <c r="N246" s="98" t="s">
        <v>36</v>
      </c>
      <c r="O246" s="99"/>
      <c r="P246" s="100">
        <f>O246*H246</f>
        <v>0</v>
      </c>
      <c r="Q246" s="100">
        <v>0</v>
      </c>
      <c r="R246" s="100">
        <f>Q246*H246</f>
        <v>0</v>
      </c>
      <c r="S246" s="100">
        <v>0</v>
      </c>
      <c r="T246" s="101">
        <f>S246*H246</f>
        <v>0</v>
      </c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R246" s="102" t="s">
        <v>134</v>
      </c>
      <c r="AT246" s="102" t="s">
        <v>129</v>
      </c>
      <c r="AU246" s="102" t="s">
        <v>81</v>
      </c>
      <c r="AY246" s="6" t="s">
        <v>127</v>
      </c>
      <c r="BE246" s="103">
        <f>IF(N246="základní",J246,0)</f>
        <v>0</v>
      </c>
      <c r="BF246" s="103">
        <f>IF(N246="snížená",J246,0)</f>
        <v>0</v>
      </c>
      <c r="BG246" s="103">
        <f>IF(N246="zákl. přenesená",J246,0)</f>
        <v>0</v>
      </c>
      <c r="BH246" s="103">
        <f>IF(N246="sníž. přenesená",J246,0)</f>
        <v>0</v>
      </c>
      <c r="BI246" s="103">
        <f>IF(N246="nulová",J246,0)</f>
        <v>0</v>
      </c>
      <c r="BJ246" s="6" t="s">
        <v>79</v>
      </c>
      <c r="BK246" s="103">
        <f>ROUND(I246*H246,2)</f>
        <v>0</v>
      </c>
      <c r="BL246" s="6" t="s">
        <v>134</v>
      </c>
      <c r="BM246" s="102" t="s">
        <v>368</v>
      </c>
    </row>
    <row r="247" spans="1:65" s="16" customFormat="1" x14ac:dyDescent="0.2">
      <c r="A247" s="13"/>
      <c r="B247" s="14"/>
      <c r="C247" s="13"/>
      <c r="D247" s="104" t="s">
        <v>136</v>
      </c>
      <c r="E247" s="13"/>
      <c r="F247" s="105" t="s">
        <v>367</v>
      </c>
      <c r="G247" s="13"/>
      <c r="H247" s="13"/>
      <c r="I247" s="13"/>
      <c r="J247" s="13"/>
      <c r="K247" s="195"/>
      <c r="L247" s="14"/>
      <c r="M247" s="106"/>
      <c r="N247" s="107"/>
      <c r="O247" s="99"/>
      <c r="P247" s="99"/>
      <c r="Q247" s="99"/>
      <c r="R247" s="99"/>
      <c r="S247" s="99"/>
      <c r="T247" s="10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6" t="s">
        <v>136</v>
      </c>
      <c r="AU247" s="6" t="s">
        <v>81</v>
      </c>
    </row>
    <row r="248" spans="1:65" s="16" customFormat="1" ht="19.2" x14ac:dyDescent="0.2">
      <c r="A248" s="13"/>
      <c r="B248" s="14"/>
      <c r="C248" s="13"/>
      <c r="D248" s="104" t="s">
        <v>165</v>
      </c>
      <c r="E248" s="13"/>
      <c r="F248" s="117" t="s">
        <v>346</v>
      </c>
      <c r="G248" s="13"/>
      <c r="H248" s="13"/>
      <c r="I248" s="13"/>
      <c r="J248" s="13"/>
      <c r="K248" s="195"/>
      <c r="L248" s="14"/>
      <c r="M248" s="106"/>
      <c r="N248" s="107"/>
      <c r="O248" s="99"/>
      <c r="P248" s="99"/>
      <c r="Q248" s="99"/>
      <c r="R248" s="99"/>
      <c r="S248" s="99"/>
      <c r="T248" s="10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6" t="s">
        <v>165</v>
      </c>
      <c r="AU248" s="6" t="s">
        <v>81</v>
      </c>
    </row>
    <row r="249" spans="1:65" s="16" customFormat="1" ht="14.4" customHeight="1" x14ac:dyDescent="0.2">
      <c r="A249" s="13"/>
      <c r="B249" s="14"/>
      <c r="C249" s="91" t="s">
        <v>369</v>
      </c>
      <c r="D249" s="91" t="s">
        <v>129</v>
      </c>
      <c r="E249" s="92" t="s">
        <v>370</v>
      </c>
      <c r="F249" s="93" t="s">
        <v>371</v>
      </c>
      <c r="G249" s="94" t="s">
        <v>132</v>
      </c>
      <c r="H249" s="95">
        <v>752.13</v>
      </c>
      <c r="I249" s="3">
        <v>0</v>
      </c>
      <c r="J249" s="96">
        <f>ROUND(I249*H249,2)</f>
        <v>0</v>
      </c>
      <c r="K249" s="94" t="s">
        <v>350</v>
      </c>
      <c r="L249" s="14"/>
      <c r="M249" s="97" t="s">
        <v>1</v>
      </c>
      <c r="N249" s="98" t="s">
        <v>36</v>
      </c>
      <c r="O249" s="99"/>
      <c r="P249" s="100">
        <f>O249*H249</f>
        <v>0</v>
      </c>
      <c r="Q249" s="100">
        <v>0</v>
      </c>
      <c r="R249" s="100">
        <f>Q249*H249</f>
        <v>0</v>
      </c>
      <c r="S249" s="100">
        <v>0</v>
      </c>
      <c r="T249" s="101">
        <f>S249*H249</f>
        <v>0</v>
      </c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R249" s="102" t="s">
        <v>134</v>
      </c>
      <c r="AT249" s="102" t="s">
        <v>129</v>
      </c>
      <c r="AU249" s="102" t="s">
        <v>81</v>
      </c>
      <c r="AY249" s="6" t="s">
        <v>127</v>
      </c>
      <c r="BE249" s="103">
        <f>IF(N249="základní",J249,0)</f>
        <v>0</v>
      </c>
      <c r="BF249" s="103">
        <f>IF(N249="snížená",J249,0)</f>
        <v>0</v>
      </c>
      <c r="BG249" s="103">
        <f>IF(N249="zákl. přenesená",J249,0)</f>
        <v>0</v>
      </c>
      <c r="BH249" s="103">
        <f>IF(N249="sníž. přenesená",J249,0)</f>
        <v>0</v>
      </c>
      <c r="BI249" s="103">
        <f>IF(N249="nulová",J249,0)</f>
        <v>0</v>
      </c>
      <c r="BJ249" s="6" t="s">
        <v>79</v>
      </c>
      <c r="BK249" s="103">
        <f>ROUND(I249*H249,2)</f>
        <v>0</v>
      </c>
      <c r="BL249" s="6" t="s">
        <v>134</v>
      </c>
      <c r="BM249" s="102" t="s">
        <v>372</v>
      </c>
    </row>
    <row r="250" spans="1:65" s="16" customFormat="1" x14ac:dyDescent="0.2">
      <c r="A250" s="13"/>
      <c r="B250" s="14"/>
      <c r="C250" s="13"/>
      <c r="D250" s="104" t="s">
        <v>136</v>
      </c>
      <c r="E250" s="13"/>
      <c r="F250" s="105" t="s">
        <v>371</v>
      </c>
      <c r="G250" s="13"/>
      <c r="H250" s="13"/>
      <c r="I250" s="13"/>
      <c r="J250" s="13"/>
      <c r="K250" s="195"/>
      <c r="L250" s="14"/>
      <c r="M250" s="106"/>
      <c r="N250" s="107"/>
      <c r="O250" s="99"/>
      <c r="P250" s="99"/>
      <c r="Q250" s="99"/>
      <c r="R250" s="99"/>
      <c r="S250" s="99"/>
      <c r="T250" s="10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6" t="s">
        <v>136</v>
      </c>
      <c r="AU250" s="6" t="s">
        <v>81</v>
      </c>
    </row>
    <row r="251" spans="1:65" s="16" customFormat="1" ht="19.2" x14ac:dyDescent="0.2">
      <c r="A251" s="13"/>
      <c r="B251" s="14"/>
      <c r="C251" s="13"/>
      <c r="D251" s="104" t="s">
        <v>165</v>
      </c>
      <c r="E251" s="13"/>
      <c r="F251" s="117" t="s">
        <v>346</v>
      </c>
      <c r="G251" s="13"/>
      <c r="H251" s="13"/>
      <c r="I251" s="13"/>
      <c r="J251" s="13"/>
      <c r="K251" s="195"/>
      <c r="L251" s="14"/>
      <c r="M251" s="106"/>
      <c r="N251" s="107"/>
      <c r="O251" s="99"/>
      <c r="P251" s="99"/>
      <c r="Q251" s="99"/>
      <c r="R251" s="99"/>
      <c r="S251" s="99"/>
      <c r="T251" s="10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6" t="s">
        <v>165</v>
      </c>
      <c r="AU251" s="6" t="s">
        <v>81</v>
      </c>
    </row>
    <row r="252" spans="1:65" s="16" customFormat="1" ht="14.4" customHeight="1" x14ac:dyDescent="0.2">
      <c r="A252" s="13"/>
      <c r="B252" s="14"/>
      <c r="C252" s="91" t="s">
        <v>373</v>
      </c>
      <c r="D252" s="91" t="s">
        <v>129</v>
      </c>
      <c r="E252" s="92" t="s">
        <v>374</v>
      </c>
      <c r="F252" s="93" t="s">
        <v>375</v>
      </c>
      <c r="G252" s="94" t="s">
        <v>132</v>
      </c>
      <c r="H252" s="95">
        <v>752.13</v>
      </c>
      <c r="I252" s="3">
        <v>0</v>
      </c>
      <c r="J252" s="96">
        <f>ROUND(I252*H252,2)</f>
        <v>0</v>
      </c>
      <c r="K252" s="94" t="s">
        <v>350</v>
      </c>
      <c r="L252" s="14"/>
      <c r="M252" s="97" t="s">
        <v>1</v>
      </c>
      <c r="N252" s="98" t="s">
        <v>36</v>
      </c>
      <c r="O252" s="99"/>
      <c r="P252" s="100">
        <f>O252*H252</f>
        <v>0</v>
      </c>
      <c r="Q252" s="100">
        <v>0</v>
      </c>
      <c r="R252" s="100">
        <f>Q252*H252</f>
        <v>0</v>
      </c>
      <c r="S252" s="100">
        <v>0</v>
      </c>
      <c r="T252" s="101">
        <f>S252*H252</f>
        <v>0</v>
      </c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R252" s="102" t="s">
        <v>134</v>
      </c>
      <c r="AT252" s="102" t="s">
        <v>129</v>
      </c>
      <c r="AU252" s="102" t="s">
        <v>81</v>
      </c>
      <c r="AY252" s="6" t="s">
        <v>127</v>
      </c>
      <c r="BE252" s="103">
        <f>IF(N252="základní",J252,0)</f>
        <v>0</v>
      </c>
      <c r="BF252" s="103">
        <f>IF(N252="snížená",J252,0)</f>
        <v>0</v>
      </c>
      <c r="BG252" s="103">
        <f>IF(N252="zákl. přenesená",J252,0)</f>
        <v>0</v>
      </c>
      <c r="BH252" s="103">
        <f>IF(N252="sníž. přenesená",J252,0)</f>
        <v>0</v>
      </c>
      <c r="BI252" s="103">
        <f>IF(N252="nulová",J252,0)</f>
        <v>0</v>
      </c>
      <c r="BJ252" s="6" t="s">
        <v>79</v>
      </c>
      <c r="BK252" s="103">
        <f>ROUND(I252*H252,2)</f>
        <v>0</v>
      </c>
      <c r="BL252" s="6" t="s">
        <v>134</v>
      </c>
      <c r="BM252" s="102" t="s">
        <v>376</v>
      </c>
    </row>
    <row r="253" spans="1:65" s="16" customFormat="1" x14ac:dyDescent="0.2">
      <c r="A253" s="13"/>
      <c r="B253" s="14"/>
      <c r="C253" s="13"/>
      <c r="D253" s="104" t="s">
        <v>136</v>
      </c>
      <c r="E253" s="13"/>
      <c r="F253" s="105" t="s">
        <v>377</v>
      </c>
      <c r="G253" s="13"/>
      <c r="H253" s="13"/>
      <c r="I253" s="13"/>
      <c r="J253" s="13"/>
      <c r="K253" s="195"/>
      <c r="L253" s="14"/>
      <c r="M253" s="106"/>
      <c r="N253" s="107"/>
      <c r="O253" s="99"/>
      <c r="P253" s="99"/>
      <c r="Q253" s="99"/>
      <c r="R253" s="99"/>
      <c r="S253" s="99"/>
      <c r="T253" s="10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6" t="s">
        <v>136</v>
      </c>
      <c r="AU253" s="6" t="s">
        <v>81</v>
      </c>
    </row>
    <row r="254" spans="1:65" s="16" customFormat="1" ht="19.2" x14ac:dyDescent="0.2">
      <c r="A254" s="13"/>
      <c r="B254" s="14"/>
      <c r="C254" s="13"/>
      <c r="D254" s="104" t="s">
        <v>165</v>
      </c>
      <c r="E254" s="13"/>
      <c r="F254" s="117" t="s">
        <v>346</v>
      </c>
      <c r="G254" s="13"/>
      <c r="H254" s="13"/>
      <c r="I254" s="13"/>
      <c r="J254" s="13"/>
      <c r="K254" s="195"/>
      <c r="L254" s="14"/>
      <c r="M254" s="106"/>
      <c r="N254" s="107"/>
      <c r="O254" s="99"/>
      <c r="P254" s="99"/>
      <c r="Q254" s="99"/>
      <c r="R254" s="99"/>
      <c r="S254" s="99"/>
      <c r="T254" s="10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6" t="s">
        <v>165</v>
      </c>
      <c r="AU254" s="6" t="s">
        <v>81</v>
      </c>
    </row>
    <row r="255" spans="1:65" s="16" customFormat="1" ht="14.4" customHeight="1" x14ac:dyDescent="0.2">
      <c r="A255" s="13"/>
      <c r="B255" s="14"/>
      <c r="C255" s="91" t="s">
        <v>378</v>
      </c>
      <c r="D255" s="91" t="s">
        <v>129</v>
      </c>
      <c r="E255" s="92" t="s">
        <v>379</v>
      </c>
      <c r="F255" s="93" t="s">
        <v>380</v>
      </c>
      <c r="G255" s="94" t="s">
        <v>162</v>
      </c>
      <c r="H255" s="95">
        <v>45.243000000000002</v>
      </c>
      <c r="I255" s="3">
        <v>0</v>
      </c>
      <c r="J255" s="96">
        <f>ROUND(I255*H255,2)</f>
        <v>0</v>
      </c>
      <c r="K255" s="94" t="s">
        <v>350</v>
      </c>
      <c r="L255" s="14"/>
      <c r="M255" s="97" t="s">
        <v>1</v>
      </c>
      <c r="N255" s="98" t="s">
        <v>36</v>
      </c>
      <c r="O255" s="99"/>
      <c r="P255" s="100">
        <f>O255*H255</f>
        <v>0</v>
      </c>
      <c r="Q255" s="100">
        <v>0</v>
      </c>
      <c r="R255" s="100">
        <f>Q255*H255</f>
        <v>0</v>
      </c>
      <c r="S255" s="100">
        <v>0</v>
      </c>
      <c r="T255" s="101">
        <f>S255*H255</f>
        <v>0</v>
      </c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R255" s="102" t="s">
        <v>134</v>
      </c>
      <c r="AT255" s="102" t="s">
        <v>129</v>
      </c>
      <c r="AU255" s="102" t="s">
        <v>81</v>
      </c>
      <c r="AY255" s="6" t="s">
        <v>127</v>
      </c>
      <c r="BE255" s="103">
        <f>IF(N255="základní",J255,0)</f>
        <v>0</v>
      </c>
      <c r="BF255" s="103">
        <f>IF(N255="snížená",J255,0)</f>
        <v>0</v>
      </c>
      <c r="BG255" s="103">
        <f>IF(N255="zákl. přenesená",J255,0)</f>
        <v>0</v>
      </c>
      <c r="BH255" s="103">
        <f>IF(N255="sníž. přenesená",J255,0)</f>
        <v>0</v>
      </c>
      <c r="BI255" s="103">
        <f>IF(N255="nulová",J255,0)</f>
        <v>0</v>
      </c>
      <c r="BJ255" s="6" t="s">
        <v>79</v>
      </c>
      <c r="BK255" s="103">
        <f>ROUND(I255*H255,2)</f>
        <v>0</v>
      </c>
      <c r="BL255" s="6" t="s">
        <v>134</v>
      </c>
      <c r="BM255" s="102" t="s">
        <v>381</v>
      </c>
    </row>
    <row r="256" spans="1:65" s="16" customFormat="1" ht="28.8" x14ac:dyDescent="0.2">
      <c r="A256" s="13"/>
      <c r="B256" s="14"/>
      <c r="C256" s="13"/>
      <c r="D256" s="104" t="s">
        <v>136</v>
      </c>
      <c r="E256" s="13"/>
      <c r="F256" s="105" t="s">
        <v>382</v>
      </c>
      <c r="G256" s="13"/>
      <c r="H256" s="13"/>
      <c r="I256" s="13"/>
      <c r="J256" s="13"/>
      <c r="K256" s="195"/>
      <c r="L256" s="14"/>
      <c r="M256" s="106"/>
      <c r="N256" s="107"/>
      <c r="O256" s="99"/>
      <c r="P256" s="99"/>
      <c r="Q256" s="99"/>
      <c r="R256" s="99"/>
      <c r="S256" s="99"/>
      <c r="T256" s="10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6" t="s">
        <v>136</v>
      </c>
      <c r="AU256" s="6" t="s">
        <v>81</v>
      </c>
    </row>
    <row r="257" spans="1:65" s="16" customFormat="1" ht="19.2" x14ac:dyDescent="0.2">
      <c r="A257" s="13"/>
      <c r="B257" s="14"/>
      <c r="C257" s="13"/>
      <c r="D257" s="104" t="s">
        <v>165</v>
      </c>
      <c r="E257" s="13"/>
      <c r="F257" s="117" t="s">
        <v>346</v>
      </c>
      <c r="G257" s="13"/>
      <c r="H257" s="13"/>
      <c r="I257" s="13"/>
      <c r="J257" s="13"/>
      <c r="K257" s="195"/>
      <c r="L257" s="14"/>
      <c r="M257" s="106"/>
      <c r="N257" s="107"/>
      <c r="O257" s="99"/>
      <c r="P257" s="99"/>
      <c r="Q257" s="99"/>
      <c r="R257" s="99"/>
      <c r="S257" s="99"/>
      <c r="T257" s="10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6" t="s">
        <v>165</v>
      </c>
      <c r="AU257" s="6" t="s">
        <v>81</v>
      </c>
    </row>
    <row r="258" spans="1:65" s="109" customFormat="1" x14ac:dyDescent="0.2">
      <c r="B258" s="110"/>
      <c r="D258" s="104" t="s">
        <v>138</v>
      </c>
      <c r="E258" s="111" t="s">
        <v>1</v>
      </c>
      <c r="F258" s="112" t="s">
        <v>383</v>
      </c>
      <c r="H258" s="113">
        <v>45.243000000000002</v>
      </c>
      <c r="K258" s="206"/>
      <c r="L258" s="110"/>
      <c r="M258" s="114"/>
      <c r="N258" s="115"/>
      <c r="O258" s="115"/>
      <c r="P258" s="115"/>
      <c r="Q258" s="115"/>
      <c r="R258" s="115"/>
      <c r="S258" s="115"/>
      <c r="T258" s="116"/>
      <c r="AT258" s="111" t="s">
        <v>138</v>
      </c>
      <c r="AU258" s="111" t="s">
        <v>81</v>
      </c>
      <c r="AV258" s="109" t="s">
        <v>81</v>
      </c>
      <c r="AW258" s="109" t="s">
        <v>28</v>
      </c>
      <c r="AX258" s="109" t="s">
        <v>79</v>
      </c>
      <c r="AY258" s="111" t="s">
        <v>127</v>
      </c>
    </row>
    <row r="259" spans="1:65" s="78" customFormat="1" ht="22.95" customHeight="1" x14ac:dyDescent="0.25">
      <c r="B259" s="79"/>
      <c r="D259" s="80" t="s">
        <v>70</v>
      </c>
      <c r="E259" s="89" t="s">
        <v>174</v>
      </c>
      <c r="F259" s="89" t="s">
        <v>384</v>
      </c>
      <c r="J259" s="90">
        <f>BK259</f>
        <v>0</v>
      </c>
      <c r="K259" s="87"/>
      <c r="L259" s="79"/>
      <c r="M259" s="83"/>
      <c r="N259" s="84"/>
      <c r="O259" s="84"/>
      <c r="P259" s="85">
        <f>SUM(P260:P277)</f>
        <v>0</v>
      </c>
      <c r="Q259" s="84"/>
      <c r="R259" s="85">
        <f>SUM(R260:R277)</f>
        <v>6.5515999999999991E-2</v>
      </c>
      <c r="S259" s="84"/>
      <c r="T259" s="86">
        <f>SUM(T260:T277)</f>
        <v>0</v>
      </c>
      <c r="AR259" s="80" t="s">
        <v>79</v>
      </c>
      <c r="AT259" s="87" t="s">
        <v>70</v>
      </c>
      <c r="AU259" s="87" t="s">
        <v>79</v>
      </c>
      <c r="AY259" s="80" t="s">
        <v>127</v>
      </c>
      <c r="BK259" s="88">
        <f>SUM(BK260:BK277)</f>
        <v>0</v>
      </c>
    </row>
    <row r="260" spans="1:65" s="16" customFormat="1" ht="24.15" customHeight="1" x14ac:dyDescent="0.2">
      <c r="A260" s="13"/>
      <c r="B260" s="14"/>
      <c r="C260" s="91" t="s">
        <v>385</v>
      </c>
      <c r="D260" s="91" t="s">
        <v>129</v>
      </c>
      <c r="E260" s="92" t="s">
        <v>386</v>
      </c>
      <c r="F260" s="93" t="s">
        <v>387</v>
      </c>
      <c r="G260" s="94" t="s">
        <v>151</v>
      </c>
      <c r="H260" s="95">
        <v>18.8</v>
      </c>
      <c r="I260" s="3">
        <v>0</v>
      </c>
      <c r="J260" s="96">
        <f>ROUND(I260*H260,2)</f>
        <v>0</v>
      </c>
      <c r="K260" s="94" t="s">
        <v>133</v>
      </c>
      <c r="L260" s="14"/>
      <c r="M260" s="97" t="s">
        <v>1</v>
      </c>
      <c r="N260" s="98" t="s">
        <v>36</v>
      </c>
      <c r="O260" s="99"/>
      <c r="P260" s="100">
        <f>O260*H260</f>
        <v>0</v>
      </c>
      <c r="Q260" s="100">
        <v>1.0000000000000001E-5</v>
      </c>
      <c r="R260" s="100">
        <f>Q260*H260</f>
        <v>1.8800000000000002E-4</v>
      </c>
      <c r="S260" s="100">
        <v>0</v>
      </c>
      <c r="T260" s="101">
        <f>S260*H260</f>
        <v>0</v>
      </c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R260" s="102" t="s">
        <v>134</v>
      </c>
      <c r="AT260" s="102" t="s">
        <v>129</v>
      </c>
      <c r="AU260" s="102" t="s">
        <v>81</v>
      </c>
      <c r="AY260" s="6" t="s">
        <v>127</v>
      </c>
      <c r="BE260" s="103">
        <f>IF(N260="základní",J260,0)</f>
        <v>0</v>
      </c>
      <c r="BF260" s="103">
        <f>IF(N260="snížená",J260,0)</f>
        <v>0</v>
      </c>
      <c r="BG260" s="103">
        <f>IF(N260="zákl. přenesená",J260,0)</f>
        <v>0</v>
      </c>
      <c r="BH260" s="103">
        <f>IF(N260="sníž. přenesená",J260,0)</f>
        <v>0</v>
      </c>
      <c r="BI260" s="103">
        <f>IF(N260="nulová",J260,0)</f>
        <v>0</v>
      </c>
      <c r="BJ260" s="6" t="s">
        <v>79</v>
      </c>
      <c r="BK260" s="103">
        <f>ROUND(I260*H260,2)</f>
        <v>0</v>
      </c>
      <c r="BL260" s="6" t="s">
        <v>134</v>
      </c>
      <c r="BM260" s="102" t="s">
        <v>388</v>
      </c>
    </row>
    <row r="261" spans="1:65" s="16" customFormat="1" ht="19.2" x14ac:dyDescent="0.2">
      <c r="A261" s="13"/>
      <c r="B261" s="14"/>
      <c r="C261" s="13"/>
      <c r="D261" s="104" t="s">
        <v>136</v>
      </c>
      <c r="E261" s="13"/>
      <c r="F261" s="105" t="s">
        <v>389</v>
      </c>
      <c r="G261" s="13"/>
      <c r="H261" s="13"/>
      <c r="I261" s="13"/>
      <c r="J261" s="13"/>
      <c r="K261" s="195"/>
      <c r="L261" s="14"/>
      <c r="M261" s="106"/>
      <c r="N261" s="107"/>
      <c r="O261" s="99"/>
      <c r="P261" s="99"/>
      <c r="Q261" s="99"/>
      <c r="R261" s="99"/>
      <c r="S261" s="99"/>
      <c r="T261" s="10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6" t="s">
        <v>136</v>
      </c>
      <c r="AU261" s="6" t="s">
        <v>81</v>
      </c>
    </row>
    <row r="262" spans="1:65" s="109" customFormat="1" x14ac:dyDescent="0.2">
      <c r="B262" s="110"/>
      <c r="D262" s="104" t="s">
        <v>138</v>
      </c>
      <c r="E262" s="111" t="s">
        <v>1</v>
      </c>
      <c r="F262" s="112" t="s">
        <v>390</v>
      </c>
      <c r="H262" s="113">
        <v>18.8</v>
      </c>
      <c r="K262" s="206"/>
      <c r="L262" s="110"/>
      <c r="M262" s="114"/>
      <c r="N262" s="115"/>
      <c r="O262" s="115"/>
      <c r="P262" s="115"/>
      <c r="Q262" s="115"/>
      <c r="R262" s="115"/>
      <c r="S262" s="115"/>
      <c r="T262" s="116"/>
      <c r="AT262" s="111" t="s">
        <v>138</v>
      </c>
      <c r="AU262" s="111" t="s">
        <v>81</v>
      </c>
      <c r="AV262" s="109" t="s">
        <v>81</v>
      </c>
      <c r="AW262" s="109" t="s">
        <v>28</v>
      </c>
      <c r="AX262" s="109" t="s">
        <v>79</v>
      </c>
      <c r="AY262" s="111" t="s">
        <v>127</v>
      </c>
    </row>
    <row r="263" spans="1:65" s="16" customFormat="1" ht="24.15" customHeight="1" x14ac:dyDescent="0.2">
      <c r="A263" s="13"/>
      <c r="B263" s="14"/>
      <c r="C263" s="133" t="s">
        <v>391</v>
      </c>
      <c r="D263" s="133" t="s">
        <v>251</v>
      </c>
      <c r="E263" s="134" t="s">
        <v>392</v>
      </c>
      <c r="F263" s="135" t="s">
        <v>393</v>
      </c>
      <c r="G263" s="136" t="s">
        <v>151</v>
      </c>
      <c r="H263" s="137">
        <v>21</v>
      </c>
      <c r="I263" s="4">
        <v>0</v>
      </c>
      <c r="J263" s="138">
        <f>ROUND(I263*H263,2)</f>
        <v>0</v>
      </c>
      <c r="K263" s="136" t="s">
        <v>133</v>
      </c>
      <c r="L263" s="139"/>
      <c r="M263" s="140" t="s">
        <v>1</v>
      </c>
      <c r="N263" s="141" t="s">
        <v>36</v>
      </c>
      <c r="O263" s="99"/>
      <c r="P263" s="100">
        <f>O263*H263</f>
        <v>0</v>
      </c>
      <c r="Q263" s="100">
        <v>2.8999999999999998E-3</v>
      </c>
      <c r="R263" s="100">
        <f>Q263*H263</f>
        <v>6.0899999999999996E-2</v>
      </c>
      <c r="S263" s="100">
        <v>0</v>
      </c>
      <c r="T263" s="101">
        <f>S263*H263</f>
        <v>0</v>
      </c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R263" s="102" t="s">
        <v>174</v>
      </c>
      <c r="AT263" s="102" t="s">
        <v>251</v>
      </c>
      <c r="AU263" s="102" t="s">
        <v>81</v>
      </c>
      <c r="AY263" s="6" t="s">
        <v>127</v>
      </c>
      <c r="BE263" s="103">
        <f>IF(N263="základní",J263,0)</f>
        <v>0</v>
      </c>
      <c r="BF263" s="103">
        <f>IF(N263="snížená",J263,0)</f>
        <v>0</v>
      </c>
      <c r="BG263" s="103">
        <f>IF(N263="zákl. přenesená",J263,0)</f>
        <v>0</v>
      </c>
      <c r="BH263" s="103">
        <f>IF(N263="sníž. přenesená",J263,0)</f>
        <v>0</v>
      </c>
      <c r="BI263" s="103">
        <f>IF(N263="nulová",J263,0)</f>
        <v>0</v>
      </c>
      <c r="BJ263" s="6" t="s">
        <v>79</v>
      </c>
      <c r="BK263" s="103">
        <f>ROUND(I263*H263,2)</f>
        <v>0</v>
      </c>
      <c r="BL263" s="6" t="s">
        <v>134</v>
      </c>
      <c r="BM263" s="102" t="s">
        <v>394</v>
      </c>
    </row>
    <row r="264" spans="1:65" s="16" customFormat="1" x14ac:dyDescent="0.2">
      <c r="A264" s="13"/>
      <c r="B264" s="14"/>
      <c r="C264" s="13"/>
      <c r="D264" s="104" t="s">
        <v>136</v>
      </c>
      <c r="E264" s="13"/>
      <c r="F264" s="105" t="s">
        <v>393</v>
      </c>
      <c r="G264" s="13"/>
      <c r="H264" s="13"/>
      <c r="I264" s="13"/>
      <c r="J264" s="13"/>
      <c r="K264" s="195"/>
      <c r="L264" s="14"/>
      <c r="M264" s="106"/>
      <c r="N264" s="107"/>
      <c r="O264" s="99"/>
      <c r="P264" s="99"/>
      <c r="Q264" s="99"/>
      <c r="R264" s="99"/>
      <c r="S264" s="99"/>
      <c r="T264" s="10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6" t="s">
        <v>136</v>
      </c>
      <c r="AU264" s="6" t="s">
        <v>81</v>
      </c>
    </row>
    <row r="265" spans="1:65" s="16" customFormat="1" ht="24.15" customHeight="1" x14ac:dyDescent="0.2">
      <c r="A265" s="13"/>
      <c r="B265" s="14"/>
      <c r="C265" s="91" t="s">
        <v>395</v>
      </c>
      <c r="D265" s="91" t="s">
        <v>129</v>
      </c>
      <c r="E265" s="92" t="s">
        <v>396</v>
      </c>
      <c r="F265" s="93" t="s">
        <v>397</v>
      </c>
      <c r="G265" s="94" t="s">
        <v>398</v>
      </c>
      <c r="H265" s="95">
        <v>2</v>
      </c>
      <c r="I265" s="3">
        <v>0</v>
      </c>
      <c r="J265" s="96">
        <f>ROUND(I265*H265,2)</f>
        <v>0</v>
      </c>
      <c r="K265" s="94" t="s">
        <v>133</v>
      </c>
      <c r="L265" s="14"/>
      <c r="M265" s="97" t="s">
        <v>1</v>
      </c>
      <c r="N265" s="98" t="s">
        <v>36</v>
      </c>
      <c r="O265" s="99"/>
      <c r="P265" s="100">
        <f>O265*H265</f>
        <v>0</v>
      </c>
      <c r="Q265" s="100">
        <v>0</v>
      </c>
      <c r="R265" s="100">
        <f>Q265*H265</f>
        <v>0</v>
      </c>
      <c r="S265" s="100">
        <v>0</v>
      </c>
      <c r="T265" s="101">
        <f>S265*H265</f>
        <v>0</v>
      </c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R265" s="102" t="s">
        <v>134</v>
      </c>
      <c r="AT265" s="102" t="s">
        <v>129</v>
      </c>
      <c r="AU265" s="102" t="s">
        <v>81</v>
      </c>
      <c r="AY265" s="6" t="s">
        <v>127</v>
      </c>
      <c r="BE265" s="103">
        <f>IF(N265="základní",J265,0)</f>
        <v>0</v>
      </c>
      <c r="BF265" s="103">
        <f>IF(N265="snížená",J265,0)</f>
        <v>0</v>
      </c>
      <c r="BG265" s="103">
        <f>IF(N265="zákl. přenesená",J265,0)</f>
        <v>0</v>
      </c>
      <c r="BH265" s="103">
        <f>IF(N265="sníž. přenesená",J265,0)</f>
        <v>0</v>
      </c>
      <c r="BI265" s="103">
        <f>IF(N265="nulová",J265,0)</f>
        <v>0</v>
      </c>
      <c r="BJ265" s="6" t="s">
        <v>79</v>
      </c>
      <c r="BK265" s="103">
        <f>ROUND(I265*H265,2)</f>
        <v>0</v>
      </c>
      <c r="BL265" s="6" t="s">
        <v>134</v>
      </c>
      <c r="BM265" s="102" t="s">
        <v>399</v>
      </c>
    </row>
    <row r="266" spans="1:65" s="16" customFormat="1" ht="19.2" x14ac:dyDescent="0.2">
      <c r="A266" s="13"/>
      <c r="B266" s="14"/>
      <c r="C266" s="13"/>
      <c r="D266" s="104" t="s">
        <v>136</v>
      </c>
      <c r="E266" s="13"/>
      <c r="F266" s="105" t="s">
        <v>400</v>
      </c>
      <c r="G266" s="13"/>
      <c r="H266" s="13"/>
      <c r="I266" s="13"/>
      <c r="J266" s="13"/>
      <c r="K266" s="195"/>
      <c r="L266" s="14"/>
      <c r="M266" s="106"/>
      <c r="N266" s="107"/>
      <c r="O266" s="99"/>
      <c r="P266" s="99"/>
      <c r="Q266" s="99"/>
      <c r="R266" s="99"/>
      <c r="S266" s="99"/>
      <c r="T266" s="10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6" t="s">
        <v>136</v>
      </c>
      <c r="AU266" s="6" t="s">
        <v>81</v>
      </c>
    </row>
    <row r="267" spans="1:65" s="16" customFormat="1" ht="14.4" customHeight="1" x14ac:dyDescent="0.2">
      <c r="A267" s="13"/>
      <c r="B267" s="14"/>
      <c r="C267" s="133" t="s">
        <v>401</v>
      </c>
      <c r="D267" s="133" t="s">
        <v>251</v>
      </c>
      <c r="E267" s="134" t="s">
        <v>402</v>
      </c>
      <c r="F267" s="135" t="s">
        <v>403</v>
      </c>
      <c r="G267" s="136" t="s">
        <v>398</v>
      </c>
      <c r="H267" s="137">
        <v>2</v>
      </c>
      <c r="I267" s="4">
        <v>0</v>
      </c>
      <c r="J267" s="138">
        <f>ROUND(I267*H267,2)</f>
        <v>0</v>
      </c>
      <c r="K267" s="136" t="s">
        <v>133</v>
      </c>
      <c r="L267" s="139"/>
      <c r="M267" s="140" t="s">
        <v>1</v>
      </c>
      <c r="N267" s="141" t="s">
        <v>36</v>
      </c>
      <c r="O267" s="99"/>
      <c r="P267" s="100">
        <f>O267*H267</f>
        <v>0</v>
      </c>
      <c r="Q267" s="100">
        <v>6.9999999999999999E-4</v>
      </c>
      <c r="R267" s="100">
        <f>Q267*H267</f>
        <v>1.4E-3</v>
      </c>
      <c r="S267" s="100">
        <v>0</v>
      </c>
      <c r="T267" s="101">
        <f>S267*H267</f>
        <v>0</v>
      </c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R267" s="102" t="s">
        <v>174</v>
      </c>
      <c r="AT267" s="102" t="s">
        <v>251</v>
      </c>
      <c r="AU267" s="102" t="s">
        <v>81</v>
      </c>
      <c r="AY267" s="6" t="s">
        <v>127</v>
      </c>
      <c r="BE267" s="103">
        <f>IF(N267="základní",J267,0)</f>
        <v>0</v>
      </c>
      <c r="BF267" s="103">
        <f>IF(N267="snížená",J267,0)</f>
        <v>0</v>
      </c>
      <c r="BG267" s="103">
        <f>IF(N267="zákl. přenesená",J267,0)</f>
        <v>0</v>
      </c>
      <c r="BH267" s="103">
        <f>IF(N267="sníž. přenesená",J267,0)</f>
        <v>0</v>
      </c>
      <c r="BI267" s="103">
        <f>IF(N267="nulová",J267,0)</f>
        <v>0</v>
      </c>
      <c r="BJ267" s="6" t="s">
        <v>79</v>
      </c>
      <c r="BK267" s="103">
        <f>ROUND(I267*H267,2)</f>
        <v>0</v>
      </c>
      <c r="BL267" s="6" t="s">
        <v>134</v>
      </c>
      <c r="BM267" s="102" t="s">
        <v>404</v>
      </c>
    </row>
    <row r="268" spans="1:65" s="16" customFormat="1" x14ac:dyDescent="0.2">
      <c r="A268" s="13"/>
      <c r="B268" s="14"/>
      <c r="C268" s="13"/>
      <c r="D268" s="104" t="s">
        <v>136</v>
      </c>
      <c r="E268" s="13"/>
      <c r="F268" s="105" t="s">
        <v>403</v>
      </c>
      <c r="G268" s="13"/>
      <c r="H268" s="13"/>
      <c r="I268" s="13"/>
      <c r="J268" s="13"/>
      <c r="K268" s="195"/>
      <c r="L268" s="14"/>
      <c r="M268" s="106"/>
      <c r="N268" s="107"/>
      <c r="O268" s="99"/>
      <c r="P268" s="99"/>
      <c r="Q268" s="99"/>
      <c r="R268" s="99"/>
      <c r="S268" s="99"/>
      <c r="T268" s="10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6" t="s">
        <v>136</v>
      </c>
      <c r="AU268" s="6" t="s">
        <v>81</v>
      </c>
    </row>
    <row r="269" spans="1:65" s="16" customFormat="1" ht="24.15" customHeight="1" x14ac:dyDescent="0.2">
      <c r="A269" s="13"/>
      <c r="B269" s="14"/>
      <c r="C269" s="91" t="s">
        <v>405</v>
      </c>
      <c r="D269" s="91" t="s">
        <v>129</v>
      </c>
      <c r="E269" s="92" t="s">
        <v>406</v>
      </c>
      <c r="F269" s="93" t="s">
        <v>407</v>
      </c>
      <c r="G269" s="94" t="s">
        <v>398</v>
      </c>
      <c r="H269" s="95">
        <v>2</v>
      </c>
      <c r="I269" s="3">
        <v>0</v>
      </c>
      <c r="J269" s="96">
        <f>ROUND(I269*H269,2)</f>
        <v>0</v>
      </c>
      <c r="K269" s="94" t="s">
        <v>133</v>
      </c>
      <c r="L269" s="14"/>
      <c r="M269" s="97" t="s">
        <v>1</v>
      </c>
      <c r="N269" s="98" t="s">
        <v>36</v>
      </c>
      <c r="O269" s="99"/>
      <c r="P269" s="100">
        <f>O269*H269</f>
        <v>0</v>
      </c>
      <c r="Q269" s="100">
        <v>0</v>
      </c>
      <c r="R269" s="100">
        <f>Q269*H269</f>
        <v>0</v>
      </c>
      <c r="S269" s="100">
        <v>0</v>
      </c>
      <c r="T269" s="101">
        <f>S269*H269</f>
        <v>0</v>
      </c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R269" s="102" t="s">
        <v>134</v>
      </c>
      <c r="AT269" s="102" t="s">
        <v>129</v>
      </c>
      <c r="AU269" s="102" t="s">
        <v>81</v>
      </c>
      <c r="AY269" s="6" t="s">
        <v>127</v>
      </c>
      <c r="BE269" s="103">
        <f>IF(N269="základní",J269,0)</f>
        <v>0</v>
      </c>
      <c r="BF269" s="103">
        <f>IF(N269="snížená",J269,0)</f>
        <v>0</v>
      </c>
      <c r="BG269" s="103">
        <f>IF(N269="zákl. přenesená",J269,0)</f>
        <v>0</v>
      </c>
      <c r="BH269" s="103">
        <f>IF(N269="sníž. přenesená",J269,0)</f>
        <v>0</v>
      </c>
      <c r="BI269" s="103">
        <f>IF(N269="nulová",J269,0)</f>
        <v>0</v>
      </c>
      <c r="BJ269" s="6" t="s">
        <v>79</v>
      </c>
      <c r="BK269" s="103">
        <f>ROUND(I269*H269,2)</f>
        <v>0</v>
      </c>
      <c r="BL269" s="6" t="s">
        <v>134</v>
      </c>
      <c r="BM269" s="102" t="s">
        <v>408</v>
      </c>
    </row>
    <row r="270" spans="1:65" s="16" customFormat="1" ht="19.2" x14ac:dyDescent="0.2">
      <c r="A270" s="13"/>
      <c r="B270" s="14"/>
      <c r="C270" s="13"/>
      <c r="D270" s="104" t="s">
        <v>136</v>
      </c>
      <c r="E270" s="13"/>
      <c r="F270" s="105" t="s">
        <v>409</v>
      </c>
      <c r="G270" s="13"/>
      <c r="H270" s="13"/>
      <c r="I270" s="13"/>
      <c r="J270" s="13"/>
      <c r="K270" s="195"/>
      <c r="L270" s="14"/>
      <c r="M270" s="106"/>
      <c r="N270" s="107"/>
      <c r="O270" s="99"/>
      <c r="P270" s="99"/>
      <c r="Q270" s="99"/>
      <c r="R270" s="99"/>
      <c r="S270" s="99"/>
      <c r="T270" s="10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6" t="s">
        <v>136</v>
      </c>
      <c r="AU270" s="6" t="s">
        <v>81</v>
      </c>
    </row>
    <row r="271" spans="1:65" s="16" customFormat="1" ht="14.4" customHeight="1" x14ac:dyDescent="0.2">
      <c r="A271" s="13"/>
      <c r="B271" s="14"/>
      <c r="C271" s="133" t="s">
        <v>410</v>
      </c>
      <c r="D271" s="133" t="s">
        <v>251</v>
      </c>
      <c r="E271" s="134" t="s">
        <v>411</v>
      </c>
      <c r="F271" s="135" t="s">
        <v>412</v>
      </c>
      <c r="G271" s="136" t="s">
        <v>398</v>
      </c>
      <c r="H271" s="137">
        <v>2</v>
      </c>
      <c r="I271" s="4">
        <v>0</v>
      </c>
      <c r="J271" s="138">
        <f>ROUND(I271*H271,2)</f>
        <v>0</v>
      </c>
      <c r="K271" s="136" t="s">
        <v>133</v>
      </c>
      <c r="L271" s="139"/>
      <c r="M271" s="140" t="s">
        <v>1</v>
      </c>
      <c r="N271" s="141" t="s">
        <v>36</v>
      </c>
      <c r="O271" s="99"/>
      <c r="P271" s="100">
        <f>O271*H271</f>
        <v>0</v>
      </c>
      <c r="Q271" s="100">
        <v>8.0000000000000004E-4</v>
      </c>
      <c r="R271" s="100">
        <f>Q271*H271</f>
        <v>1.6000000000000001E-3</v>
      </c>
      <c r="S271" s="100">
        <v>0</v>
      </c>
      <c r="T271" s="101">
        <f>S271*H271</f>
        <v>0</v>
      </c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R271" s="102" t="s">
        <v>174</v>
      </c>
      <c r="AT271" s="102" t="s">
        <v>251</v>
      </c>
      <c r="AU271" s="102" t="s">
        <v>81</v>
      </c>
      <c r="AY271" s="6" t="s">
        <v>127</v>
      </c>
      <c r="BE271" s="103">
        <f>IF(N271="základní",J271,0)</f>
        <v>0</v>
      </c>
      <c r="BF271" s="103">
        <f>IF(N271="snížená",J271,0)</f>
        <v>0</v>
      </c>
      <c r="BG271" s="103">
        <f>IF(N271="zákl. přenesená",J271,0)</f>
        <v>0</v>
      </c>
      <c r="BH271" s="103">
        <f>IF(N271="sníž. přenesená",J271,0)</f>
        <v>0</v>
      </c>
      <c r="BI271" s="103">
        <f>IF(N271="nulová",J271,0)</f>
        <v>0</v>
      </c>
      <c r="BJ271" s="6" t="s">
        <v>79</v>
      </c>
      <c r="BK271" s="103">
        <f>ROUND(I271*H271,2)</f>
        <v>0</v>
      </c>
      <c r="BL271" s="6" t="s">
        <v>134</v>
      </c>
      <c r="BM271" s="102" t="s">
        <v>413</v>
      </c>
    </row>
    <row r="272" spans="1:65" s="16" customFormat="1" x14ac:dyDescent="0.2">
      <c r="A272" s="13"/>
      <c r="B272" s="14"/>
      <c r="C272" s="13"/>
      <c r="D272" s="104" t="s">
        <v>136</v>
      </c>
      <c r="E272" s="13"/>
      <c r="F272" s="105" t="s">
        <v>412</v>
      </c>
      <c r="G272" s="13"/>
      <c r="H272" s="13"/>
      <c r="I272" s="13"/>
      <c r="J272" s="13"/>
      <c r="K272" s="195"/>
      <c r="L272" s="14"/>
      <c r="M272" s="106"/>
      <c r="N272" s="107"/>
      <c r="O272" s="99"/>
      <c r="P272" s="99"/>
      <c r="Q272" s="99"/>
      <c r="R272" s="99"/>
      <c r="S272" s="99"/>
      <c r="T272" s="10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6" t="s">
        <v>136</v>
      </c>
      <c r="AU272" s="6" t="s">
        <v>81</v>
      </c>
    </row>
    <row r="273" spans="1:65" s="16" customFormat="1" ht="24.15" customHeight="1" x14ac:dyDescent="0.2">
      <c r="A273" s="13"/>
      <c r="B273" s="14"/>
      <c r="C273" s="91" t="s">
        <v>414</v>
      </c>
      <c r="D273" s="91" t="s">
        <v>129</v>
      </c>
      <c r="E273" s="92" t="s">
        <v>415</v>
      </c>
      <c r="F273" s="93" t="s">
        <v>416</v>
      </c>
      <c r="G273" s="94" t="s">
        <v>417</v>
      </c>
      <c r="H273" s="95">
        <v>2</v>
      </c>
      <c r="I273" s="3">
        <v>0</v>
      </c>
      <c r="J273" s="96">
        <f>ROUND(I273*H273,2)</f>
        <v>0</v>
      </c>
      <c r="K273" s="94" t="s">
        <v>350</v>
      </c>
      <c r="L273" s="14"/>
      <c r="M273" s="97" t="s">
        <v>1</v>
      </c>
      <c r="N273" s="98" t="s">
        <v>36</v>
      </c>
      <c r="O273" s="99"/>
      <c r="P273" s="100">
        <f>O273*H273</f>
        <v>0</v>
      </c>
      <c r="Q273" s="100">
        <v>0</v>
      </c>
      <c r="R273" s="100">
        <f>Q273*H273</f>
        <v>0</v>
      </c>
      <c r="S273" s="100">
        <v>0</v>
      </c>
      <c r="T273" s="101">
        <f>S273*H273</f>
        <v>0</v>
      </c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R273" s="102" t="s">
        <v>134</v>
      </c>
      <c r="AT273" s="102" t="s">
        <v>129</v>
      </c>
      <c r="AU273" s="102" t="s">
        <v>81</v>
      </c>
      <c r="AY273" s="6" t="s">
        <v>127</v>
      </c>
      <c r="BE273" s="103">
        <f>IF(N273="základní",J273,0)</f>
        <v>0</v>
      </c>
      <c r="BF273" s="103">
        <f>IF(N273="snížená",J273,0)</f>
        <v>0</v>
      </c>
      <c r="BG273" s="103">
        <f>IF(N273="zákl. přenesená",J273,0)</f>
        <v>0</v>
      </c>
      <c r="BH273" s="103">
        <f>IF(N273="sníž. přenesená",J273,0)</f>
        <v>0</v>
      </c>
      <c r="BI273" s="103">
        <f>IF(N273="nulová",J273,0)</f>
        <v>0</v>
      </c>
      <c r="BJ273" s="6" t="s">
        <v>79</v>
      </c>
      <c r="BK273" s="103">
        <f>ROUND(I273*H273,2)</f>
        <v>0</v>
      </c>
      <c r="BL273" s="6" t="s">
        <v>134</v>
      </c>
      <c r="BM273" s="102" t="s">
        <v>418</v>
      </c>
    </row>
    <row r="274" spans="1:65" s="16" customFormat="1" ht="28.5" customHeight="1" x14ac:dyDescent="0.2">
      <c r="A274" s="13"/>
      <c r="B274" s="14"/>
      <c r="C274" s="91" t="s">
        <v>419</v>
      </c>
      <c r="D274" s="91" t="s">
        <v>129</v>
      </c>
      <c r="E274" s="92" t="s">
        <v>420</v>
      </c>
      <c r="F274" s="93" t="s">
        <v>421</v>
      </c>
      <c r="G274" s="94" t="s">
        <v>398</v>
      </c>
      <c r="H274" s="95">
        <v>2</v>
      </c>
      <c r="I274" s="3">
        <v>0</v>
      </c>
      <c r="J274" s="96">
        <f>ROUND(I274*H274,2)</f>
        <v>0</v>
      </c>
      <c r="K274" s="94" t="s">
        <v>350</v>
      </c>
      <c r="L274" s="14"/>
      <c r="M274" s="97" t="s">
        <v>1</v>
      </c>
      <c r="N274" s="98" t="s">
        <v>36</v>
      </c>
      <c r="O274" s="99"/>
      <c r="P274" s="100">
        <f>O274*H274</f>
        <v>0</v>
      </c>
      <c r="Q274" s="100">
        <v>0</v>
      </c>
      <c r="R274" s="100">
        <f>Q274*H274</f>
        <v>0</v>
      </c>
      <c r="S274" s="100">
        <v>0</v>
      </c>
      <c r="T274" s="101">
        <f>S274*H274</f>
        <v>0</v>
      </c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R274" s="102" t="s">
        <v>134</v>
      </c>
      <c r="AT274" s="102" t="s">
        <v>129</v>
      </c>
      <c r="AU274" s="102" t="s">
        <v>81</v>
      </c>
      <c r="AY274" s="6" t="s">
        <v>127</v>
      </c>
      <c r="BE274" s="103">
        <f>IF(N274="základní",J274,0)</f>
        <v>0</v>
      </c>
      <c r="BF274" s="103">
        <f>IF(N274="snížená",J274,0)</f>
        <v>0</v>
      </c>
      <c r="BG274" s="103">
        <f>IF(N274="zákl. přenesená",J274,0)</f>
        <v>0</v>
      </c>
      <c r="BH274" s="103">
        <f>IF(N274="sníž. přenesená",J274,0)</f>
        <v>0</v>
      </c>
      <c r="BI274" s="103">
        <f>IF(N274="nulová",J274,0)</f>
        <v>0</v>
      </c>
      <c r="BJ274" s="6" t="s">
        <v>79</v>
      </c>
      <c r="BK274" s="103">
        <f>ROUND(I274*H274,2)</f>
        <v>0</v>
      </c>
      <c r="BL274" s="6" t="s">
        <v>134</v>
      </c>
      <c r="BM274" s="102" t="s">
        <v>422</v>
      </c>
    </row>
    <row r="275" spans="1:65" s="16" customFormat="1" x14ac:dyDescent="0.2">
      <c r="A275" s="13"/>
      <c r="B275" s="14"/>
      <c r="C275" s="13"/>
      <c r="D275" s="104" t="s">
        <v>136</v>
      </c>
      <c r="E275" s="13"/>
      <c r="F275" s="105" t="s">
        <v>421</v>
      </c>
      <c r="G275" s="13"/>
      <c r="H275" s="13"/>
      <c r="I275" s="13"/>
      <c r="J275" s="13"/>
      <c r="K275" s="195"/>
      <c r="L275" s="14"/>
      <c r="M275" s="106"/>
      <c r="N275" s="107"/>
      <c r="O275" s="99"/>
      <c r="P275" s="99"/>
      <c r="Q275" s="99"/>
      <c r="R275" s="99"/>
      <c r="S275" s="99"/>
      <c r="T275" s="10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6" t="s">
        <v>136</v>
      </c>
      <c r="AU275" s="6" t="s">
        <v>81</v>
      </c>
    </row>
    <row r="276" spans="1:65" s="16" customFormat="1" ht="14.4" customHeight="1" x14ac:dyDescent="0.2">
      <c r="A276" s="13"/>
      <c r="B276" s="14"/>
      <c r="C276" s="91" t="s">
        <v>423</v>
      </c>
      <c r="D276" s="91" t="s">
        <v>129</v>
      </c>
      <c r="E276" s="92" t="s">
        <v>424</v>
      </c>
      <c r="F276" s="93" t="s">
        <v>425</v>
      </c>
      <c r="G276" s="94" t="s">
        <v>151</v>
      </c>
      <c r="H276" s="95">
        <v>20.399999999999999</v>
      </c>
      <c r="I276" s="3">
        <v>0</v>
      </c>
      <c r="J276" s="96">
        <f>ROUND(I276*H276,2)</f>
        <v>0</v>
      </c>
      <c r="K276" s="94" t="s">
        <v>133</v>
      </c>
      <c r="L276" s="14"/>
      <c r="M276" s="97" t="s">
        <v>1</v>
      </c>
      <c r="N276" s="98" t="s">
        <v>36</v>
      </c>
      <c r="O276" s="99"/>
      <c r="P276" s="100">
        <f>O276*H276</f>
        <v>0</v>
      </c>
      <c r="Q276" s="100">
        <v>6.9999999999999994E-5</v>
      </c>
      <c r="R276" s="100">
        <f>Q276*H276</f>
        <v>1.4279999999999998E-3</v>
      </c>
      <c r="S276" s="100">
        <v>0</v>
      </c>
      <c r="T276" s="101">
        <f>S276*H276</f>
        <v>0</v>
      </c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R276" s="102" t="s">
        <v>134</v>
      </c>
      <c r="AT276" s="102" t="s">
        <v>129</v>
      </c>
      <c r="AU276" s="102" t="s">
        <v>81</v>
      </c>
      <c r="AY276" s="6" t="s">
        <v>127</v>
      </c>
      <c r="BE276" s="103">
        <f>IF(N276="základní",J276,0)</f>
        <v>0</v>
      </c>
      <c r="BF276" s="103">
        <f>IF(N276="snížená",J276,0)</f>
        <v>0</v>
      </c>
      <c r="BG276" s="103">
        <f>IF(N276="zákl. přenesená",J276,0)</f>
        <v>0</v>
      </c>
      <c r="BH276" s="103">
        <f>IF(N276="sníž. přenesená",J276,0)</f>
        <v>0</v>
      </c>
      <c r="BI276" s="103">
        <f>IF(N276="nulová",J276,0)</f>
        <v>0</v>
      </c>
      <c r="BJ276" s="6" t="s">
        <v>79</v>
      </c>
      <c r="BK276" s="103">
        <f>ROUND(I276*H276,2)</f>
        <v>0</v>
      </c>
      <c r="BL276" s="6" t="s">
        <v>134</v>
      </c>
      <c r="BM276" s="102" t="s">
        <v>426</v>
      </c>
    </row>
    <row r="277" spans="1:65" s="16" customFormat="1" x14ac:dyDescent="0.2">
      <c r="A277" s="13"/>
      <c r="B277" s="14"/>
      <c r="C277" s="13"/>
      <c r="D277" s="104" t="s">
        <v>136</v>
      </c>
      <c r="E277" s="13"/>
      <c r="F277" s="105" t="s">
        <v>427</v>
      </c>
      <c r="G277" s="13"/>
      <c r="H277" s="13"/>
      <c r="I277" s="13"/>
      <c r="J277" s="13"/>
      <c r="K277" s="195"/>
      <c r="L277" s="14"/>
      <c r="M277" s="106"/>
      <c r="N277" s="107"/>
      <c r="O277" s="99"/>
      <c r="P277" s="99"/>
      <c r="Q277" s="99"/>
      <c r="R277" s="99"/>
      <c r="S277" s="99"/>
      <c r="T277" s="10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6" t="s">
        <v>136</v>
      </c>
      <c r="AU277" s="6" t="s">
        <v>81</v>
      </c>
    </row>
    <row r="278" spans="1:65" s="78" customFormat="1" ht="22.95" customHeight="1" x14ac:dyDescent="0.25">
      <c r="B278" s="79"/>
      <c r="D278" s="80" t="s">
        <v>70</v>
      </c>
      <c r="E278" s="89" t="s">
        <v>181</v>
      </c>
      <c r="F278" s="89" t="s">
        <v>428</v>
      </c>
      <c r="J278" s="90">
        <f>BK278</f>
        <v>0</v>
      </c>
      <c r="K278" s="87"/>
      <c r="L278" s="79"/>
      <c r="M278" s="83"/>
      <c r="N278" s="84"/>
      <c r="O278" s="84"/>
      <c r="P278" s="85">
        <f>SUM(P279:P286)</f>
        <v>0</v>
      </c>
      <c r="Q278" s="84"/>
      <c r="R278" s="85">
        <f>SUM(R279:R286)</f>
        <v>30.6634697</v>
      </c>
      <c r="S278" s="84"/>
      <c r="T278" s="86">
        <f>SUM(T279:T286)</f>
        <v>0</v>
      </c>
      <c r="AR278" s="80" t="s">
        <v>79</v>
      </c>
      <c r="AT278" s="87" t="s">
        <v>70</v>
      </c>
      <c r="AU278" s="87" t="s">
        <v>79</v>
      </c>
      <c r="AY278" s="80" t="s">
        <v>127</v>
      </c>
      <c r="BK278" s="88">
        <f>SUM(BK279:BK286)</f>
        <v>0</v>
      </c>
    </row>
    <row r="279" spans="1:65" s="16" customFormat="1" ht="24.15" customHeight="1" x14ac:dyDescent="0.2">
      <c r="A279" s="13"/>
      <c r="B279" s="14"/>
      <c r="C279" s="91" t="s">
        <v>429</v>
      </c>
      <c r="D279" s="91" t="s">
        <v>129</v>
      </c>
      <c r="E279" s="92" t="s">
        <v>430</v>
      </c>
      <c r="F279" s="93" t="s">
        <v>431</v>
      </c>
      <c r="G279" s="94" t="s">
        <v>151</v>
      </c>
      <c r="H279" s="95">
        <v>161</v>
      </c>
      <c r="I279" s="3">
        <v>0</v>
      </c>
      <c r="J279" s="96">
        <f>ROUND(I279*H279,2)</f>
        <v>0</v>
      </c>
      <c r="K279" s="94" t="s">
        <v>133</v>
      </c>
      <c r="L279" s="14"/>
      <c r="M279" s="97" t="s">
        <v>1</v>
      </c>
      <c r="N279" s="98" t="s">
        <v>36</v>
      </c>
      <c r="O279" s="99"/>
      <c r="P279" s="100">
        <f>O279*H279</f>
        <v>0</v>
      </c>
      <c r="Q279" s="100">
        <v>0.1295</v>
      </c>
      <c r="R279" s="100">
        <f>Q279*H279</f>
        <v>20.849499999999999</v>
      </c>
      <c r="S279" s="100">
        <v>0</v>
      </c>
      <c r="T279" s="101">
        <f>S279*H279</f>
        <v>0</v>
      </c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R279" s="102" t="s">
        <v>134</v>
      </c>
      <c r="AT279" s="102" t="s">
        <v>129</v>
      </c>
      <c r="AU279" s="102" t="s">
        <v>81</v>
      </c>
      <c r="AY279" s="6" t="s">
        <v>127</v>
      </c>
      <c r="BE279" s="103">
        <f>IF(N279="základní",J279,0)</f>
        <v>0</v>
      </c>
      <c r="BF279" s="103">
        <f>IF(N279="snížená",J279,0)</f>
        <v>0</v>
      </c>
      <c r="BG279" s="103">
        <f>IF(N279="zákl. přenesená",J279,0)</f>
        <v>0</v>
      </c>
      <c r="BH279" s="103">
        <f>IF(N279="sníž. přenesená",J279,0)</f>
        <v>0</v>
      </c>
      <c r="BI279" s="103">
        <f>IF(N279="nulová",J279,0)</f>
        <v>0</v>
      </c>
      <c r="BJ279" s="6" t="s">
        <v>79</v>
      </c>
      <c r="BK279" s="103">
        <f>ROUND(I279*H279,2)</f>
        <v>0</v>
      </c>
      <c r="BL279" s="6" t="s">
        <v>134</v>
      </c>
      <c r="BM279" s="102" t="s">
        <v>432</v>
      </c>
    </row>
    <row r="280" spans="1:65" s="16" customFormat="1" ht="28.8" x14ac:dyDescent="0.2">
      <c r="A280" s="13"/>
      <c r="B280" s="14"/>
      <c r="C280" s="13"/>
      <c r="D280" s="104" t="s">
        <v>136</v>
      </c>
      <c r="E280" s="13"/>
      <c r="F280" s="105" t="s">
        <v>433</v>
      </c>
      <c r="G280" s="13"/>
      <c r="H280" s="13"/>
      <c r="I280" s="13"/>
      <c r="J280" s="13"/>
      <c r="K280" s="195"/>
      <c r="L280" s="14"/>
      <c r="M280" s="106"/>
      <c r="N280" s="107"/>
      <c r="O280" s="99"/>
      <c r="P280" s="99"/>
      <c r="Q280" s="99"/>
      <c r="R280" s="99"/>
      <c r="S280" s="99"/>
      <c r="T280" s="10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6" t="s">
        <v>136</v>
      </c>
      <c r="AU280" s="6" t="s">
        <v>81</v>
      </c>
    </row>
    <row r="281" spans="1:65" s="16" customFormat="1" ht="14.4" customHeight="1" x14ac:dyDescent="0.2">
      <c r="A281" s="13"/>
      <c r="B281" s="14"/>
      <c r="C281" s="133" t="s">
        <v>434</v>
      </c>
      <c r="D281" s="133" t="s">
        <v>251</v>
      </c>
      <c r="E281" s="134" t="s">
        <v>435</v>
      </c>
      <c r="F281" s="135" t="s">
        <v>436</v>
      </c>
      <c r="G281" s="136" t="s">
        <v>151</v>
      </c>
      <c r="H281" s="137">
        <v>169</v>
      </c>
      <c r="I281" s="4">
        <v>0</v>
      </c>
      <c r="J281" s="138">
        <f>ROUND(I281*H281,2)</f>
        <v>0</v>
      </c>
      <c r="K281" s="136" t="s">
        <v>133</v>
      </c>
      <c r="L281" s="139"/>
      <c r="M281" s="140" t="s">
        <v>1</v>
      </c>
      <c r="N281" s="141" t="s">
        <v>36</v>
      </c>
      <c r="O281" s="99"/>
      <c r="P281" s="100">
        <f>O281*H281</f>
        <v>0</v>
      </c>
      <c r="Q281" s="100">
        <v>5.5E-2</v>
      </c>
      <c r="R281" s="100">
        <f>Q281*H281</f>
        <v>9.2949999999999999</v>
      </c>
      <c r="S281" s="100">
        <v>0</v>
      </c>
      <c r="T281" s="101">
        <f>S281*H281</f>
        <v>0</v>
      </c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R281" s="102" t="s">
        <v>174</v>
      </c>
      <c r="AT281" s="102" t="s">
        <v>251</v>
      </c>
      <c r="AU281" s="102" t="s">
        <v>81</v>
      </c>
      <c r="AY281" s="6" t="s">
        <v>127</v>
      </c>
      <c r="BE281" s="103">
        <f>IF(N281="základní",J281,0)</f>
        <v>0</v>
      </c>
      <c r="BF281" s="103">
        <f>IF(N281="snížená",J281,0)</f>
        <v>0</v>
      </c>
      <c r="BG281" s="103">
        <f>IF(N281="zákl. přenesená",J281,0)</f>
        <v>0</v>
      </c>
      <c r="BH281" s="103">
        <f>IF(N281="sníž. přenesená",J281,0)</f>
        <v>0</v>
      </c>
      <c r="BI281" s="103">
        <f>IF(N281="nulová",J281,0)</f>
        <v>0</v>
      </c>
      <c r="BJ281" s="6" t="s">
        <v>79</v>
      </c>
      <c r="BK281" s="103">
        <f>ROUND(I281*H281,2)</f>
        <v>0</v>
      </c>
      <c r="BL281" s="6" t="s">
        <v>134</v>
      </c>
      <c r="BM281" s="102" t="s">
        <v>437</v>
      </c>
    </row>
    <row r="282" spans="1:65" s="16" customFormat="1" x14ac:dyDescent="0.2">
      <c r="A282" s="13"/>
      <c r="B282" s="14"/>
      <c r="C282" s="13"/>
      <c r="D282" s="104" t="s">
        <v>136</v>
      </c>
      <c r="E282" s="13"/>
      <c r="F282" s="105" t="s">
        <v>436</v>
      </c>
      <c r="G282" s="13"/>
      <c r="H282" s="13"/>
      <c r="I282" s="13"/>
      <c r="J282" s="13"/>
      <c r="K282" s="195"/>
      <c r="L282" s="14"/>
      <c r="M282" s="106"/>
      <c r="N282" s="107"/>
      <c r="O282" s="99"/>
      <c r="P282" s="99"/>
      <c r="Q282" s="99"/>
      <c r="R282" s="99"/>
      <c r="S282" s="99"/>
      <c r="T282" s="10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6" t="s">
        <v>136</v>
      </c>
      <c r="AU282" s="6" t="s">
        <v>81</v>
      </c>
    </row>
    <row r="283" spans="1:65" s="109" customFormat="1" x14ac:dyDescent="0.2">
      <c r="B283" s="110"/>
      <c r="D283" s="104" t="s">
        <v>138</v>
      </c>
      <c r="F283" s="112" t="s">
        <v>438</v>
      </c>
      <c r="H283" s="113">
        <v>169</v>
      </c>
      <c r="K283" s="206"/>
      <c r="L283" s="110"/>
      <c r="M283" s="114"/>
      <c r="N283" s="115"/>
      <c r="O283" s="115"/>
      <c r="P283" s="115"/>
      <c r="Q283" s="115"/>
      <c r="R283" s="115"/>
      <c r="S283" s="115"/>
      <c r="T283" s="116"/>
      <c r="AT283" s="111" t="s">
        <v>138</v>
      </c>
      <c r="AU283" s="111" t="s">
        <v>81</v>
      </c>
      <c r="AV283" s="109" t="s">
        <v>81</v>
      </c>
      <c r="AW283" s="109" t="s">
        <v>3</v>
      </c>
      <c r="AX283" s="109" t="s">
        <v>79</v>
      </c>
      <c r="AY283" s="111" t="s">
        <v>127</v>
      </c>
    </row>
    <row r="284" spans="1:65" s="16" customFormat="1" ht="24.15" customHeight="1" x14ac:dyDescent="0.2">
      <c r="A284" s="13"/>
      <c r="B284" s="14"/>
      <c r="C284" s="91" t="s">
        <v>439</v>
      </c>
      <c r="D284" s="91" t="s">
        <v>129</v>
      </c>
      <c r="E284" s="92" t="s">
        <v>440</v>
      </c>
      <c r="F284" s="93" t="s">
        <v>441</v>
      </c>
      <c r="G284" s="94" t="s">
        <v>132</v>
      </c>
      <c r="H284" s="95">
        <v>752.13</v>
      </c>
      <c r="I284" s="3">
        <v>0</v>
      </c>
      <c r="J284" s="96">
        <f>ROUND(I284*H284,2)</f>
        <v>0</v>
      </c>
      <c r="K284" s="94" t="s">
        <v>442</v>
      </c>
      <c r="L284" s="14"/>
      <c r="M284" s="97" t="s">
        <v>1</v>
      </c>
      <c r="N284" s="98" t="s">
        <v>36</v>
      </c>
      <c r="O284" s="99"/>
      <c r="P284" s="100">
        <f>O284*H284</f>
        <v>0</v>
      </c>
      <c r="Q284" s="100">
        <v>6.8999999999999997E-4</v>
      </c>
      <c r="R284" s="100">
        <f>Q284*H284</f>
        <v>0.51896969999999998</v>
      </c>
      <c r="S284" s="100">
        <v>0</v>
      </c>
      <c r="T284" s="101">
        <f>S284*H284</f>
        <v>0</v>
      </c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R284" s="102" t="s">
        <v>134</v>
      </c>
      <c r="AT284" s="102" t="s">
        <v>129</v>
      </c>
      <c r="AU284" s="102" t="s">
        <v>81</v>
      </c>
      <c r="AY284" s="6" t="s">
        <v>127</v>
      </c>
      <c r="BE284" s="103">
        <f>IF(N284="základní",J284,0)</f>
        <v>0</v>
      </c>
      <c r="BF284" s="103">
        <f>IF(N284="snížená",J284,0)</f>
        <v>0</v>
      </c>
      <c r="BG284" s="103">
        <f>IF(N284="zákl. přenesená",J284,0)</f>
        <v>0</v>
      </c>
      <c r="BH284" s="103">
        <f>IF(N284="sníž. přenesená",J284,0)</f>
        <v>0</v>
      </c>
      <c r="BI284" s="103">
        <f>IF(N284="nulová",J284,0)</f>
        <v>0</v>
      </c>
      <c r="BJ284" s="6" t="s">
        <v>79</v>
      </c>
      <c r="BK284" s="103">
        <f>ROUND(I284*H284,2)</f>
        <v>0</v>
      </c>
      <c r="BL284" s="6" t="s">
        <v>134</v>
      </c>
      <c r="BM284" s="102" t="s">
        <v>443</v>
      </c>
    </row>
    <row r="285" spans="1:65" s="16" customFormat="1" ht="19.2" x14ac:dyDescent="0.2">
      <c r="A285" s="13"/>
      <c r="B285" s="14"/>
      <c r="C285" s="13"/>
      <c r="D285" s="104" t="s">
        <v>136</v>
      </c>
      <c r="E285" s="13"/>
      <c r="F285" s="105" t="s">
        <v>444</v>
      </c>
      <c r="G285" s="13"/>
      <c r="H285" s="13"/>
      <c r="I285" s="13"/>
      <c r="J285" s="13"/>
      <c r="K285" s="195"/>
      <c r="L285" s="14"/>
      <c r="M285" s="106"/>
      <c r="N285" s="107"/>
      <c r="O285" s="99"/>
      <c r="P285" s="99"/>
      <c r="Q285" s="99"/>
      <c r="R285" s="99"/>
      <c r="S285" s="99"/>
      <c r="T285" s="10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6" t="s">
        <v>136</v>
      </c>
      <c r="AU285" s="6" t="s">
        <v>81</v>
      </c>
    </row>
    <row r="286" spans="1:65" s="16" customFormat="1" ht="19.2" x14ac:dyDescent="0.2">
      <c r="A286" s="13"/>
      <c r="B286" s="14"/>
      <c r="C286" s="13"/>
      <c r="D286" s="104" t="s">
        <v>165</v>
      </c>
      <c r="E286" s="13"/>
      <c r="F286" s="117" t="s">
        <v>445</v>
      </c>
      <c r="G286" s="13"/>
      <c r="H286" s="13"/>
      <c r="I286" s="13"/>
      <c r="J286" s="13"/>
      <c r="K286" s="195"/>
      <c r="L286" s="14"/>
      <c r="M286" s="106"/>
      <c r="N286" s="107"/>
      <c r="O286" s="99"/>
      <c r="P286" s="99"/>
      <c r="Q286" s="99"/>
      <c r="R286" s="99"/>
      <c r="S286" s="99"/>
      <c r="T286" s="10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6" t="s">
        <v>165</v>
      </c>
      <c r="AU286" s="6" t="s">
        <v>81</v>
      </c>
    </row>
    <row r="287" spans="1:65" s="78" customFormat="1" ht="22.95" customHeight="1" x14ac:dyDescent="0.25">
      <c r="B287" s="79"/>
      <c r="D287" s="80" t="s">
        <v>70</v>
      </c>
      <c r="E287" s="89" t="s">
        <v>446</v>
      </c>
      <c r="F287" s="89" t="s">
        <v>447</v>
      </c>
      <c r="J287" s="90">
        <f>BK287</f>
        <v>0</v>
      </c>
      <c r="K287" s="87"/>
      <c r="L287" s="79"/>
      <c r="M287" s="83"/>
      <c r="N287" s="84"/>
      <c r="O287" s="84"/>
      <c r="P287" s="85">
        <f>SUM(P288:P301)</f>
        <v>0</v>
      </c>
      <c r="Q287" s="84"/>
      <c r="R287" s="85">
        <f>SUM(R288:R301)</f>
        <v>0</v>
      </c>
      <c r="S287" s="84"/>
      <c r="T287" s="86">
        <f>SUM(T288:T301)</f>
        <v>0</v>
      </c>
      <c r="AR287" s="80" t="s">
        <v>79</v>
      </c>
      <c r="AT287" s="87" t="s">
        <v>70</v>
      </c>
      <c r="AU287" s="87" t="s">
        <v>79</v>
      </c>
      <c r="AY287" s="80" t="s">
        <v>127</v>
      </c>
      <c r="BK287" s="88">
        <f>SUM(BK288:BK301)</f>
        <v>0</v>
      </c>
    </row>
    <row r="288" spans="1:65" s="16" customFormat="1" ht="14.4" customHeight="1" x14ac:dyDescent="0.2">
      <c r="A288" s="13"/>
      <c r="B288" s="14"/>
      <c r="C288" s="91" t="s">
        <v>448</v>
      </c>
      <c r="D288" s="91" t="s">
        <v>129</v>
      </c>
      <c r="E288" s="92" t="s">
        <v>449</v>
      </c>
      <c r="F288" s="93" t="s">
        <v>450</v>
      </c>
      <c r="G288" s="94" t="s">
        <v>239</v>
      </c>
      <c r="H288" s="95">
        <v>591.38400000000001</v>
      </c>
      <c r="I288" s="3">
        <v>0</v>
      </c>
      <c r="J288" s="96">
        <f>ROUND(I288*H288,2)</f>
        <v>0</v>
      </c>
      <c r="K288" s="94" t="s">
        <v>133</v>
      </c>
      <c r="L288" s="14"/>
      <c r="M288" s="97" t="s">
        <v>1</v>
      </c>
      <c r="N288" s="98" t="s">
        <v>36</v>
      </c>
      <c r="O288" s="99"/>
      <c r="P288" s="100">
        <f>O288*H288</f>
        <v>0</v>
      </c>
      <c r="Q288" s="100">
        <v>0</v>
      </c>
      <c r="R288" s="100">
        <f>Q288*H288</f>
        <v>0</v>
      </c>
      <c r="S288" s="100">
        <v>0</v>
      </c>
      <c r="T288" s="101">
        <f>S288*H288</f>
        <v>0</v>
      </c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R288" s="102" t="s">
        <v>134</v>
      </c>
      <c r="AT288" s="102" t="s">
        <v>129</v>
      </c>
      <c r="AU288" s="102" t="s">
        <v>81</v>
      </c>
      <c r="AY288" s="6" t="s">
        <v>127</v>
      </c>
      <c r="BE288" s="103">
        <f>IF(N288="základní",J288,0)</f>
        <v>0</v>
      </c>
      <c r="BF288" s="103">
        <f>IF(N288="snížená",J288,0)</f>
        <v>0</v>
      </c>
      <c r="BG288" s="103">
        <f>IF(N288="zákl. přenesená",J288,0)</f>
        <v>0</v>
      </c>
      <c r="BH288" s="103">
        <f>IF(N288="sníž. přenesená",J288,0)</f>
        <v>0</v>
      </c>
      <c r="BI288" s="103">
        <f>IF(N288="nulová",J288,0)</f>
        <v>0</v>
      </c>
      <c r="BJ288" s="6" t="s">
        <v>79</v>
      </c>
      <c r="BK288" s="103">
        <f>ROUND(I288*H288,2)</f>
        <v>0</v>
      </c>
      <c r="BL288" s="6" t="s">
        <v>134</v>
      </c>
      <c r="BM288" s="102" t="s">
        <v>451</v>
      </c>
    </row>
    <row r="289" spans="1:65" s="16" customFormat="1" ht="19.2" x14ac:dyDescent="0.2">
      <c r="A289" s="13"/>
      <c r="B289" s="14"/>
      <c r="C289" s="13"/>
      <c r="D289" s="104" t="s">
        <v>136</v>
      </c>
      <c r="E289" s="13"/>
      <c r="F289" s="105" t="s">
        <v>452</v>
      </c>
      <c r="G289" s="13"/>
      <c r="H289" s="13"/>
      <c r="I289" s="13"/>
      <c r="J289" s="13"/>
      <c r="K289" s="195"/>
      <c r="L289" s="14"/>
      <c r="M289" s="106"/>
      <c r="N289" s="107"/>
      <c r="O289" s="99"/>
      <c r="P289" s="99"/>
      <c r="Q289" s="99"/>
      <c r="R289" s="99"/>
      <c r="S289" s="99"/>
      <c r="T289" s="10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6" t="s">
        <v>136</v>
      </c>
      <c r="AU289" s="6" t="s">
        <v>81</v>
      </c>
    </row>
    <row r="290" spans="1:65" s="16" customFormat="1" ht="24.15" customHeight="1" x14ac:dyDescent="0.2">
      <c r="A290" s="13"/>
      <c r="B290" s="14"/>
      <c r="C290" s="91" t="s">
        <v>453</v>
      </c>
      <c r="D290" s="91" t="s">
        <v>129</v>
      </c>
      <c r="E290" s="92" t="s">
        <v>454</v>
      </c>
      <c r="F290" s="93" t="s">
        <v>455</v>
      </c>
      <c r="G290" s="94" t="s">
        <v>239</v>
      </c>
      <c r="H290" s="95">
        <v>9462.1440000000002</v>
      </c>
      <c r="I290" s="3">
        <v>0</v>
      </c>
      <c r="J290" s="96">
        <f>ROUND(I290*H290,2)</f>
        <v>0</v>
      </c>
      <c r="K290" s="94" t="s">
        <v>133</v>
      </c>
      <c r="L290" s="14"/>
      <c r="M290" s="97" t="s">
        <v>1</v>
      </c>
      <c r="N290" s="98" t="s">
        <v>36</v>
      </c>
      <c r="O290" s="99"/>
      <c r="P290" s="100">
        <f>O290*H290</f>
        <v>0</v>
      </c>
      <c r="Q290" s="100">
        <v>0</v>
      </c>
      <c r="R290" s="100">
        <f>Q290*H290</f>
        <v>0</v>
      </c>
      <c r="S290" s="100">
        <v>0</v>
      </c>
      <c r="T290" s="101">
        <f>S290*H290</f>
        <v>0</v>
      </c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R290" s="102" t="s">
        <v>134</v>
      </c>
      <c r="AT290" s="102" t="s">
        <v>129</v>
      </c>
      <c r="AU290" s="102" t="s">
        <v>81</v>
      </c>
      <c r="AY290" s="6" t="s">
        <v>127</v>
      </c>
      <c r="BE290" s="103">
        <f>IF(N290="základní",J290,0)</f>
        <v>0</v>
      </c>
      <c r="BF290" s="103">
        <f>IF(N290="snížená",J290,0)</f>
        <v>0</v>
      </c>
      <c r="BG290" s="103">
        <f>IF(N290="zákl. přenesená",J290,0)</f>
        <v>0</v>
      </c>
      <c r="BH290" s="103">
        <f>IF(N290="sníž. přenesená",J290,0)</f>
        <v>0</v>
      </c>
      <c r="BI290" s="103">
        <f>IF(N290="nulová",J290,0)</f>
        <v>0</v>
      </c>
      <c r="BJ290" s="6" t="s">
        <v>79</v>
      </c>
      <c r="BK290" s="103">
        <f>ROUND(I290*H290,2)</f>
        <v>0</v>
      </c>
      <c r="BL290" s="6" t="s">
        <v>134</v>
      </c>
      <c r="BM290" s="102" t="s">
        <v>456</v>
      </c>
    </row>
    <row r="291" spans="1:65" s="16" customFormat="1" ht="28.8" x14ac:dyDescent="0.2">
      <c r="A291" s="13"/>
      <c r="B291" s="14"/>
      <c r="C291" s="13"/>
      <c r="D291" s="104" t="s">
        <v>136</v>
      </c>
      <c r="E291" s="13"/>
      <c r="F291" s="105" t="s">
        <v>457</v>
      </c>
      <c r="G291" s="13"/>
      <c r="H291" s="13"/>
      <c r="I291" s="13"/>
      <c r="J291" s="13"/>
      <c r="K291" s="195"/>
      <c r="L291" s="14"/>
      <c r="M291" s="106"/>
      <c r="N291" s="107"/>
      <c r="O291" s="99"/>
      <c r="P291" s="99"/>
      <c r="Q291" s="99"/>
      <c r="R291" s="99"/>
      <c r="S291" s="99"/>
      <c r="T291" s="10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6" t="s">
        <v>136</v>
      </c>
      <c r="AU291" s="6" t="s">
        <v>81</v>
      </c>
    </row>
    <row r="292" spans="1:65" s="109" customFormat="1" x14ac:dyDescent="0.2">
      <c r="B292" s="110"/>
      <c r="D292" s="104" t="s">
        <v>138</v>
      </c>
      <c r="F292" s="112" t="s">
        <v>458</v>
      </c>
      <c r="H292" s="113">
        <v>9462.1440000000002</v>
      </c>
      <c r="K292" s="206"/>
      <c r="L292" s="110"/>
      <c r="M292" s="114"/>
      <c r="N292" s="115"/>
      <c r="O292" s="115"/>
      <c r="P292" s="115"/>
      <c r="Q292" s="115"/>
      <c r="R292" s="115"/>
      <c r="S292" s="115"/>
      <c r="T292" s="116"/>
      <c r="AT292" s="111" t="s">
        <v>138</v>
      </c>
      <c r="AU292" s="111" t="s">
        <v>81</v>
      </c>
      <c r="AV292" s="109" t="s">
        <v>81</v>
      </c>
      <c r="AW292" s="109" t="s">
        <v>3</v>
      </c>
      <c r="AX292" s="109" t="s">
        <v>79</v>
      </c>
      <c r="AY292" s="111" t="s">
        <v>127</v>
      </c>
    </row>
    <row r="293" spans="1:65" s="16" customFormat="1" ht="24.15" customHeight="1" x14ac:dyDescent="0.2">
      <c r="A293" s="13"/>
      <c r="B293" s="14"/>
      <c r="C293" s="91" t="s">
        <v>459</v>
      </c>
      <c r="D293" s="91" t="s">
        <v>129</v>
      </c>
      <c r="E293" s="92" t="s">
        <v>460</v>
      </c>
      <c r="F293" s="93" t="s">
        <v>461</v>
      </c>
      <c r="G293" s="94" t="s">
        <v>239</v>
      </c>
      <c r="H293" s="95">
        <v>19.698</v>
      </c>
      <c r="I293" s="3">
        <v>0</v>
      </c>
      <c r="J293" s="96">
        <f>ROUND(I293*H293,2)</f>
        <v>0</v>
      </c>
      <c r="K293" s="94" t="s">
        <v>133</v>
      </c>
      <c r="L293" s="14"/>
      <c r="M293" s="97" t="s">
        <v>1</v>
      </c>
      <c r="N293" s="98" t="s">
        <v>36</v>
      </c>
      <c r="O293" s="99"/>
      <c r="P293" s="100">
        <f>O293*H293</f>
        <v>0</v>
      </c>
      <c r="Q293" s="100">
        <v>0</v>
      </c>
      <c r="R293" s="100">
        <f>Q293*H293</f>
        <v>0</v>
      </c>
      <c r="S293" s="100">
        <v>0</v>
      </c>
      <c r="T293" s="101">
        <f>S293*H293</f>
        <v>0</v>
      </c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R293" s="102" t="s">
        <v>134</v>
      </c>
      <c r="AT293" s="102" t="s">
        <v>129</v>
      </c>
      <c r="AU293" s="102" t="s">
        <v>81</v>
      </c>
      <c r="AY293" s="6" t="s">
        <v>127</v>
      </c>
      <c r="BE293" s="103">
        <f>IF(N293="základní",J293,0)</f>
        <v>0</v>
      </c>
      <c r="BF293" s="103">
        <f>IF(N293="snížená",J293,0)</f>
        <v>0</v>
      </c>
      <c r="BG293" s="103">
        <f>IF(N293="zákl. přenesená",J293,0)</f>
        <v>0</v>
      </c>
      <c r="BH293" s="103">
        <f>IF(N293="sníž. přenesená",J293,0)</f>
        <v>0</v>
      </c>
      <c r="BI293" s="103">
        <f>IF(N293="nulová",J293,0)</f>
        <v>0</v>
      </c>
      <c r="BJ293" s="6" t="s">
        <v>79</v>
      </c>
      <c r="BK293" s="103">
        <f>ROUND(I293*H293,2)</f>
        <v>0</v>
      </c>
      <c r="BL293" s="6" t="s">
        <v>134</v>
      </c>
      <c r="BM293" s="102" t="s">
        <v>462</v>
      </c>
    </row>
    <row r="294" spans="1:65" s="16" customFormat="1" ht="28.8" x14ac:dyDescent="0.2">
      <c r="A294" s="13"/>
      <c r="B294" s="14"/>
      <c r="C294" s="13"/>
      <c r="D294" s="104" t="s">
        <v>136</v>
      </c>
      <c r="E294" s="13"/>
      <c r="F294" s="105" t="s">
        <v>463</v>
      </c>
      <c r="G294" s="13"/>
      <c r="H294" s="13"/>
      <c r="I294" s="13"/>
      <c r="J294" s="13"/>
      <c r="K294" s="195"/>
      <c r="L294" s="14"/>
      <c r="M294" s="106"/>
      <c r="N294" s="107"/>
      <c r="O294" s="99"/>
      <c r="P294" s="99"/>
      <c r="Q294" s="99"/>
      <c r="R294" s="99"/>
      <c r="S294" s="99"/>
      <c r="T294" s="10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6" t="s">
        <v>136</v>
      </c>
      <c r="AU294" s="6" t="s">
        <v>81</v>
      </c>
    </row>
    <row r="295" spans="1:65" s="109" customFormat="1" x14ac:dyDescent="0.2">
      <c r="B295" s="110"/>
      <c r="D295" s="104" t="s">
        <v>138</v>
      </c>
      <c r="E295" s="111" t="s">
        <v>1</v>
      </c>
      <c r="F295" s="112" t="s">
        <v>464</v>
      </c>
      <c r="H295" s="113">
        <v>19.698</v>
      </c>
      <c r="K295" s="206"/>
      <c r="L295" s="110"/>
      <c r="M295" s="114"/>
      <c r="N295" s="115"/>
      <c r="O295" s="115"/>
      <c r="P295" s="115"/>
      <c r="Q295" s="115"/>
      <c r="R295" s="115"/>
      <c r="S295" s="115"/>
      <c r="T295" s="116"/>
      <c r="AT295" s="111" t="s">
        <v>138</v>
      </c>
      <c r="AU295" s="111" t="s">
        <v>81</v>
      </c>
      <c r="AV295" s="109" t="s">
        <v>81</v>
      </c>
      <c r="AW295" s="109" t="s">
        <v>28</v>
      </c>
      <c r="AX295" s="109" t="s">
        <v>79</v>
      </c>
      <c r="AY295" s="111" t="s">
        <v>127</v>
      </c>
    </row>
    <row r="296" spans="1:65" s="16" customFormat="1" ht="37.950000000000003" customHeight="1" x14ac:dyDescent="0.2">
      <c r="A296" s="13"/>
      <c r="B296" s="14"/>
      <c r="C296" s="91" t="s">
        <v>465</v>
      </c>
      <c r="D296" s="91" t="s">
        <v>129</v>
      </c>
      <c r="E296" s="92" t="s">
        <v>466</v>
      </c>
      <c r="F296" s="93" t="s">
        <v>467</v>
      </c>
      <c r="G296" s="94" t="s">
        <v>239</v>
      </c>
      <c r="H296" s="95">
        <v>47.911999999999999</v>
      </c>
      <c r="I296" s="3">
        <v>0</v>
      </c>
      <c r="J296" s="96">
        <f>ROUND(I296*H296,2)</f>
        <v>0</v>
      </c>
      <c r="K296" s="94" t="s">
        <v>133</v>
      </c>
      <c r="L296" s="14"/>
      <c r="M296" s="97" t="s">
        <v>1</v>
      </c>
      <c r="N296" s="98" t="s">
        <v>36</v>
      </c>
      <c r="O296" s="99"/>
      <c r="P296" s="100">
        <f>O296*H296</f>
        <v>0</v>
      </c>
      <c r="Q296" s="100">
        <v>0</v>
      </c>
      <c r="R296" s="100">
        <f>Q296*H296</f>
        <v>0</v>
      </c>
      <c r="S296" s="100">
        <v>0</v>
      </c>
      <c r="T296" s="101">
        <f>S296*H296</f>
        <v>0</v>
      </c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R296" s="102" t="s">
        <v>134</v>
      </c>
      <c r="AT296" s="102" t="s">
        <v>129</v>
      </c>
      <c r="AU296" s="102" t="s">
        <v>81</v>
      </c>
      <c r="AY296" s="6" t="s">
        <v>127</v>
      </c>
      <c r="BE296" s="103">
        <f>IF(N296="základní",J296,0)</f>
        <v>0</v>
      </c>
      <c r="BF296" s="103">
        <f>IF(N296="snížená",J296,0)</f>
        <v>0</v>
      </c>
      <c r="BG296" s="103">
        <f>IF(N296="zákl. přenesená",J296,0)</f>
        <v>0</v>
      </c>
      <c r="BH296" s="103">
        <f>IF(N296="sníž. přenesená",J296,0)</f>
        <v>0</v>
      </c>
      <c r="BI296" s="103">
        <f>IF(N296="nulová",J296,0)</f>
        <v>0</v>
      </c>
      <c r="BJ296" s="6" t="s">
        <v>79</v>
      </c>
      <c r="BK296" s="103">
        <f>ROUND(I296*H296,2)</f>
        <v>0</v>
      </c>
      <c r="BL296" s="6" t="s">
        <v>134</v>
      </c>
      <c r="BM296" s="102" t="s">
        <v>468</v>
      </c>
    </row>
    <row r="297" spans="1:65" s="16" customFormat="1" ht="28.8" x14ac:dyDescent="0.2">
      <c r="A297" s="13"/>
      <c r="B297" s="14"/>
      <c r="C297" s="13"/>
      <c r="D297" s="104" t="s">
        <v>136</v>
      </c>
      <c r="E297" s="13"/>
      <c r="F297" s="105" t="s">
        <v>469</v>
      </c>
      <c r="G297" s="13"/>
      <c r="H297" s="13"/>
      <c r="I297" s="13"/>
      <c r="J297" s="13"/>
      <c r="K297" s="195"/>
      <c r="L297" s="14"/>
      <c r="M297" s="106"/>
      <c r="N297" s="107"/>
      <c r="O297" s="99"/>
      <c r="P297" s="99"/>
      <c r="Q297" s="99"/>
      <c r="R297" s="99"/>
      <c r="S297" s="99"/>
      <c r="T297" s="10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6" t="s">
        <v>136</v>
      </c>
      <c r="AU297" s="6" t="s">
        <v>81</v>
      </c>
    </row>
    <row r="298" spans="1:65" s="16" customFormat="1" ht="24.15" customHeight="1" x14ac:dyDescent="0.2">
      <c r="A298" s="13"/>
      <c r="B298" s="14"/>
      <c r="C298" s="91" t="s">
        <v>470</v>
      </c>
      <c r="D298" s="91" t="s">
        <v>129</v>
      </c>
      <c r="E298" s="92" t="s">
        <v>471</v>
      </c>
      <c r="F298" s="93" t="s">
        <v>472</v>
      </c>
      <c r="G298" s="94" t="s">
        <v>239</v>
      </c>
      <c r="H298" s="95">
        <v>305.10000000000002</v>
      </c>
      <c r="I298" s="3">
        <v>0</v>
      </c>
      <c r="J298" s="96">
        <f>ROUND(I298*H298,2)</f>
        <v>0</v>
      </c>
      <c r="K298" s="94" t="s">
        <v>133</v>
      </c>
      <c r="L298" s="14"/>
      <c r="M298" s="97" t="s">
        <v>1</v>
      </c>
      <c r="N298" s="98" t="s">
        <v>36</v>
      </c>
      <c r="O298" s="99"/>
      <c r="P298" s="100">
        <f>O298*H298</f>
        <v>0</v>
      </c>
      <c r="Q298" s="100">
        <v>0</v>
      </c>
      <c r="R298" s="100">
        <f>Q298*H298</f>
        <v>0</v>
      </c>
      <c r="S298" s="100">
        <v>0</v>
      </c>
      <c r="T298" s="101">
        <f>S298*H298</f>
        <v>0</v>
      </c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R298" s="102" t="s">
        <v>134</v>
      </c>
      <c r="AT298" s="102" t="s">
        <v>129</v>
      </c>
      <c r="AU298" s="102" t="s">
        <v>81</v>
      </c>
      <c r="AY298" s="6" t="s">
        <v>127</v>
      </c>
      <c r="BE298" s="103">
        <f>IF(N298="základní",J298,0)</f>
        <v>0</v>
      </c>
      <c r="BF298" s="103">
        <f>IF(N298="snížená",J298,0)</f>
        <v>0</v>
      </c>
      <c r="BG298" s="103">
        <f>IF(N298="zákl. přenesená",J298,0)</f>
        <v>0</v>
      </c>
      <c r="BH298" s="103">
        <f>IF(N298="sníž. přenesená",J298,0)</f>
        <v>0</v>
      </c>
      <c r="BI298" s="103">
        <f>IF(N298="nulová",J298,0)</f>
        <v>0</v>
      </c>
      <c r="BJ298" s="6" t="s">
        <v>79</v>
      </c>
      <c r="BK298" s="103">
        <f>ROUND(I298*H298,2)</f>
        <v>0</v>
      </c>
      <c r="BL298" s="6" t="s">
        <v>134</v>
      </c>
      <c r="BM298" s="102" t="s">
        <v>473</v>
      </c>
    </row>
    <row r="299" spans="1:65" s="16" customFormat="1" ht="28.8" x14ac:dyDescent="0.2">
      <c r="A299" s="13"/>
      <c r="B299" s="14"/>
      <c r="C299" s="13"/>
      <c r="D299" s="104" t="s">
        <v>136</v>
      </c>
      <c r="E299" s="13"/>
      <c r="F299" s="105" t="s">
        <v>474</v>
      </c>
      <c r="G299" s="13"/>
      <c r="H299" s="13"/>
      <c r="I299" s="13"/>
      <c r="J299" s="13"/>
      <c r="K299" s="195"/>
      <c r="L299" s="14"/>
      <c r="M299" s="106"/>
      <c r="N299" s="107"/>
      <c r="O299" s="99"/>
      <c r="P299" s="99"/>
      <c r="Q299" s="99"/>
      <c r="R299" s="99"/>
      <c r="S299" s="99"/>
      <c r="T299" s="10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6" t="s">
        <v>136</v>
      </c>
      <c r="AU299" s="6" t="s">
        <v>81</v>
      </c>
    </row>
    <row r="300" spans="1:65" s="16" customFormat="1" ht="24.15" customHeight="1" x14ac:dyDescent="0.2">
      <c r="A300" s="13"/>
      <c r="B300" s="14"/>
      <c r="C300" s="91" t="s">
        <v>475</v>
      </c>
      <c r="D300" s="91" t="s">
        <v>129</v>
      </c>
      <c r="E300" s="92" t="s">
        <v>476</v>
      </c>
      <c r="F300" s="93" t="s">
        <v>477</v>
      </c>
      <c r="G300" s="94" t="s">
        <v>239</v>
      </c>
      <c r="H300" s="95">
        <v>218.67500000000001</v>
      </c>
      <c r="I300" s="3">
        <v>0</v>
      </c>
      <c r="J300" s="96">
        <f>ROUND(I300*H300,2)</f>
        <v>0</v>
      </c>
      <c r="K300" s="94" t="s">
        <v>133</v>
      </c>
      <c r="L300" s="14"/>
      <c r="M300" s="97" t="s">
        <v>1</v>
      </c>
      <c r="N300" s="98" t="s">
        <v>36</v>
      </c>
      <c r="O300" s="99"/>
      <c r="P300" s="100">
        <f>O300*H300</f>
        <v>0</v>
      </c>
      <c r="Q300" s="100">
        <v>0</v>
      </c>
      <c r="R300" s="100">
        <f>Q300*H300</f>
        <v>0</v>
      </c>
      <c r="S300" s="100">
        <v>0</v>
      </c>
      <c r="T300" s="101">
        <f>S300*H300</f>
        <v>0</v>
      </c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R300" s="102" t="s">
        <v>134</v>
      </c>
      <c r="AT300" s="102" t="s">
        <v>129</v>
      </c>
      <c r="AU300" s="102" t="s">
        <v>81</v>
      </c>
      <c r="AY300" s="6" t="s">
        <v>127</v>
      </c>
      <c r="BE300" s="103">
        <f>IF(N300="základní",J300,0)</f>
        <v>0</v>
      </c>
      <c r="BF300" s="103">
        <f>IF(N300="snížená",J300,0)</f>
        <v>0</v>
      </c>
      <c r="BG300" s="103">
        <f>IF(N300="zákl. přenesená",J300,0)</f>
        <v>0</v>
      </c>
      <c r="BH300" s="103">
        <f>IF(N300="sníž. přenesená",J300,0)</f>
        <v>0</v>
      </c>
      <c r="BI300" s="103">
        <f>IF(N300="nulová",J300,0)</f>
        <v>0</v>
      </c>
      <c r="BJ300" s="6" t="s">
        <v>79</v>
      </c>
      <c r="BK300" s="103">
        <f>ROUND(I300*H300,2)</f>
        <v>0</v>
      </c>
      <c r="BL300" s="6" t="s">
        <v>134</v>
      </c>
      <c r="BM300" s="102" t="s">
        <v>478</v>
      </c>
    </row>
    <row r="301" spans="1:65" s="16" customFormat="1" ht="28.8" x14ac:dyDescent="0.2">
      <c r="A301" s="13"/>
      <c r="B301" s="14"/>
      <c r="C301" s="13"/>
      <c r="D301" s="104" t="s">
        <v>136</v>
      </c>
      <c r="E301" s="13"/>
      <c r="F301" s="105" t="s">
        <v>241</v>
      </c>
      <c r="G301" s="13"/>
      <c r="H301" s="13"/>
      <c r="I301" s="13"/>
      <c r="J301" s="13"/>
      <c r="K301" s="195"/>
      <c r="L301" s="14"/>
      <c r="M301" s="106"/>
      <c r="N301" s="107"/>
      <c r="O301" s="99"/>
      <c r="P301" s="99"/>
      <c r="Q301" s="99"/>
      <c r="R301" s="99"/>
      <c r="S301" s="99"/>
      <c r="T301" s="10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6" t="s">
        <v>136</v>
      </c>
      <c r="AU301" s="6" t="s">
        <v>81</v>
      </c>
    </row>
    <row r="302" spans="1:65" s="78" customFormat="1" ht="22.95" customHeight="1" x14ac:dyDescent="0.25">
      <c r="B302" s="79"/>
      <c r="D302" s="80" t="s">
        <v>70</v>
      </c>
      <c r="E302" s="89" t="s">
        <v>479</v>
      </c>
      <c r="F302" s="89" t="s">
        <v>480</v>
      </c>
      <c r="J302" s="90">
        <f>BK302</f>
        <v>0</v>
      </c>
      <c r="K302" s="87"/>
      <c r="L302" s="79"/>
      <c r="M302" s="83"/>
      <c r="N302" s="84"/>
      <c r="O302" s="84"/>
      <c r="P302" s="85">
        <f>SUM(P303:P304)</f>
        <v>0</v>
      </c>
      <c r="Q302" s="84"/>
      <c r="R302" s="85">
        <f>SUM(R303:R304)</f>
        <v>0</v>
      </c>
      <c r="S302" s="84"/>
      <c r="T302" s="86">
        <f>SUM(T303:T304)</f>
        <v>0</v>
      </c>
      <c r="AR302" s="80" t="s">
        <v>79</v>
      </c>
      <c r="AT302" s="87" t="s">
        <v>70</v>
      </c>
      <c r="AU302" s="87" t="s">
        <v>79</v>
      </c>
      <c r="AY302" s="80" t="s">
        <v>127</v>
      </c>
      <c r="BK302" s="88">
        <f>SUM(BK303:BK304)</f>
        <v>0</v>
      </c>
    </row>
    <row r="303" spans="1:65" s="16" customFormat="1" ht="24.15" customHeight="1" x14ac:dyDescent="0.2">
      <c r="A303" s="13"/>
      <c r="B303" s="14"/>
      <c r="C303" s="91" t="s">
        <v>481</v>
      </c>
      <c r="D303" s="91" t="s">
        <v>129</v>
      </c>
      <c r="E303" s="92" t="s">
        <v>482</v>
      </c>
      <c r="F303" s="93" t="s">
        <v>483</v>
      </c>
      <c r="G303" s="94" t="s">
        <v>239</v>
      </c>
      <c r="H303" s="95">
        <v>406.399</v>
      </c>
      <c r="I303" s="3">
        <v>0</v>
      </c>
      <c r="J303" s="96">
        <f>ROUND(I303*H303,2)</f>
        <v>0</v>
      </c>
      <c r="K303" s="94" t="s">
        <v>133</v>
      </c>
      <c r="L303" s="14"/>
      <c r="M303" s="97" t="s">
        <v>1</v>
      </c>
      <c r="N303" s="98" t="s">
        <v>36</v>
      </c>
      <c r="O303" s="99"/>
      <c r="P303" s="100">
        <f>O303*H303</f>
        <v>0</v>
      </c>
      <c r="Q303" s="100">
        <v>0</v>
      </c>
      <c r="R303" s="100">
        <f>Q303*H303</f>
        <v>0</v>
      </c>
      <c r="S303" s="100">
        <v>0</v>
      </c>
      <c r="T303" s="101">
        <f>S303*H303</f>
        <v>0</v>
      </c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R303" s="102" t="s">
        <v>134</v>
      </c>
      <c r="AT303" s="102" t="s">
        <v>129</v>
      </c>
      <c r="AU303" s="102" t="s">
        <v>81</v>
      </c>
      <c r="AY303" s="6" t="s">
        <v>127</v>
      </c>
      <c r="BE303" s="103">
        <f>IF(N303="základní",J303,0)</f>
        <v>0</v>
      </c>
      <c r="BF303" s="103">
        <f>IF(N303="snížená",J303,0)</f>
        <v>0</v>
      </c>
      <c r="BG303" s="103">
        <f>IF(N303="zákl. přenesená",J303,0)</f>
        <v>0</v>
      </c>
      <c r="BH303" s="103">
        <f>IF(N303="sníž. přenesená",J303,0)</f>
        <v>0</v>
      </c>
      <c r="BI303" s="103">
        <f>IF(N303="nulová",J303,0)</f>
        <v>0</v>
      </c>
      <c r="BJ303" s="6" t="s">
        <v>79</v>
      </c>
      <c r="BK303" s="103">
        <f>ROUND(I303*H303,2)</f>
        <v>0</v>
      </c>
      <c r="BL303" s="6" t="s">
        <v>134</v>
      </c>
      <c r="BM303" s="102" t="s">
        <v>484</v>
      </c>
    </row>
    <row r="304" spans="1:65" s="16" customFormat="1" ht="28.8" x14ac:dyDescent="0.2">
      <c r="A304" s="13"/>
      <c r="B304" s="14"/>
      <c r="C304" s="13"/>
      <c r="D304" s="104" t="s">
        <v>136</v>
      </c>
      <c r="E304" s="13"/>
      <c r="F304" s="105" t="s">
        <v>485</v>
      </c>
      <c r="G304" s="13"/>
      <c r="H304" s="13"/>
      <c r="I304" s="13"/>
      <c r="J304" s="13"/>
      <c r="K304" s="195"/>
      <c r="L304" s="14"/>
      <c r="M304" s="106"/>
      <c r="N304" s="107"/>
      <c r="O304" s="99"/>
      <c r="P304" s="99"/>
      <c r="Q304" s="99"/>
      <c r="R304" s="99"/>
      <c r="S304" s="99"/>
      <c r="T304" s="10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6" t="s">
        <v>136</v>
      </c>
      <c r="AU304" s="6" t="s">
        <v>81</v>
      </c>
    </row>
    <row r="305" spans="1:65" s="78" customFormat="1" ht="25.95" customHeight="1" x14ac:dyDescent="0.25">
      <c r="B305" s="79"/>
      <c r="D305" s="80" t="s">
        <v>70</v>
      </c>
      <c r="E305" s="81" t="s">
        <v>486</v>
      </c>
      <c r="F305" s="81" t="s">
        <v>487</v>
      </c>
      <c r="J305" s="82">
        <f>BK305</f>
        <v>0</v>
      </c>
      <c r="K305" s="87"/>
      <c r="L305" s="79"/>
      <c r="M305" s="83"/>
      <c r="N305" s="84"/>
      <c r="O305" s="84"/>
      <c r="P305" s="85">
        <f>P306</f>
        <v>0</v>
      </c>
      <c r="Q305" s="84"/>
      <c r="R305" s="85">
        <f>R306</f>
        <v>5.2440000000000001E-2</v>
      </c>
      <c r="S305" s="84"/>
      <c r="T305" s="86">
        <f>T306</f>
        <v>0</v>
      </c>
      <c r="AR305" s="80" t="s">
        <v>81</v>
      </c>
      <c r="AT305" s="87" t="s">
        <v>70</v>
      </c>
      <c r="AU305" s="87" t="s">
        <v>71</v>
      </c>
      <c r="AY305" s="80" t="s">
        <v>127</v>
      </c>
      <c r="BK305" s="88">
        <f>BK306</f>
        <v>0</v>
      </c>
    </row>
    <row r="306" spans="1:65" s="78" customFormat="1" ht="22.95" customHeight="1" x14ac:dyDescent="0.25">
      <c r="B306" s="79"/>
      <c r="D306" s="80" t="s">
        <v>70</v>
      </c>
      <c r="E306" s="89" t="s">
        <v>488</v>
      </c>
      <c r="F306" s="89" t="s">
        <v>489</v>
      </c>
      <c r="J306" s="90">
        <f>BK306</f>
        <v>0</v>
      </c>
      <c r="K306" s="87"/>
      <c r="L306" s="79"/>
      <c r="M306" s="83"/>
      <c r="N306" s="84"/>
      <c r="O306" s="84"/>
      <c r="P306" s="85">
        <f>SUM(P307:P312)</f>
        <v>0</v>
      </c>
      <c r="Q306" s="84"/>
      <c r="R306" s="85">
        <f>SUM(R307:R312)</f>
        <v>5.2440000000000001E-2</v>
      </c>
      <c r="S306" s="84"/>
      <c r="T306" s="86">
        <f>SUM(T307:T312)</f>
        <v>0</v>
      </c>
      <c r="AR306" s="80" t="s">
        <v>81</v>
      </c>
      <c r="AT306" s="87" t="s">
        <v>70</v>
      </c>
      <c r="AU306" s="87" t="s">
        <v>79</v>
      </c>
      <c r="AY306" s="80" t="s">
        <v>127</v>
      </c>
      <c r="BK306" s="88">
        <f>SUM(BK307:BK312)</f>
        <v>0</v>
      </c>
    </row>
    <row r="307" spans="1:65" s="16" customFormat="1" ht="24.15" customHeight="1" x14ac:dyDescent="0.2">
      <c r="A307" s="13"/>
      <c r="B307" s="14"/>
      <c r="C307" s="91" t="s">
        <v>490</v>
      </c>
      <c r="D307" s="91" t="s">
        <v>129</v>
      </c>
      <c r="E307" s="92" t="s">
        <v>491</v>
      </c>
      <c r="F307" s="93" t="s">
        <v>492</v>
      </c>
      <c r="G307" s="94" t="s">
        <v>132</v>
      </c>
      <c r="H307" s="95">
        <v>57</v>
      </c>
      <c r="I307" s="3">
        <v>0</v>
      </c>
      <c r="J307" s="96">
        <f>ROUND(I307*H307,2)</f>
        <v>0</v>
      </c>
      <c r="K307" s="94" t="s">
        <v>133</v>
      </c>
      <c r="L307" s="14"/>
      <c r="M307" s="97" t="s">
        <v>1</v>
      </c>
      <c r="N307" s="98" t="s">
        <v>36</v>
      </c>
      <c r="O307" s="99"/>
      <c r="P307" s="100">
        <f>O307*H307</f>
        <v>0</v>
      </c>
      <c r="Q307" s="100">
        <v>6.3000000000000003E-4</v>
      </c>
      <c r="R307" s="100">
        <f>Q307*H307</f>
        <v>3.5910000000000004E-2</v>
      </c>
      <c r="S307" s="100">
        <v>0</v>
      </c>
      <c r="T307" s="101">
        <f>S307*H307</f>
        <v>0</v>
      </c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R307" s="102" t="s">
        <v>134</v>
      </c>
      <c r="AT307" s="102" t="s">
        <v>129</v>
      </c>
      <c r="AU307" s="102" t="s">
        <v>81</v>
      </c>
      <c r="AY307" s="6" t="s">
        <v>127</v>
      </c>
      <c r="BE307" s="103">
        <f>IF(N307="základní",J307,0)</f>
        <v>0</v>
      </c>
      <c r="BF307" s="103">
        <f>IF(N307="snížená",J307,0)</f>
        <v>0</v>
      </c>
      <c r="BG307" s="103">
        <f>IF(N307="zákl. přenesená",J307,0)</f>
        <v>0</v>
      </c>
      <c r="BH307" s="103">
        <f>IF(N307="sníž. přenesená",J307,0)</f>
        <v>0</v>
      </c>
      <c r="BI307" s="103">
        <f>IF(N307="nulová",J307,0)</f>
        <v>0</v>
      </c>
      <c r="BJ307" s="6" t="s">
        <v>79</v>
      </c>
      <c r="BK307" s="103">
        <f>ROUND(I307*H307,2)</f>
        <v>0</v>
      </c>
      <c r="BL307" s="6" t="s">
        <v>134</v>
      </c>
      <c r="BM307" s="102" t="s">
        <v>493</v>
      </c>
    </row>
    <row r="308" spans="1:65" s="16" customFormat="1" ht="28.8" x14ac:dyDescent="0.2">
      <c r="A308" s="13"/>
      <c r="B308" s="14"/>
      <c r="C308" s="13"/>
      <c r="D308" s="104" t="s">
        <v>136</v>
      </c>
      <c r="E308" s="13"/>
      <c r="F308" s="105" t="s">
        <v>494</v>
      </c>
      <c r="G308" s="13"/>
      <c r="H308" s="13"/>
      <c r="I308" s="13"/>
      <c r="J308" s="13"/>
      <c r="K308" s="195"/>
      <c r="L308" s="14"/>
      <c r="M308" s="106"/>
      <c r="N308" s="107"/>
      <c r="O308" s="99"/>
      <c r="P308" s="99"/>
      <c r="Q308" s="99"/>
      <c r="R308" s="99"/>
      <c r="S308" s="99"/>
      <c r="T308" s="10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6" t="s">
        <v>136</v>
      </c>
      <c r="AU308" s="6" t="s">
        <v>81</v>
      </c>
    </row>
    <row r="309" spans="1:65" s="16" customFormat="1" ht="24.15" customHeight="1" x14ac:dyDescent="0.2">
      <c r="A309" s="13"/>
      <c r="B309" s="14"/>
      <c r="C309" s="91" t="s">
        <v>495</v>
      </c>
      <c r="D309" s="91" t="s">
        <v>129</v>
      </c>
      <c r="E309" s="92" t="s">
        <v>496</v>
      </c>
      <c r="F309" s="93" t="s">
        <v>497</v>
      </c>
      <c r="G309" s="94" t="s">
        <v>151</v>
      </c>
      <c r="H309" s="95">
        <v>57</v>
      </c>
      <c r="I309" s="3">
        <v>0</v>
      </c>
      <c r="J309" s="96">
        <f>ROUND(I309*H309,2)</f>
        <v>0</v>
      </c>
      <c r="K309" s="94" t="s">
        <v>133</v>
      </c>
      <c r="L309" s="14"/>
      <c r="M309" s="97" t="s">
        <v>1</v>
      </c>
      <c r="N309" s="98" t="s">
        <v>36</v>
      </c>
      <c r="O309" s="99"/>
      <c r="P309" s="100">
        <f>O309*H309</f>
        <v>0</v>
      </c>
      <c r="Q309" s="100">
        <v>2.9E-4</v>
      </c>
      <c r="R309" s="100">
        <f>Q309*H309</f>
        <v>1.653E-2</v>
      </c>
      <c r="S309" s="100">
        <v>0</v>
      </c>
      <c r="T309" s="101">
        <f>S309*H309</f>
        <v>0</v>
      </c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R309" s="102" t="s">
        <v>220</v>
      </c>
      <c r="AT309" s="102" t="s">
        <v>129</v>
      </c>
      <c r="AU309" s="102" t="s">
        <v>81</v>
      </c>
      <c r="AY309" s="6" t="s">
        <v>127</v>
      </c>
      <c r="BE309" s="103">
        <f>IF(N309="základní",J309,0)</f>
        <v>0</v>
      </c>
      <c r="BF309" s="103">
        <f>IF(N309="snížená",J309,0)</f>
        <v>0</v>
      </c>
      <c r="BG309" s="103">
        <f>IF(N309="zákl. přenesená",J309,0)</f>
        <v>0</v>
      </c>
      <c r="BH309" s="103">
        <f>IF(N309="sníž. přenesená",J309,0)</f>
        <v>0</v>
      </c>
      <c r="BI309" s="103">
        <f>IF(N309="nulová",J309,0)</f>
        <v>0</v>
      </c>
      <c r="BJ309" s="6" t="s">
        <v>79</v>
      </c>
      <c r="BK309" s="103">
        <f>ROUND(I309*H309,2)</f>
        <v>0</v>
      </c>
      <c r="BL309" s="6" t="s">
        <v>220</v>
      </c>
      <c r="BM309" s="102" t="s">
        <v>498</v>
      </c>
    </row>
    <row r="310" spans="1:65" s="16" customFormat="1" ht="19.2" x14ac:dyDescent="0.2">
      <c r="A310" s="13"/>
      <c r="B310" s="14"/>
      <c r="C310" s="13"/>
      <c r="D310" s="104" t="s">
        <v>136</v>
      </c>
      <c r="E310" s="13"/>
      <c r="F310" s="105" t="s">
        <v>499</v>
      </c>
      <c r="G310" s="13"/>
      <c r="H310" s="13"/>
      <c r="I310" s="13"/>
      <c r="J310" s="13"/>
      <c r="K310" s="195"/>
      <c r="L310" s="14"/>
      <c r="M310" s="106"/>
      <c r="N310" s="107"/>
      <c r="O310" s="99"/>
      <c r="P310" s="99"/>
      <c r="Q310" s="99"/>
      <c r="R310" s="99"/>
      <c r="S310" s="99"/>
      <c r="T310" s="10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6" t="s">
        <v>136</v>
      </c>
      <c r="AU310" s="6" t="s">
        <v>81</v>
      </c>
    </row>
    <row r="311" spans="1:65" s="16" customFormat="1" ht="24.15" customHeight="1" x14ac:dyDescent="0.2">
      <c r="A311" s="13"/>
      <c r="B311" s="14"/>
      <c r="C311" s="91" t="s">
        <v>500</v>
      </c>
      <c r="D311" s="91" t="s">
        <v>129</v>
      </c>
      <c r="E311" s="92" t="s">
        <v>501</v>
      </c>
      <c r="F311" s="93" t="s">
        <v>502</v>
      </c>
      <c r="G311" s="94" t="s">
        <v>239</v>
      </c>
      <c r="H311" s="95">
        <v>5.1999999999999998E-2</v>
      </c>
      <c r="I311" s="3">
        <v>0</v>
      </c>
      <c r="J311" s="96">
        <f>ROUND(I311*H311,2)</f>
        <v>0</v>
      </c>
      <c r="K311" s="94" t="s">
        <v>133</v>
      </c>
      <c r="L311" s="14"/>
      <c r="M311" s="97" t="s">
        <v>1</v>
      </c>
      <c r="N311" s="98" t="s">
        <v>36</v>
      </c>
      <c r="O311" s="99"/>
      <c r="P311" s="100">
        <f>O311*H311</f>
        <v>0</v>
      </c>
      <c r="Q311" s="100">
        <v>0</v>
      </c>
      <c r="R311" s="100">
        <f>Q311*H311</f>
        <v>0</v>
      </c>
      <c r="S311" s="100">
        <v>0</v>
      </c>
      <c r="T311" s="101">
        <f>S311*H311</f>
        <v>0</v>
      </c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R311" s="102" t="s">
        <v>220</v>
      </c>
      <c r="AT311" s="102" t="s">
        <v>129</v>
      </c>
      <c r="AU311" s="102" t="s">
        <v>81</v>
      </c>
      <c r="AY311" s="6" t="s">
        <v>127</v>
      </c>
      <c r="BE311" s="103">
        <f>IF(N311="základní",J311,0)</f>
        <v>0</v>
      </c>
      <c r="BF311" s="103">
        <f>IF(N311="snížená",J311,0)</f>
        <v>0</v>
      </c>
      <c r="BG311" s="103">
        <f>IF(N311="zákl. přenesená",J311,0)</f>
        <v>0</v>
      </c>
      <c r="BH311" s="103">
        <f>IF(N311="sníž. přenesená",J311,0)</f>
        <v>0</v>
      </c>
      <c r="BI311" s="103">
        <f>IF(N311="nulová",J311,0)</f>
        <v>0</v>
      </c>
      <c r="BJ311" s="6" t="s">
        <v>79</v>
      </c>
      <c r="BK311" s="103">
        <f>ROUND(I311*H311,2)</f>
        <v>0</v>
      </c>
      <c r="BL311" s="6" t="s">
        <v>220</v>
      </c>
      <c r="BM311" s="102" t="s">
        <v>503</v>
      </c>
    </row>
    <row r="312" spans="1:65" s="16" customFormat="1" ht="28.8" x14ac:dyDescent="0.2">
      <c r="A312" s="13"/>
      <c r="B312" s="14"/>
      <c r="C312" s="13"/>
      <c r="D312" s="104" t="s">
        <v>136</v>
      </c>
      <c r="E312" s="13"/>
      <c r="F312" s="105" t="s">
        <v>504</v>
      </c>
      <c r="G312" s="13"/>
      <c r="H312" s="13"/>
      <c r="I312" s="13"/>
      <c r="J312" s="13"/>
      <c r="K312" s="195"/>
      <c r="L312" s="14"/>
      <c r="M312" s="142"/>
      <c r="N312" s="143"/>
      <c r="O312" s="144"/>
      <c r="P312" s="144"/>
      <c r="Q312" s="144"/>
      <c r="R312" s="144"/>
      <c r="S312" s="144"/>
      <c r="T312" s="14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6" t="s">
        <v>136</v>
      </c>
      <c r="AU312" s="6" t="s">
        <v>81</v>
      </c>
    </row>
    <row r="313" spans="1:65" s="16" customFormat="1" ht="6.9" customHeight="1" x14ac:dyDescent="0.2">
      <c r="A313" s="13"/>
      <c r="B313" s="43"/>
      <c r="C313" s="44"/>
      <c r="D313" s="44"/>
      <c r="E313" s="44"/>
      <c r="F313" s="44"/>
      <c r="G313" s="44"/>
      <c r="H313" s="44"/>
      <c r="I313" s="44"/>
      <c r="J313" s="44"/>
      <c r="K313" s="201"/>
      <c r="L313" s="14"/>
      <c r="M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</row>
  </sheetData>
  <sheetProtection password="E8F5" sheet="1" objects="1" scenarios="1"/>
  <autoFilter ref="C126:K312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zoomScale="115" zoomScaleNormal="115" workbookViewId="0">
      <selection activeCell="H78" sqref="H78"/>
    </sheetView>
  </sheetViews>
  <sheetFormatPr defaultColWidth="9.28515625" defaultRowHeight="10.199999999999999" x14ac:dyDescent="0.2"/>
  <cols>
    <col min="1" max="1" width="8.28515625" style="5" customWidth="1"/>
    <col min="2" max="2" width="1.140625" style="5" customWidth="1"/>
    <col min="3" max="3" width="4.140625" style="5" customWidth="1"/>
    <col min="4" max="4" width="4.28515625" style="5" customWidth="1"/>
    <col min="5" max="5" width="13.85546875" style="5" customWidth="1"/>
    <col min="6" max="6" width="55" style="5" customWidth="1"/>
    <col min="7" max="7" width="7.42578125" style="5" customWidth="1"/>
    <col min="8" max="8" width="14" style="5" customWidth="1"/>
    <col min="9" max="9" width="15.85546875" style="5" customWidth="1"/>
    <col min="10" max="10" width="22.28515625" style="5" customWidth="1"/>
    <col min="11" max="11" width="22.28515625" style="193" customWidth="1"/>
    <col min="12" max="12" width="9.28515625" style="5" customWidth="1"/>
    <col min="13" max="13" width="10.85546875" style="5" hidden="1" customWidth="1"/>
    <col min="14" max="14" width="9.28515625" style="5" hidden="1"/>
    <col min="15" max="20" width="14.140625" style="5" hidden="1" customWidth="1"/>
    <col min="21" max="21" width="16.28515625" style="5" hidden="1" customWidth="1"/>
    <col min="22" max="22" width="12.28515625" style="5" customWidth="1"/>
    <col min="23" max="23" width="16.28515625" style="5" customWidth="1"/>
    <col min="24" max="24" width="12.28515625" style="5" customWidth="1"/>
    <col min="25" max="25" width="15" style="5" customWidth="1"/>
    <col min="26" max="26" width="11" style="5" customWidth="1"/>
    <col min="27" max="27" width="15" style="5" customWidth="1"/>
    <col min="28" max="28" width="16.28515625" style="5" customWidth="1"/>
    <col min="29" max="29" width="11" style="5" customWidth="1"/>
    <col min="30" max="30" width="15" style="5" customWidth="1"/>
    <col min="31" max="31" width="16.28515625" style="5" customWidth="1"/>
    <col min="32" max="43" width="9.28515625" style="5"/>
    <col min="44" max="65" width="9.28515625" style="5" hidden="1"/>
    <col min="66" max="16384" width="9.28515625" style="5"/>
  </cols>
  <sheetData>
    <row r="2" spans="1:46" ht="36.9" customHeight="1" x14ac:dyDescent="0.2">
      <c r="L2" s="209" t="s">
        <v>5</v>
      </c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6" t="s">
        <v>84</v>
      </c>
    </row>
    <row r="3" spans="1:46" ht="6.9" customHeight="1" x14ac:dyDescent="0.2">
      <c r="B3" s="7"/>
      <c r="C3" s="8"/>
      <c r="D3" s="8"/>
      <c r="E3" s="8"/>
      <c r="F3" s="8"/>
      <c r="G3" s="8"/>
      <c r="H3" s="8"/>
      <c r="I3" s="8"/>
      <c r="J3" s="8"/>
      <c r="K3" s="194"/>
      <c r="L3" s="9"/>
      <c r="AT3" s="6" t="s">
        <v>81</v>
      </c>
    </row>
    <row r="4" spans="1:46" ht="24.9" customHeight="1" x14ac:dyDescent="0.2">
      <c r="B4" s="9"/>
      <c r="D4" s="10" t="s">
        <v>93</v>
      </c>
      <c r="L4" s="9"/>
      <c r="M4" s="11" t="s">
        <v>10</v>
      </c>
      <c r="AT4" s="6" t="s">
        <v>3</v>
      </c>
    </row>
    <row r="5" spans="1:46" ht="6.9" customHeight="1" x14ac:dyDescent="0.2">
      <c r="B5" s="9"/>
      <c r="L5" s="9"/>
    </row>
    <row r="6" spans="1:46" ht="12" customHeight="1" x14ac:dyDescent="0.2">
      <c r="B6" s="9"/>
      <c r="D6" s="12" t="s">
        <v>15</v>
      </c>
      <c r="L6" s="9"/>
    </row>
    <row r="7" spans="1:46" ht="26.25" customHeight="1" x14ac:dyDescent="0.2">
      <c r="B7" s="9"/>
      <c r="E7" s="249" t="str">
        <f>'Rekapitulace stavby'!K6</f>
        <v>SŠ zemědělská a VOŠ Chrudim - hospodaření se srážkovými vodami v areálu školního statku</v>
      </c>
      <c r="F7" s="250"/>
      <c r="G7" s="250"/>
      <c r="H7" s="250"/>
      <c r="L7" s="9"/>
    </row>
    <row r="8" spans="1:46" s="16" customFormat="1" ht="12" customHeight="1" x14ac:dyDescent="0.2">
      <c r="A8" s="13"/>
      <c r="B8" s="14"/>
      <c r="C8" s="13"/>
      <c r="D8" s="12" t="s">
        <v>94</v>
      </c>
      <c r="E8" s="13"/>
      <c r="F8" s="13"/>
      <c r="G8" s="13"/>
      <c r="H8" s="13"/>
      <c r="I8" s="13"/>
      <c r="J8" s="13"/>
      <c r="K8" s="195"/>
      <c r="L8" s="15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6" customFormat="1" ht="16.5" customHeight="1" x14ac:dyDescent="0.2">
      <c r="A9" s="13"/>
      <c r="B9" s="14"/>
      <c r="C9" s="13"/>
      <c r="D9" s="13"/>
      <c r="E9" s="232" t="s">
        <v>505</v>
      </c>
      <c r="F9" s="248"/>
      <c r="G9" s="248"/>
      <c r="H9" s="248"/>
      <c r="I9" s="13"/>
      <c r="J9" s="13"/>
      <c r="K9" s="195"/>
      <c r="L9" s="15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6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95"/>
      <c r="L10" s="15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6" customFormat="1" ht="12" customHeight="1" x14ac:dyDescent="0.2">
      <c r="A11" s="13"/>
      <c r="B11" s="14"/>
      <c r="C11" s="13"/>
      <c r="D11" s="12" t="s">
        <v>17</v>
      </c>
      <c r="E11" s="13"/>
      <c r="F11" s="17" t="s">
        <v>1</v>
      </c>
      <c r="G11" s="13"/>
      <c r="H11" s="13"/>
      <c r="I11" s="12" t="s">
        <v>18</v>
      </c>
      <c r="J11" s="17" t="s">
        <v>1</v>
      </c>
      <c r="K11" s="195"/>
      <c r="L11" s="15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6" customFormat="1" ht="12" customHeight="1" x14ac:dyDescent="0.2">
      <c r="A12" s="13"/>
      <c r="B12" s="14"/>
      <c r="C12" s="13"/>
      <c r="D12" s="12" t="s">
        <v>19</v>
      </c>
      <c r="E12" s="13"/>
      <c r="F12" s="17" t="s">
        <v>20</v>
      </c>
      <c r="G12" s="13"/>
      <c r="H12" s="13"/>
      <c r="I12" s="12" t="s">
        <v>21</v>
      </c>
      <c r="J12" s="18"/>
      <c r="K12" s="195"/>
      <c r="L12" s="15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6" customFormat="1" ht="10.95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95"/>
      <c r="L13" s="15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6" customFormat="1" ht="12" customHeight="1" x14ac:dyDescent="0.2">
      <c r="A14" s="13"/>
      <c r="B14" s="14"/>
      <c r="C14" s="13"/>
      <c r="D14" s="12" t="s">
        <v>22</v>
      </c>
      <c r="E14" s="13"/>
      <c r="F14" s="13"/>
      <c r="G14" s="13"/>
      <c r="H14" s="13"/>
      <c r="I14" s="12" t="s">
        <v>23</v>
      </c>
      <c r="J14" s="17" t="str">
        <f>IF('Rekapitulace stavby'!AN10="","",'Rekapitulace stavby'!AN10)</f>
        <v/>
      </c>
      <c r="K14" s="195"/>
      <c r="L14" s="15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6" customFormat="1" ht="18" customHeight="1" x14ac:dyDescent="0.2">
      <c r="A15" s="13"/>
      <c r="B15" s="14"/>
      <c r="C15" s="13"/>
      <c r="D15" s="13"/>
      <c r="E15" s="17" t="str">
        <f>IF('Rekapitulace stavby'!E11="","",'Rekapitulace stavby'!E11)</f>
        <v xml:space="preserve"> </v>
      </c>
      <c r="F15" s="13"/>
      <c r="G15" s="13"/>
      <c r="H15" s="13"/>
      <c r="I15" s="12" t="s">
        <v>24</v>
      </c>
      <c r="J15" s="17" t="str">
        <f>IF('Rekapitulace stavby'!AN11="","",'Rekapitulace stavby'!AN11)</f>
        <v/>
      </c>
      <c r="K15" s="195"/>
      <c r="L15" s="15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6" customFormat="1" ht="6.9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95"/>
      <c r="L16" s="15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6" customFormat="1" ht="12" customHeight="1" x14ac:dyDescent="0.2">
      <c r="A17" s="13"/>
      <c r="B17" s="14"/>
      <c r="C17" s="13"/>
      <c r="D17" s="12" t="s">
        <v>25</v>
      </c>
      <c r="E17" s="13"/>
      <c r="F17" s="13"/>
      <c r="G17" s="13"/>
      <c r="H17" s="13"/>
      <c r="I17" s="12" t="s">
        <v>23</v>
      </c>
      <c r="J17" s="1" t="str">
        <f>'Rekapitulace stavby'!AN13</f>
        <v>Vyplň údaj</v>
      </c>
      <c r="K17" s="195"/>
      <c r="L17" s="15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6" customFormat="1" ht="18" customHeight="1" x14ac:dyDescent="0.2">
      <c r="A18" s="13"/>
      <c r="B18" s="14"/>
      <c r="C18" s="13"/>
      <c r="D18" s="13"/>
      <c r="E18" s="251" t="str">
        <f>'Rekapitulace stavby'!E14</f>
        <v>Vyplň údaj</v>
      </c>
      <c r="F18" s="252"/>
      <c r="G18" s="252"/>
      <c r="H18" s="252"/>
      <c r="I18" s="12" t="s">
        <v>24</v>
      </c>
      <c r="J18" s="1" t="str">
        <f>'Rekapitulace stavby'!AN14</f>
        <v>Vyplň údaj</v>
      </c>
      <c r="K18" s="195"/>
      <c r="L18" s="15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6" customFormat="1" ht="6.9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95"/>
      <c r="L19" s="15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6" customFormat="1" ht="12" customHeight="1" x14ac:dyDescent="0.2">
      <c r="A20" s="13"/>
      <c r="B20" s="14"/>
      <c r="C20" s="13"/>
      <c r="D20" s="12" t="s">
        <v>27</v>
      </c>
      <c r="E20" s="13"/>
      <c r="F20" s="13"/>
      <c r="G20" s="13"/>
      <c r="H20" s="13"/>
      <c r="I20" s="12" t="s">
        <v>23</v>
      </c>
      <c r="J20" s="17" t="str">
        <f>IF('Rekapitulace stavby'!AN16="","",'Rekapitulace stavby'!AN16)</f>
        <v/>
      </c>
      <c r="K20" s="195"/>
      <c r="L20" s="15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6" customFormat="1" ht="18" customHeight="1" x14ac:dyDescent="0.2">
      <c r="A21" s="13"/>
      <c r="B21" s="14"/>
      <c r="C21" s="13"/>
      <c r="D21" s="13"/>
      <c r="E21" s="17" t="str">
        <f>IF('Rekapitulace stavby'!E17="","",'Rekapitulace stavby'!E17)</f>
        <v xml:space="preserve"> </v>
      </c>
      <c r="F21" s="13"/>
      <c r="G21" s="13"/>
      <c r="H21" s="13"/>
      <c r="I21" s="12" t="s">
        <v>24</v>
      </c>
      <c r="J21" s="17" t="str">
        <f>IF('Rekapitulace stavby'!AN17="","",'Rekapitulace stavby'!AN17)</f>
        <v/>
      </c>
      <c r="K21" s="195"/>
      <c r="L21" s="15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6" customFormat="1" ht="6.9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95"/>
      <c r="L22" s="15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6" customFormat="1" ht="12" customHeight="1" x14ac:dyDescent="0.2">
      <c r="A23" s="13"/>
      <c r="B23" s="14"/>
      <c r="C23" s="13"/>
      <c r="D23" s="12" t="s">
        <v>29</v>
      </c>
      <c r="E23" s="13"/>
      <c r="F23" s="13"/>
      <c r="G23" s="13"/>
      <c r="H23" s="13"/>
      <c r="I23" s="12" t="s">
        <v>23</v>
      </c>
      <c r="J23" s="17" t="str">
        <f>IF('Rekapitulace stavby'!AN19="","",'Rekapitulace stavby'!AN19)</f>
        <v/>
      </c>
      <c r="K23" s="195"/>
      <c r="L23" s="15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6" customFormat="1" ht="18" customHeight="1" x14ac:dyDescent="0.2">
      <c r="A24" s="13"/>
      <c r="B24" s="14"/>
      <c r="C24" s="13"/>
      <c r="D24" s="13"/>
      <c r="E24" s="17" t="str">
        <f>IF('Rekapitulace stavby'!E20="","",'Rekapitulace stavby'!E20)</f>
        <v xml:space="preserve"> </v>
      </c>
      <c r="F24" s="13"/>
      <c r="G24" s="13"/>
      <c r="H24" s="13"/>
      <c r="I24" s="12" t="s">
        <v>24</v>
      </c>
      <c r="J24" s="17" t="str">
        <f>IF('Rekapitulace stavby'!AN20="","",'Rekapitulace stavby'!AN20)</f>
        <v/>
      </c>
      <c r="K24" s="195"/>
      <c r="L24" s="15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6" customFormat="1" ht="6.9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95"/>
      <c r="L25" s="15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6" customFormat="1" ht="12" customHeight="1" x14ac:dyDescent="0.2">
      <c r="A26" s="13"/>
      <c r="B26" s="14"/>
      <c r="C26" s="13"/>
      <c r="D26" s="12" t="s">
        <v>30</v>
      </c>
      <c r="E26" s="13"/>
      <c r="F26" s="13"/>
      <c r="G26" s="13"/>
      <c r="H26" s="13"/>
      <c r="I26" s="13"/>
      <c r="J26" s="13"/>
      <c r="K26" s="195"/>
      <c r="L26" s="15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22" customFormat="1" ht="16.5" customHeight="1" x14ac:dyDescent="0.2">
      <c r="A27" s="19"/>
      <c r="B27" s="20"/>
      <c r="C27" s="19"/>
      <c r="D27" s="19"/>
      <c r="E27" s="225" t="s">
        <v>1</v>
      </c>
      <c r="F27" s="225"/>
      <c r="G27" s="225"/>
      <c r="H27" s="225"/>
      <c r="I27" s="19"/>
      <c r="J27" s="19"/>
      <c r="K27" s="61"/>
      <c r="L27" s="21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6" customFormat="1" ht="6.9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95"/>
      <c r="L28" s="15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6" customFormat="1" ht="6.9" customHeight="1" x14ac:dyDescent="0.2">
      <c r="A29" s="13"/>
      <c r="B29" s="14"/>
      <c r="C29" s="13"/>
      <c r="D29" s="23"/>
      <c r="E29" s="23"/>
      <c r="F29" s="23"/>
      <c r="G29" s="23"/>
      <c r="H29" s="23"/>
      <c r="I29" s="23"/>
      <c r="J29" s="23"/>
      <c r="K29" s="196"/>
      <c r="L29" s="15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6" customFormat="1" ht="25.35" customHeight="1" x14ac:dyDescent="0.2">
      <c r="A30" s="13"/>
      <c r="B30" s="14"/>
      <c r="C30" s="13"/>
      <c r="D30" s="24" t="s">
        <v>31</v>
      </c>
      <c r="E30" s="13"/>
      <c r="F30" s="13"/>
      <c r="G30" s="13"/>
      <c r="H30" s="13"/>
      <c r="I30" s="13"/>
      <c r="J30" s="25">
        <f>ROUND(J121, 2)</f>
        <v>0</v>
      </c>
      <c r="K30" s="195"/>
      <c r="L30" s="15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6" customFormat="1" ht="6.9" customHeight="1" x14ac:dyDescent="0.2">
      <c r="A31" s="13"/>
      <c r="B31" s="14"/>
      <c r="C31" s="13"/>
      <c r="D31" s="23"/>
      <c r="E31" s="23"/>
      <c r="F31" s="23"/>
      <c r="G31" s="23"/>
      <c r="H31" s="23"/>
      <c r="I31" s="23"/>
      <c r="J31" s="23"/>
      <c r="K31" s="196"/>
      <c r="L31" s="15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6" customFormat="1" ht="14.4" customHeight="1" x14ac:dyDescent="0.2">
      <c r="A32" s="13"/>
      <c r="B32" s="14"/>
      <c r="C32" s="13"/>
      <c r="D32" s="13"/>
      <c r="E32" s="13"/>
      <c r="F32" s="26" t="s">
        <v>33</v>
      </c>
      <c r="G32" s="13"/>
      <c r="H32" s="13"/>
      <c r="I32" s="26" t="s">
        <v>32</v>
      </c>
      <c r="J32" s="26" t="s">
        <v>34</v>
      </c>
      <c r="K32" s="195"/>
      <c r="L32" s="15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6" customFormat="1" ht="14.4" customHeight="1" x14ac:dyDescent="0.2">
      <c r="A33" s="13"/>
      <c r="B33" s="14"/>
      <c r="C33" s="13"/>
      <c r="D33" s="27" t="s">
        <v>35</v>
      </c>
      <c r="E33" s="12" t="s">
        <v>36</v>
      </c>
      <c r="F33" s="28">
        <f>ROUND((SUM(BE121:BE228)),  2)</f>
        <v>0</v>
      </c>
      <c r="G33" s="13"/>
      <c r="H33" s="13"/>
      <c r="I33" s="29">
        <v>0.21</v>
      </c>
      <c r="J33" s="28">
        <f>ROUND(((SUM(BE121:BE228))*I33),  2)</f>
        <v>0</v>
      </c>
      <c r="K33" s="195"/>
      <c r="L33" s="15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6" customFormat="1" ht="14.4" customHeight="1" x14ac:dyDescent="0.2">
      <c r="A34" s="13"/>
      <c r="B34" s="14"/>
      <c r="C34" s="13"/>
      <c r="D34" s="13"/>
      <c r="E34" s="12" t="s">
        <v>37</v>
      </c>
      <c r="F34" s="28">
        <f>ROUND((SUM(BF121:BF228)),  2)</f>
        <v>0</v>
      </c>
      <c r="G34" s="13"/>
      <c r="H34" s="13"/>
      <c r="I34" s="29">
        <v>0.15</v>
      </c>
      <c r="J34" s="28">
        <f>ROUND(((SUM(BF121:BF228))*I34),  2)</f>
        <v>0</v>
      </c>
      <c r="K34" s="195"/>
      <c r="L34" s="15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6" customFormat="1" ht="14.4" hidden="1" customHeight="1" x14ac:dyDescent="0.2">
      <c r="A35" s="13"/>
      <c r="B35" s="14"/>
      <c r="C35" s="13"/>
      <c r="D35" s="13"/>
      <c r="E35" s="12" t="s">
        <v>38</v>
      </c>
      <c r="F35" s="28">
        <f>ROUND((SUM(BG121:BG228)),  2)</f>
        <v>0</v>
      </c>
      <c r="G35" s="13"/>
      <c r="H35" s="13"/>
      <c r="I35" s="29">
        <v>0.21</v>
      </c>
      <c r="J35" s="28">
        <f>0</f>
        <v>0</v>
      </c>
      <c r="K35" s="195"/>
      <c r="L35" s="15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6" customFormat="1" ht="14.4" hidden="1" customHeight="1" x14ac:dyDescent="0.2">
      <c r="A36" s="13"/>
      <c r="B36" s="14"/>
      <c r="C36" s="13"/>
      <c r="D36" s="13"/>
      <c r="E36" s="12" t="s">
        <v>39</v>
      </c>
      <c r="F36" s="28">
        <f>ROUND((SUM(BH121:BH228)),  2)</f>
        <v>0</v>
      </c>
      <c r="G36" s="13"/>
      <c r="H36" s="13"/>
      <c r="I36" s="29">
        <v>0.15</v>
      </c>
      <c r="J36" s="28">
        <f>0</f>
        <v>0</v>
      </c>
      <c r="K36" s="195"/>
      <c r="L36" s="15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6" customFormat="1" ht="14.4" hidden="1" customHeight="1" x14ac:dyDescent="0.2">
      <c r="A37" s="13"/>
      <c r="B37" s="14"/>
      <c r="C37" s="13"/>
      <c r="D37" s="13"/>
      <c r="E37" s="12" t="s">
        <v>40</v>
      </c>
      <c r="F37" s="28">
        <f>ROUND((SUM(BI121:BI228)),  2)</f>
        <v>0</v>
      </c>
      <c r="G37" s="13"/>
      <c r="H37" s="13"/>
      <c r="I37" s="29">
        <v>0</v>
      </c>
      <c r="J37" s="28">
        <f>0</f>
        <v>0</v>
      </c>
      <c r="K37" s="195"/>
      <c r="L37" s="15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6" customFormat="1" ht="6.9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95"/>
      <c r="L38" s="15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6" customFormat="1" ht="25.35" customHeight="1" x14ac:dyDescent="0.2">
      <c r="A39" s="13"/>
      <c r="B39" s="14"/>
      <c r="C39" s="30"/>
      <c r="D39" s="31" t="s">
        <v>41</v>
      </c>
      <c r="E39" s="32"/>
      <c r="F39" s="32"/>
      <c r="G39" s="33" t="s">
        <v>42</v>
      </c>
      <c r="H39" s="34" t="s">
        <v>43</v>
      </c>
      <c r="I39" s="32"/>
      <c r="J39" s="35">
        <f>SUM(J30:J37)</f>
        <v>0</v>
      </c>
      <c r="K39" s="197"/>
      <c r="L39" s="15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6" customFormat="1" ht="14.4" customHeight="1" x14ac:dyDescent="0.2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95"/>
      <c r="L40" s="15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ht="14.4" customHeight="1" x14ac:dyDescent="0.2">
      <c r="B41" s="9"/>
      <c r="L41" s="9"/>
    </row>
    <row r="42" spans="1:31" ht="14.4" customHeight="1" x14ac:dyDescent="0.2">
      <c r="B42" s="9"/>
      <c r="L42" s="9"/>
    </row>
    <row r="43" spans="1:31" ht="14.4" customHeight="1" x14ac:dyDescent="0.2">
      <c r="B43" s="9"/>
      <c r="L43" s="9"/>
    </row>
    <row r="44" spans="1:31" ht="14.4" customHeight="1" x14ac:dyDescent="0.2">
      <c r="B44" s="9"/>
      <c r="L44" s="9"/>
    </row>
    <row r="45" spans="1:31" ht="14.4" customHeight="1" x14ac:dyDescent="0.2">
      <c r="B45" s="9"/>
      <c r="L45" s="9"/>
    </row>
    <row r="46" spans="1:31" ht="14.4" customHeight="1" x14ac:dyDescent="0.2">
      <c r="B46" s="9"/>
      <c r="L46" s="9"/>
    </row>
    <row r="47" spans="1:31" ht="14.4" customHeight="1" x14ac:dyDescent="0.2">
      <c r="B47" s="9"/>
      <c r="L47" s="9"/>
    </row>
    <row r="48" spans="1:31" ht="14.4" customHeight="1" x14ac:dyDescent="0.2">
      <c r="B48" s="9"/>
      <c r="L48" s="9"/>
    </row>
    <row r="49" spans="1:31" ht="14.4" customHeight="1" x14ac:dyDescent="0.2">
      <c r="B49" s="9"/>
      <c r="L49" s="9"/>
    </row>
    <row r="50" spans="1:31" s="16" customFormat="1" ht="14.4" customHeight="1" x14ac:dyDescent="0.2">
      <c r="B50" s="15"/>
      <c r="D50" s="36" t="s">
        <v>44</v>
      </c>
      <c r="E50" s="37"/>
      <c r="F50" s="37"/>
      <c r="G50" s="36" t="s">
        <v>45</v>
      </c>
      <c r="H50" s="37"/>
      <c r="I50" s="37"/>
      <c r="J50" s="37"/>
      <c r="K50" s="198"/>
      <c r="L50" s="15"/>
    </row>
    <row r="51" spans="1:31" x14ac:dyDescent="0.2">
      <c r="B51" s="9"/>
      <c r="L51" s="9"/>
    </row>
    <row r="52" spans="1:31" x14ac:dyDescent="0.2">
      <c r="B52" s="9"/>
      <c r="L52" s="9"/>
    </row>
    <row r="53" spans="1:31" x14ac:dyDescent="0.2">
      <c r="B53" s="9"/>
      <c r="L53" s="9"/>
    </row>
    <row r="54" spans="1:31" x14ac:dyDescent="0.2">
      <c r="B54" s="9"/>
      <c r="L54" s="9"/>
    </row>
    <row r="55" spans="1:31" x14ac:dyDescent="0.2">
      <c r="B55" s="9"/>
      <c r="L55" s="9"/>
    </row>
    <row r="56" spans="1:31" x14ac:dyDescent="0.2">
      <c r="B56" s="9"/>
      <c r="L56" s="9"/>
    </row>
    <row r="57" spans="1:31" x14ac:dyDescent="0.2">
      <c r="B57" s="9"/>
      <c r="L57" s="9"/>
    </row>
    <row r="58" spans="1:31" x14ac:dyDescent="0.2">
      <c r="B58" s="9"/>
      <c r="L58" s="9"/>
    </row>
    <row r="59" spans="1:31" x14ac:dyDescent="0.2">
      <c r="B59" s="9"/>
      <c r="L59" s="9"/>
    </row>
    <row r="60" spans="1:31" x14ac:dyDescent="0.2">
      <c r="B60" s="9"/>
      <c r="L60" s="9"/>
    </row>
    <row r="61" spans="1:31" s="16" customFormat="1" ht="13.2" x14ac:dyDescent="0.2">
      <c r="A61" s="13"/>
      <c r="B61" s="14"/>
      <c r="C61" s="13"/>
      <c r="D61" s="38" t="s">
        <v>46</v>
      </c>
      <c r="E61" s="39"/>
      <c r="F61" s="40" t="s">
        <v>47</v>
      </c>
      <c r="G61" s="38" t="s">
        <v>46</v>
      </c>
      <c r="H61" s="39"/>
      <c r="I61" s="39"/>
      <c r="J61" s="41" t="s">
        <v>47</v>
      </c>
      <c r="K61" s="199"/>
      <c r="L61" s="1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31" x14ac:dyDescent="0.2">
      <c r="B62" s="9"/>
      <c r="L62" s="9"/>
    </row>
    <row r="63" spans="1:31" x14ac:dyDescent="0.2">
      <c r="B63" s="9"/>
      <c r="L63" s="9"/>
    </row>
    <row r="64" spans="1:31" x14ac:dyDescent="0.2">
      <c r="B64" s="9"/>
      <c r="L64" s="9"/>
    </row>
    <row r="65" spans="1:31" s="16" customFormat="1" ht="13.2" x14ac:dyDescent="0.2">
      <c r="A65" s="13"/>
      <c r="B65" s="14"/>
      <c r="C65" s="13"/>
      <c r="D65" s="36" t="s">
        <v>48</v>
      </c>
      <c r="E65" s="42"/>
      <c r="F65" s="42"/>
      <c r="G65" s="36" t="s">
        <v>49</v>
      </c>
      <c r="H65" s="42"/>
      <c r="I65" s="42"/>
      <c r="J65" s="42"/>
      <c r="K65" s="200"/>
      <c r="L65" s="1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pans="1:31" x14ac:dyDescent="0.2">
      <c r="B66" s="9"/>
      <c r="L66" s="9"/>
    </row>
    <row r="67" spans="1:31" x14ac:dyDescent="0.2">
      <c r="B67" s="9"/>
      <c r="L67" s="9"/>
    </row>
    <row r="68" spans="1:31" x14ac:dyDescent="0.2">
      <c r="B68" s="9"/>
      <c r="L68" s="9"/>
    </row>
    <row r="69" spans="1:31" x14ac:dyDescent="0.2">
      <c r="B69" s="9"/>
      <c r="L69" s="9"/>
    </row>
    <row r="70" spans="1:31" x14ac:dyDescent="0.2">
      <c r="B70" s="9"/>
      <c r="L70" s="9"/>
    </row>
    <row r="71" spans="1:31" x14ac:dyDescent="0.2">
      <c r="B71" s="9"/>
      <c r="L71" s="9"/>
    </row>
    <row r="72" spans="1:31" x14ac:dyDescent="0.2">
      <c r="B72" s="9"/>
      <c r="L72" s="9"/>
    </row>
    <row r="73" spans="1:31" x14ac:dyDescent="0.2">
      <c r="B73" s="9"/>
      <c r="L73" s="9"/>
    </row>
    <row r="74" spans="1:31" x14ac:dyDescent="0.2">
      <c r="B74" s="9"/>
      <c r="L74" s="9"/>
    </row>
    <row r="75" spans="1:31" x14ac:dyDescent="0.2">
      <c r="B75" s="9"/>
      <c r="L75" s="9"/>
    </row>
    <row r="76" spans="1:31" s="16" customFormat="1" ht="13.2" x14ac:dyDescent="0.2">
      <c r="A76" s="13"/>
      <c r="B76" s="14"/>
      <c r="C76" s="13"/>
      <c r="D76" s="38" t="s">
        <v>46</v>
      </c>
      <c r="E76" s="39"/>
      <c r="F76" s="40" t="s">
        <v>47</v>
      </c>
      <c r="G76" s="38" t="s">
        <v>46</v>
      </c>
      <c r="H76" s="39"/>
      <c r="I76" s="39"/>
      <c r="J76" s="41" t="s">
        <v>47</v>
      </c>
      <c r="K76" s="199"/>
      <c r="L76" s="15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6" customFormat="1" ht="14.4" customHeight="1" x14ac:dyDescent="0.2">
      <c r="A77" s="13"/>
      <c r="B77" s="43"/>
      <c r="C77" s="44"/>
      <c r="D77" s="44"/>
      <c r="E77" s="44"/>
      <c r="F77" s="44"/>
      <c r="G77" s="44"/>
      <c r="H77" s="44"/>
      <c r="I77" s="44"/>
      <c r="J77" s="44"/>
      <c r="K77" s="201"/>
      <c r="L77" s="15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81" spans="1:47" s="16" customFormat="1" ht="6.9" customHeight="1" x14ac:dyDescent="0.2">
      <c r="A81" s="13"/>
      <c r="B81" s="45"/>
      <c r="C81" s="46"/>
      <c r="D81" s="46"/>
      <c r="E81" s="46"/>
      <c r="F81" s="46"/>
      <c r="G81" s="46"/>
      <c r="H81" s="46"/>
      <c r="I81" s="46"/>
      <c r="J81" s="46"/>
      <c r="K81" s="202"/>
      <c r="L81" s="15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47" s="16" customFormat="1" ht="24.9" customHeight="1" x14ac:dyDescent="0.2">
      <c r="A82" s="13"/>
      <c r="B82" s="14"/>
      <c r="C82" s="10" t="s">
        <v>96</v>
      </c>
      <c r="D82" s="13"/>
      <c r="E82" s="13"/>
      <c r="F82" s="13"/>
      <c r="G82" s="13"/>
      <c r="H82" s="13"/>
      <c r="I82" s="13"/>
      <c r="J82" s="13"/>
      <c r="K82" s="195"/>
      <c r="L82" s="15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47" s="16" customFormat="1" ht="6.9" customHeight="1" x14ac:dyDescent="0.2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95"/>
      <c r="L83" s="15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47" s="16" customFormat="1" ht="12" customHeight="1" x14ac:dyDescent="0.2">
      <c r="A84" s="13"/>
      <c r="B84" s="14"/>
      <c r="C84" s="12" t="s">
        <v>15</v>
      </c>
      <c r="D84" s="13"/>
      <c r="E84" s="13"/>
      <c r="F84" s="13"/>
      <c r="G84" s="13"/>
      <c r="H84" s="13"/>
      <c r="I84" s="13"/>
      <c r="J84" s="13"/>
      <c r="K84" s="195"/>
      <c r="L84" s="15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47" s="16" customFormat="1" ht="26.25" customHeight="1" x14ac:dyDescent="0.2">
      <c r="A85" s="13"/>
      <c r="B85" s="14"/>
      <c r="C85" s="13"/>
      <c r="D85" s="13"/>
      <c r="E85" s="249" t="str">
        <f>E7</f>
        <v>SŠ zemědělská a VOŠ Chrudim - hospodaření se srážkovými vodami v areálu školního statku</v>
      </c>
      <c r="F85" s="250"/>
      <c r="G85" s="250"/>
      <c r="H85" s="250"/>
      <c r="I85" s="13"/>
      <c r="J85" s="13"/>
      <c r="K85" s="195"/>
      <c r="L85" s="15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47" s="16" customFormat="1" ht="12" customHeight="1" x14ac:dyDescent="0.2">
      <c r="A86" s="13"/>
      <c r="B86" s="14"/>
      <c r="C86" s="12" t="s">
        <v>94</v>
      </c>
      <c r="D86" s="13"/>
      <c r="E86" s="13"/>
      <c r="F86" s="13"/>
      <c r="G86" s="13"/>
      <c r="H86" s="13"/>
      <c r="I86" s="13"/>
      <c r="J86" s="13"/>
      <c r="K86" s="195"/>
      <c r="L86" s="15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47" s="16" customFormat="1" ht="16.5" customHeight="1" x14ac:dyDescent="0.2">
      <c r="A87" s="13"/>
      <c r="B87" s="14"/>
      <c r="C87" s="13"/>
      <c r="D87" s="13"/>
      <c r="E87" s="232" t="str">
        <f>E9</f>
        <v>IO 01 - Dešťová kanalizace a retence</v>
      </c>
      <c r="F87" s="248"/>
      <c r="G87" s="248"/>
      <c r="H87" s="248"/>
      <c r="I87" s="13"/>
      <c r="J87" s="13"/>
      <c r="K87" s="195"/>
      <c r="L87" s="15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47" s="16" customFormat="1" ht="6.9" customHeight="1" x14ac:dyDescent="0.2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95"/>
      <c r="L88" s="15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47" s="16" customFormat="1" ht="12" customHeight="1" x14ac:dyDescent="0.2">
      <c r="A89" s="13"/>
      <c r="B89" s="14"/>
      <c r="C89" s="12" t="s">
        <v>19</v>
      </c>
      <c r="D89" s="13"/>
      <c r="E89" s="13"/>
      <c r="F89" s="17" t="str">
        <f>F12</f>
        <v xml:space="preserve"> </v>
      </c>
      <c r="G89" s="13"/>
      <c r="H89" s="13"/>
      <c r="I89" s="12" t="s">
        <v>21</v>
      </c>
      <c r="J89" s="18"/>
      <c r="K89" s="195"/>
      <c r="L89" s="15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47" s="16" customFormat="1" ht="6.9" customHeight="1" x14ac:dyDescent="0.2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95"/>
      <c r="L90" s="15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47" s="16" customFormat="1" ht="15.15" customHeight="1" x14ac:dyDescent="0.2">
      <c r="A91" s="13"/>
      <c r="B91" s="14"/>
      <c r="C91" s="12" t="s">
        <v>22</v>
      </c>
      <c r="D91" s="13"/>
      <c r="E91" s="13"/>
      <c r="F91" s="17" t="str">
        <f>E15</f>
        <v xml:space="preserve"> </v>
      </c>
      <c r="G91" s="13"/>
      <c r="H91" s="13"/>
      <c r="I91" s="12" t="s">
        <v>27</v>
      </c>
      <c r="J91" s="47" t="str">
        <f>E21</f>
        <v xml:space="preserve"> </v>
      </c>
      <c r="K91" s="195"/>
      <c r="L91" s="15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47" s="16" customFormat="1" ht="15.15" customHeight="1" x14ac:dyDescent="0.2">
      <c r="A92" s="13"/>
      <c r="B92" s="14"/>
      <c r="C92" s="12" t="s">
        <v>25</v>
      </c>
      <c r="D92" s="13"/>
      <c r="E92" s="13"/>
      <c r="F92" s="17" t="str">
        <f>IF(E18="","",E18)</f>
        <v>Vyplň údaj</v>
      </c>
      <c r="G92" s="13"/>
      <c r="H92" s="13"/>
      <c r="I92" s="12" t="s">
        <v>29</v>
      </c>
      <c r="J92" s="47" t="str">
        <f>E24</f>
        <v xml:space="preserve"> </v>
      </c>
      <c r="K92" s="195"/>
      <c r="L92" s="15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47" s="16" customFormat="1" ht="10.35" customHeight="1" x14ac:dyDescent="0.2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95"/>
      <c r="L93" s="15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47" s="16" customFormat="1" ht="29.25" customHeight="1" x14ac:dyDescent="0.2">
      <c r="A94" s="13"/>
      <c r="B94" s="14"/>
      <c r="C94" s="48" t="s">
        <v>97</v>
      </c>
      <c r="D94" s="30"/>
      <c r="E94" s="30"/>
      <c r="F94" s="30"/>
      <c r="G94" s="30"/>
      <c r="H94" s="30"/>
      <c r="I94" s="30"/>
      <c r="J94" s="49" t="s">
        <v>98</v>
      </c>
      <c r="K94" s="203"/>
      <c r="L94" s="15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47" s="16" customFormat="1" ht="10.35" customHeight="1" x14ac:dyDescent="0.2">
      <c r="A95" s="13"/>
      <c r="B95" s="14"/>
      <c r="C95" s="13"/>
      <c r="D95" s="13"/>
      <c r="E95" s="13"/>
      <c r="F95" s="13"/>
      <c r="G95" s="13"/>
      <c r="H95" s="13"/>
      <c r="I95" s="13"/>
      <c r="J95" s="13"/>
      <c r="K95" s="195"/>
      <c r="L95" s="15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47" s="16" customFormat="1" ht="22.95" customHeight="1" x14ac:dyDescent="0.2">
      <c r="A96" s="13"/>
      <c r="B96" s="14"/>
      <c r="C96" s="50" t="s">
        <v>99</v>
      </c>
      <c r="D96" s="13"/>
      <c r="E96" s="13"/>
      <c r="F96" s="13"/>
      <c r="G96" s="13"/>
      <c r="H96" s="13"/>
      <c r="I96" s="13"/>
      <c r="J96" s="25">
        <f>J121</f>
        <v>0</v>
      </c>
      <c r="K96" s="195"/>
      <c r="L96" s="15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U96" s="6" t="s">
        <v>100</v>
      </c>
    </row>
    <row r="97" spans="1:31" s="51" customFormat="1" ht="24.9" customHeight="1" x14ac:dyDescent="0.2">
      <c r="B97" s="52"/>
      <c r="D97" s="53" t="s">
        <v>506</v>
      </c>
      <c r="E97" s="54"/>
      <c r="F97" s="54"/>
      <c r="G97" s="54"/>
      <c r="H97" s="54"/>
      <c r="I97" s="54"/>
      <c r="J97" s="55">
        <f>J122</f>
        <v>0</v>
      </c>
      <c r="K97" s="204"/>
      <c r="L97" s="52"/>
    </row>
    <row r="98" spans="1:31" s="51" customFormat="1" ht="24.9" customHeight="1" x14ac:dyDescent="0.2">
      <c r="B98" s="52"/>
      <c r="D98" s="53" t="s">
        <v>507</v>
      </c>
      <c r="E98" s="54"/>
      <c r="F98" s="54"/>
      <c r="G98" s="54"/>
      <c r="H98" s="54"/>
      <c r="I98" s="54"/>
      <c r="J98" s="55">
        <f>J157</f>
        <v>0</v>
      </c>
      <c r="K98" s="204"/>
      <c r="L98" s="52"/>
    </row>
    <row r="99" spans="1:31" s="51" customFormat="1" ht="24.9" customHeight="1" x14ac:dyDescent="0.2">
      <c r="B99" s="52"/>
      <c r="D99" s="53" t="s">
        <v>508</v>
      </c>
      <c r="E99" s="54"/>
      <c r="F99" s="54"/>
      <c r="G99" s="54"/>
      <c r="H99" s="54"/>
      <c r="I99" s="54"/>
      <c r="J99" s="55">
        <f>J182</f>
        <v>0</v>
      </c>
      <c r="K99" s="204"/>
      <c r="L99" s="52"/>
    </row>
    <row r="100" spans="1:31" s="51" customFormat="1" ht="24.9" customHeight="1" x14ac:dyDescent="0.2">
      <c r="B100" s="52"/>
      <c r="D100" s="53" t="s">
        <v>509</v>
      </c>
      <c r="E100" s="54"/>
      <c r="F100" s="54"/>
      <c r="G100" s="54"/>
      <c r="H100" s="54"/>
      <c r="I100" s="54"/>
      <c r="J100" s="55">
        <f>J223</f>
        <v>0</v>
      </c>
      <c r="K100" s="204"/>
      <c r="L100" s="52"/>
    </row>
    <row r="101" spans="1:31" s="51" customFormat="1" ht="24.9" customHeight="1" x14ac:dyDescent="0.2">
      <c r="B101" s="52"/>
      <c r="D101" s="53" t="s">
        <v>510</v>
      </c>
      <c r="E101" s="54"/>
      <c r="F101" s="54"/>
      <c r="G101" s="54"/>
      <c r="H101" s="54"/>
      <c r="I101" s="54"/>
      <c r="J101" s="55">
        <f>J226</f>
        <v>0</v>
      </c>
      <c r="K101" s="204"/>
      <c r="L101" s="52"/>
    </row>
    <row r="102" spans="1:31" s="16" customFormat="1" ht="21.75" customHeight="1" x14ac:dyDescent="0.2">
      <c r="A102" s="13"/>
      <c r="B102" s="14"/>
      <c r="C102" s="13"/>
      <c r="D102" s="13"/>
      <c r="E102" s="13"/>
      <c r="F102" s="13"/>
      <c r="G102" s="13"/>
      <c r="H102" s="13"/>
      <c r="I102" s="13"/>
      <c r="J102" s="13"/>
      <c r="K102" s="195"/>
      <c r="L102" s="15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spans="1:31" s="16" customFormat="1" ht="6.9" customHeight="1" x14ac:dyDescent="0.2">
      <c r="A103" s="13"/>
      <c r="B103" s="43"/>
      <c r="C103" s="44"/>
      <c r="D103" s="44"/>
      <c r="E103" s="44"/>
      <c r="F103" s="44"/>
      <c r="G103" s="44"/>
      <c r="H103" s="44"/>
      <c r="I103" s="44"/>
      <c r="J103" s="44"/>
      <c r="K103" s="201"/>
      <c r="L103" s="15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</row>
    <row r="107" spans="1:31" s="16" customFormat="1" ht="6.9" customHeight="1" x14ac:dyDescent="0.2">
      <c r="A107" s="13"/>
      <c r="B107" s="45"/>
      <c r="C107" s="46"/>
      <c r="D107" s="46"/>
      <c r="E107" s="46"/>
      <c r="F107" s="46"/>
      <c r="G107" s="46"/>
      <c r="H107" s="46"/>
      <c r="I107" s="46"/>
      <c r="J107" s="46"/>
      <c r="K107" s="202"/>
      <c r="L107" s="15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</row>
    <row r="108" spans="1:31" s="16" customFormat="1" ht="24.9" customHeight="1" x14ac:dyDescent="0.2">
      <c r="A108" s="13"/>
      <c r="B108" s="14"/>
      <c r="C108" s="10" t="s">
        <v>112</v>
      </c>
      <c r="D108" s="13"/>
      <c r="E108" s="13"/>
      <c r="F108" s="13"/>
      <c r="G108" s="13"/>
      <c r="H108" s="13"/>
      <c r="I108" s="13"/>
      <c r="J108" s="13"/>
      <c r="K108" s="195"/>
      <c r="L108" s="15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</row>
    <row r="109" spans="1:31" s="16" customFormat="1" ht="6.9" customHeight="1" x14ac:dyDescent="0.2">
      <c r="A109" s="13"/>
      <c r="B109" s="14"/>
      <c r="C109" s="13"/>
      <c r="D109" s="13"/>
      <c r="E109" s="13"/>
      <c r="F109" s="13"/>
      <c r="G109" s="13"/>
      <c r="H109" s="13"/>
      <c r="I109" s="13"/>
      <c r="J109" s="13"/>
      <c r="K109" s="195"/>
      <c r="L109" s="15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</row>
    <row r="110" spans="1:31" s="16" customFormat="1" ht="12" customHeight="1" x14ac:dyDescent="0.2">
      <c r="A110" s="13"/>
      <c r="B110" s="14"/>
      <c r="C110" s="12" t="s">
        <v>15</v>
      </c>
      <c r="D110" s="13"/>
      <c r="E110" s="13"/>
      <c r="F110" s="13"/>
      <c r="G110" s="13"/>
      <c r="H110" s="13"/>
      <c r="I110" s="13"/>
      <c r="J110" s="13"/>
      <c r="K110" s="195"/>
      <c r="L110" s="15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</row>
    <row r="111" spans="1:31" s="16" customFormat="1" ht="26.25" customHeight="1" x14ac:dyDescent="0.2">
      <c r="A111" s="13"/>
      <c r="B111" s="14"/>
      <c r="C111" s="13"/>
      <c r="D111" s="13"/>
      <c r="E111" s="249" t="str">
        <f>E7</f>
        <v>SŠ zemědělská a VOŠ Chrudim - hospodaření se srážkovými vodami v areálu školního statku</v>
      </c>
      <c r="F111" s="250"/>
      <c r="G111" s="250"/>
      <c r="H111" s="250"/>
      <c r="I111" s="13"/>
      <c r="J111" s="13"/>
      <c r="K111" s="195"/>
      <c r="L111" s="15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</row>
    <row r="112" spans="1:31" s="16" customFormat="1" ht="12" customHeight="1" x14ac:dyDescent="0.2">
      <c r="A112" s="13"/>
      <c r="B112" s="14"/>
      <c r="C112" s="12" t="s">
        <v>94</v>
      </c>
      <c r="D112" s="13"/>
      <c r="E112" s="13"/>
      <c r="F112" s="13"/>
      <c r="G112" s="13"/>
      <c r="H112" s="13"/>
      <c r="I112" s="13"/>
      <c r="J112" s="13"/>
      <c r="K112" s="195"/>
      <c r="L112" s="15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</row>
    <row r="113" spans="1:65" s="16" customFormat="1" ht="16.5" customHeight="1" x14ac:dyDescent="0.2">
      <c r="A113" s="13"/>
      <c r="B113" s="14"/>
      <c r="C113" s="13"/>
      <c r="D113" s="13"/>
      <c r="E113" s="232" t="str">
        <f>E9</f>
        <v>IO 01 - Dešťová kanalizace a retence</v>
      </c>
      <c r="F113" s="248"/>
      <c r="G113" s="248"/>
      <c r="H113" s="248"/>
      <c r="I113" s="13"/>
      <c r="J113" s="13"/>
      <c r="K113" s="195"/>
      <c r="L113" s="15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</row>
    <row r="114" spans="1:65" s="16" customFormat="1" ht="6.9" customHeight="1" x14ac:dyDescent="0.2">
      <c r="A114" s="13"/>
      <c r="B114" s="14"/>
      <c r="C114" s="13"/>
      <c r="D114" s="13"/>
      <c r="E114" s="13"/>
      <c r="F114" s="13"/>
      <c r="G114" s="13"/>
      <c r="H114" s="13"/>
      <c r="I114" s="13"/>
      <c r="J114" s="13"/>
      <c r="K114" s="195"/>
      <c r="L114" s="15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</row>
    <row r="115" spans="1:65" s="16" customFormat="1" ht="12" customHeight="1" x14ac:dyDescent="0.2">
      <c r="A115" s="13"/>
      <c r="B115" s="14"/>
      <c r="C115" s="12" t="s">
        <v>19</v>
      </c>
      <c r="D115" s="13"/>
      <c r="E115" s="13"/>
      <c r="F115" s="17" t="str">
        <f>F12</f>
        <v xml:space="preserve"> </v>
      </c>
      <c r="G115" s="13"/>
      <c r="H115" s="13"/>
      <c r="I115" s="12" t="s">
        <v>21</v>
      </c>
      <c r="J115" s="18"/>
      <c r="K115" s="195"/>
      <c r="L115" s="15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</row>
    <row r="116" spans="1:65" s="16" customFormat="1" ht="6.9" customHeight="1" x14ac:dyDescent="0.2">
      <c r="A116" s="13"/>
      <c r="B116" s="14"/>
      <c r="C116" s="13"/>
      <c r="D116" s="13"/>
      <c r="E116" s="13"/>
      <c r="F116" s="13"/>
      <c r="G116" s="13"/>
      <c r="H116" s="13"/>
      <c r="I116" s="13"/>
      <c r="J116" s="13"/>
      <c r="K116" s="195"/>
      <c r="L116" s="15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</row>
    <row r="117" spans="1:65" s="16" customFormat="1" ht="15.15" customHeight="1" x14ac:dyDescent="0.2">
      <c r="A117" s="13"/>
      <c r="B117" s="14"/>
      <c r="C117" s="12" t="s">
        <v>22</v>
      </c>
      <c r="D117" s="13"/>
      <c r="E117" s="13"/>
      <c r="F117" s="17" t="str">
        <f>E15</f>
        <v xml:space="preserve"> </v>
      </c>
      <c r="G117" s="13"/>
      <c r="H117" s="13"/>
      <c r="I117" s="12" t="s">
        <v>27</v>
      </c>
      <c r="J117" s="47" t="str">
        <f>E21</f>
        <v xml:space="preserve"> </v>
      </c>
      <c r="K117" s="195"/>
      <c r="L117" s="15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</row>
    <row r="118" spans="1:65" s="16" customFormat="1" ht="15.15" customHeight="1" x14ac:dyDescent="0.2">
      <c r="A118" s="13"/>
      <c r="B118" s="14"/>
      <c r="C118" s="12" t="s">
        <v>25</v>
      </c>
      <c r="D118" s="13"/>
      <c r="E118" s="13"/>
      <c r="F118" s="17" t="str">
        <f>IF(E18="","",E18)</f>
        <v>Vyplň údaj</v>
      </c>
      <c r="G118" s="13"/>
      <c r="H118" s="13"/>
      <c r="I118" s="12" t="s">
        <v>29</v>
      </c>
      <c r="J118" s="47" t="str">
        <f>E24</f>
        <v xml:space="preserve"> </v>
      </c>
      <c r="K118" s="195"/>
      <c r="L118" s="15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</row>
    <row r="119" spans="1:65" s="16" customFormat="1" ht="10.35" customHeight="1" x14ac:dyDescent="0.2">
      <c r="A119" s="13"/>
      <c r="B119" s="14"/>
      <c r="C119" s="13"/>
      <c r="D119" s="13"/>
      <c r="E119" s="13"/>
      <c r="F119" s="13"/>
      <c r="G119" s="13"/>
      <c r="H119" s="13"/>
      <c r="I119" s="13"/>
      <c r="J119" s="13"/>
      <c r="K119" s="195"/>
      <c r="L119" s="15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</row>
    <row r="120" spans="1:65" s="70" customFormat="1" ht="29.25" customHeight="1" x14ac:dyDescent="0.2">
      <c r="A120" s="61"/>
      <c r="B120" s="62"/>
      <c r="C120" s="63" t="s">
        <v>113</v>
      </c>
      <c r="D120" s="64" t="s">
        <v>56</v>
      </c>
      <c r="E120" s="64" t="s">
        <v>52</v>
      </c>
      <c r="F120" s="64" t="s">
        <v>53</v>
      </c>
      <c r="G120" s="64" t="s">
        <v>114</v>
      </c>
      <c r="H120" s="64" t="s">
        <v>115</v>
      </c>
      <c r="I120" s="64" t="s">
        <v>116</v>
      </c>
      <c r="J120" s="64" t="s">
        <v>98</v>
      </c>
      <c r="K120" s="65" t="s">
        <v>117</v>
      </c>
      <c r="L120" s="66"/>
      <c r="M120" s="67" t="s">
        <v>1</v>
      </c>
      <c r="N120" s="68" t="s">
        <v>35</v>
      </c>
      <c r="O120" s="68" t="s">
        <v>118</v>
      </c>
      <c r="P120" s="68" t="s">
        <v>119</v>
      </c>
      <c r="Q120" s="68" t="s">
        <v>120</v>
      </c>
      <c r="R120" s="68" t="s">
        <v>121</v>
      </c>
      <c r="S120" s="68" t="s">
        <v>122</v>
      </c>
      <c r="T120" s="69" t="s">
        <v>123</v>
      </c>
      <c r="U120" s="61"/>
      <c r="V120" s="61"/>
      <c r="W120" s="61"/>
      <c r="X120" s="61"/>
      <c r="Y120" s="61"/>
      <c r="Z120" s="61"/>
      <c r="AA120" s="61"/>
      <c r="AB120" s="61"/>
      <c r="AC120" s="61"/>
      <c r="AD120" s="61"/>
      <c r="AE120" s="61"/>
    </row>
    <row r="121" spans="1:65" s="16" customFormat="1" ht="22.95" customHeight="1" x14ac:dyDescent="0.3">
      <c r="A121" s="13"/>
      <c r="B121" s="14"/>
      <c r="C121" s="71" t="s">
        <v>124</v>
      </c>
      <c r="D121" s="13"/>
      <c r="E121" s="13"/>
      <c r="F121" s="13"/>
      <c r="G121" s="13"/>
      <c r="H121" s="13"/>
      <c r="I121" s="13"/>
      <c r="J121" s="72">
        <f>BK121</f>
        <v>0</v>
      </c>
      <c r="K121" s="195"/>
      <c r="L121" s="14"/>
      <c r="M121" s="73"/>
      <c r="N121" s="74"/>
      <c r="O121" s="23"/>
      <c r="P121" s="75">
        <f>P122+P157+P182+P223+P226</f>
        <v>0</v>
      </c>
      <c r="Q121" s="23"/>
      <c r="R121" s="75">
        <f>R122+R157+R182+R223+R226</f>
        <v>0</v>
      </c>
      <c r="S121" s="23"/>
      <c r="T121" s="76">
        <f>T122+T157+T182+T223+T226</f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6" t="s">
        <v>70</v>
      </c>
      <c r="AU121" s="6" t="s">
        <v>100</v>
      </c>
      <c r="BK121" s="77">
        <f>BK122+BK157+BK182+BK223+BK226</f>
        <v>0</v>
      </c>
    </row>
    <row r="122" spans="1:65" s="78" customFormat="1" ht="25.95" customHeight="1" x14ac:dyDescent="0.25">
      <c r="B122" s="79"/>
      <c r="D122" s="80" t="s">
        <v>70</v>
      </c>
      <c r="E122" s="81" t="s">
        <v>511</v>
      </c>
      <c r="F122" s="81" t="s">
        <v>128</v>
      </c>
      <c r="J122" s="82">
        <f>BK122</f>
        <v>0</v>
      </c>
      <c r="K122" s="87"/>
      <c r="L122" s="79"/>
      <c r="M122" s="83"/>
      <c r="N122" s="84"/>
      <c r="O122" s="84"/>
      <c r="P122" s="85">
        <f>SUM(P123:P156)</f>
        <v>0</v>
      </c>
      <c r="Q122" s="84"/>
      <c r="R122" s="85">
        <f>SUM(R123:R156)</f>
        <v>0</v>
      </c>
      <c r="S122" s="84"/>
      <c r="T122" s="86">
        <f>SUM(T123:T156)</f>
        <v>0</v>
      </c>
      <c r="AR122" s="80" t="s">
        <v>79</v>
      </c>
      <c r="AT122" s="87" t="s">
        <v>70</v>
      </c>
      <c r="AU122" s="87" t="s">
        <v>71</v>
      </c>
      <c r="AY122" s="80" t="s">
        <v>127</v>
      </c>
      <c r="BK122" s="88">
        <f>SUM(BK123:BK156)</f>
        <v>0</v>
      </c>
    </row>
    <row r="123" spans="1:65" s="16" customFormat="1" ht="14.4" customHeight="1" x14ac:dyDescent="0.2">
      <c r="A123" s="13"/>
      <c r="B123" s="14"/>
      <c r="C123" s="91" t="s">
        <v>79</v>
      </c>
      <c r="D123" s="91" t="s">
        <v>129</v>
      </c>
      <c r="E123" s="92" t="s">
        <v>512</v>
      </c>
      <c r="F123" s="93" t="s">
        <v>513</v>
      </c>
      <c r="G123" s="94" t="s">
        <v>162</v>
      </c>
      <c r="H123" s="95">
        <v>150</v>
      </c>
      <c r="I123" s="3">
        <v>0</v>
      </c>
      <c r="J123" s="96">
        <f>ROUND(I123*H123,2)</f>
        <v>0</v>
      </c>
      <c r="K123" s="94" t="s">
        <v>855</v>
      </c>
      <c r="L123" s="14"/>
      <c r="M123" s="97" t="s">
        <v>1</v>
      </c>
      <c r="N123" s="98" t="s">
        <v>36</v>
      </c>
      <c r="O123" s="99"/>
      <c r="P123" s="100">
        <f>O123*H123</f>
        <v>0</v>
      </c>
      <c r="Q123" s="100">
        <v>0</v>
      </c>
      <c r="R123" s="100">
        <f>Q123*H123</f>
        <v>0</v>
      </c>
      <c r="S123" s="100">
        <v>0</v>
      </c>
      <c r="T123" s="101">
        <f>S123*H123</f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02" t="s">
        <v>134</v>
      </c>
      <c r="AT123" s="102" t="s">
        <v>129</v>
      </c>
      <c r="AU123" s="102" t="s">
        <v>79</v>
      </c>
      <c r="AY123" s="6" t="s">
        <v>127</v>
      </c>
      <c r="BE123" s="103">
        <f>IF(N123="základní",J123,0)</f>
        <v>0</v>
      </c>
      <c r="BF123" s="103">
        <f>IF(N123="snížená",J123,0)</f>
        <v>0</v>
      </c>
      <c r="BG123" s="103">
        <f>IF(N123="zákl. přenesená",J123,0)</f>
        <v>0</v>
      </c>
      <c r="BH123" s="103">
        <f>IF(N123="sníž. přenesená",J123,0)</f>
        <v>0</v>
      </c>
      <c r="BI123" s="103">
        <f>IF(N123="nulová",J123,0)</f>
        <v>0</v>
      </c>
      <c r="BJ123" s="6" t="s">
        <v>79</v>
      </c>
      <c r="BK123" s="103">
        <f>ROUND(I123*H123,2)</f>
        <v>0</v>
      </c>
      <c r="BL123" s="6" t="s">
        <v>134</v>
      </c>
      <c r="BM123" s="102" t="s">
        <v>81</v>
      </c>
    </row>
    <row r="124" spans="1:65" s="16" customFormat="1" x14ac:dyDescent="0.2">
      <c r="A124" s="13"/>
      <c r="B124" s="14"/>
      <c r="C124" s="13"/>
      <c r="D124" s="104" t="s">
        <v>136</v>
      </c>
      <c r="E124" s="13"/>
      <c r="F124" s="105" t="s">
        <v>513</v>
      </c>
      <c r="G124" s="13"/>
      <c r="H124" s="13"/>
      <c r="I124" s="13"/>
      <c r="J124" s="13"/>
      <c r="K124" s="195"/>
      <c r="L124" s="14"/>
      <c r="M124" s="106"/>
      <c r="N124" s="107"/>
      <c r="O124" s="99"/>
      <c r="P124" s="99"/>
      <c r="Q124" s="99"/>
      <c r="R124" s="99"/>
      <c r="S124" s="99"/>
      <c r="T124" s="10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6" t="s">
        <v>136</v>
      </c>
      <c r="AU124" s="6" t="s">
        <v>79</v>
      </c>
    </row>
    <row r="125" spans="1:65" s="16" customFormat="1" ht="14.4" customHeight="1" x14ac:dyDescent="0.2">
      <c r="A125" s="13"/>
      <c r="B125" s="14"/>
      <c r="C125" s="91" t="s">
        <v>81</v>
      </c>
      <c r="D125" s="91" t="s">
        <v>129</v>
      </c>
      <c r="E125" s="92" t="s">
        <v>514</v>
      </c>
      <c r="F125" s="93" t="s">
        <v>515</v>
      </c>
      <c r="G125" s="94" t="s">
        <v>132</v>
      </c>
      <c r="H125" s="95">
        <v>450</v>
      </c>
      <c r="I125" s="3">
        <v>0</v>
      </c>
      <c r="J125" s="96">
        <f>ROUND(I125*H125,2)</f>
        <v>0</v>
      </c>
      <c r="K125" s="94" t="s">
        <v>855</v>
      </c>
      <c r="L125" s="14"/>
      <c r="M125" s="97" t="s">
        <v>1</v>
      </c>
      <c r="N125" s="98" t="s">
        <v>36</v>
      </c>
      <c r="O125" s="99"/>
      <c r="P125" s="100">
        <f>O125*H125</f>
        <v>0</v>
      </c>
      <c r="Q125" s="100">
        <v>0</v>
      </c>
      <c r="R125" s="100">
        <f>Q125*H125</f>
        <v>0</v>
      </c>
      <c r="S125" s="100">
        <v>0</v>
      </c>
      <c r="T125" s="101">
        <f>S125*H125</f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02" t="s">
        <v>134</v>
      </c>
      <c r="AT125" s="102" t="s">
        <v>129</v>
      </c>
      <c r="AU125" s="102" t="s">
        <v>79</v>
      </c>
      <c r="AY125" s="6" t="s">
        <v>127</v>
      </c>
      <c r="BE125" s="103">
        <f>IF(N125="základní",J125,0)</f>
        <v>0</v>
      </c>
      <c r="BF125" s="103">
        <f>IF(N125="snížená",J125,0)</f>
        <v>0</v>
      </c>
      <c r="BG125" s="103">
        <f>IF(N125="zákl. přenesená",J125,0)</f>
        <v>0</v>
      </c>
      <c r="BH125" s="103">
        <f>IF(N125="sníž. přenesená",J125,0)</f>
        <v>0</v>
      </c>
      <c r="BI125" s="103">
        <f>IF(N125="nulová",J125,0)</f>
        <v>0</v>
      </c>
      <c r="BJ125" s="6" t="s">
        <v>79</v>
      </c>
      <c r="BK125" s="103">
        <f>ROUND(I125*H125,2)</f>
        <v>0</v>
      </c>
      <c r="BL125" s="6" t="s">
        <v>134</v>
      </c>
      <c r="BM125" s="102" t="s">
        <v>134</v>
      </c>
    </row>
    <row r="126" spans="1:65" s="16" customFormat="1" x14ac:dyDescent="0.2">
      <c r="A126" s="13"/>
      <c r="B126" s="14"/>
      <c r="C126" s="13"/>
      <c r="D126" s="104" t="s">
        <v>136</v>
      </c>
      <c r="E126" s="13"/>
      <c r="F126" s="105" t="s">
        <v>515</v>
      </c>
      <c r="G126" s="13"/>
      <c r="H126" s="13"/>
      <c r="I126" s="13"/>
      <c r="J126" s="13"/>
      <c r="K126" s="195"/>
      <c r="L126" s="14"/>
      <c r="M126" s="106"/>
      <c r="N126" s="107"/>
      <c r="O126" s="99"/>
      <c r="P126" s="99"/>
      <c r="Q126" s="99"/>
      <c r="R126" s="99"/>
      <c r="S126" s="99"/>
      <c r="T126" s="10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6" t="s">
        <v>136</v>
      </c>
      <c r="AU126" s="6" t="s">
        <v>79</v>
      </c>
    </row>
    <row r="127" spans="1:65" s="16" customFormat="1" ht="14.4" customHeight="1" x14ac:dyDescent="0.2">
      <c r="A127" s="13"/>
      <c r="B127" s="14"/>
      <c r="C127" s="91" t="s">
        <v>144</v>
      </c>
      <c r="D127" s="91" t="s">
        <v>129</v>
      </c>
      <c r="E127" s="92" t="s">
        <v>516</v>
      </c>
      <c r="F127" s="93" t="s">
        <v>517</v>
      </c>
      <c r="G127" s="94" t="s">
        <v>132</v>
      </c>
      <c r="H127" s="95">
        <v>450</v>
      </c>
      <c r="I127" s="3">
        <v>0</v>
      </c>
      <c r="J127" s="96">
        <f>ROUND(I127*H127,2)</f>
        <v>0</v>
      </c>
      <c r="K127" s="94" t="s">
        <v>855</v>
      </c>
      <c r="L127" s="14"/>
      <c r="M127" s="97" t="s">
        <v>1</v>
      </c>
      <c r="N127" s="98" t="s">
        <v>36</v>
      </c>
      <c r="O127" s="99"/>
      <c r="P127" s="100">
        <f>O127*H127</f>
        <v>0</v>
      </c>
      <c r="Q127" s="100">
        <v>0</v>
      </c>
      <c r="R127" s="100">
        <f>Q127*H127</f>
        <v>0</v>
      </c>
      <c r="S127" s="100">
        <v>0</v>
      </c>
      <c r="T127" s="101">
        <f>S127*H127</f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02" t="s">
        <v>134</v>
      </c>
      <c r="AT127" s="102" t="s">
        <v>129</v>
      </c>
      <c r="AU127" s="102" t="s">
        <v>79</v>
      </c>
      <c r="AY127" s="6" t="s">
        <v>127</v>
      </c>
      <c r="BE127" s="103">
        <f>IF(N127="základní",J127,0)</f>
        <v>0</v>
      </c>
      <c r="BF127" s="103">
        <f>IF(N127="snížená",J127,0)</f>
        <v>0</v>
      </c>
      <c r="BG127" s="103">
        <f>IF(N127="zákl. přenesená",J127,0)</f>
        <v>0</v>
      </c>
      <c r="BH127" s="103">
        <f>IF(N127="sníž. přenesená",J127,0)</f>
        <v>0</v>
      </c>
      <c r="BI127" s="103">
        <f>IF(N127="nulová",J127,0)</f>
        <v>0</v>
      </c>
      <c r="BJ127" s="6" t="s">
        <v>79</v>
      </c>
      <c r="BK127" s="103">
        <f>ROUND(I127*H127,2)</f>
        <v>0</v>
      </c>
      <c r="BL127" s="6" t="s">
        <v>134</v>
      </c>
      <c r="BM127" s="102" t="s">
        <v>159</v>
      </c>
    </row>
    <row r="128" spans="1:65" s="16" customFormat="1" x14ac:dyDescent="0.2">
      <c r="A128" s="13"/>
      <c r="B128" s="14"/>
      <c r="C128" s="13"/>
      <c r="D128" s="104" t="s">
        <v>136</v>
      </c>
      <c r="E128" s="13"/>
      <c r="F128" s="105" t="s">
        <v>517</v>
      </c>
      <c r="G128" s="13"/>
      <c r="H128" s="13"/>
      <c r="I128" s="13"/>
      <c r="J128" s="13"/>
      <c r="K128" s="195"/>
      <c r="L128" s="14"/>
      <c r="M128" s="106"/>
      <c r="N128" s="107"/>
      <c r="O128" s="99"/>
      <c r="P128" s="99"/>
      <c r="Q128" s="99"/>
      <c r="R128" s="99"/>
      <c r="S128" s="99"/>
      <c r="T128" s="10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6" t="s">
        <v>136</v>
      </c>
      <c r="AU128" s="6" t="s">
        <v>79</v>
      </c>
    </row>
    <row r="129" spans="1:65" s="16" customFormat="1" ht="14.4" customHeight="1" x14ac:dyDescent="0.2">
      <c r="A129" s="13"/>
      <c r="B129" s="14"/>
      <c r="C129" s="91" t="s">
        <v>134</v>
      </c>
      <c r="D129" s="91" t="s">
        <v>129</v>
      </c>
      <c r="E129" s="92" t="s">
        <v>518</v>
      </c>
      <c r="F129" s="93" t="s">
        <v>519</v>
      </c>
      <c r="G129" s="94" t="s">
        <v>162</v>
      </c>
      <c r="H129" s="95">
        <v>167</v>
      </c>
      <c r="I129" s="3">
        <v>0</v>
      </c>
      <c r="J129" s="96">
        <f>ROUND(I129*H129,2)</f>
        <v>0</v>
      </c>
      <c r="K129" s="94" t="s">
        <v>855</v>
      </c>
      <c r="L129" s="14"/>
      <c r="M129" s="97" t="s">
        <v>1</v>
      </c>
      <c r="N129" s="98" t="s">
        <v>36</v>
      </c>
      <c r="O129" s="99"/>
      <c r="P129" s="100">
        <f>O129*H129</f>
        <v>0</v>
      </c>
      <c r="Q129" s="100">
        <v>0</v>
      </c>
      <c r="R129" s="100">
        <f>Q129*H129</f>
        <v>0</v>
      </c>
      <c r="S129" s="100">
        <v>0</v>
      </c>
      <c r="T129" s="101">
        <f>S129*H129</f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02" t="s">
        <v>134</v>
      </c>
      <c r="AT129" s="102" t="s">
        <v>129</v>
      </c>
      <c r="AU129" s="102" t="s">
        <v>79</v>
      </c>
      <c r="AY129" s="6" t="s">
        <v>127</v>
      </c>
      <c r="BE129" s="103">
        <f>IF(N129="základní",J129,0)</f>
        <v>0</v>
      </c>
      <c r="BF129" s="103">
        <f>IF(N129="snížená",J129,0)</f>
        <v>0</v>
      </c>
      <c r="BG129" s="103">
        <f>IF(N129="zákl. přenesená",J129,0)</f>
        <v>0</v>
      </c>
      <c r="BH129" s="103">
        <f>IF(N129="sníž. přenesená",J129,0)</f>
        <v>0</v>
      </c>
      <c r="BI129" s="103">
        <f>IF(N129="nulová",J129,0)</f>
        <v>0</v>
      </c>
      <c r="BJ129" s="6" t="s">
        <v>79</v>
      </c>
      <c r="BK129" s="103">
        <f>ROUND(I129*H129,2)</f>
        <v>0</v>
      </c>
      <c r="BL129" s="6" t="s">
        <v>134</v>
      </c>
      <c r="BM129" s="102" t="s">
        <v>174</v>
      </c>
    </row>
    <row r="130" spans="1:65" s="16" customFormat="1" x14ac:dyDescent="0.2">
      <c r="A130" s="13"/>
      <c r="B130" s="14"/>
      <c r="C130" s="13"/>
      <c r="D130" s="104" t="s">
        <v>136</v>
      </c>
      <c r="E130" s="13"/>
      <c r="F130" s="105" t="s">
        <v>519</v>
      </c>
      <c r="G130" s="13"/>
      <c r="H130" s="13"/>
      <c r="I130" s="13"/>
      <c r="J130" s="13"/>
      <c r="K130" s="195"/>
      <c r="L130" s="14"/>
      <c r="M130" s="106"/>
      <c r="N130" s="107"/>
      <c r="O130" s="99"/>
      <c r="P130" s="99"/>
      <c r="Q130" s="99"/>
      <c r="R130" s="99"/>
      <c r="S130" s="99"/>
      <c r="T130" s="10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6" t="s">
        <v>136</v>
      </c>
      <c r="AU130" s="6" t="s">
        <v>79</v>
      </c>
    </row>
    <row r="131" spans="1:65" s="16" customFormat="1" ht="14.4" customHeight="1" x14ac:dyDescent="0.2">
      <c r="A131" s="13"/>
      <c r="B131" s="14"/>
      <c r="C131" s="91" t="s">
        <v>154</v>
      </c>
      <c r="D131" s="91" t="s">
        <v>129</v>
      </c>
      <c r="E131" s="92" t="s">
        <v>520</v>
      </c>
      <c r="F131" s="93" t="s">
        <v>521</v>
      </c>
      <c r="G131" s="94" t="s">
        <v>162</v>
      </c>
      <c r="H131" s="95">
        <v>160</v>
      </c>
      <c r="I131" s="3">
        <v>0</v>
      </c>
      <c r="J131" s="96">
        <f>ROUND(I131*H131,2)</f>
        <v>0</v>
      </c>
      <c r="K131" s="94" t="s">
        <v>855</v>
      </c>
      <c r="L131" s="14"/>
      <c r="M131" s="97" t="s">
        <v>1</v>
      </c>
      <c r="N131" s="98" t="s">
        <v>36</v>
      </c>
      <c r="O131" s="99"/>
      <c r="P131" s="100">
        <f>O131*H131</f>
        <v>0</v>
      </c>
      <c r="Q131" s="100">
        <v>0</v>
      </c>
      <c r="R131" s="100">
        <f>Q131*H131</f>
        <v>0</v>
      </c>
      <c r="S131" s="100">
        <v>0</v>
      </c>
      <c r="T131" s="101">
        <f>S131*H131</f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02" t="s">
        <v>134</v>
      </c>
      <c r="AT131" s="102" t="s">
        <v>129</v>
      </c>
      <c r="AU131" s="102" t="s">
        <v>79</v>
      </c>
      <c r="AY131" s="6" t="s">
        <v>127</v>
      </c>
      <c r="BE131" s="103">
        <f>IF(N131="základní",J131,0)</f>
        <v>0</v>
      </c>
      <c r="BF131" s="103">
        <f>IF(N131="snížená",J131,0)</f>
        <v>0</v>
      </c>
      <c r="BG131" s="103">
        <f>IF(N131="zákl. přenesená",J131,0)</f>
        <v>0</v>
      </c>
      <c r="BH131" s="103">
        <f>IF(N131="sníž. přenesená",J131,0)</f>
        <v>0</v>
      </c>
      <c r="BI131" s="103">
        <f>IF(N131="nulová",J131,0)</f>
        <v>0</v>
      </c>
      <c r="BJ131" s="6" t="s">
        <v>79</v>
      </c>
      <c r="BK131" s="103">
        <f>ROUND(I131*H131,2)</f>
        <v>0</v>
      </c>
      <c r="BL131" s="6" t="s">
        <v>134</v>
      </c>
      <c r="BM131" s="102" t="s">
        <v>187</v>
      </c>
    </row>
    <row r="132" spans="1:65" s="16" customFormat="1" x14ac:dyDescent="0.2">
      <c r="A132" s="13"/>
      <c r="B132" s="14"/>
      <c r="C132" s="13"/>
      <c r="D132" s="104" t="s">
        <v>136</v>
      </c>
      <c r="E132" s="13"/>
      <c r="F132" s="105" t="s">
        <v>521</v>
      </c>
      <c r="G132" s="13"/>
      <c r="H132" s="13"/>
      <c r="I132" s="13"/>
      <c r="J132" s="13"/>
      <c r="K132" s="195"/>
      <c r="L132" s="14"/>
      <c r="M132" s="106"/>
      <c r="N132" s="107"/>
      <c r="O132" s="99"/>
      <c r="P132" s="99"/>
      <c r="Q132" s="99"/>
      <c r="R132" s="99"/>
      <c r="S132" s="99"/>
      <c r="T132" s="10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6" t="s">
        <v>136</v>
      </c>
      <c r="AU132" s="6" t="s">
        <v>79</v>
      </c>
    </row>
    <row r="133" spans="1:65" s="16" customFormat="1" ht="14.4" customHeight="1" x14ac:dyDescent="0.2">
      <c r="A133" s="13"/>
      <c r="B133" s="14"/>
      <c r="C133" s="91" t="s">
        <v>159</v>
      </c>
      <c r="D133" s="91" t="s">
        <v>129</v>
      </c>
      <c r="E133" s="92" t="s">
        <v>522</v>
      </c>
      <c r="F133" s="93" t="s">
        <v>523</v>
      </c>
      <c r="G133" s="94" t="s">
        <v>162</v>
      </c>
      <c r="H133" s="95">
        <v>327</v>
      </c>
      <c r="I133" s="3">
        <v>0</v>
      </c>
      <c r="J133" s="96">
        <f>ROUND(I133*H133,2)</f>
        <v>0</v>
      </c>
      <c r="K133" s="94" t="s">
        <v>855</v>
      </c>
      <c r="L133" s="14"/>
      <c r="M133" s="97" t="s">
        <v>1</v>
      </c>
      <c r="N133" s="98" t="s">
        <v>36</v>
      </c>
      <c r="O133" s="99"/>
      <c r="P133" s="100">
        <f>O133*H133</f>
        <v>0</v>
      </c>
      <c r="Q133" s="100">
        <v>0</v>
      </c>
      <c r="R133" s="100">
        <f>Q133*H133</f>
        <v>0</v>
      </c>
      <c r="S133" s="100">
        <v>0</v>
      </c>
      <c r="T133" s="101">
        <f>S133*H133</f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02" t="s">
        <v>134</v>
      </c>
      <c r="AT133" s="102" t="s">
        <v>129</v>
      </c>
      <c r="AU133" s="102" t="s">
        <v>79</v>
      </c>
      <c r="AY133" s="6" t="s">
        <v>127</v>
      </c>
      <c r="BE133" s="103">
        <f>IF(N133="základní",J133,0)</f>
        <v>0</v>
      </c>
      <c r="BF133" s="103">
        <f>IF(N133="snížená",J133,0)</f>
        <v>0</v>
      </c>
      <c r="BG133" s="103">
        <f>IF(N133="zákl. přenesená",J133,0)</f>
        <v>0</v>
      </c>
      <c r="BH133" s="103">
        <f>IF(N133="sníž. přenesená",J133,0)</f>
        <v>0</v>
      </c>
      <c r="BI133" s="103">
        <f>IF(N133="nulová",J133,0)</f>
        <v>0</v>
      </c>
      <c r="BJ133" s="6" t="s">
        <v>79</v>
      </c>
      <c r="BK133" s="103">
        <f>ROUND(I133*H133,2)</f>
        <v>0</v>
      </c>
      <c r="BL133" s="6" t="s">
        <v>134</v>
      </c>
      <c r="BM133" s="102" t="s">
        <v>200</v>
      </c>
    </row>
    <row r="134" spans="1:65" s="16" customFormat="1" x14ac:dyDescent="0.2">
      <c r="A134" s="13"/>
      <c r="B134" s="14"/>
      <c r="C134" s="13"/>
      <c r="D134" s="104" t="s">
        <v>136</v>
      </c>
      <c r="E134" s="13"/>
      <c r="F134" s="105" t="s">
        <v>523</v>
      </c>
      <c r="G134" s="13"/>
      <c r="H134" s="13"/>
      <c r="I134" s="13"/>
      <c r="J134" s="13"/>
      <c r="K134" s="195"/>
      <c r="L134" s="14"/>
      <c r="M134" s="106"/>
      <c r="N134" s="107"/>
      <c r="O134" s="99"/>
      <c r="P134" s="99"/>
      <c r="Q134" s="99"/>
      <c r="R134" s="99"/>
      <c r="S134" s="99"/>
      <c r="T134" s="10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6" t="s">
        <v>136</v>
      </c>
      <c r="AU134" s="6" t="s">
        <v>79</v>
      </c>
    </row>
    <row r="135" spans="1:65" s="16" customFormat="1" ht="14.4" customHeight="1" x14ac:dyDescent="0.2">
      <c r="A135" s="13"/>
      <c r="B135" s="14"/>
      <c r="C135" s="91" t="s">
        <v>168</v>
      </c>
      <c r="D135" s="91" t="s">
        <v>129</v>
      </c>
      <c r="E135" s="92" t="s">
        <v>524</v>
      </c>
      <c r="F135" s="93" t="s">
        <v>525</v>
      </c>
      <c r="G135" s="94" t="s">
        <v>162</v>
      </c>
      <c r="H135" s="95">
        <v>327</v>
      </c>
      <c r="I135" s="3">
        <v>0</v>
      </c>
      <c r="J135" s="96">
        <f>ROUND(I135*H135,2)</f>
        <v>0</v>
      </c>
      <c r="K135" s="94" t="s">
        <v>855</v>
      </c>
      <c r="L135" s="14"/>
      <c r="M135" s="97" t="s">
        <v>1</v>
      </c>
      <c r="N135" s="98" t="s">
        <v>36</v>
      </c>
      <c r="O135" s="99"/>
      <c r="P135" s="100">
        <f>O135*H135</f>
        <v>0</v>
      </c>
      <c r="Q135" s="100">
        <v>0</v>
      </c>
      <c r="R135" s="100">
        <f>Q135*H135</f>
        <v>0</v>
      </c>
      <c r="S135" s="100">
        <v>0</v>
      </c>
      <c r="T135" s="101">
        <f>S135*H135</f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02" t="s">
        <v>134</v>
      </c>
      <c r="AT135" s="102" t="s">
        <v>129</v>
      </c>
      <c r="AU135" s="102" t="s">
        <v>79</v>
      </c>
      <c r="AY135" s="6" t="s">
        <v>127</v>
      </c>
      <c r="BE135" s="103">
        <f>IF(N135="základní",J135,0)</f>
        <v>0</v>
      </c>
      <c r="BF135" s="103">
        <f>IF(N135="snížená",J135,0)</f>
        <v>0</v>
      </c>
      <c r="BG135" s="103">
        <f>IF(N135="zákl. přenesená",J135,0)</f>
        <v>0</v>
      </c>
      <c r="BH135" s="103">
        <f>IF(N135="sníž. přenesená",J135,0)</f>
        <v>0</v>
      </c>
      <c r="BI135" s="103">
        <f>IF(N135="nulová",J135,0)</f>
        <v>0</v>
      </c>
      <c r="BJ135" s="6" t="s">
        <v>79</v>
      </c>
      <c r="BK135" s="103">
        <f>ROUND(I135*H135,2)</f>
        <v>0</v>
      </c>
      <c r="BL135" s="6" t="s">
        <v>134</v>
      </c>
      <c r="BM135" s="102" t="s">
        <v>211</v>
      </c>
    </row>
    <row r="136" spans="1:65" s="16" customFormat="1" x14ac:dyDescent="0.2">
      <c r="A136" s="13"/>
      <c r="B136" s="14"/>
      <c r="C136" s="13"/>
      <c r="D136" s="104" t="s">
        <v>136</v>
      </c>
      <c r="E136" s="13"/>
      <c r="F136" s="105" t="s">
        <v>525</v>
      </c>
      <c r="G136" s="13"/>
      <c r="H136" s="13"/>
      <c r="I136" s="13"/>
      <c r="J136" s="13"/>
      <c r="K136" s="195"/>
      <c r="L136" s="14"/>
      <c r="M136" s="106"/>
      <c r="N136" s="107"/>
      <c r="O136" s="99"/>
      <c r="P136" s="99"/>
      <c r="Q136" s="99"/>
      <c r="R136" s="99"/>
      <c r="S136" s="99"/>
      <c r="T136" s="10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6" t="s">
        <v>136</v>
      </c>
      <c r="AU136" s="6" t="s">
        <v>79</v>
      </c>
    </row>
    <row r="137" spans="1:65" s="16" customFormat="1" ht="14.4" customHeight="1" x14ac:dyDescent="0.2">
      <c r="A137" s="13"/>
      <c r="B137" s="14"/>
      <c r="C137" s="91" t="s">
        <v>174</v>
      </c>
      <c r="D137" s="91" t="s">
        <v>129</v>
      </c>
      <c r="E137" s="92" t="s">
        <v>526</v>
      </c>
      <c r="F137" s="93" t="s">
        <v>527</v>
      </c>
      <c r="G137" s="94" t="s">
        <v>162</v>
      </c>
      <c r="H137" s="95">
        <v>327</v>
      </c>
      <c r="I137" s="3">
        <v>0</v>
      </c>
      <c r="J137" s="96">
        <f>ROUND(I137*H137,2)</f>
        <v>0</v>
      </c>
      <c r="K137" s="94" t="s">
        <v>855</v>
      </c>
      <c r="L137" s="14"/>
      <c r="M137" s="97" t="s">
        <v>1</v>
      </c>
      <c r="N137" s="98" t="s">
        <v>36</v>
      </c>
      <c r="O137" s="99"/>
      <c r="P137" s="100">
        <f>O137*H137</f>
        <v>0</v>
      </c>
      <c r="Q137" s="100">
        <v>0</v>
      </c>
      <c r="R137" s="100">
        <f>Q137*H137</f>
        <v>0</v>
      </c>
      <c r="S137" s="100">
        <v>0</v>
      </c>
      <c r="T137" s="101">
        <f>S137*H137</f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02" t="s">
        <v>134</v>
      </c>
      <c r="AT137" s="102" t="s">
        <v>129</v>
      </c>
      <c r="AU137" s="102" t="s">
        <v>79</v>
      </c>
      <c r="AY137" s="6" t="s">
        <v>127</v>
      </c>
      <c r="BE137" s="103">
        <f>IF(N137="základní",J137,0)</f>
        <v>0</v>
      </c>
      <c r="BF137" s="103">
        <f>IF(N137="snížená",J137,0)</f>
        <v>0</v>
      </c>
      <c r="BG137" s="103">
        <f>IF(N137="zákl. přenesená",J137,0)</f>
        <v>0</v>
      </c>
      <c r="BH137" s="103">
        <f>IF(N137="sníž. přenesená",J137,0)</f>
        <v>0</v>
      </c>
      <c r="BI137" s="103">
        <f>IF(N137="nulová",J137,0)</f>
        <v>0</v>
      </c>
      <c r="BJ137" s="6" t="s">
        <v>79</v>
      </c>
      <c r="BK137" s="103">
        <f>ROUND(I137*H137,2)</f>
        <v>0</v>
      </c>
      <c r="BL137" s="6" t="s">
        <v>134</v>
      </c>
      <c r="BM137" s="102" t="s">
        <v>220</v>
      </c>
    </row>
    <row r="138" spans="1:65" s="16" customFormat="1" x14ac:dyDescent="0.2">
      <c r="A138" s="13"/>
      <c r="B138" s="14"/>
      <c r="C138" s="13"/>
      <c r="D138" s="104" t="s">
        <v>136</v>
      </c>
      <c r="E138" s="13"/>
      <c r="F138" s="105" t="s">
        <v>527</v>
      </c>
      <c r="G138" s="13"/>
      <c r="H138" s="13"/>
      <c r="I138" s="13"/>
      <c r="J138" s="13"/>
      <c r="K138" s="195"/>
      <c r="L138" s="14"/>
      <c r="M138" s="106"/>
      <c r="N138" s="107"/>
      <c r="O138" s="99"/>
      <c r="P138" s="99"/>
      <c r="Q138" s="99"/>
      <c r="R138" s="99"/>
      <c r="S138" s="99"/>
      <c r="T138" s="10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6" t="s">
        <v>136</v>
      </c>
      <c r="AU138" s="6" t="s">
        <v>79</v>
      </c>
    </row>
    <row r="139" spans="1:65" s="16" customFormat="1" ht="14.4" customHeight="1" x14ac:dyDescent="0.2">
      <c r="A139" s="13"/>
      <c r="B139" s="14"/>
      <c r="C139" s="91" t="s">
        <v>181</v>
      </c>
      <c r="D139" s="91" t="s">
        <v>129</v>
      </c>
      <c r="E139" s="92" t="s">
        <v>528</v>
      </c>
      <c r="F139" s="93" t="s">
        <v>529</v>
      </c>
      <c r="G139" s="94" t="s">
        <v>162</v>
      </c>
      <c r="H139" s="95">
        <v>227</v>
      </c>
      <c r="I139" s="3">
        <v>0</v>
      </c>
      <c r="J139" s="96">
        <f>ROUND(I139*H139,2)</f>
        <v>0</v>
      </c>
      <c r="K139" s="94" t="s">
        <v>855</v>
      </c>
      <c r="L139" s="14"/>
      <c r="M139" s="97" t="s">
        <v>1</v>
      </c>
      <c r="N139" s="98" t="s">
        <v>36</v>
      </c>
      <c r="O139" s="99"/>
      <c r="P139" s="100">
        <f>O139*H139</f>
        <v>0</v>
      </c>
      <c r="Q139" s="100">
        <v>0</v>
      </c>
      <c r="R139" s="100">
        <f>Q139*H139</f>
        <v>0</v>
      </c>
      <c r="S139" s="100">
        <v>0</v>
      </c>
      <c r="T139" s="101">
        <f>S139*H139</f>
        <v>0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102" t="s">
        <v>134</v>
      </c>
      <c r="AT139" s="102" t="s">
        <v>129</v>
      </c>
      <c r="AU139" s="102" t="s">
        <v>79</v>
      </c>
      <c r="AY139" s="6" t="s">
        <v>127</v>
      </c>
      <c r="BE139" s="103">
        <f>IF(N139="základní",J139,0)</f>
        <v>0</v>
      </c>
      <c r="BF139" s="103">
        <f>IF(N139="snížená",J139,0)</f>
        <v>0</v>
      </c>
      <c r="BG139" s="103">
        <f>IF(N139="zákl. přenesená",J139,0)</f>
        <v>0</v>
      </c>
      <c r="BH139" s="103">
        <f>IF(N139="sníž. přenesená",J139,0)</f>
        <v>0</v>
      </c>
      <c r="BI139" s="103">
        <f>IF(N139="nulová",J139,0)</f>
        <v>0</v>
      </c>
      <c r="BJ139" s="6" t="s">
        <v>79</v>
      </c>
      <c r="BK139" s="103">
        <f>ROUND(I139*H139,2)</f>
        <v>0</v>
      </c>
      <c r="BL139" s="6" t="s">
        <v>134</v>
      </c>
      <c r="BM139" s="102" t="s">
        <v>231</v>
      </c>
    </row>
    <row r="140" spans="1:65" s="16" customFormat="1" x14ac:dyDescent="0.2">
      <c r="A140" s="13"/>
      <c r="B140" s="14"/>
      <c r="C140" s="13"/>
      <c r="D140" s="104" t="s">
        <v>136</v>
      </c>
      <c r="E140" s="13"/>
      <c r="F140" s="105" t="s">
        <v>529</v>
      </c>
      <c r="G140" s="13"/>
      <c r="H140" s="13"/>
      <c r="I140" s="13"/>
      <c r="J140" s="13"/>
      <c r="K140" s="195"/>
      <c r="L140" s="14"/>
      <c r="M140" s="106"/>
      <c r="N140" s="107"/>
      <c r="O140" s="99"/>
      <c r="P140" s="99"/>
      <c r="Q140" s="99"/>
      <c r="R140" s="99"/>
      <c r="S140" s="99"/>
      <c r="T140" s="10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6" t="s">
        <v>136</v>
      </c>
      <c r="AU140" s="6" t="s">
        <v>79</v>
      </c>
    </row>
    <row r="141" spans="1:65" s="16" customFormat="1" ht="14.4" customHeight="1" x14ac:dyDescent="0.2">
      <c r="A141" s="13"/>
      <c r="B141" s="14"/>
      <c r="C141" s="91" t="s">
        <v>187</v>
      </c>
      <c r="D141" s="91" t="s">
        <v>129</v>
      </c>
      <c r="E141" s="92" t="s">
        <v>530</v>
      </c>
      <c r="F141" s="93" t="s">
        <v>531</v>
      </c>
      <c r="G141" s="94" t="s">
        <v>162</v>
      </c>
      <c r="H141" s="95">
        <v>60</v>
      </c>
      <c r="I141" s="3">
        <v>0</v>
      </c>
      <c r="J141" s="96">
        <f>ROUND(I141*H141,2)</f>
        <v>0</v>
      </c>
      <c r="K141" s="94" t="s">
        <v>855</v>
      </c>
      <c r="L141" s="14"/>
      <c r="M141" s="97" t="s">
        <v>1</v>
      </c>
      <c r="N141" s="98" t="s">
        <v>36</v>
      </c>
      <c r="O141" s="99"/>
      <c r="P141" s="100">
        <f>O141*H141</f>
        <v>0</v>
      </c>
      <c r="Q141" s="100">
        <v>0</v>
      </c>
      <c r="R141" s="100">
        <f>Q141*H141</f>
        <v>0</v>
      </c>
      <c r="S141" s="100">
        <v>0</v>
      </c>
      <c r="T141" s="101">
        <f>S141*H141</f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02" t="s">
        <v>134</v>
      </c>
      <c r="AT141" s="102" t="s">
        <v>129</v>
      </c>
      <c r="AU141" s="102" t="s">
        <v>79</v>
      </c>
      <c r="AY141" s="6" t="s">
        <v>127</v>
      </c>
      <c r="BE141" s="103">
        <f>IF(N141="základní",J141,0)</f>
        <v>0</v>
      </c>
      <c r="BF141" s="103">
        <f>IF(N141="snížená",J141,0)</f>
        <v>0</v>
      </c>
      <c r="BG141" s="103">
        <f>IF(N141="zákl. přenesená",J141,0)</f>
        <v>0</v>
      </c>
      <c r="BH141" s="103">
        <f>IF(N141="sníž. přenesená",J141,0)</f>
        <v>0</v>
      </c>
      <c r="BI141" s="103">
        <f>IF(N141="nulová",J141,0)</f>
        <v>0</v>
      </c>
      <c r="BJ141" s="6" t="s">
        <v>79</v>
      </c>
      <c r="BK141" s="103">
        <f>ROUND(I141*H141,2)</f>
        <v>0</v>
      </c>
      <c r="BL141" s="6" t="s">
        <v>134</v>
      </c>
      <c r="BM141" s="102" t="s">
        <v>243</v>
      </c>
    </row>
    <row r="142" spans="1:65" s="16" customFormat="1" x14ac:dyDescent="0.2">
      <c r="A142" s="13"/>
      <c r="B142" s="14"/>
      <c r="C142" s="13"/>
      <c r="D142" s="104" t="s">
        <v>136</v>
      </c>
      <c r="E142" s="13"/>
      <c r="F142" s="105" t="s">
        <v>531</v>
      </c>
      <c r="G142" s="13"/>
      <c r="H142" s="13"/>
      <c r="I142" s="13"/>
      <c r="J142" s="13"/>
      <c r="K142" s="195"/>
      <c r="L142" s="14"/>
      <c r="M142" s="106"/>
      <c r="N142" s="107"/>
      <c r="O142" s="99"/>
      <c r="P142" s="99"/>
      <c r="Q142" s="99"/>
      <c r="R142" s="99"/>
      <c r="S142" s="99"/>
      <c r="T142" s="10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6" t="s">
        <v>136</v>
      </c>
      <c r="AU142" s="6" t="s">
        <v>79</v>
      </c>
    </row>
    <row r="143" spans="1:65" s="16" customFormat="1" ht="14.4" customHeight="1" x14ac:dyDescent="0.2">
      <c r="A143" s="13"/>
      <c r="B143" s="14"/>
      <c r="C143" s="91" t="s">
        <v>194</v>
      </c>
      <c r="D143" s="91" t="s">
        <v>129</v>
      </c>
      <c r="E143" s="92" t="s">
        <v>532</v>
      </c>
      <c r="F143" s="93" t="s">
        <v>533</v>
      </c>
      <c r="G143" s="94" t="s">
        <v>534</v>
      </c>
      <c r="H143" s="95">
        <v>120</v>
      </c>
      <c r="I143" s="3">
        <v>0</v>
      </c>
      <c r="J143" s="96">
        <f>ROUND(I143*H143,2)</f>
        <v>0</v>
      </c>
      <c r="K143" s="94" t="s">
        <v>855</v>
      </c>
      <c r="L143" s="14"/>
      <c r="M143" s="97" t="s">
        <v>1</v>
      </c>
      <c r="N143" s="98" t="s">
        <v>36</v>
      </c>
      <c r="O143" s="99"/>
      <c r="P143" s="100">
        <f>O143*H143</f>
        <v>0</v>
      </c>
      <c r="Q143" s="100">
        <v>0</v>
      </c>
      <c r="R143" s="100">
        <f>Q143*H143</f>
        <v>0</v>
      </c>
      <c r="S143" s="100">
        <v>0</v>
      </c>
      <c r="T143" s="101">
        <f>S143*H143</f>
        <v>0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102" t="s">
        <v>134</v>
      </c>
      <c r="AT143" s="102" t="s">
        <v>129</v>
      </c>
      <c r="AU143" s="102" t="s">
        <v>79</v>
      </c>
      <c r="AY143" s="6" t="s">
        <v>127</v>
      </c>
      <c r="BE143" s="103">
        <f>IF(N143="základní",J143,0)</f>
        <v>0</v>
      </c>
      <c r="BF143" s="103">
        <f>IF(N143="snížená",J143,0)</f>
        <v>0</v>
      </c>
      <c r="BG143" s="103">
        <f>IF(N143="zákl. přenesená",J143,0)</f>
        <v>0</v>
      </c>
      <c r="BH143" s="103">
        <f>IF(N143="sníž. přenesená",J143,0)</f>
        <v>0</v>
      </c>
      <c r="BI143" s="103">
        <f>IF(N143="nulová",J143,0)</f>
        <v>0</v>
      </c>
      <c r="BJ143" s="6" t="s">
        <v>79</v>
      </c>
      <c r="BK143" s="103">
        <f>ROUND(I143*H143,2)</f>
        <v>0</v>
      </c>
      <c r="BL143" s="6" t="s">
        <v>134</v>
      </c>
      <c r="BM143" s="102" t="s">
        <v>256</v>
      </c>
    </row>
    <row r="144" spans="1:65" s="16" customFormat="1" x14ac:dyDescent="0.2">
      <c r="A144" s="13"/>
      <c r="B144" s="14"/>
      <c r="C144" s="13"/>
      <c r="D144" s="104" t="s">
        <v>136</v>
      </c>
      <c r="E144" s="13"/>
      <c r="F144" s="105" t="s">
        <v>533</v>
      </c>
      <c r="G144" s="13"/>
      <c r="H144" s="13"/>
      <c r="I144" s="13"/>
      <c r="J144" s="13"/>
      <c r="K144" s="195"/>
      <c r="L144" s="14"/>
      <c r="M144" s="106"/>
      <c r="N144" s="107"/>
      <c r="O144" s="99"/>
      <c r="P144" s="99"/>
      <c r="Q144" s="99"/>
      <c r="R144" s="99"/>
      <c r="S144" s="99"/>
      <c r="T144" s="10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6" t="s">
        <v>136</v>
      </c>
      <c r="AU144" s="6" t="s">
        <v>79</v>
      </c>
    </row>
    <row r="145" spans="1:65" s="16" customFormat="1" ht="24.15" customHeight="1" x14ac:dyDescent="0.2">
      <c r="A145" s="13"/>
      <c r="B145" s="14"/>
      <c r="C145" s="91" t="s">
        <v>200</v>
      </c>
      <c r="D145" s="91" t="s">
        <v>129</v>
      </c>
      <c r="E145" s="92" t="s">
        <v>535</v>
      </c>
      <c r="F145" s="93" t="s">
        <v>536</v>
      </c>
      <c r="G145" s="94" t="s">
        <v>162</v>
      </c>
      <c r="H145" s="95">
        <v>185</v>
      </c>
      <c r="I145" s="3">
        <v>0</v>
      </c>
      <c r="J145" s="96">
        <f>ROUND(I145*H145,2)</f>
        <v>0</v>
      </c>
      <c r="K145" s="94" t="s">
        <v>855</v>
      </c>
      <c r="L145" s="14"/>
      <c r="M145" s="97" t="s">
        <v>1</v>
      </c>
      <c r="N145" s="98" t="s">
        <v>36</v>
      </c>
      <c r="O145" s="99"/>
      <c r="P145" s="100">
        <f>O145*H145</f>
        <v>0</v>
      </c>
      <c r="Q145" s="100">
        <v>0</v>
      </c>
      <c r="R145" s="100">
        <f>Q145*H145</f>
        <v>0</v>
      </c>
      <c r="S145" s="100">
        <v>0</v>
      </c>
      <c r="T145" s="101">
        <f>S145*H145</f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02" t="s">
        <v>134</v>
      </c>
      <c r="AT145" s="102" t="s">
        <v>129</v>
      </c>
      <c r="AU145" s="102" t="s">
        <v>79</v>
      </c>
      <c r="AY145" s="6" t="s">
        <v>127</v>
      </c>
      <c r="BE145" s="103">
        <f>IF(N145="základní",J145,0)</f>
        <v>0</v>
      </c>
      <c r="BF145" s="103">
        <f>IF(N145="snížená",J145,0)</f>
        <v>0</v>
      </c>
      <c r="BG145" s="103">
        <f>IF(N145="zákl. přenesená",J145,0)</f>
        <v>0</v>
      </c>
      <c r="BH145" s="103">
        <f>IF(N145="sníž. přenesená",J145,0)</f>
        <v>0</v>
      </c>
      <c r="BI145" s="103">
        <f>IF(N145="nulová",J145,0)</f>
        <v>0</v>
      </c>
      <c r="BJ145" s="6" t="s">
        <v>79</v>
      </c>
      <c r="BK145" s="103">
        <f>ROUND(I145*H145,2)</f>
        <v>0</v>
      </c>
      <c r="BL145" s="6" t="s">
        <v>134</v>
      </c>
      <c r="BM145" s="102" t="s">
        <v>267</v>
      </c>
    </row>
    <row r="146" spans="1:65" s="16" customFormat="1" ht="19.2" x14ac:dyDescent="0.2">
      <c r="A146" s="13"/>
      <c r="B146" s="14"/>
      <c r="C146" s="13"/>
      <c r="D146" s="104" t="s">
        <v>136</v>
      </c>
      <c r="E146" s="13"/>
      <c r="F146" s="105" t="s">
        <v>536</v>
      </c>
      <c r="G146" s="13"/>
      <c r="H146" s="13"/>
      <c r="I146" s="13"/>
      <c r="J146" s="13"/>
      <c r="K146" s="195"/>
      <c r="L146" s="14"/>
      <c r="M146" s="106"/>
      <c r="N146" s="107"/>
      <c r="O146" s="99"/>
      <c r="P146" s="99"/>
      <c r="Q146" s="99"/>
      <c r="R146" s="99"/>
      <c r="S146" s="99"/>
      <c r="T146" s="10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6" t="s">
        <v>136</v>
      </c>
      <c r="AU146" s="6" t="s">
        <v>79</v>
      </c>
    </row>
    <row r="147" spans="1:65" s="16" customFormat="1" ht="14.4" customHeight="1" x14ac:dyDescent="0.2">
      <c r="A147" s="13"/>
      <c r="B147" s="14"/>
      <c r="C147" s="91" t="s">
        <v>206</v>
      </c>
      <c r="D147" s="91" t="s">
        <v>129</v>
      </c>
      <c r="E147" s="92" t="s">
        <v>537</v>
      </c>
      <c r="F147" s="93" t="s">
        <v>538</v>
      </c>
      <c r="G147" s="94" t="s">
        <v>398</v>
      </c>
      <c r="H147" s="95">
        <v>1</v>
      </c>
      <c r="I147" s="3">
        <v>0</v>
      </c>
      <c r="J147" s="96">
        <f>ROUND(I147*H147,2)</f>
        <v>0</v>
      </c>
      <c r="K147" s="94" t="s">
        <v>855</v>
      </c>
      <c r="L147" s="14"/>
      <c r="M147" s="97" t="s">
        <v>1</v>
      </c>
      <c r="N147" s="98" t="s">
        <v>36</v>
      </c>
      <c r="O147" s="99"/>
      <c r="P147" s="100">
        <f>O147*H147</f>
        <v>0</v>
      </c>
      <c r="Q147" s="100">
        <v>0</v>
      </c>
      <c r="R147" s="100">
        <f>Q147*H147</f>
        <v>0</v>
      </c>
      <c r="S147" s="100">
        <v>0</v>
      </c>
      <c r="T147" s="101">
        <f>S147*H147</f>
        <v>0</v>
      </c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R147" s="102" t="s">
        <v>134</v>
      </c>
      <c r="AT147" s="102" t="s">
        <v>129</v>
      </c>
      <c r="AU147" s="102" t="s">
        <v>79</v>
      </c>
      <c r="AY147" s="6" t="s">
        <v>127</v>
      </c>
      <c r="BE147" s="103">
        <f>IF(N147="základní",J147,0)</f>
        <v>0</v>
      </c>
      <c r="BF147" s="103">
        <f>IF(N147="snížená",J147,0)</f>
        <v>0</v>
      </c>
      <c r="BG147" s="103">
        <f>IF(N147="zákl. přenesená",J147,0)</f>
        <v>0</v>
      </c>
      <c r="BH147" s="103">
        <f>IF(N147="sníž. přenesená",J147,0)</f>
        <v>0</v>
      </c>
      <c r="BI147" s="103">
        <f>IF(N147="nulová",J147,0)</f>
        <v>0</v>
      </c>
      <c r="BJ147" s="6" t="s">
        <v>79</v>
      </c>
      <c r="BK147" s="103">
        <f>ROUND(I147*H147,2)</f>
        <v>0</v>
      </c>
      <c r="BL147" s="6" t="s">
        <v>134</v>
      </c>
      <c r="BM147" s="102" t="s">
        <v>277</v>
      </c>
    </row>
    <row r="148" spans="1:65" s="16" customFormat="1" x14ac:dyDescent="0.2">
      <c r="A148" s="13"/>
      <c r="B148" s="14"/>
      <c r="C148" s="13"/>
      <c r="D148" s="104" t="s">
        <v>136</v>
      </c>
      <c r="E148" s="13"/>
      <c r="F148" s="105" t="s">
        <v>538</v>
      </c>
      <c r="G148" s="13"/>
      <c r="H148" s="13"/>
      <c r="I148" s="13"/>
      <c r="J148" s="13"/>
      <c r="K148" s="195"/>
      <c r="L148" s="14"/>
      <c r="M148" s="106"/>
      <c r="N148" s="107"/>
      <c r="O148" s="99"/>
      <c r="P148" s="99"/>
      <c r="Q148" s="99"/>
      <c r="R148" s="99"/>
      <c r="S148" s="99"/>
      <c r="T148" s="10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6" t="s">
        <v>136</v>
      </c>
      <c r="AU148" s="6" t="s">
        <v>79</v>
      </c>
    </row>
    <row r="149" spans="1:65" s="16" customFormat="1" ht="14.4" customHeight="1" x14ac:dyDescent="0.2">
      <c r="A149" s="13"/>
      <c r="B149" s="14"/>
      <c r="C149" s="91" t="s">
        <v>211</v>
      </c>
      <c r="D149" s="91" t="s">
        <v>129</v>
      </c>
      <c r="E149" s="92" t="s">
        <v>539</v>
      </c>
      <c r="F149" s="93" t="s">
        <v>540</v>
      </c>
      <c r="G149" s="94" t="s">
        <v>132</v>
      </c>
      <c r="H149" s="95">
        <v>170</v>
      </c>
      <c r="I149" s="3">
        <v>0</v>
      </c>
      <c r="J149" s="96">
        <f>ROUND(I149*H149,2)</f>
        <v>0</v>
      </c>
      <c r="K149" s="94" t="s">
        <v>855</v>
      </c>
      <c r="L149" s="14"/>
      <c r="M149" s="97" t="s">
        <v>1</v>
      </c>
      <c r="N149" s="98" t="s">
        <v>36</v>
      </c>
      <c r="O149" s="99"/>
      <c r="P149" s="100">
        <f>O149*H149</f>
        <v>0</v>
      </c>
      <c r="Q149" s="100">
        <v>0</v>
      </c>
      <c r="R149" s="100">
        <f>Q149*H149</f>
        <v>0</v>
      </c>
      <c r="S149" s="100">
        <v>0</v>
      </c>
      <c r="T149" s="101">
        <f>S149*H149</f>
        <v>0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102" t="s">
        <v>134</v>
      </c>
      <c r="AT149" s="102" t="s">
        <v>129</v>
      </c>
      <c r="AU149" s="102" t="s">
        <v>79</v>
      </c>
      <c r="AY149" s="6" t="s">
        <v>127</v>
      </c>
      <c r="BE149" s="103">
        <f>IF(N149="základní",J149,0)</f>
        <v>0</v>
      </c>
      <c r="BF149" s="103">
        <f>IF(N149="snížená",J149,0)</f>
        <v>0</v>
      </c>
      <c r="BG149" s="103">
        <f>IF(N149="zákl. přenesená",J149,0)</f>
        <v>0</v>
      </c>
      <c r="BH149" s="103">
        <f>IF(N149="sníž. přenesená",J149,0)</f>
        <v>0</v>
      </c>
      <c r="BI149" s="103">
        <f>IF(N149="nulová",J149,0)</f>
        <v>0</v>
      </c>
      <c r="BJ149" s="6" t="s">
        <v>79</v>
      </c>
      <c r="BK149" s="103">
        <f>ROUND(I149*H149,2)</f>
        <v>0</v>
      </c>
      <c r="BL149" s="6" t="s">
        <v>134</v>
      </c>
      <c r="BM149" s="102" t="s">
        <v>290</v>
      </c>
    </row>
    <row r="150" spans="1:65" s="16" customFormat="1" x14ac:dyDescent="0.2">
      <c r="A150" s="13"/>
      <c r="B150" s="14"/>
      <c r="C150" s="13"/>
      <c r="D150" s="104" t="s">
        <v>136</v>
      </c>
      <c r="E150" s="13"/>
      <c r="F150" s="105" t="s">
        <v>540</v>
      </c>
      <c r="G150" s="13"/>
      <c r="H150" s="13"/>
      <c r="I150" s="13"/>
      <c r="J150" s="13"/>
      <c r="K150" s="195"/>
      <c r="L150" s="14"/>
      <c r="M150" s="106"/>
      <c r="N150" s="107"/>
      <c r="O150" s="99"/>
      <c r="P150" s="99"/>
      <c r="Q150" s="99"/>
      <c r="R150" s="99"/>
      <c r="S150" s="99"/>
      <c r="T150" s="10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6" t="s">
        <v>136</v>
      </c>
      <c r="AU150" s="6" t="s">
        <v>79</v>
      </c>
    </row>
    <row r="151" spans="1:65" s="16" customFormat="1" ht="14.4" customHeight="1" x14ac:dyDescent="0.2">
      <c r="A151" s="13"/>
      <c r="B151" s="14"/>
      <c r="C151" s="91" t="s">
        <v>8</v>
      </c>
      <c r="D151" s="91" t="s">
        <v>129</v>
      </c>
      <c r="E151" s="92" t="s">
        <v>541</v>
      </c>
      <c r="F151" s="93" t="s">
        <v>542</v>
      </c>
      <c r="G151" s="94" t="s">
        <v>132</v>
      </c>
      <c r="H151" s="95">
        <v>170</v>
      </c>
      <c r="I151" s="3">
        <v>0</v>
      </c>
      <c r="J151" s="96">
        <f>ROUND(I151*H151,2)</f>
        <v>0</v>
      </c>
      <c r="K151" s="94" t="s">
        <v>855</v>
      </c>
      <c r="L151" s="14"/>
      <c r="M151" s="97" t="s">
        <v>1</v>
      </c>
      <c r="N151" s="98" t="s">
        <v>36</v>
      </c>
      <c r="O151" s="99"/>
      <c r="P151" s="100">
        <f>O151*H151</f>
        <v>0</v>
      </c>
      <c r="Q151" s="100">
        <v>0</v>
      </c>
      <c r="R151" s="100">
        <f>Q151*H151</f>
        <v>0</v>
      </c>
      <c r="S151" s="100">
        <v>0</v>
      </c>
      <c r="T151" s="101">
        <f>S151*H151</f>
        <v>0</v>
      </c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R151" s="102" t="s">
        <v>134</v>
      </c>
      <c r="AT151" s="102" t="s">
        <v>129</v>
      </c>
      <c r="AU151" s="102" t="s">
        <v>79</v>
      </c>
      <c r="AY151" s="6" t="s">
        <v>127</v>
      </c>
      <c r="BE151" s="103">
        <f>IF(N151="základní",J151,0)</f>
        <v>0</v>
      </c>
      <c r="BF151" s="103">
        <f>IF(N151="snížená",J151,0)</f>
        <v>0</v>
      </c>
      <c r="BG151" s="103">
        <f>IF(N151="zákl. přenesená",J151,0)</f>
        <v>0</v>
      </c>
      <c r="BH151" s="103">
        <f>IF(N151="sníž. přenesená",J151,0)</f>
        <v>0</v>
      </c>
      <c r="BI151" s="103">
        <f>IF(N151="nulová",J151,0)</f>
        <v>0</v>
      </c>
      <c r="BJ151" s="6" t="s">
        <v>79</v>
      </c>
      <c r="BK151" s="103">
        <f>ROUND(I151*H151,2)</f>
        <v>0</v>
      </c>
      <c r="BL151" s="6" t="s">
        <v>134</v>
      </c>
      <c r="BM151" s="102" t="s">
        <v>301</v>
      </c>
    </row>
    <row r="152" spans="1:65" s="16" customFormat="1" x14ac:dyDescent="0.2">
      <c r="A152" s="13"/>
      <c r="B152" s="14"/>
      <c r="C152" s="13"/>
      <c r="D152" s="104" t="s">
        <v>136</v>
      </c>
      <c r="E152" s="13"/>
      <c r="F152" s="105" t="s">
        <v>542</v>
      </c>
      <c r="G152" s="13"/>
      <c r="H152" s="13"/>
      <c r="I152" s="13"/>
      <c r="J152" s="13"/>
      <c r="K152" s="195"/>
      <c r="L152" s="14"/>
      <c r="M152" s="106"/>
      <c r="N152" s="107"/>
      <c r="O152" s="99"/>
      <c r="P152" s="99"/>
      <c r="Q152" s="99"/>
      <c r="R152" s="99"/>
      <c r="S152" s="99"/>
      <c r="T152" s="10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6" t="s">
        <v>136</v>
      </c>
      <c r="AU152" s="6" t="s">
        <v>79</v>
      </c>
    </row>
    <row r="153" spans="1:65" s="16" customFormat="1" ht="14.4" customHeight="1" x14ac:dyDescent="0.2">
      <c r="A153" s="13"/>
      <c r="B153" s="14"/>
      <c r="C153" s="91" t="s">
        <v>220</v>
      </c>
      <c r="D153" s="91" t="s">
        <v>129</v>
      </c>
      <c r="E153" s="92" t="s">
        <v>543</v>
      </c>
      <c r="F153" s="93" t="s">
        <v>544</v>
      </c>
      <c r="G153" s="94" t="s">
        <v>132</v>
      </c>
      <c r="H153" s="95">
        <v>90</v>
      </c>
      <c r="I153" s="3">
        <v>0</v>
      </c>
      <c r="J153" s="96">
        <f>ROUND(I153*H153,2)</f>
        <v>0</v>
      </c>
      <c r="K153" s="94" t="s">
        <v>855</v>
      </c>
      <c r="L153" s="14"/>
      <c r="M153" s="97" t="s">
        <v>1</v>
      </c>
      <c r="N153" s="98" t="s">
        <v>36</v>
      </c>
      <c r="O153" s="99"/>
      <c r="P153" s="100">
        <f>O153*H153</f>
        <v>0</v>
      </c>
      <c r="Q153" s="100">
        <v>0</v>
      </c>
      <c r="R153" s="100">
        <f>Q153*H153</f>
        <v>0</v>
      </c>
      <c r="S153" s="100">
        <v>0</v>
      </c>
      <c r="T153" s="101">
        <f>S153*H153</f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102" t="s">
        <v>134</v>
      </c>
      <c r="AT153" s="102" t="s">
        <v>129</v>
      </c>
      <c r="AU153" s="102" t="s">
        <v>79</v>
      </c>
      <c r="AY153" s="6" t="s">
        <v>127</v>
      </c>
      <c r="BE153" s="103">
        <f>IF(N153="základní",J153,0)</f>
        <v>0</v>
      </c>
      <c r="BF153" s="103">
        <f>IF(N153="snížená",J153,0)</f>
        <v>0</v>
      </c>
      <c r="BG153" s="103">
        <f>IF(N153="zákl. přenesená",J153,0)</f>
        <v>0</v>
      </c>
      <c r="BH153" s="103">
        <f>IF(N153="sníž. přenesená",J153,0)</f>
        <v>0</v>
      </c>
      <c r="BI153" s="103">
        <f>IF(N153="nulová",J153,0)</f>
        <v>0</v>
      </c>
      <c r="BJ153" s="6" t="s">
        <v>79</v>
      </c>
      <c r="BK153" s="103">
        <f>ROUND(I153*H153,2)</f>
        <v>0</v>
      </c>
      <c r="BL153" s="6" t="s">
        <v>134</v>
      </c>
      <c r="BM153" s="102" t="s">
        <v>313</v>
      </c>
    </row>
    <row r="154" spans="1:65" s="16" customFormat="1" x14ac:dyDescent="0.2">
      <c r="A154" s="13"/>
      <c r="B154" s="14"/>
      <c r="C154" s="13"/>
      <c r="D154" s="104" t="s">
        <v>136</v>
      </c>
      <c r="E154" s="13"/>
      <c r="F154" s="105" t="s">
        <v>544</v>
      </c>
      <c r="G154" s="13"/>
      <c r="H154" s="13"/>
      <c r="I154" s="13"/>
      <c r="J154" s="13"/>
      <c r="K154" s="195"/>
      <c r="L154" s="14"/>
      <c r="M154" s="106"/>
      <c r="N154" s="107"/>
      <c r="O154" s="99"/>
      <c r="P154" s="99"/>
      <c r="Q154" s="99"/>
      <c r="R154" s="99"/>
      <c r="S154" s="99"/>
      <c r="T154" s="10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6" t="s">
        <v>136</v>
      </c>
      <c r="AU154" s="6" t="s">
        <v>79</v>
      </c>
    </row>
    <row r="155" spans="1:65" s="16" customFormat="1" ht="14.4" customHeight="1" x14ac:dyDescent="0.2">
      <c r="A155" s="13"/>
      <c r="B155" s="14"/>
      <c r="C155" s="91" t="s">
        <v>225</v>
      </c>
      <c r="D155" s="91" t="s">
        <v>129</v>
      </c>
      <c r="E155" s="92" t="s">
        <v>545</v>
      </c>
      <c r="F155" s="93" t="s">
        <v>546</v>
      </c>
      <c r="G155" s="94" t="s">
        <v>398</v>
      </c>
      <c r="H155" s="95">
        <v>5</v>
      </c>
      <c r="I155" s="3">
        <v>0</v>
      </c>
      <c r="J155" s="96">
        <f>ROUND(I155*H155,2)</f>
        <v>0</v>
      </c>
      <c r="K155" s="94" t="s">
        <v>855</v>
      </c>
      <c r="L155" s="14"/>
      <c r="M155" s="97" t="s">
        <v>1</v>
      </c>
      <c r="N155" s="98" t="s">
        <v>36</v>
      </c>
      <c r="O155" s="99"/>
      <c r="P155" s="100">
        <f>O155*H155</f>
        <v>0</v>
      </c>
      <c r="Q155" s="100">
        <v>0</v>
      </c>
      <c r="R155" s="100">
        <f>Q155*H155</f>
        <v>0</v>
      </c>
      <c r="S155" s="100">
        <v>0</v>
      </c>
      <c r="T155" s="101">
        <f>S155*H155</f>
        <v>0</v>
      </c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R155" s="102" t="s">
        <v>134</v>
      </c>
      <c r="AT155" s="102" t="s">
        <v>129</v>
      </c>
      <c r="AU155" s="102" t="s">
        <v>79</v>
      </c>
      <c r="AY155" s="6" t="s">
        <v>127</v>
      </c>
      <c r="BE155" s="103">
        <f>IF(N155="základní",J155,0)</f>
        <v>0</v>
      </c>
      <c r="BF155" s="103">
        <f>IF(N155="snížená",J155,0)</f>
        <v>0</v>
      </c>
      <c r="BG155" s="103">
        <f>IF(N155="zákl. přenesená",J155,0)</f>
        <v>0</v>
      </c>
      <c r="BH155" s="103">
        <f>IF(N155="sníž. přenesená",J155,0)</f>
        <v>0</v>
      </c>
      <c r="BI155" s="103">
        <f>IF(N155="nulová",J155,0)</f>
        <v>0</v>
      </c>
      <c r="BJ155" s="6" t="s">
        <v>79</v>
      </c>
      <c r="BK155" s="103">
        <f>ROUND(I155*H155,2)</f>
        <v>0</v>
      </c>
      <c r="BL155" s="6" t="s">
        <v>134</v>
      </c>
      <c r="BM155" s="102" t="s">
        <v>325</v>
      </c>
    </row>
    <row r="156" spans="1:65" s="16" customFormat="1" x14ac:dyDescent="0.2">
      <c r="A156" s="13"/>
      <c r="B156" s="14"/>
      <c r="C156" s="13"/>
      <c r="D156" s="104" t="s">
        <v>136</v>
      </c>
      <c r="E156" s="13"/>
      <c r="F156" s="105" t="s">
        <v>546</v>
      </c>
      <c r="G156" s="13"/>
      <c r="H156" s="13"/>
      <c r="I156" s="13"/>
      <c r="J156" s="13"/>
      <c r="K156" s="195"/>
      <c r="L156" s="14"/>
      <c r="M156" s="106"/>
      <c r="N156" s="107"/>
      <c r="O156" s="99"/>
      <c r="P156" s="99"/>
      <c r="Q156" s="99"/>
      <c r="R156" s="99"/>
      <c r="S156" s="99"/>
      <c r="T156" s="10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6" t="s">
        <v>136</v>
      </c>
      <c r="AU156" s="6" t="s">
        <v>79</v>
      </c>
    </row>
    <row r="157" spans="1:65" s="78" customFormat="1" ht="25.95" customHeight="1" x14ac:dyDescent="0.25">
      <c r="B157" s="79"/>
      <c r="D157" s="80" t="s">
        <v>70</v>
      </c>
      <c r="E157" s="81" t="s">
        <v>547</v>
      </c>
      <c r="F157" s="81" t="s">
        <v>548</v>
      </c>
      <c r="J157" s="82">
        <f>BK157</f>
        <v>0</v>
      </c>
      <c r="K157" s="87"/>
      <c r="L157" s="79"/>
      <c r="M157" s="83"/>
      <c r="N157" s="84"/>
      <c r="O157" s="84"/>
      <c r="P157" s="85">
        <f>SUM(P158:P181)</f>
        <v>0</v>
      </c>
      <c r="Q157" s="84"/>
      <c r="R157" s="85">
        <f>SUM(R158:R181)</f>
        <v>0</v>
      </c>
      <c r="S157" s="84"/>
      <c r="T157" s="86">
        <f>SUM(T158:T181)</f>
        <v>0</v>
      </c>
      <c r="AR157" s="80" t="s">
        <v>79</v>
      </c>
      <c r="AT157" s="87" t="s">
        <v>70</v>
      </c>
      <c r="AU157" s="87" t="s">
        <v>71</v>
      </c>
      <c r="AY157" s="80" t="s">
        <v>127</v>
      </c>
      <c r="BK157" s="88">
        <f>SUM(BK158:BK181)</f>
        <v>0</v>
      </c>
    </row>
    <row r="158" spans="1:65" s="16" customFormat="1" ht="14.4" customHeight="1" x14ac:dyDescent="0.2">
      <c r="A158" s="13"/>
      <c r="B158" s="14"/>
      <c r="C158" s="91" t="s">
        <v>231</v>
      </c>
      <c r="D158" s="91" t="s">
        <v>129</v>
      </c>
      <c r="E158" s="92" t="s">
        <v>549</v>
      </c>
      <c r="F158" s="93" t="s">
        <v>550</v>
      </c>
      <c r="G158" s="94" t="s">
        <v>151</v>
      </c>
      <c r="H158" s="95">
        <v>10</v>
      </c>
      <c r="I158" s="3">
        <v>0</v>
      </c>
      <c r="J158" s="96">
        <f>ROUND(I158*H158,2)</f>
        <v>0</v>
      </c>
      <c r="K158" s="94" t="s">
        <v>855</v>
      </c>
      <c r="L158" s="14"/>
      <c r="M158" s="97" t="s">
        <v>1</v>
      </c>
      <c r="N158" s="98" t="s">
        <v>36</v>
      </c>
      <c r="O158" s="99"/>
      <c r="P158" s="100">
        <f>O158*H158</f>
        <v>0</v>
      </c>
      <c r="Q158" s="100">
        <v>0</v>
      </c>
      <c r="R158" s="100">
        <f>Q158*H158</f>
        <v>0</v>
      </c>
      <c r="S158" s="100">
        <v>0</v>
      </c>
      <c r="T158" s="101">
        <f>S158*H158</f>
        <v>0</v>
      </c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R158" s="102" t="s">
        <v>134</v>
      </c>
      <c r="AT158" s="102" t="s">
        <v>129</v>
      </c>
      <c r="AU158" s="102" t="s">
        <v>79</v>
      </c>
      <c r="AY158" s="6" t="s">
        <v>127</v>
      </c>
      <c r="BE158" s="103">
        <f>IF(N158="základní",J158,0)</f>
        <v>0</v>
      </c>
      <c r="BF158" s="103">
        <f>IF(N158="snížená",J158,0)</f>
        <v>0</v>
      </c>
      <c r="BG158" s="103">
        <f>IF(N158="zákl. přenesená",J158,0)</f>
        <v>0</v>
      </c>
      <c r="BH158" s="103">
        <f>IF(N158="sníž. přenesená",J158,0)</f>
        <v>0</v>
      </c>
      <c r="BI158" s="103">
        <f>IF(N158="nulová",J158,0)</f>
        <v>0</v>
      </c>
      <c r="BJ158" s="6" t="s">
        <v>79</v>
      </c>
      <c r="BK158" s="103">
        <f>ROUND(I158*H158,2)</f>
        <v>0</v>
      </c>
      <c r="BL158" s="6" t="s">
        <v>134</v>
      </c>
      <c r="BM158" s="102" t="s">
        <v>337</v>
      </c>
    </row>
    <row r="159" spans="1:65" s="16" customFormat="1" x14ac:dyDescent="0.2">
      <c r="A159" s="13"/>
      <c r="B159" s="14"/>
      <c r="C159" s="13"/>
      <c r="D159" s="104" t="s">
        <v>136</v>
      </c>
      <c r="E159" s="13"/>
      <c r="F159" s="105" t="s">
        <v>550</v>
      </c>
      <c r="G159" s="13"/>
      <c r="H159" s="13"/>
      <c r="I159" s="13"/>
      <c r="J159" s="13"/>
      <c r="K159" s="195"/>
      <c r="L159" s="14"/>
      <c r="M159" s="106"/>
      <c r="N159" s="107"/>
      <c r="O159" s="99"/>
      <c r="P159" s="99"/>
      <c r="Q159" s="99"/>
      <c r="R159" s="99"/>
      <c r="S159" s="99"/>
      <c r="T159" s="10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6" t="s">
        <v>136</v>
      </c>
      <c r="AU159" s="6" t="s">
        <v>79</v>
      </c>
    </row>
    <row r="160" spans="1:65" s="16" customFormat="1" ht="14.4" customHeight="1" x14ac:dyDescent="0.2">
      <c r="A160" s="13"/>
      <c r="B160" s="14"/>
      <c r="C160" s="91" t="s">
        <v>236</v>
      </c>
      <c r="D160" s="91" t="s">
        <v>129</v>
      </c>
      <c r="E160" s="92" t="s">
        <v>551</v>
      </c>
      <c r="F160" s="93" t="s">
        <v>552</v>
      </c>
      <c r="G160" s="94" t="s">
        <v>151</v>
      </c>
      <c r="H160" s="95">
        <v>24</v>
      </c>
      <c r="I160" s="3">
        <v>0</v>
      </c>
      <c r="J160" s="96">
        <f>ROUND(I160*H160,2)</f>
        <v>0</v>
      </c>
      <c r="K160" s="94" t="s">
        <v>855</v>
      </c>
      <c r="L160" s="14"/>
      <c r="M160" s="97" t="s">
        <v>1</v>
      </c>
      <c r="N160" s="98" t="s">
        <v>36</v>
      </c>
      <c r="O160" s="99"/>
      <c r="P160" s="100">
        <f>O160*H160</f>
        <v>0</v>
      </c>
      <c r="Q160" s="100">
        <v>0</v>
      </c>
      <c r="R160" s="100">
        <f>Q160*H160</f>
        <v>0</v>
      </c>
      <c r="S160" s="100">
        <v>0</v>
      </c>
      <c r="T160" s="101">
        <f>S160*H160</f>
        <v>0</v>
      </c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R160" s="102" t="s">
        <v>134</v>
      </c>
      <c r="AT160" s="102" t="s">
        <v>129</v>
      </c>
      <c r="AU160" s="102" t="s">
        <v>79</v>
      </c>
      <c r="AY160" s="6" t="s">
        <v>127</v>
      </c>
      <c r="BE160" s="103">
        <f>IF(N160="základní",J160,0)</f>
        <v>0</v>
      </c>
      <c r="BF160" s="103">
        <f>IF(N160="snížená",J160,0)</f>
        <v>0</v>
      </c>
      <c r="BG160" s="103">
        <f>IF(N160="zákl. přenesená",J160,0)</f>
        <v>0</v>
      </c>
      <c r="BH160" s="103">
        <f>IF(N160="sníž. přenesená",J160,0)</f>
        <v>0</v>
      </c>
      <c r="BI160" s="103">
        <f>IF(N160="nulová",J160,0)</f>
        <v>0</v>
      </c>
      <c r="BJ160" s="6" t="s">
        <v>79</v>
      </c>
      <c r="BK160" s="103">
        <f>ROUND(I160*H160,2)</f>
        <v>0</v>
      </c>
      <c r="BL160" s="6" t="s">
        <v>134</v>
      </c>
      <c r="BM160" s="102" t="s">
        <v>347</v>
      </c>
    </row>
    <row r="161" spans="1:65" s="16" customFormat="1" x14ac:dyDescent="0.2">
      <c r="A161" s="13"/>
      <c r="B161" s="14"/>
      <c r="C161" s="13"/>
      <c r="D161" s="104" t="s">
        <v>136</v>
      </c>
      <c r="E161" s="13"/>
      <c r="F161" s="105" t="s">
        <v>552</v>
      </c>
      <c r="G161" s="13"/>
      <c r="H161" s="13"/>
      <c r="I161" s="13"/>
      <c r="J161" s="13"/>
      <c r="K161" s="195"/>
      <c r="L161" s="14"/>
      <c r="M161" s="106"/>
      <c r="N161" s="107"/>
      <c r="O161" s="99"/>
      <c r="P161" s="99"/>
      <c r="Q161" s="99"/>
      <c r="R161" s="99"/>
      <c r="S161" s="99"/>
      <c r="T161" s="10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6" t="s">
        <v>136</v>
      </c>
      <c r="AU161" s="6" t="s">
        <v>79</v>
      </c>
    </row>
    <row r="162" spans="1:65" s="16" customFormat="1" ht="14.4" customHeight="1" x14ac:dyDescent="0.2">
      <c r="A162" s="13"/>
      <c r="B162" s="14"/>
      <c r="C162" s="91" t="s">
        <v>243</v>
      </c>
      <c r="D162" s="91" t="s">
        <v>129</v>
      </c>
      <c r="E162" s="92" t="s">
        <v>553</v>
      </c>
      <c r="F162" s="93" t="s">
        <v>554</v>
      </c>
      <c r="G162" s="94" t="s">
        <v>151</v>
      </c>
      <c r="H162" s="95">
        <v>19</v>
      </c>
      <c r="I162" s="3">
        <v>0</v>
      </c>
      <c r="J162" s="96">
        <f>ROUND(I162*H162,2)</f>
        <v>0</v>
      </c>
      <c r="K162" s="94" t="s">
        <v>855</v>
      </c>
      <c r="L162" s="14"/>
      <c r="M162" s="97" t="s">
        <v>1</v>
      </c>
      <c r="N162" s="98" t="s">
        <v>36</v>
      </c>
      <c r="O162" s="99"/>
      <c r="P162" s="100">
        <f>O162*H162</f>
        <v>0</v>
      </c>
      <c r="Q162" s="100">
        <v>0</v>
      </c>
      <c r="R162" s="100">
        <f>Q162*H162</f>
        <v>0</v>
      </c>
      <c r="S162" s="100">
        <v>0</v>
      </c>
      <c r="T162" s="101">
        <f>S162*H162</f>
        <v>0</v>
      </c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R162" s="102" t="s">
        <v>134</v>
      </c>
      <c r="AT162" s="102" t="s">
        <v>129</v>
      </c>
      <c r="AU162" s="102" t="s">
        <v>79</v>
      </c>
      <c r="AY162" s="6" t="s">
        <v>127</v>
      </c>
      <c r="BE162" s="103">
        <f>IF(N162="základní",J162,0)</f>
        <v>0</v>
      </c>
      <c r="BF162" s="103">
        <f>IF(N162="snížená",J162,0)</f>
        <v>0</v>
      </c>
      <c r="BG162" s="103">
        <f>IF(N162="zákl. přenesená",J162,0)</f>
        <v>0</v>
      </c>
      <c r="BH162" s="103">
        <f>IF(N162="sníž. přenesená",J162,0)</f>
        <v>0</v>
      </c>
      <c r="BI162" s="103">
        <f>IF(N162="nulová",J162,0)</f>
        <v>0</v>
      </c>
      <c r="BJ162" s="6" t="s">
        <v>79</v>
      </c>
      <c r="BK162" s="103">
        <f>ROUND(I162*H162,2)</f>
        <v>0</v>
      </c>
      <c r="BL162" s="6" t="s">
        <v>134</v>
      </c>
      <c r="BM162" s="102" t="s">
        <v>360</v>
      </c>
    </row>
    <row r="163" spans="1:65" s="16" customFormat="1" x14ac:dyDescent="0.2">
      <c r="A163" s="13"/>
      <c r="B163" s="14"/>
      <c r="C163" s="13"/>
      <c r="D163" s="104" t="s">
        <v>136</v>
      </c>
      <c r="E163" s="13"/>
      <c r="F163" s="105" t="s">
        <v>554</v>
      </c>
      <c r="G163" s="13"/>
      <c r="H163" s="13"/>
      <c r="I163" s="13"/>
      <c r="J163" s="13"/>
      <c r="K163" s="195"/>
      <c r="L163" s="14"/>
      <c r="M163" s="106"/>
      <c r="N163" s="107"/>
      <c r="O163" s="99"/>
      <c r="P163" s="99"/>
      <c r="Q163" s="99"/>
      <c r="R163" s="99"/>
      <c r="S163" s="99"/>
      <c r="T163" s="10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6" t="s">
        <v>136</v>
      </c>
      <c r="AU163" s="6" t="s">
        <v>79</v>
      </c>
    </row>
    <row r="164" spans="1:65" s="16" customFormat="1" ht="24.15" customHeight="1" x14ac:dyDescent="0.2">
      <c r="A164" s="13"/>
      <c r="B164" s="14"/>
      <c r="C164" s="91" t="s">
        <v>7</v>
      </c>
      <c r="D164" s="91" t="s">
        <v>129</v>
      </c>
      <c r="E164" s="92" t="s">
        <v>555</v>
      </c>
      <c r="F164" s="93" t="s">
        <v>556</v>
      </c>
      <c r="G164" s="94" t="s">
        <v>398</v>
      </c>
      <c r="H164" s="95">
        <v>4</v>
      </c>
      <c r="I164" s="3">
        <v>0</v>
      </c>
      <c r="J164" s="96">
        <f>ROUND(I164*H164,2)</f>
        <v>0</v>
      </c>
      <c r="K164" s="94" t="s">
        <v>855</v>
      </c>
      <c r="L164" s="14"/>
      <c r="M164" s="97" t="s">
        <v>1</v>
      </c>
      <c r="N164" s="98" t="s">
        <v>36</v>
      </c>
      <c r="O164" s="99"/>
      <c r="P164" s="100">
        <f>O164*H164</f>
        <v>0</v>
      </c>
      <c r="Q164" s="100">
        <v>0</v>
      </c>
      <c r="R164" s="100">
        <f>Q164*H164</f>
        <v>0</v>
      </c>
      <c r="S164" s="100">
        <v>0</v>
      </c>
      <c r="T164" s="101">
        <f>S164*H164</f>
        <v>0</v>
      </c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R164" s="102" t="s">
        <v>134</v>
      </c>
      <c r="AT164" s="102" t="s">
        <v>129</v>
      </c>
      <c r="AU164" s="102" t="s">
        <v>79</v>
      </c>
      <c r="AY164" s="6" t="s">
        <v>127</v>
      </c>
      <c r="BE164" s="103">
        <f>IF(N164="základní",J164,0)</f>
        <v>0</v>
      </c>
      <c r="BF164" s="103">
        <f>IF(N164="snížená",J164,0)</f>
        <v>0</v>
      </c>
      <c r="BG164" s="103">
        <f>IF(N164="zákl. přenesená",J164,0)</f>
        <v>0</v>
      </c>
      <c r="BH164" s="103">
        <f>IF(N164="sníž. přenesená",J164,0)</f>
        <v>0</v>
      </c>
      <c r="BI164" s="103">
        <f>IF(N164="nulová",J164,0)</f>
        <v>0</v>
      </c>
      <c r="BJ164" s="6" t="s">
        <v>79</v>
      </c>
      <c r="BK164" s="103">
        <f>ROUND(I164*H164,2)</f>
        <v>0</v>
      </c>
      <c r="BL164" s="6" t="s">
        <v>134</v>
      </c>
      <c r="BM164" s="102" t="s">
        <v>369</v>
      </c>
    </row>
    <row r="165" spans="1:65" s="16" customFormat="1" x14ac:dyDescent="0.2">
      <c r="A165" s="13"/>
      <c r="B165" s="14"/>
      <c r="C165" s="13"/>
      <c r="D165" s="104" t="s">
        <v>136</v>
      </c>
      <c r="E165" s="13"/>
      <c r="F165" s="105" t="s">
        <v>556</v>
      </c>
      <c r="G165" s="13"/>
      <c r="H165" s="13"/>
      <c r="I165" s="13"/>
      <c r="J165" s="13"/>
      <c r="K165" s="195"/>
      <c r="L165" s="14"/>
      <c r="M165" s="106"/>
      <c r="N165" s="107"/>
      <c r="O165" s="99"/>
      <c r="P165" s="99"/>
      <c r="Q165" s="99"/>
      <c r="R165" s="99"/>
      <c r="S165" s="99"/>
      <c r="T165" s="10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6" t="s">
        <v>136</v>
      </c>
      <c r="AU165" s="6" t="s">
        <v>79</v>
      </c>
    </row>
    <row r="166" spans="1:65" s="16" customFormat="1" ht="24.15" customHeight="1" x14ac:dyDescent="0.2">
      <c r="A166" s="13"/>
      <c r="B166" s="14"/>
      <c r="C166" s="91" t="s">
        <v>256</v>
      </c>
      <c r="D166" s="91" t="s">
        <v>129</v>
      </c>
      <c r="E166" s="92" t="s">
        <v>557</v>
      </c>
      <c r="F166" s="93" t="s">
        <v>558</v>
      </c>
      <c r="G166" s="94" t="s">
        <v>398</v>
      </c>
      <c r="H166" s="95">
        <v>1</v>
      </c>
      <c r="I166" s="3">
        <v>0</v>
      </c>
      <c r="J166" s="96">
        <f>ROUND(I166*H166,2)</f>
        <v>0</v>
      </c>
      <c r="K166" s="94" t="s">
        <v>855</v>
      </c>
      <c r="L166" s="14"/>
      <c r="M166" s="97" t="s">
        <v>1</v>
      </c>
      <c r="N166" s="98" t="s">
        <v>36</v>
      </c>
      <c r="O166" s="99"/>
      <c r="P166" s="100">
        <f>O166*H166</f>
        <v>0</v>
      </c>
      <c r="Q166" s="100">
        <v>0</v>
      </c>
      <c r="R166" s="100">
        <f>Q166*H166</f>
        <v>0</v>
      </c>
      <c r="S166" s="100">
        <v>0</v>
      </c>
      <c r="T166" s="101">
        <f>S166*H166</f>
        <v>0</v>
      </c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R166" s="102" t="s">
        <v>134</v>
      </c>
      <c r="AT166" s="102" t="s">
        <v>129</v>
      </c>
      <c r="AU166" s="102" t="s">
        <v>79</v>
      </c>
      <c r="AY166" s="6" t="s">
        <v>127</v>
      </c>
      <c r="BE166" s="103">
        <f>IF(N166="základní",J166,0)</f>
        <v>0</v>
      </c>
      <c r="BF166" s="103">
        <f>IF(N166="snížená",J166,0)</f>
        <v>0</v>
      </c>
      <c r="BG166" s="103">
        <f>IF(N166="zákl. přenesená",J166,0)</f>
        <v>0</v>
      </c>
      <c r="BH166" s="103">
        <f>IF(N166="sníž. přenesená",J166,0)</f>
        <v>0</v>
      </c>
      <c r="BI166" s="103">
        <f>IF(N166="nulová",J166,0)</f>
        <v>0</v>
      </c>
      <c r="BJ166" s="6" t="s">
        <v>79</v>
      </c>
      <c r="BK166" s="103">
        <f>ROUND(I166*H166,2)</f>
        <v>0</v>
      </c>
      <c r="BL166" s="6" t="s">
        <v>134</v>
      </c>
      <c r="BM166" s="102" t="s">
        <v>378</v>
      </c>
    </row>
    <row r="167" spans="1:65" s="16" customFormat="1" ht="19.2" x14ac:dyDescent="0.2">
      <c r="A167" s="13"/>
      <c r="B167" s="14"/>
      <c r="C167" s="13"/>
      <c r="D167" s="104" t="s">
        <v>136</v>
      </c>
      <c r="E167" s="13"/>
      <c r="F167" s="105" t="s">
        <v>558</v>
      </c>
      <c r="G167" s="13"/>
      <c r="H167" s="13"/>
      <c r="I167" s="13"/>
      <c r="J167" s="13"/>
      <c r="K167" s="195"/>
      <c r="L167" s="14"/>
      <c r="M167" s="106"/>
      <c r="N167" s="107"/>
      <c r="O167" s="99"/>
      <c r="P167" s="99"/>
      <c r="Q167" s="99"/>
      <c r="R167" s="99"/>
      <c r="S167" s="99"/>
      <c r="T167" s="10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6" t="s">
        <v>136</v>
      </c>
      <c r="AU167" s="6" t="s">
        <v>79</v>
      </c>
    </row>
    <row r="168" spans="1:65" s="16" customFormat="1" ht="39" customHeight="1" x14ac:dyDescent="0.2">
      <c r="A168" s="13"/>
      <c r="B168" s="14"/>
      <c r="C168" s="91" t="s">
        <v>261</v>
      </c>
      <c r="D168" s="91" t="s">
        <v>129</v>
      </c>
      <c r="E168" s="92" t="s">
        <v>559</v>
      </c>
      <c r="F168" s="93" t="s">
        <v>560</v>
      </c>
      <c r="G168" s="94" t="s">
        <v>398</v>
      </c>
      <c r="H168" s="95">
        <v>1</v>
      </c>
      <c r="I168" s="3">
        <v>0</v>
      </c>
      <c r="J168" s="96">
        <f>ROUND(I168*H168,2)</f>
        <v>0</v>
      </c>
      <c r="K168" s="94" t="s">
        <v>855</v>
      </c>
      <c r="L168" s="14"/>
      <c r="M168" s="97" t="s">
        <v>1</v>
      </c>
      <c r="N168" s="98" t="s">
        <v>36</v>
      </c>
      <c r="O168" s="99"/>
      <c r="P168" s="100">
        <f>O168*H168</f>
        <v>0</v>
      </c>
      <c r="Q168" s="100">
        <v>0</v>
      </c>
      <c r="R168" s="100">
        <f>Q168*H168</f>
        <v>0</v>
      </c>
      <c r="S168" s="100">
        <v>0</v>
      </c>
      <c r="T168" s="101">
        <f>S168*H168</f>
        <v>0</v>
      </c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R168" s="102" t="s">
        <v>134</v>
      </c>
      <c r="AT168" s="102" t="s">
        <v>129</v>
      </c>
      <c r="AU168" s="102" t="s">
        <v>79</v>
      </c>
      <c r="AY168" s="6" t="s">
        <v>127</v>
      </c>
      <c r="BE168" s="103">
        <f>IF(N168="základní",J168,0)</f>
        <v>0</v>
      </c>
      <c r="BF168" s="103">
        <f>IF(N168="snížená",J168,0)</f>
        <v>0</v>
      </c>
      <c r="BG168" s="103">
        <f>IF(N168="zákl. přenesená",J168,0)</f>
        <v>0</v>
      </c>
      <c r="BH168" s="103">
        <f>IF(N168="sníž. přenesená",J168,0)</f>
        <v>0</v>
      </c>
      <c r="BI168" s="103">
        <f>IF(N168="nulová",J168,0)</f>
        <v>0</v>
      </c>
      <c r="BJ168" s="6" t="s">
        <v>79</v>
      </c>
      <c r="BK168" s="103">
        <f>ROUND(I168*H168,2)</f>
        <v>0</v>
      </c>
      <c r="BL168" s="6" t="s">
        <v>134</v>
      </c>
      <c r="BM168" s="102" t="s">
        <v>391</v>
      </c>
    </row>
    <row r="169" spans="1:65" s="16" customFormat="1" ht="19.2" x14ac:dyDescent="0.2">
      <c r="A169" s="13"/>
      <c r="B169" s="14"/>
      <c r="C169" s="13"/>
      <c r="D169" s="104" t="s">
        <v>136</v>
      </c>
      <c r="E169" s="13"/>
      <c r="F169" s="105" t="s">
        <v>560</v>
      </c>
      <c r="G169" s="13"/>
      <c r="H169" s="13"/>
      <c r="I169" s="13"/>
      <c r="J169" s="13"/>
      <c r="K169" s="195"/>
      <c r="L169" s="14"/>
      <c r="M169" s="106"/>
      <c r="N169" s="107"/>
      <c r="O169" s="99"/>
      <c r="P169" s="99"/>
      <c r="Q169" s="99"/>
      <c r="R169" s="99"/>
      <c r="S169" s="99"/>
      <c r="T169" s="10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6" t="s">
        <v>136</v>
      </c>
      <c r="AU169" s="6" t="s">
        <v>79</v>
      </c>
    </row>
    <row r="170" spans="1:65" s="16" customFormat="1" ht="24.15" customHeight="1" x14ac:dyDescent="0.2">
      <c r="A170" s="13"/>
      <c r="B170" s="14"/>
      <c r="C170" s="91" t="s">
        <v>267</v>
      </c>
      <c r="D170" s="91" t="s">
        <v>129</v>
      </c>
      <c r="E170" s="92" t="s">
        <v>561</v>
      </c>
      <c r="F170" s="93" t="s">
        <v>562</v>
      </c>
      <c r="G170" s="94" t="s">
        <v>398</v>
      </c>
      <c r="H170" s="95">
        <v>1</v>
      </c>
      <c r="I170" s="3">
        <v>0</v>
      </c>
      <c r="J170" s="96">
        <f>ROUND(I170*H170,2)</f>
        <v>0</v>
      </c>
      <c r="K170" s="94" t="s">
        <v>855</v>
      </c>
      <c r="L170" s="14"/>
      <c r="M170" s="97" t="s">
        <v>1</v>
      </c>
      <c r="N170" s="98" t="s">
        <v>36</v>
      </c>
      <c r="O170" s="99"/>
      <c r="P170" s="100">
        <f>O170*H170</f>
        <v>0</v>
      </c>
      <c r="Q170" s="100">
        <v>0</v>
      </c>
      <c r="R170" s="100">
        <f>Q170*H170</f>
        <v>0</v>
      </c>
      <c r="S170" s="100">
        <v>0</v>
      </c>
      <c r="T170" s="101">
        <f>S170*H170</f>
        <v>0</v>
      </c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R170" s="102" t="s">
        <v>134</v>
      </c>
      <c r="AT170" s="102" t="s">
        <v>129</v>
      </c>
      <c r="AU170" s="102" t="s">
        <v>79</v>
      </c>
      <c r="AY170" s="6" t="s">
        <v>127</v>
      </c>
      <c r="BE170" s="103">
        <f>IF(N170="základní",J170,0)</f>
        <v>0</v>
      </c>
      <c r="BF170" s="103">
        <f>IF(N170="snížená",J170,0)</f>
        <v>0</v>
      </c>
      <c r="BG170" s="103">
        <f>IF(N170="zákl. přenesená",J170,0)</f>
        <v>0</v>
      </c>
      <c r="BH170" s="103">
        <f>IF(N170="sníž. přenesená",J170,0)</f>
        <v>0</v>
      </c>
      <c r="BI170" s="103">
        <f>IF(N170="nulová",J170,0)</f>
        <v>0</v>
      </c>
      <c r="BJ170" s="6" t="s">
        <v>79</v>
      </c>
      <c r="BK170" s="103">
        <f>ROUND(I170*H170,2)</f>
        <v>0</v>
      </c>
      <c r="BL170" s="6" t="s">
        <v>134</v>
      </c>
      <c r="BM170" s="102" t="s">
        <v>401</v>
      </c>
    </row>
    <row r="171" spans="1:65" s="16" customFormat="1" x14ac:dyDescent="0.2">
      <c r="A171" s="13"/>
      <c r="B171" s="14"/>
      <c r="C171" s="13"/>
      <c r="D171" s="104" t="s">
        <v>136</v>
      </c>
      <c r="E171" s="13"/>
      <c r="F171" s="105" t="s">
        <v>562</v>
      </c>
      <c r="G171" s="13"/>
      <c r="H171" s="13"/>
      <c r="I171" s="13"/>
      <c r="J171" s="13"/>
      <c r="K171" s="195"/>
      <c r="L171" s="14"/>
      <c r="M171" s="106"/>
      <c r="N171" s="107"/>
      <c r="O171" s="99"/>
      <c r="P171" s="99"/>
      <c r="Q171" s="99"/>
      <c r="R171" s="99"/>
      <c r="S171" s="99"/>
      <c r="T171" s="10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6" t="s">
        <v>136</v>
      </c>
      <c r="AU171" s="6" t="s">
        <v>79</v>
      </c>
    </row>
    <row r="172" spans="1:65" s="16" customFormat="1" ht="14.4" customHeight="1" x14ac:dyDescent="0.2">
      <c r="A172" s="13"/>
      <c r="B172" s="14"/>
      <c r="C172" s="91" t="s">
        <v>272</v>
      </c>
      <c r="D172" s="91" t="s">
        <v>129</v>
      </c>
      <c r="E172" s="92" t="s">
        <v>563</v>
      </c>
      <c r="F172" s="93" t="s">
        <v>564</v>
      </c>
      <c r="G172" s="94" t="s">
        <v>398</v>
      </c>
      <c r="H172" s="95">
        <v>1</v>
      </c>
      <c r="I172" s="3">
        <v>0</v>
      </c>
      <c r="J172" s="96">
        <f>ROUND(I172*H172,2)</f>
        <v>0</v>
      </c>
      <c r="K172" s="94" t="s">
        <v>855</v>
      </c>
      <c r="L172" s="14"/>
      <c r="M172" s="97" t="s">
        <v>1</v>
      </c>
      <c r="N172" s="98" t="s">
        <v>36</v>
      </c>
      <c r="O172" s="99"/>
      <c r="P172" s="100">
        <f>O172*H172</f>
        <v>0</v>
      </c>
      <c r="Q172" s="100">
        <v>0</v>
      </c>
      <c r="R172" s="100">
        <f>Q172*H172</f>
        <v>0</v>
      </c>
      <c r="S172" s="100">
        <v>0</v>
      </c>
      <c r="T172" s="101">
        <f>S172*H172</f>
        <v>0</v>
      </c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R172" s="102" t="s">
        <v>134</v>
      </c>
      <c r="AT172" s="102" t="s">
        <v>129</v>
      </c>
      <c r="AU172" s="102" t="s">
        <v>79</v>
      </c>
      <c r="AY172" s="6" t="s">
        <v>127</v>
      </c>
      <c r="BE172" s="103">
        <f>IF(N172="základní",J172,0)</f>
        <v>0</v>
      </c>
      <c r="BF172" s="103">
        <f>IF(N172="snížená",J172,0)</f>
        <v>0</v>
      </c>
      <c r="BG172" s="103">
        <f>IF(N172="zákl. přenesená",J172,0)</f>
        <v>0</v>
      </c>
      <c r="BH172" s="103">
        <f>IF(N172="sníž. přenesená",J172,0)</f>
        <v>0</v>
      </c>
      <c r="BI172" s="103">
        <f>IF(N172="nulová",J172,0)</f>
        <v>0</v>
      </c>
      <c r="BJ172" s="6" t="s">
        <v>79</v>
      </c>
      <c r="BK172" s="103">
        <f>ROUND(I172*H172,2)</f>
        <v>0</v>
      </c>
      <c r="BL172" s="6" t="s">
        <v>134</v>
      </c>
      <c r="BM172" s="102" t="s">
        <v>410</v>
      </c>
    </row>
    <row r="173" spans="1:65" s="16" customFormat="1" x14ac:dyDescent="0.2">
      <c r="A173" s="13"/>
      <c r="B173" s="14"/>
      <c r="C173" s="13"/>
      <c r="D173" s="104" t="s">
        <v>136</v>
      </c>
      <c r="E173" s="13"/>
      <c r="F173" s="105" t="s">
        <v>564</v>
      </c>
      <c r="G173" s="13"/>
      <c r="H173" s="13"/>
      <c r="I173" s="13"/>
      <c r="J173" s="13"/>
      <c r="K173" s="195"/>
      <c r="L173" s="14"/>
      <c r="M173" s="106"/>
      <c r="N173" s="107"/>
      <c r="O173" s="99"/>
      <c r="P173" s="99"/>
      <c r="Q173" s="99"/>
      <c r="R173" s="99"/>
      <c r="S173" s="99"/>
      <c r="T173" s="10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6" t="s">
        <v>136</v>
      </c>
      <c r="AU173" s="6" t="s">
        <v>79</v>
      </c>
    </row>
    <row r="174" spans="1:65" s="16" customFormat="1" ht="14.4" customHeight="1" x14ac:dyDescent="0.2">
      <c r="A174" s="13"/>
      <c r="B174" s="14"/>
      <c r="C174" s="91" t="s">
        <v>277</v>
      </c>
      <c r="D174" s="91" t="s">
        <v>129</v>
      </c>
      <c r="E174" s="92" t="s">
        <v>565</v>
      </c>
      <c r="F174" s="93" t="s">
        <v>566</v>
      </c>
      <c r="G174" s="94" t="s">
        <v>398</v>
      </c>
      <c r="H174" s="95">
        <v>6</v>
      </c>
      <c r="I174" s="3">
        <v>0</v>
      </c>
      <c r="J174" s="96">
        <f>ROUND(I174*H174,2)</f>
        <v>0</v>
      </c>
      <c r="K174" s="94" t="s">
        <v>855</v>
      </c>
      <c r="L174" s="14"/>
      <c r="M174" s="97" t="s">
        <v>1</v>
      </c>
      <c r="N174" s="98" t="s">
        <v>36</v>
      </c>
      <c r="O174" s="99"/>
      <c r="P174" s="100">
        <f>O174*H174</f>
        <v>0</v>
      </c>
      <c r="Q174" s="100">
        <v>0</v>
      </c>
      <c r="R174" s="100">
        <f>Q174*H174</f>
        <v>0</v>
      </c>
      <c r="S174" s="100">
        <v>0</v>
      </c>
      <c r="T174" s="101">
        <f>S174*H174</f>
        <v>0</v>
      </c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R174" s="102" t="s">
        <v>134</v>
      </c>
      <c r="AT174" s="102" t="s">
        <v>129</v>
      </c>
      <c r="AU174" s="102" t="s">
        <v>79</v>
      </c>
      <c r="AY174" s="6" t="s">
        <v>127</v>
      </c>
      <c r="BE174" s="103">
        <f>IF(N174="základní",J174,0)</f>
        <v>0</v>
      </c>
      <c r="BF174" s="103">
        <f>IF(N174="snížená",J174,0)</f>
        <v>0</v>
      </c>
      <c r="BG174" s="103">
        <f>IF(N174="zákl. přenesená",J174,0)</f>
        <v>0</v>
      </c>
      <c r="BH174" s="103">
        <f>IF(N174="sníž. přenesená",J174,0)</f>
        <v>0</v>
      </c>
      <c r="BI174" s="103">
        <f>IF(N174="nulová",J174,0)</f>
        <v>0</v>
      </c>
      <c r="BJ174" s="6" t="s">
        <v>79</v>
      </c>
      <c r="BK174" s="103">
        <f>ROUND(I174*H174,2)</f>
        <v>0</v>
      </c>
      <c r="BL174" s="6" t="s">
        <v>134</v>
      </c>
      <c r="BM174" s="102" t="s">
        <v>419</v>
      </c>
    </row>
    <row r="175" spans="1:65" s="16" customFormat="1" x14ac:dyDescent="0.2">
      <c r="A175" s="13"/>
      <c r="B175" s="14"/>
      <c r="C175" s="13"/>
      <c r="D175" s="104" t="s">
        <v>136</v>
      </c>
      <c r="E175" s="13"/>
      <c r="F175" s="105" t="s">
        <v>566</v>
      </c>
      <c r="G175" s="13"/>
      <c r="H175" s="13"/>
      <c r="I175" s="13"/>
      <c r="J175" s="13"/>
      <c r="K175" s="195"/>
      <c r="L175" s="14"/>
      <c r="M175" s="106"/>
      <c r="N175" s="107"/>
      <c r="O175" s="99"/>
      <c r="P175" s="99"/>
      <c r="Q175" s="99"/>
      <c r="R175" s="99"/>
      <c r="S175" s="99"/>
      <c r="T175" s="10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6" t="s">
        <v>136</v>
      </c>
      <c r="AU175" s="6" t="s">
        <v>79</v>
      </c>
    </row>
    <row r="176" spans="1:65" s="16" customFormat="1" ht="14.4" customHeight="1" x14ac:dyDescent="0.2">
      <c r="A176" s="13"/>
      <c r="B176" s="14"/>
      <c r="C176" s="91" t="s">
        <v>283</v>
      </c>
      <c r="D176" s="91" t="s">
        <v>129</v>
      </c>
      <c r="E176" s="92" t="s">
        <v>567</v>
      </c>
      <c r="F176" s="93" t="s">
        <v>568</v>
      </c>
      <c r="G176" s="94" t="s">
        <v>151</v>
      </c>
      <c r="H176" s="95">
        <v>53</v>
      </c>
      <c r="I176" s="3">
        <v>0</v>
      </c>
      <c r="J176" s="96">
        <f>ROUND(I176*H176,2)</f>
        <v>0</v>
      </c>
      <c r="K176" s="94" t="s">
        <v>855</v>
      </c>
      <c r="L176" s="14"/>
      <c r="M176" s="97" t="s">
        <v>1</v>
      </c>
      <c r="N176" s="98" t="s">
        <v>36</v>
      </c>
      <c r="O176" s="99"/>
      <c r="P176" s="100">
        <f>O176*H176</f>
        <v>0</v>
      </c>
      <c r="Q176" s="100">
        <v>0</v>
      </c>
      <c r="R176" s="100">
        <f>Q176*H176</f>
        <v>0</v>
      </c>
      <c r="S176" s="100">
        <v>0</v>
      </c>
      <c r="T176" s="101">
        <f>S176*H176</f>
        <v>0</v>
      </c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R176" s="102" t="s">
        <v>134</v>
      </c>
      <c r="AT176" s="102" t="s">
        <v>129</v>
      </c>
      <c r="AU176" s="102" t="s">
        <v>79</v>
      </c>
      <c r="AY176" s="6" t="s">
        <v>127</v>
      </c>
      <c r="BE176" s="103">
        <f>IF(N176="základní",J176,0)</f>
        <v>0</v>
      </c>
      <c r="BF176" s="103">
        <f>IF(N176="snížená",J176,0)</f>
        <v>0</v>
      </c>
      <c r="BG176" s="103">
        <f>IF(N176="zákl. přenesená",J176,0)</f>
        <v>0</v>
      </c>
      <c r="BH176" s="103">
        <f>IF(N176="sníž. přenesená",J176,0)</f>
        <v>0</v>
      </c>
      <c r="BI176" s="103">
        <f>IF(N176="nulová",J176,0)</f>
        <v>0</v>
      </c>
      <c r="BJ176" s="6" t="s">
        <v>79</v>
      </c>
      <c r="BK176" s="103">
        <f>ROUND(I176*H176,2)</f>
        <v>0</v>
      </c>
      <c r="BL176" s="6" t="s">
        <v>134</v>
      </c>
      <c r="BM176" s="102" t="s">
        <v>429</v>
      </c>
    </row>
    <row r="177" spans="1:65" s="16" customFormat="1" x14ac:dyDescent="0.2">
      <c r="A177" s="13"/>
      <c r="B177" s="14"/>
      <c r="C177" s="13"/>
      <c r="D177" s="104" t="s">
        <v>136</v>
      </c>
      <c r="E177" s="13"/>
      <c r="F177" s="105" t="s">
        <v>568</v>
      </c>
      <c r="G177" s="13"/>
      <c r="H177" s="13"/>
      <c r="I177" s="13"/>
      <c r="J177" s="13"/>
      <c r="K177" s="195"/>
      <c r="L177" s="14"/>
      <c r="M177" s="106"/>
      <c r="N177" s="107"/>
      <c r="O177" s="99"/>
      <c r="P177" s="99"/>
      <c r="Q177" s="99"/>
      <c r="R177" s="99"/>
      <c r="S177" s="99"/>
      <c r="T177" s="10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6" t="s">
        <v>136</v>
      </c>
      <c r="AU177" s="6" t="s">
        <v>79</v>
      </c>
    </row>
    <row r="178" spans="1:65" s="16" customFormat="1" ht="14.4" customHeight="1" x14ac:dyDescent="0.2">
      <c r="A178" s="13"/>
      <c r="B178" s="14"/>
      <c r="C178" s="91" t="s">
        <v>290</v>
      </c>
      <c r="D178" s="91" t="s">
        <v>129</v>
      </c>
      <c r="E178" s="92" t="s">
        <v>569</v>
      </c>
      <c r="F178" s="93" t="s">
        <v>570</v>
      </c>
      <c r="G178" s="94" t="s">
        <v>398</v>
      </c>
      <c r="H178" s="95">
        <v>6</v>
      </c>
      <c r="I178" s="3">
        <v>0</v>
      </c>
      <c r="J178" s="96">
        <f>ROUND(I178*H178,2)</f>
        <v>0</v>
      </c>
      <c r="K178" s="94" t="s">
        <v>855</v>
      </c>
      <c r="L178" s="14"/>
      <c r="M178" s="97" t="s">
        <v>1</v>
      </c>
      <c r="N178" s="98" t="s">
        <v>36</v>
      </c>
      <c r="O178" s="99"/>
      <c r="P178" s="100">
        <f>O178*H178</f>
        <v>0</v>
      </c>
      <c r="Q178" s="100">
        <v>0</v>
      </c>
      <c r="R178" s="100">
        <f>Q178*H178</f>
        <v>0</v>
      </c>
      <c r="S178" s="100">
        <v>0</v>
      </c>
      <c r="T178" s="101">
        <f>S178*H178</f>
        <v>0</v>
      </c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R178" s="102" t="s">
        <v>134</v>
      </c>
      <c r="AT178" s="102" t="s">
        <v>129</v>
      </c>
      <c r="AU178" s="102" t="s">
        <v>79</v>
      </c>
      <c r="AY178" s="6" t="s">
        <v>127</v>
      </c>
      <c r="BE178" s="103">
        <f>IF(N178="základní",J178,0)</f>
        <v>0</v>
      </c>
      <c r="BF178" s="103">
        <f>IF(N178="snížená",J178,0)</f>
        <v>0</v>
      </c>
      <c r="BG178" s="103">
        <f>IF(N178="zákl. přenesená",J178,0)</f>
        <v>0</v>
      </c>
      <c r="BH178" s="103">
        <f>IF(N178="sníž. přenesená",J178,0)</f>
        <v>0</v>
      </c>
      <c r="BI178" s="103">
        <f>IF(N178="nulová",J178,0)</f>
        <v>0</v>
      </c>
      <c r="BJ178" s="6" t="s">
        <v>79</v>
      </c>
      <c r="BK178" s="103">
        <f>ROUND(I178*H178,2)</f>
        <v>0</v>
      </c>
      <c r="BL178" s="6" t="s">
        <v>134</v>
      </c>
      <c r="BM178" s="102" t="s">
        <v>439</v>
      </c>
    </row>
    <row r="179" spans="1:65" s="16" customFormat="1" x14ac:dyDescent="0.2">
      <c r="A179" s="13"/>
      <c r="B179" s="14"/>
      <c r="C179" s="13"/>
      <c r="D179" s="104" t="s">
        <v>136</v>
      </c>
      <c r="E179" s="13"/>
      <c r="F179" s="105" t="s">
        <v>570</v>
      </c>
      <c r="G179" s="13"/>
      <c r="H179" s="13"/>
      <c r="I179" s="13"/>
      <c r="J179" s="13"/>
      <c r="K179" s="195"/>
      <c r="L179" s="14"/>
      <c r="M179" s="106"/>
      <c r="N179" s="107"/>
      <c r="O179" s="99"/>
      <c r="P179" s="99"/>
      <c r="Q179" s="99"/>
      <c r="R179" s="99"/>
      <c r="S179" s="99"/>
      <c r="T179" s="10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6" t="s">
        <v>136</v>
      </c>
      <c r="AU179" s="6" t="s">
        <v>79</v>
      </c>
    </row>
    <row r="180" spans="1:65" s="16" customFormat="1" ht="14.4" customHeight="1" x14ac:dyDescent="0.2">
      <c r="A180" s="13"/>
      <c r="B180" s="14"/>
      <c r="C180" s="91" t="s">
        <v>296</v>
      </c>
      <c r="D180" s="91" t="s">
        <v>129</v>
      </c>
      <c r="E180" s="92" t="s">
        <v>571</v>
      </c>
      <c r="F180" s="93" t="s">
        <v>572</v>
      </c>
      <c r="G180" s="94" t="s">
        <v>398</v>
      </c>
      <c r="H180" s="95">
        <v>2</v>
      </c>
      <c r="I180" s="3">
        <v>0</v>
      </c>
      <c r="J180" s="96">
        <f>ROUND(I180*H180,2)</f>
        <v>0</v>
      </c>
      <c r="K180" s="94" t="s">
        <v>855</v>
      </c>
      <c r="L180" s="14"/>
      <c r="M180" s="97" t="s">
        <v>1</v>
      </c>
      <c r="N180" s="98" t="s">
        <v>36</v>
      </c>
      <c r="O180" s="99"/>
      <c r="P180" s="100">
        <f>O180*H180</f>
        <v>0</v>
      </c>
      <c r="Q180" s="100">
        <v>0</v>
      </c>
      <c r="R180" s="100">
        <f>Q180*H180</f>
        <v>0</v>
      </c>
      <c r="S180" s="100">
        <v>0</v>
      </c>
      <c r="T180" s="101">
        <f>S180*H180</f>
        <v>0</v>
      </c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R180" s="102" t="s">
        <v>134</v>
      </c>
      <c r="AT180" s="102" t="s">
        <v>129</v>
      </c>
      <c r="AU180" s="102" t="s">
        <v>79</v>
      </c>
      <c r="AY180" s="6" t="s">
        <v>127</v>
      </c>
      <c r="BE180" s="103">
        <f>IF(N180="základní",J180,0)</f>
        <v>0</v>
      </c>
      <c r="BF180" s="103">
        <f>IF(N180="snížená",J180,0)</f>
        <v>0</v>
      </c>
      <c r="BG180" s="103">
        <f>IF(N180="zákl. přenesená",J180,0)</f>
        <v>0</v>
      </c>
      <c r="BH180" s="103">
        <f>IF(N180="sníž. přenesená",J180,0)</f>
        <v>0</v>
      </c>
      <c r="BI180" s="103">
        <f>IF(N180="nulová",J180,0)</f>
        <v>0</v>
      </c>
      <c r="BJ180" s="6" t="s">
        <v>79</v>
      </c>
      <c r="BK180" s="103">
        <f>ROUND(I180*H180,2)</f>
        <v>0</v>
      </c>
      <c r="BL180" s="6" t="s">
        <v>134</v>
      </c>
      <c r="BM180" s="102" t="s">
        <v>453</v>
      </c>
    </row>
    <row r="181" spans="1:65" s="16" customFormat="1" x14ac:dyDescent="0.2">
      <c r="A181" s="13"/>
      <c r="B181" s="14"/>
      <c r="C181" s="13"/>
      <c r="D181" s="104" t="s">
        <v>136</v>
      </c>
      <c r="E181" s="13"/>
      <c r="F181" s="105" t="s">
        <v>572</v>
      </c>
      <c r="G181" s="13"/>
      <c r="H181" s="13"/>
      <c r="I181" s="13"/>
      <c r="J181" s="13"/>
      <c r="K181" s="195"/>
      <c r="L181" s="14"/>
      <c r="M181" s="106"/>
      <c r="N181" s="107"/>
      <c r="O181" s="99"/>
      <c r="P181" s="99"/>
      <c r="Q181" s="99"/>
      <c r="R181" s="99"/>
      <c r="S181" s="99"/>
      <c r="T181" s="10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6" t="s">
        <v>136</v>
      </c>
      <c r="AU181" s="6" t="s">
        <v>79</v>
      </c>
    </row>
    <row r="182" spans="1:65" s="78" customFormat="1" ht="25.95" customHeight="1" x14ac:dyDescent="0.25">
      <c r="B182" s="79"/>
      <c r="D182" s="80" t="s">
        <v>70</v>
      </c>
      <c r="E182" s="81" t="s">
        <v>573</v>
      </c>
      <c r="F182" s="81" t="s">
        <v>574</v>
      </c>
      <c r="J182" s="82">
        <f>BK182</f>
        <v>0</v>
      </c>
      <c r="K182" s="87"/>
      <c r="L182" s="79"/>
      <c r="M182" s="83"/>
      <c r="N182" s="84"/>
      <c r="O182" s="84"/>
      <c r="P182" s="85">
        <f>SUM(P183:P222)</f>
        <v>0</v>
      </c>
      <c r="Q182" s="84"/>
      <c r="R182" s="85">
        <f>SUM(R183:R222)</f>
        <v>0</v>
      </c>
      <c r="S182" s="84"/>
      <c r="T182" s="86">
        <f>SUM(T183:T222)</f>
        <v>0</v>
      </c>
      <c r="AR182" s="80" t="s">
        <v>79</v>
      </c>
      <c r="AT182" s="87" t="s">
        <v>70</v>
      </c>
      <c r="AU182" s="87" t="s">
        <v>71</v>
      </c>
      <c r="AY182" s="80" t="s">
        <v>127</v>
      </c>
      <c r="BK182" s="88">
        <f>SUM(BK183:BK222)</f>
        <v>0</v>
      </c>
    </row>
    <row r="183" spans="1:65" s="16" customFormat="1" ht="14.4" customHeight="1" x14ac:dyDescent="0.2">
      <c r="A183" s="13"/>
      <c r="B183" s="14"/>
      <c r="C183" s="91" t="s">
        <v>301</v>
      </c>
      <c r="D183" s="91" t="s">
        <v>129</v>
      </c>
      <c r="E183" s="92" t="s">
        <v>575</v>
      </c>
      <c r="F183" s="93" t="s">
        <v>576</v>
      </c>
      <c r="G183" s="94" t="s">
        <v>151</v>
      </c>
      <c r="H183" s="95">
        <v>80</v>
      </c>
      <c r="I183" s="3">
        <v>0</v>
      </c>
      <c r="J183" s="96">
        <f>ROUND(I183*H183,2)</f>
        <v>0</v>
      </c>
      <c r="K183" s="94" t="s">
        <v>855</v>
      </c>
      <c r="L183" s="14"/>
      <c r="M183" s="97" t="s">
        <v>1</v>
      </c>
      <c r="N183" s="98" t="s">
        <v>36</v>
      </c>
      <c r="O183" s="99"/>
      <c r="P183" s="100">
        <f>O183*H183</f>
        <v>0</v>
      </c>
      <c r="Q183" s="100">
        <v>0</v>
      </c>
      <c r="R183" s="100">
        <f>Q183*H183</f>
        <v>0</v>
      </c>
      <c r="S183" s="100">
        <v>0</v>
      </c>
      <c r="T183" s="101">
        <f>S183*H183</f>
        <v>0</v>
      </c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R183" s="102" t="s">
        <v>134</v>
      </c>
      <c r="AT183" s="102" t="s">
        <v>129</v>
      </c>
      <c r="AU183" s="102" t="s">
        <v>79</v>
      </c>
      <c r="AY183" s="6" t="s">
        <v>127</v>
      </c>
      <c r="BE183" s="103">
        <f>IF(N183="základní",J183,0)</f>
        <v>0</v>
      </c>
      <c r="BF183" s="103">
        <f>IF(N183="snížená",J183,0)</f>
        <v>0</v>
      </c>
      <c r="BG183" s="103">
        <f>IF(N183="zákl. přenesená",J183,0)</f>
        <v>0</v>
      </c>
      <c r="BH183" s="103">
        <f>IF(N183="sníž. přenesená",J183,0)</f>
        <v>0</v>
      </c>
      <c r="BI183" s="103">
        <f>IF(N183="nulová",J183,0)</f>
        <v>0</v>
      </c>
      <c r="BJ183" s="6" t="s">
        <v>79</v>
      </c>
      <c r="BK183" s="103">
        <f>ROUND(I183*H183,2)</f>
        <v>0</v>
      </c>
      <c r="BL183" s="6" t="s">
        <v>134</v>
      </c>
      <c r="BM183" s="102" t="s">
        <v>465</v>
      </c>
    </row>
    <row r="184" spans="1:65" s="16" customFormat="1" x14ac:dyDescent="0.2">
      <c r="A184" s="13"/>
      <c r="B184" s="14"/>
      <c r="C184" s="13"/>
      <c r="D184" s="104" t="s">
        <v>136</v>
      </c>
      <c r="E184" s="13"/>
      <c r="F184" s="105" t="s">
        <v>576</v>
      </c>
      <c r="G184" s="13"/>
      <c r="H184" s="13"/>
      <c r="I184" s="13"/>
      <c r="J184" s="13"/>
      <c r="K184" s="195"/>
      <c r="L184" s="14"/>
      <c r="M184" s="106"/>
      <c r="N184" s="107"/>
      <c r="O184" s="99"/>
      <c r="P184" s="99"/>
      <c r="Q184" s="99"/>
      <c r="R184" s="99"/>
      <c r="S184" s="99"/>
      <c r="T184" s="10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6" t="s">
        <v>136</v>
      </c>
      <c r="AU184" s="6" t="s">
        <v>79</v>
      </c>
    </row>
    <row r="185" spans="1:65" s="16" customFormat="1" ht="62.7" customHeight="1" x14ac:dyDescent="0.2">
      <c r="A185" s="13"/>
      <c r="B185" s="14"/>
      <c r="C185" s="91" t="s">
        <v>307</v>
      </c>
      <c r="D185" s="91" t="s">
        <v>129</v>
      </c>
      <c r="E185" s="92" t="s">
        <v>577</v>
      </c>
      <c r="F185" s="93" t="s">
        <v>578</v>
      </c>
      <c r="G185" s="94" t="s">
        <v>398</v>
      </c>
      <c r="H185" s="95">
        <v>1</v>
      </c>
      <c r="I185" s="3">
        <v>0</v>
      </c>
      <c r="J185" s="96">
        <f>ROUND(I185*H185,2)</f>
        <v>0</v>
      </c>
      <c r="K185" s="94" t="s">
        <v>855</v>
      </c>
      <c r="L185" s="14"/>
      <c r="M185" s="97" t="s">
        <v>1</v>
      </c>
      <c r="N185" s="98" t="s">
        <v>36</v>
      </c>
      <c r="O185" s="99"/>
      <c r="P185" s="100">
        <f>O185*H185</f>
        <v>0</v>
      </c>
      <c r="Q185" s="100">
        <v>0</v>
      </c>
      <c r="R185" s="100">
        <f>Q185*H185</f>
        <v>0</v>
      </c>
      <c r="S185" s="100">
        <v>0</v>
      </c>
      <c r="T185" s="101">
        <f>S185*H185</f>
        <v>0</v>
      </c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R185" s="102" t="s">
        <v>134</v>
      </c>
      <c r="AT185" s="102" t="s">
        <v>129</v>
      </c>
      <c r="AU185" s="102" t="s">
        <v>79</v>
      </c>
      <c r="AY185" s="6" t="s">
        <v>127</v>
      </c>
      <c r="BE185" s="103">
        <f>IF(N185="základní",J185,0)</f>
        <v>0</v>
      </c>
      <c r="BF185" s="103">
        <f>IF(N185="snížená",J185,0)</f>
        <v>0</v>
      </c>
      <c r="BG185" s="103">
        <f>IF(N185="zákl. přenesená",J185,0)</f>
        <v>0</v>
      </c>
      <c r="BH185" s="103">
        <f>IF(N185="sníž. přenesená",J185,0)</f>
        <v>0</v>
      </c>
      <c r="BI185" s="103">
        <f>IF(N185="nulová",J185,0)</f>
        <v>0</v>
      </c>
      <c r="BJ185" s="6" t="s">
        <v>79</v>
      </c>
      <c r="BK185" s="103">
        <f>ROUND(I185*H185,2)</f>
        <v>0</v>
      </c>
      <c r="BL185" s="6" t="s">
        <v>134</v>
      </c>
      <c r="BM185" s="102" t="s">
        <v>475</v>
      </c>
    </row>
    <row r="186" spans="1:65" s="16" customFormat="1" ht="38.4" x14ac:dyDescent="0.2">
      <c r="A186" s="13"/>
      <c r="B186" s="14"/>
      <c r="C186" s="13"/>
      <c r="D186" s="104" t="s">
        <v>136</v>
      </c>
      <c r="E186" s="13"/>
      <c r="F186" s="105" t="s">
        <v>578</v>
      </c>
      <c r="G186" s="13"/>
      <c r="H186" s="13"/>
      <c r="I186" s="13"/>
      <c r="J186" s="13"/>
      <c r="K186" s="195"/>
      <c r="L186" s="14"/>
      <c r="M186" s="106"/>
      <c r="N186" s="107"/>
      <c r="O186" s="99"/>
      <c r="P186" s="99"/>
      <c r="Q186" s="99"/>
      <c r="R186" s="99"/>
      <c r="S186" s="99"/>
      <c r="T186" s="10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6" t="s">
        <v>136</v>
      </c>
      <c r="AU186" s="6" t="s">
        <v>79</v>
      </c>
    </row>
    <row r="187" spans="1:65" s="16" customFormat="1" ht="14.4" customHeight="1" x14ac:dyDescent="0.2">
      <c r="A187" s="13"/>
      <c r="B187" s="14"/>
      <c r="C187" s="91" t="s">
        <v>313</v>
      </c>
      <c r="D187" s="91" t="s">
        <v>129</v>
      </c>
      <c r="E187" s="92" t="s">
        <v>579</v>
      </c>
      <c r="F187" s="93" t="s">
        <v>580</v>
      </c>
      <c r="G187" s="94" t="s">
        <v>398</v>
      </c>
      <c r="H187" s="95">
        <v>1</v>
      </c>
      <c r="I187" s="3">
        <v>0</v>
      </c>
      <c r="J187" s="96">
        <f>ROUND(I187*H187,2)</f>
        <v>0</v>
      </c>
      <c r="K187" s="94" t="s">
        <v>855</v>
      </c>
      <c r="L187" s="14"/>
      <c r="M187" s="97" t="s">
        <v>1</v>
      </c>
      <c r="N187" s="98" t="s">
        <v>36</v>
      </c>
      <c r="O187" s="99"/>
      <c r="P187" s="100">
        <f>O187*H187</f>
        <v>0</v>
      </c>
      <c r="Q187" s="100">
        <v>0</v>
      </c>
      <c r="R187" s="100">
        <f>Q187*H187</f>
        <v>0</v>
      </c>
      <c r="S187" s="100">
        <v>0</v>
      </c>
      <c r="T187" s="101">
        <f>S187*H187</f>
        <v>0</v>
      </c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R187" s="102" t="s">
        <v>134</v>
      </c>
      <c r="AT187" s="102" t="s">
        <v>129</v>
      </c>
      <c r="AU187" s="102" t="s">
        <v>79</v>
      </c>
      <c r="AY187" s="6" t="s">
        <v>127</v>
      </c>
      <c r="BE187" s="103">
        <f>IF(N187="základní",J187,0)</f>
        <v>0</v>
      </c>
      <c r="BF187" s="103">
        <f>IF(N187="snížená",J187,0)</f>
        <v>0</v>
      </c>
      <c r="BG187" s="103">
        <f>IF(N187="zákl. přenesená",J187,0)</f>
        <v>0</v>
      </c>
      <c r="BH187" s="103">
        <f>IF(N187="sníž. přenesená",J187,0)</f>
        <v>0</v>
      </c>
      <c r="BI187" s="103">
        <f>IF(N187="nulová",J187,0)</f>
        <v>0</v>
      </c>
      <c r="BJ187" s="6" t="s">
        <v>79</v>
      </c>
      <c r="BK187" s="103">
        <f>ROUND(I187*H187,2)</f>
        <v>0</v>
      </c>
      <c r="BL187" s="6" t="s">
        <v>134</v>
      </c>
      <c r="BM187" s="102" t="s">
        <v>490</v>
      </c>
    </row>
    <row r="188" spans="1:65" s="16" customFormat="1" x14ac:dyDescent="0.2">
      <c r="A188" s="13"/>
      <c r="B188" s="14"/>
      <c r="C188" s="13"/>
      <c r="D188" s="104" t="s">
        <v>136</v>
      </c>
      <c r="E188" s="13"/>
      <c r="F188" s="105" t="s">
        <v>580</v>
      </c>
      <c r="G188" s="13"/>
      <c r="H188" s="13"/>
      <c r="I188" s="13"/>
      <c r="J188" s="13"/>
      <c r="K188" s="195"/>
      <c r="L188" s="14"/>
      <c r="M188" s="106"/>
      <c r="N188" s="107"/>
      <c r="O188" s="99"/>
      <c r="P188" s="99"/>
      <c r="Q188" s="99"/>
      <c r="R188" s="99"/>
      <c r="S188" s="99"/>
      <c r="T188" s="10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6" t="s">
        <v>136</v>
      </c>
      <c r="AU188" s="6" t="s">
        <v>79</v>
      </c>
    </row>
    <row r="189" spans="1:65" s="16" customFormat="1" ht="14.4" customHeight="1" x14ac:dyDescent="0.2">
      <c r="A189" s="13"/>
      <c r="B189" s="14"/>
      <c r="C189" s="91" t="s">
        <v>318</v>
      </c>
      <c r="D189" s="91" t="s">
        <v>129</v>
      </c>
      <c r="E189" s="92" t="s">
        <v>581</v>
      </c>
      <c r="F189" s="93" t="s">
        <v>582</v>
      </c>
      <c r="G189" s="94" t="s">
        <v>398</v>
      </c>
      <c r="H189" s="95">
        <v>3</v>
      </c>
      <c r="I189" s="3">
        <v>0</v>
      </c>
      <c r="J189" s="96">
        <f>ROUND(I189*H189,2)</f>
        <v>0</v>
      </c>
      <c r="K189" s="94" t="s">
        <v>855</v>
      </c>
      <c r="L189" s="14"/>
      <c r="M189" s="97" t="s">
        <v>1</v>
      </c>
      <c r="N189" s="98" t="s">
        <v>36</v>
      </c>
      <c r="O189" s="99"/>
      <c r="P189" s="100">
        <f>O189*H189</f>
        <v>0</v>
      </c>
      <c r="Q189" s="100">
        <v>0</v>
      </c>
      <c r="R189" s="100">
        <f>Q189*H189</f>
        <v>0</v>
      </c>
      <c r="S189" s="100">
        <v>0</v>
      </c>
      <c r="T189" s="101">
        <f>S189*H189</f>
        <v>0</v>
      </c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R189" s="102" t="s">
        <v>134</v>
      </c>
      <c r="AT189" s="102" t="s">
        <v>129</v>
      </c>
      <c r="AU189" s="102" t="s">
        <v>79</v>
      </c>
      <c r="AY189" s="6" t="s">
        <v>127</v>
      </c>
      <c r="BE189" s="103">
        <f>IF(N189="základní",J189,0)</f>
        <v>0</v>
      </c>
      <c r="BF189" s="103">
        <f>IF(N189="snížená",J189,0)</f>
        <v>0</v>
      </c>
      <c r="BG189" s="103">
        <f>IF(N189="zákl. přenesená",J189,0)</f>
        <v>0</v>
      </c>
      <c r="BH189" s="103">
        <f>IF(N189="sníž. přenesená",J189,0)</f>
        <v>0</v>
      </c>
      <c r="BI189" s="103">
        <f>IF(N189="nulová",J189,0)</f>
        <v>0</v>
      </c>
      <c r="BJ189" s="6" t="s">
        <v>79</v>
      </c>
      <c r="BK189" s="103">
        <f>ROUND(I189*H189,2)</f>
        <v>0</v>
      </c>
      <c r="BL189" s="6" t="s">
        <v>134</v>
      </c>
      <c r="BM189" s="102" t="s">
        <v>500</v>
      </c>
    </row>
    <row r="190" spans="1:65" s="16" customFormat="1" x14ac:dyDescent="0.2">
      <c r="A190" s="13"/>
      <c r="B190" s="14"/>
      <c r="C190" s="13"/>
      <c r="D190" s="104" t="s">
        <v>136</v>
      </c>
      <c r="E190" s="13"/>
      <c r="F190" s="105" t="s">
        <v>582</v>
      </c>
      <c r="G190" s="13"/>
      <c r="H190" s="13"/>
      <c r="I190" s="13"/>
      <c r="J190" s="13"/>
      <c r="K190" s="195"/>
      <c r="L190" s="14"/>
      <c r="M190" s="106"/>
      <c r="N190" s="107"/>
      <c r="O190" s="99"/>
      <c r="P190" s="99"/>
      <c r="Q190" s="99"/>
      <c r="R190" s="99"/>
      <c r="S190" s="99"/>
      <c r="T190" s="10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6" t="s">
        <v>136</v>
      </c>
      <c r="AU190" s="6" t="s">
        <v>79</v>
      </c>
    </row>
    <row r="191" spans="1:65" s="16" customFormat="1" ht="14.4" customHeight="1" x14ac:dyDescent="0.2">
      <c r="A191" s="13"/>
      <c r="B191" s="14"/>
      <c r="C191" s="91" t="s">
        <v>325</v>
      </c>
      <c r="D191" s="91" t="s">
        <v>129</v>
      </c>
      <c r="E191" s="92" t="s">
        <v>583</v>
      </c>
      <c r="F191" s="93" t="s">
        <v>584</v>
      </c>
      <c r="G191" s="94" t="s">
        <v>398</v>
      </c>
      <c r="H191" s="95">
        <v>1</v>
      </c>
      <c r="I191" s="3">
        <v>0</v>
      </c>
      <c r="J191" s="96">
        <f>ROUND(I191*H191,2)</f>
        <v>0</v>
      </c>
      <c r="K191" s="94" t="s">
        <v>855</v>
      </c>
      <c r="L191" s="14"/>
      <c r="M191" s="97" t="s">
        <v>1</v>
      </c>
      <c r="N191" s="98" t="s">
        <v>36</v>
      </c>
      <c r="O191" s="99"/>
      <c r="P191" s="100">
        <f>O191*H191</f>
        <v>0</v>
      </c>
      <c r="Q191" s="100">
        <v>0</v>
      </c>
      <c r="R191" s="100">
        <f>Q191*H191</f>
        <v>0</v>
      </c>
      <c r="S191" s="100">
        <v>0</v>
      </c>
      <c r="T191" s="101">
        <f>S191*H191</f>
        <v>0</v>
      </c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R191" s="102" t="s">
        <v>134</v>
      </c>
      <c r="AT191" s="102" t="s">
        <v>129</v>
      </c>
      <c r="AU191" s="102" t="s">
        <v>79</v>
      </c>
      <c r="AY191" s="6" t="s">
        <v>127</v>
      </c>
      <c r="BE191" s="103">
        <f>IF(N191="základní",J191,0)</f>
        <v>0</v>
      </c>
      <c r="BF191" s="103">
        <f>IF(N191="snížená",J191,0)</f>
        <v>0</v>
      </c>
      <c r="BG191" s="103">
        <f>IF(N191="zákl. přenesená",J191,0)</f>
        <v>0</v>
      </c>
      <c r="BH191" s="103">
        <f>IF(N191="sníž. přenesená",J191,0)</f>
        <v>0</v>
      </c>
      <c r="BI191" s="103">
        <f>IF(N191="nulová",J191,0)</f>
        <v>0</v>
      </c>
      <c r="BJ191" s="6" t="s">
        <v>79</v>
      </c>
      <c r="BK191" s="103">
        <f>ROUND(I191*H191,2)</f>
        <v>0</v>
      </c>
      <c r="BL191" s="6" t="s">
        <v>134</v>
      </c>
      <c r="BM191" s="102" t="s">
        <v>585</v>
      </c>
    </row>
    <row r="192" spans="1:65" s="16" customFormat="1" x14ac:dyDescent="0.2">
      <c r="A192" s="13"/>
      <c r="B192" s="14"/>
      <c r="C192" s="13"/>
      <c r="D192" s="104" t="s">
        <v>136</v>
      </c>
      <c r="E192" s="13"/>
      <c r="F192" s="105" t="s">
        <v>584</v>
      </c>
      <c r="G192" s="13"/>
      <c r="H192" s="13"/>
      <c r="I192" s="13"/>
      <c r="J192" s="13"/>
      <c r="K192" s="195"/>
      <c r="L192" s="14"/>
      <c r="M192" s="106"/>
      <c r="N192" s="107"/>
      <c r="O192" s="99"/>
      <c r="P192" s="99"/>
      <c r="Q192" s="99"/>
      <c r="R192" s="99"/>
      <c r="S192" s="99"/>
      <c r="T192" s="10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6" t="s">
        <v>136</v>
      </c>
      <c r="AU192" s="6" t="s">
        <v>79</v>
      </c>
    </row>
    <row r="193" spans="1:65" s="16" customFormat="1" ht="14.4" customHeight="1" x14ac:dyDescent="0.2">
      <c r="A193" s="13"/>
      <c r="B193" s="14"/>
      <c r="C193" s="91" t="s">
        <v>332</v>
      </c>
      <c r="D193" s="91" t="s">
        <v>129</v>
      </c>
      <c r="E193" s="92" t="s">
        <v>586</v>
      </c>
      <c r="F193" s="93" t="s">
        <v>587</v>
      </c>
      <c r="G193" s="94" t="s">
        <v>398</v>
      </c>
      <c r="H193" s="95">
        <v>1</v>
      </c>
      <c r="I193" s="3">
        <v>0</v>
      </c>
      <c r="J193" s="96">
        <f>ROUND(I193*H193,2)</f>
        <v>0</v>
      </c>
      <c r="K193" s="94" t="s">
        <v>855</v>
      </c>
      <c r="L193" s="14"/>
      <c r="M193" s="97" t="s">
        <v>1</v>
      </c>
      <c r="N193" s="98" t="s">
        <v>36</v>
      </c>
      <c r="O193" s="99"/>
      <c r="P193" s="100">
        <f>O193*H193</f>
        <v>0</v>
      </c>
      <c r="Q193" s="100">
        <v>0</v>
      </c>
      <c r="R193" s="100">
        <f>Q193*H193</f>
        <v>0</v>
      </c>
      <c r="S193" s="100">
        <v>0</v>
      </c>
      <c r="T193" s="101">
        <f>S193*H193</f>
        <v>0</v>
      </c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R193" s="102" t="s">
        <v>134</v>
      </c>
      <c r="AT193" s="102" t="s">
        <v>129</v>
      </c>
      <c r="AU193" s="102" t="s">
        <v>79</v>
      </c>
      <c r="AY193" s="6" t="s">
        <v>127</v>
      </c>
      <c r="BE193" s="103">
        <f>IF(N193="základní",J193,0)</f>
        <v>0</v>
      </c>
      <c r="BF193" s="103">
        <f>IF(N193="snížená",J193,0)</f>
        <v>0</v>
      </c>
      <c r="BG193" s="103">
        <f>IF(N193="zákl. přenesená",J193,0)</f>
        <v>0</v>
      </c>
      <c r="BH193" s="103">
        <f>IF(N193="sníž. přenesená",J193,0)</f>
        <v>0</v>
      </c>
      <c r="BI193" s="103">
        <f>IF(N193="nulová",J193,0)</f>
        <v>0</v>
      </c>
      <c r="BJ193" s="6" t="s">
        <v>79</v>
      </c>
      <c r="BK193" s="103">
        <f>ROUND(I193*H193,2)</f>
        <v>0</v>
      </c>
      <c r="BL193" s="6" t="s">
        <v>134</v>
      </c>
      <c r="BM193" s="102" t="s">
        <v>588</v>
      </c>
    </row>
    <row r="194" spans="1:65" s="16" customFormat="1" x14ac:dyDescent="0.2">
      <c r="A194" s="13"/>
      <c r="B194" s="14"/>
      <c r="C194" s="13"/>
      <c r="D194" s="104" t="s">
        <v>136</v>
      </c>
      <c r="E194" s="13"/>
      <c r="F194" s="105" t="s">
        <v>587</v>
      </c>
      <c r="G194" s="13"/>
      <c r="H194" s="13"/>
      <c r="I194" s="13"/>
      <c r="J194" s="13"/>
      <c r="K194" s="195"/>
      <c r="L194" s="14"/>
      <c r="M194" s="106"/>
      <c r="N194" s="107"/>
      <c r="O194" s="99"/>
      <c r="P194" s="99"/>
      <c r="Q194" s="99"/>
      <c r="R194" s="99"/>
      <c r="S194" s="99"/>
      <c r="T194" s="10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6" t="s">
        <v>136</v>
      </c>
      <c r="AU194" s="6" t="s">
        <v>79</v>
      </c>
    </row>
    <row r="195" spans="1:65" s="16" customFormat="1" ht="14.4" customHeight="1" x14ac:dyDescent="0.2">
      <c r="A195" s="13"/>
      <c r="B195" s="14"/>
      <c r="C195" s="91" t="s">
        <v>337</v>
      </c>
      <c r="D195" s="91" t="s">
        <v>129</v>
      </c>
      <c r="E195" s="92" t="s">
        <v>589</v>
      </c>
      <c r="F195" s="93" t="s">
        <v>590</v>
      </c>
      <c r="G195" s="94" t="s">
        <v>398</v>
      </c>
      <c r="H195" s="95">
        <v>1</v>
      </c>
      <c r="I195" s="3">
        <v>0</v>
      </c>
      <c r="J195" s="96">
        <f>ROUND(I195*H195,2)</f>
        <v>0</v>
      </c>
      <c r="K195" s="94" t="s">
        <v>855</v>
      </c>
      <c r="L195" s="14"/>
      <c r="M195" s="97" t="s">
        <v>1</v>
      </c>
      <c r="N195" s="98" t="s">
        <v>36</v>
      </c>
      <c r="O195" s="99"/>
      <c r="P195" s="100">
        <f>O195*H195</f>
        <v>0</v>
      </c>
      <c r="Q195" s="100">
        <v>0</v>
      </c>
      <c r="R195" s="100">
        <f>Q195*H195</f>
        <v>0</v>
      </c>
      <c r="S195" s="100">
        <v>0</v>
      </c>
      <c r="T195" s="101">
        <f>S195*H195</f>
        <v>0</v>
      </c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R195" s="102" t="s">
        <v>134</v>
      </c>
      <c r="AT195" s="102" t="s">
        <v>129</v>
      </c>
      <c r="AU195" s="102" t="s">
        <v>79</v>
      </c>
      <c r="AY195" s="6" t="s">
        <v>127</v>
      </c>
      <c r="BE195" s="103">
        <f>IF(N195="základní",J195,0)</f>
        <v>0</v>
      </c>
      <c r="BF195" s="103">
        <f>IF(N195="snížená",J195,0)</f>
        <v>0</v>
      </c>
      <c r="BG195" s="103">
        <f>IF(N195="zákl. přenesená",J195,0)</f>
        <v>0</v>
      </c>
      <c r="BH195" s="103">
        <f>IF(N195="sníž. přenesená",J195,0)</f>
        <v>0</v>
      </c>
      <c r="BI195" s="103">
        <f>IF(N195="nulová",J195,0)</f>
        <v>0</v>
      </c>
      <c r="BJ195" s="6" t="s">
        <v>79</v>
      </c>
      <c r="BK195" s="103">
        <f>ROUND(I195*H195,2)</f>
        <v>0</v>
      </c>
      <c r="BL195" s="6" t="s">
        <v>134</v>
      </c>
      <c r="BM195" s="102" t="s">
        <v>591</v>
      </c>
    </row>
    <row r="196" spans="1:65" s="16" customFormat="1" x14ac:dyDescent="0.2">
      <c r="A196" s="13"/>
      <c r="B196" s="14"/>
      <c r="C196" s="13"/>
      <c r="D196" s="104" t="s">
        <v>136</v>
      </c>
      <c r="E196" s="13"/>
      <c r="F196" s="105" t="s">
        <v>590</v>
      </c>
      <c r="G196" s="13"/>
      <c r="H196" s="13"/>
      <c r="I196" s="13"/>
      <c r="J196" s="13"/>
      <c r="K196" s="195"/>
      <c r="L196" s="14"/>
      <c r="M196" s="106"/>
      <c r="N196" s="107"/>
      <c r="O196" s="99"/>
      <c r="P196" s="99"/>
      <c r="Q196" s="99"/>
      <c r="R196" s="99"/>
      <c r="S196" s="99"/>
      <c r="T196" s="10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6" t="s">
        <v>136</v>
      </c>
      <c r="AU196" s="6" t="s">
        <v>79</v>
      </c>
    </row>
    <row r="197" spans="1:65" s="16" customFormat="1" ht="14.4" customHeight="1" x14ac:dyDescent="0.2">
      <c r="A197" s="13"/>
      <c r="B197" s="14"/>
      <c r="C197" s="91" t="s">
        <v>341</v>
      </c>
      <c r="D197" s="91" t="s">
        <v>129</v>
      </c>
      <c r="E197" s="92" t="s">
        <v>592</v>
      </c>
      <c r="F197" s="93" t="s">
        <v>593</v>
      </c>
      <c r="G197" s="94" t="s">
        <v>398</v>
      </c>
      <c r="H197" s="95">
        <v>1</v>
      </c>
      <c r="I197" s="3">
        <v>0</v>
      </c>
      <c r="J197" s="96">
        <f>ROUND(I197*H197,2)</f>
        <v>0</v>
      </c>
      <c r="K197" s="94" t="s">
        <v>855</v>
      </c>
      <c r="L197" s="14"/>
      <c r="M197" s="97" t="s">
        <v>1</v>
      </c>
      <c r="N197" s="98" t="s">
        <v>36</v>
      </c>
      <c r="O197" s="99"/>
      <c r="P197" s="100">
        <f>O197*H197</f>
        <v>0</v>
      </c>
      <c r="Q197" s="100">
        <v>0</v>
      </c>
      <c r="R197" s="100">
        <f>Q197*H197</f>
        <v>0</v>
      </c>
      <c r="S197" s="100">
        <v>0</v>
      </c>
      <c r="T197" s="101">
        <f>S197*H197</f>
        <v>0</v>
      </c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R197" s="102" t="s">
        <v>134</v>
      </c>
      <c r="AT197" s="102" t="s">
        <v>129</v>
      </c>
      <c r="AU197" s="102" t="s">
        <v>79</v>
      </c>
      <c r="AY197" s="6" t="s">
        <v>127</v>
      </c>
      <c r="BE197" s="103">
        <f>IF(N197="základní",J197,0)</f>
        <v>0</v>
      </c>
      <c r="BF197" s="103">
        <f>IF(N197="snížená",J197,0)</f>
        <v>0</v>
      </c>
      <c r="BG197" s="103">
        <f>IF(N197="zákl. přenesená",J197,0)</f>
        <v>0</v>
      </c>
      <c r="BH197" s="103">
        <f>IF(N197="sníž. přenesená",J197,0)</f>
        <v>0</v>
      </c>
      <c r="BI197" s="103">
        <f>IF(N197="nulová",J197,0)</f>
        <v>0</v>
      </c>
      <c r="BJ197" s="6" t="s">
        <v>79</v>
      </c>
      <c r="BK197" s="103">
        <f>ROUND(I197*H197,2)</f>
        <v>0</v>
      </c>
      <c r="BL197" s="6" t="s">
        <v>134</v>
      </c>
      <c r="BM197" s="102" t="s">
        <v>594</v>
      </c>
    </row>
    <row r="198" spans="1:65" s="16" customFormat="1" x14ac:dyDescent="0.2">
      <c r="A198" s="13"/>
      <c r="B198" s="14"/>
      <c r="C198" s="13"/>
      <c r="D198" s="104" t="s">
        <v>136</v>
      </c>
      <c r="E198" s="13"/>
      <c r="F198" s="105" t="s">
        <v>593</v>
      </c>
      <c r="G198" s="13"/>
      <c r="H198" s="13"/>
      <c r="I198" s="13"/>
      <c r="J198" s="13"/>
      <c r="K198" s="195"/>
      <c r="L198" s="14"/>
      <c r="M198" s="106"/>
      <c r="N198" s="107"/>
      <c r="O198" s="99"/>
      <c r="P198" s="99"/>
      <c r="Q198" s="99"/>
      <c r="R198" s="99"/>
      <c r="S198" s="99"/>
      <c r="T198" s="10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6" t="s">
        <v>136</v>
      </c>
      <c r="AU198" s="6" t="s">
        <v>79</v>
      </c>
    </row>
    <row r="199" spans="1:65" s="16" customFormat="1" ht="14.4" customHeight="1" x14ac:dyDescent="0.2">
      <c r="A199" s="13"/>
      <c r="B199" s="14"/>
      <c r="C199" s="91" t="s">
        <v>347</v>
      </c>
      <c r="D199" s="91" t="s">
        <v>129</v>
      </c>
      <c r="E199" s="92" t="s">
        <v>595</v>
      </c>
      <c r="F199" s="93" t="s">
        <v>596</v>
      </c>
      <c r="G199" s="94" t="s">
        <v>398</v>
      </c>
      <c r="H199" s="95">
        <v>1</v>
      </c>
      <c r="I199" s="3">
        <v>0</v>
      </c>
      <c r="J199" s="96">
        <f>ROUND(I199*H199,2)</f>
        <v>0</v>
      </c>
      <c r="K199" s="94" t="s">
        <v>855</v>
      </c>
      <c r="L199" s="14"/>
      <c r="M199" s="97" t="s">
        <v>1</v>
      </c>
      <c r="N199" s="98" t="s">
        <v>36</v>
      </c>
      <c r="O199" s="99"/>
      <c r="P199" s="100">
        <f>O199*H199</f>
        <v>0</v>
      </c>
      <c r="Q199" s="100">
        <v>0</v>
      </c>
      <c r="R199" s="100">
        <f>Q199*H199</f>
        <v>0</v>
      </c>
      <c r="S199" s="100">
        <v>0</v>
      </c>
      <c r="T199" s="101">
        <f>S199*H199</f>
        <v>0</v>
      </c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R199" s="102" t="s">
        <v>134</v>
      </c>
      <c r="AT199" s="102" t="s">
        <v>129</v>
      </c>
      <c r="AU199" s="102" t="s">
        <v>79</v>
      </c>
      <c r="AY199" s="6" t="s">
        <v>127</v>
      </c>
      <c r="BE199" s="103">
        <f>IF(N199="základní",J199,0)</f>
        <v>0</v>
      </c>
      <c r="BF199" s="103">
        <f>IF(N199="snížená",J199,0)</f>
        <v>0</v>
      </c>
      <c r="BG199" s="103">
        <f>IF(N199="zákl. přenesená",J199,0)</f>
        <v>0</v>
      </c>
      <c r="BH199" s="103">
        <f>IF(N199="sníž. přenesená",J199,0)</f>
        <v>0</v>
      </c>
      <c r="BI199" s="103">
        <f>IF(N199="nulová",J199,0)</f>
        <v>0</v>
      </c>
      <c r="BJ199" s="6" t="s">
        <v>79</v>
      </c>
      <c r="BK199" s="103">
        <f>ROUND(I199*H199,2)</f>
        <v>0</v>
      </c>
      <c r="BL199" s="6" t="s">
        <v>134</v>
      </c>
      <c r="BM199" s="102" t="s">
        <v>597</v>
      </c>
    </row>
    <row r="200" spans="1:65" s="16" customFormat="1" x14ac:dyDescent="0.2">
      <c r="A200" s="13"/>
      <c r="B200" s="14"/>
      <c r="C200" s="13"/>
      <c r="D200" s="104" t="s">
        <v>136</v>
      </c>
      <c r="E200" s="13"/>
      <c r="F200" s="105" t="s">
        <v>596</v>
      </c>
      <c r="G200" s="13"/>
      <c r="H200" s="13"/>
      <c r="I200" s="13"/>
      <c r="J200" s="13"/>
      <c r="K200" s="195"/>
      <c r="L200" s="14"/>
      <c r="M200" s="106"/>
      <c r="N200" s="107"/>
      <c r="O200" s="99"/>
      <c r="P200" s="99"/>
      <c r="Q200" s="99"/>
      <c r="R200" s="99"/>
      <c r="S200" s="99"/>
      <c r="T200" s="10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6" t="s">
        <v>136</v>
      </c>
      <c r="AU200" s="6" t="s">
        <v>79</v>
      </c>
    </row>
    <row r="201" spans="1:65" s="16" customFormat="1" ht="14.4" customHeight="1" x14ac:dyDescent="0.2">
      <c r="A201" s="13"/>
      <c r="B201" s="14"/>
      <c r="C201" s="91" t="s">
        <v>354</v>
      </c>
      <c r="D201" s="91" t="s">
        <v>129</v>
      </c>
      <c r="E201" s="92" t="s">
        <v>598</v>
      </c>
      <c r="F201" s="93" t="s">
        <v>599</v>
      </c>
      <c r="G201" s="94" t="s">
        <v>398</v>
      </c>
      <c r="H201" s="95">
        <v>2</v>
      </c>
      <c r="I201" s="3">
        <v>0</v>
      </c>
      <c r="J201" s="96">
        <f>ROUND(I201*H201,2)</f>
        <v>0</v>
      </c>
      <c r="K201" s="94" t="s">
        <v>855</v>
      </c>
      <c r="L201" s="14"/>
      <c r="M201" s="97" t="s">
        <v>1</v>
      </c>
      <c r="N201" s="98" t="s">
        <v>36</v>
      </c>
      <c r="O201" s="99"/>
      <c r="P201" s="100">
        <f>O201*H201</f>
        <v>0</v>
      </c>
      <c r="Q201" s="100">
        <v>0</v>
      </c>
      <c r="R201" s="100">
        <f>Q201*H201</f>
        <v>0</v>
      </c>
      <c r="S201" s="100">
        <v>0</v>
      </c>
      <c r="T201" s="101">
        <f>S201*H201</f>
        <v>0</v>
      </c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R201" s="102" t="s">
        <v>134</v>
      </c>
      <c r="AT201" s="102" t="s">
        <v>129</v>
      </c>
      <c r="AU201" s="102" t="s">
        <v>79</v>
      </c>
      <c r="AY201" s="6" t="s">
        <v>127</v>
      </c>
      <c r="BE201" s="103">
        <f>IF(N201="základní",J201,0)</f>
        <v>0</v>
      </c>
      <c r="BF201" s="103">
        <f>IF(N201="snížená",J201,0)</f>
        <v>0</v>
      </c>
      <c r="BG201" s="103">
        <f>IF(N201="zákl. přenesená",J201,0)</f>
        <v>0</v>
      </c>
      <c r="BH201" s="103">
        <f>IF(N201="sníž. přenesená",J201,0)</f>
        <v>0</v>
      </c>
      <c r="BI201" s="103">
        <f>IF(N201="nulová",J201,0)</f>
        <v>0</v>
      </c>
      <c r="BJ201" s="6" t="s">
        <v>79</v>
      </c>
      <c r="BK201" s="103">
        <f>ROUND(I201*H201,2)</f>
        <v>0</v>
      </c>
      <c r="BL201" s="6" t="s">
        <v>134</v>
      </c>
      <c r="BM201" s="102" t="s">
        <v>600</v>
      </c>
    </row>
    <row r="202" spans="1:65" s="16" customFormat="1" x14ac:dyDescent="0.2">
      <c r="A202" s="13"/>
      <c r="B202" s="14"/>
      <c r="C202" s="13"/>
      <c r="D202" s="104" t="s">
        <v>136</v>
      </c>
      <c r="E202" s="13"/>
      <c r="F202" s="105" t="s">
        <v>599</v>
      </c>
      <c r="G202" s="13"/>
      <c r="H202" s="13"/>
      <c r="I202" s="13"/>
      <c r="J202" s="13"/>
      <c r="K202" s="195"/>
      <c r="L202" s="14"/>
      <c r="M202" s="106"/>
      <c r="N202" s="107"/>
      <c r="O202" s="99"/>
      <c r="P202" s="99"/>
      <c r="Q202" s="99"/>
      <c r="R202" s="99"/>
      <c r="S202" s="99"/>
      <c r="T202" s="10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6" t="s">
        <v>136</v>
      </c>
      <c r="AU202" s="6" t="s">
        <v>79</v>
      </c>
    </row>
    <row r="203" spans="1:65" s="16" customFormat="1" ht="14.4" customHeight="1" x14ac:dyDescent="0.2">
      <c r="A203" s="13"/>
      <c r="B203" s="14"/>
      <c r="C203" s="91" t="s">
        <v>360</v>
      </c>
      <c r="D203" s="91" t="s">
        <v>129</v>
      </c>
      <c r="E203" s="92" t="s">
        <v>601</v>
      </c>
      <c r="F203" s="93" t="s">
        <v>602</v>
      </c>
      <c r="G203" s="94" t="s">
        <v>398</v>
      </c>
      <c r="H203" s="95">
        <v>1</v>
      </c>
      <c r="I203" s="3">
        <v>0</v>
      </c>
      <c r="J203" s="96">
        <f>ROUND(I203*H203,2)</f>
        <v>0</v>
      </c>
      <c r="K203" s="94" t="s">
        <v>855</v>
      </c>
      <c r="L203" s="14"/>
      <c r="M203" s="97" t="s">
        <v>1</v>
      </c>
      <c r="N203" s="98" t="s">
        <v>36</v>
      </c>
      <c r="O203" s="99"/>
      <c r="P203" s="100">
        <f>O203*H203</f>
        <v>0</v>
      </c>
      <c r="Q203" s="100">
        <v>0</v>
      </c>
      <c r="R203" s="100">
        <f>Q203*H203</f>
        <v>0</v>
      </c>
      <c r="S203" s="100">
        <v>0</v>
      </c>
      <c r="T203" s="101">
        <f>S203*H203</f>
        <v>0</v>
      </c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R203" s="102" t="s">
        <v>134</v>
      </c>
      <c r="AT203" s="102" t="s">
        <v>129</v>
      </c>
      <c r="AU203" s="102" t="s">
        <v>79</v>
      </c>
      <c r="AY203" s="6" t="s">
        <v>127</v>
      </c>
      <c r="BE203" s="103">
        <f>IF(N203="základní",J203,0)</f>
        <v>0</v>
      </c>
      <c r="BF203" s="103">
        <f>IF(N203="snížená",J203,0)</f>
        <v>0</v>
      </c>
      <c r="BG203" s="103">
        <f>IF(N203="zákl. přenesená",J203,0)</f>
        <v>0</v>
      </c>
      <c r="BH203" s="103">
        <f>IF(N203="sníž. přenesená",J203,0)</f>
        <v>0</v>
      </c>
      <c r="BI203" s="103">
        <f>IF(N203="nulová",J203,0)</f>
        <v>0</v>
      </c>
      <c r="BJ203" s="6" t="s">
        <v>79</v>
      </c>
      <c r="BK203" s="103">
        <f>ROUND(I203*H203,2)</f>
        <v>0</v>
      </c>
      <c r="BL203" s="6" t="s">
        <v>134</v>
      </c>
      <c r="BM203" s="102" t="s">
        <v>603</v>
      </c>
    </row>
    <row r="204" spans="1:65" s="16" customFormat="1" x14ac:dyDescent="0.2">
      <c r="A204" s="13"/>
      <c r="B204" s="14"/>
      <c r="C204" s="13"/>
      <c r="D204" s="104" t="s">
        <v>136</v>
      </c>
      <c r="E204" s="13"/>
      <c r="F204" s="105" t="s">
        <v>602</v>
      </c>
      <c r="G204" s="13"/>
      <c r="H204" s="13"/>
      <c r="I204" s="13"/>
      <c r="J204" s="13"/>
      <c r="K204" s="195"/>
      <c r="L204" s="14"/>
      <c r="M204" s="106"/>
      <c r="N204" s="107"/>
      <c r="O204" s="99"/>
      <c r="P204" s="99"/>
      <c r="Q204" s="99"/>
      <c r="R204" s="99"/>
      <c r="S204" s="99"/>
      <c r="T204" s="10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6" t="s">
        <v>136</v>
      </c>
      <c r="AU204" s="6" t="s">
        <v>79</v>
      </c>
    </row>
    <row r="205" spans="1:65" s="16" customFormat="1" ht="14.4" customHeight="1" x14ac:dyDescent="0.2">
      <c r="A205" s="13"/>
      <c r="B205" s="14"/>
      <c r="C205" s="91" t="s">
        <v>365</v>
      </c>
      <c r="D205" s="91" t="s">
        <v>129</v>
      </c>
      <c r="E205" s="92" t="s">
        <v>604</v>
      </c>
      <c r="F205" s="93" t="s">
        <v>605</v>
      </c>
      <c r="G205" s="94" t="s">
        <v>398</v>
      </c>
      <c r="H205" s="95">
        <v>3</v>
      </c>
      <c r="I205" s="3">
        <v>0</v>
      </c>
      <c r="J205" s="96">
        <f>ROUND(I205*H205,2)</f>
        <v>0</v>
      </c>
      <c r="K205" s="94" t="s">
        <v>855</v>
      </c>
      <c r="L205" s="14"/>
      <c r="M205" s="97" t="s">
        <v>1</v>
      </c>
      <c r="N205" s="98" t="s">
        <v>36</v>
      </c>
      <c r="O205" s="99"/>
      <c r="P205" s="100">
        <f>O205*H205</f>
        <v>0</v>
      </c>
      <c r="Q205" s="100">
        <v>0</v>
      </c>
      <c r="R205" s="100">
        <f>Q205*H205</f>
        <v>0</v>
      </c>
      <c r="S205" s="100">
        <v>0</v>
      </c>
      <c r="T205" s="101">
        <f>S205*H205</f>
        <v>0</v>
      </c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R205" s="102" t="s">
        <v>134</v>
      </c>
      <c r="AT205" s="102" t="s">
        <v>129</v>
      </c>
      <c r="AU205" s="102" t="s">
        <v>79</v>
      </c>
      <c r="AY205" s="6" t="s">
        <v>127</v>
      </c>
      <c r="BE205" s="103">
        <f>IF(N205="základní",J205,0)</f>
        <v>0</v>
      </c>
      <c r="BF205" s="103">
        <f>IF(N205="snížená",J205,0)</f>
        <v>0</v>
      </c>
      <c r="BG205" s="103">
        <f>IF(N205="zákl. přenesená",J205,0)</f>
        <v>0</v>
      </c>
      <c r="BH205" s="103">
        <f>IF(N205="sníž. přenesená",J205,0)</f>
        <v>0</v>
      </c>
      <c r="BI205" s="103">
        <f>IF(N205="nulová",J205,0)</f>
        <v>0</v>
      </c>
      <c r="BJ205" s="6" t="s">
        <v>79</v>
      </c>
      <c r="BK205" s="103">
        <f>ROUND(I205*H205,2)</f>
        <v>0</v>
      </c>
      <c r="BL205" s="6" t="s">
        <v>134</v>
      </c>
      <c r="BM205" s="102" t="s">
        <v>606</v>
      </c>
    </row>
    <row r="206" spans="1:65" s="16" customFormat="1" x14ac:dyDescent="0.2">
      <c r="A206" s="13"/>
      <c r="B206" s="14"/>
      <c r="C206" s="13"/>
      <c r="D206" s="104" t="s">
        <v>136</v>
      </c>
      <c r="E206" s="13"/>
      <c r="F206" s="105" t="s">
        <v>605</v>
      </c>
      <c r="G206" s="13"/>
      <c r="H206" s="13"/>
      <c r="I206" s="13"/>
      <c r="J206" s="13"/>
      <c r="K206" s="195"/>
      <c r="L206" s="14"/>
      <c r="M206" s="106"/>
      <c r="N206" s="107"/>
      <c r="O206" s="99"/>
      <c r="P206" s="99"/>
      <c r="Q206" s="99"/>
      <c r="R206" s="99"/>
      <c r="S206" s="99"/>
      <c r="T206" s="10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6" t="s">
        <v>136</v>
      </c>
      <c r="AU206" s="6" t="s">
        <v>79</v>
      </c>
    </row>
    <row r="207" spans="1:65" s="16" customFormat="1" ht="14.4" customHeight="1" x14ac:dyDescent="0.2">
      <c r="A207" s="13"/>
      <c r="B207" s="14"/>
      <c r="C207" s="91" t="s">
        <v>369</v>
      </c>
      <c r="D207" s="91" t="s">
        <v>129</v>
      </c>
      <c r="E207" s="92" t="s">
        <v>607</v>
      </c>
      <c r="F207" s="93" t="s">
        <v>608</v>
      </c>
      <c r="G207" s="94" t="s">
        <v>398</v>
      </c>
      <c r="H207" s="95">
        <v>6</v>
      </c>
      <c r="I207" s="3">
        <v>0</v>
      </c>
      <c r="J207" s="96">
        <f>ROUND(I207*H207,2)</f>
        <v>0</v>
      </c>
      <c r="K207" s="94" t="s">
        <v>855</v>
      </c>
      <c r="L207" s="14"/>
      <c r="M207" s="97" t="s">
        <v>1</v>
      </c>
      <c r="N207" s="98" t="s">
        <v>36</v>
      </c>
      <c r="O207" s="99"/>
      <c r="P207" s="100">
        <f>O207*H207</f>
        <v>0</v>
      </c>
      <c r="Q207" s="100">
        <v>0</v>
      </c>
      <c r="R207" s="100">
        <f>Q207*H207</f>
        <v>0</v>
      </c>
      <c r="S207" s="100">
        <v>0</v>
      </c>
      <c r="T207" s="101">
        <f>S207*H207</f>
        <v>0</v>
      </c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R207" s="102" t="s">
        <v>134</v>
      </c>
      <c r="AT207" s="102" t="s">
        <v>129</v>
      </c>
      <c r="AU207" s="102" t="s">
        <v>79</v>
      </c>
      <c r="AY207" s="6" t="s">
        <v>127</v>
      </c>
      <c r="BE207" s="103">
        <f>IF(N207="základní",J207,0)</f>
        <v>0</v>
      </c>
      <c r="BF207" s="103">
        <f>IF(N207="snížená",J207,0)</f>
        <v>0</v>
      </c>
      <c r="BG207" s="103">
        <f>IF(N207="zákl. přenesená",J207,0)</f>
        <v>0</v>
      </c>
      <c r="BH207" s="103">
        <f>IF(N207="sníž. přenesená",J207,0)</f>
        <v>0</v>
      </c>
      <c r="BI207" s="103">
        <f>IF(N207="nulová",J207,0)</f>
        <v>0</v>
      </c>
      <c r="BJ207" s="6" t="s">
        <v>79</v>
      </c>
      <c r="BK207" s="103">
        <f>ROUND(I207*H207,2)</f>
        <v>0</v>
      </c>
      <c r="BL207" s="6" t="s">
        <v>134</v>
      </c>
      <c r="BM207" s="102" t="s">
        <v>609</v>
      </c>
    </row>
    <row r="208" spans="1:65" s="16" customFormat="1" x14ac:dyDescent="0.2">
      <c r="A208" s="13"/>
      <c r="B208" s="14"/>
      <c r="C208" s="13"/>
      <c r="D208" s="104" t="s">
        <v>136</v>
      </c>
      <c r="E208" s="13"/>
      <c r="F208" s="105" t="s">
        <v>608</v>
      </c>
      <c r="G208" s="13"/>
      <c r="H208" s="13"/>
      <c r="I208" s="13"/>
      <c r="J208" s="13"/>
      <c r="K208" s="195"/>
      <c r="L208" s="14"/>
      <c r="M208" s="106"/>
      <c r="N208" s="107"/>
      <c r="O208" s="99"/>
      <c r="P208" s="99"/>
      <c r="Q208" s="99"/>
      <c r="R208" s="99"/>
      <c r="S208" s="99"/>
      <c r="T208" s="10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6" t="s">
        <v>136</v>
      </c>
      <c r="AU208" s="6" t="s">
        <v>79</v>
      </c>
    </row>
    <row r="209" spans="1:65" s="16" customFormat="1" ht="14.4" customHeight="1" x14ac:dyDescent="0.2">
      <c r="A209" s="13"/>
      <c r="B209" s="14"/>
      <c r="C209" s="91" t="s">
        <v>373</v>
      </c>
      <c r="D209" s="91" t="s">
        <v>129</v>
      </c>
      <c r="E209" s="92" t="s">
        <v>610</v>
      </c>
      <c r="F209" s="93" t="s">
        <v>611</v>
      </c>
      <c r="G209" s="94" t="s">
        <v>398</v>
      </c>
      <c r="H209" s="95">
        <v>1</v>
      </c>
      <c r="I209" s="3">
        <v>0</v>
      </c>
      <c r="J209" s="96">
        <f>ROUND(I209*H209,2)</f>
        <v>0</v>
      </c>
      <c r="K209" s="94" t="s">
        <v>855</v>
      </c>
      <c r="L209" s="14"/>
      <c r="M209" s="97" t="s">
        <v>1</v>
      </c>
      <c r="N209" s="98" t="s">
        <v>36</v>
      </c>
      <c r="O209" s="99"/>
      <c r="P209" s="100">
        <f>O209*H209</f>
        <v>0</v>
      </c>
      <c r="Q209" s="100">
        <v>0</v>
      </c>
      <c r="R209" s="100">
        <f>Q209*H209</f>
        <v>0</v>
      </c>
      <c r="S209" s="100">
        <v>0</v>
      </c>
      <c r="T209" s="101">
        <f>S209*H209</f>
        <v>0</v>
      </c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R209" s="102" t="s">
        <v>134</v>
      </c>
      <c r="AT209" s="102" t="s">
        <v>129</v>
      </c>
      <c r="AU209" s="102" t="s">
        <v>79</v>
      </c>
      <c r="AY209" s="6" t="s">
        <v>127</v>
      </c>
      <c r="BE209" s="103">
        <f>IF(N209="základní",J209,0)</f>
        <v>0</v>
      </c>
      <c r="BF209" s="103">
        <f>IF(N209="snížená",J209,0)</f>
        <v>0</v>
      </c>
      <c r="BG209" s="103">
        <f>IF(N209="zákl. přenesená",J209,0)</f>
        <v>0</v>
      </c>
      <c r="BH209" s="103">
        <f>IF(N209="sníž. přenesená",J209,0)</f>
        <v>0</v>
      </c>
      <c r="BI209" s="103">
        <f>IF(N209="nulová",J209,0)</f>
        <v>0</v>
      </c>
      <c r="BJ209" s="6" t="s">
        <v>79</v>
      </c>
      <c r="BK209" s="103">
        <f>ROUND(I209*H209,2)</f>
        <v>0</v>
      </c>
      <c r="BL209" s="6" t="s">
        <v>134</v>
      </c>
      <c r="BM209" s="102" t="s">
        <v>612</v>
      </c>
    </row>
    <row r="210" spans="1:65" s="16" customFormat="1" x14ac:dyDescent="0.2">
      <c r="A210" s="13"/>
      <c r="B210" s="14"/>
      <c r="C210" s="13"/>
      <c r="D210" s="104" t="s">
        <v>136</v>
      </c>
      <c r="E210" s="13"/>
      <c r="F210" s="105" t="s">
        <v>611</v>
      </c>
      <c r="G210" s="13"/>
      <c r="H210" s="13"/>
      <c r="I210" s="13"/>
      <c r="J210" s="13"/>
      <c r="K210" s="195"/>
      <c r="L210" s="14"/>
      <c r="M210" s="106"/>
      <c r="N210" s="107"/>
      <c r="O210" s="99"/>
      <c r="P210" s="99"/>
      <c r="Q210" s="99"/>
      <c r="R210" s="99"/>
      <c r="S210" s="99"/>
      <c r="T210" s="10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6" t="s">
        <v>136</v>
      </c>
      <c r="AU210" s="6" t="s">
        <v>79</v>
      </c>
    </row>
    <row r="211" spans="1:65" s="16" customFormat="1" ht="14.4" customHeight="1" x14ac:dyDescent="0.2">
      <c r="A211" s="13"/>
      <c r="B211" s="14"/>
      <c r="C211" s="91" t="s">
        <v>378</v>
      </c>
      <c r="D211" s="91" t="s">
        <v>129</v>
      </c>
      <c r="E211" s="92" t="s">
        <v>613</v>
      </c>
      <c r="F211" s="93" t="s">
        <v>614</v>
      </c>
      <c r="G211" s="94" t="s">
        <v>398</v>
      </c>
      <c r="H211" s="95">
        <v>1</v>
      </c>
      <c r="I211" s="3">
        <v>0</v>
      </c>
      <c r="J211" s="96">
        <f>ROUND(I211*H211,2)</f>
        <v>0</v>
      </c>
      <c r="K211" s="94" t="s">
        <v>855</v>
      </c>
      <c r="L211" s="14"/>
      <c r="M211" s="97" t="s">
        <v>1</v>
      </c>
      <c r="N211" s="98" t="s">
        <v>36</v>
      </c>
      <c r="O211" s="99"/>
      <c r="P211" s="100">
        <f>O211*H211</f>
        <v>0</v>
      </c>
      <c r="Q211" s="100">
        <v>0</v>
      </c>
      <c r="R211" s="100">
        <f>Q211*H211</f>
        <v>0</v>
      </c>
      <c r="S211" s="100">
        <v>0</v>
      </c>
      <c r="T211" s="101">
        <f>S211*H211</f>
        <v>0</v>
      </c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R211" s="102" t="s">
        <v>134</v>
      </c>
      <c r="AT211" s="102" t="s">
        <v>129</v>
      </c>
      <c r="AU211" s="102" t="s">
        <v>79</v>
      </c>
      <c r="AY211" s="6" t="s">
        <v>127</v>
      </c>
      <c r="BE211" s="103">
        <f>IF(N211="základní",J211,0)</f>
        <v>0</v>
      </c>
      <c r="BF211" s="103">
        <f>IF(N211="snížená",J211,0)</f>
        <v>0</v>
      </c>
      <c r="BG211" s="103">
        <f>IF(N211="zákl. přenesená",J211,0)</f>
        <v>0</v>
      </c>
      <c r="BH211" s="103">
        <f>IF(N211="sníž. přenesená",J211,0)</f>
        <v>0</v>
      </c>
      <c r="BI211" s="103">
        <f>IF(N211="nulová",J211,0)</f>
        <v>0</v>
      </c>
      <c r="BJ211" s="6" t="s">
        <v>79</v>
      </c>
      <c r="BK211" s="103">
        <f>ROUND(I211*H211,2)</f>
        <v>0</v>
      </c>
      <c r="BL211" s="6" t="s">
        <v>134</v>
      </c>
      <c r="BM211" s="102" t="s">
        <v>615</v>
      </c>
    </row>
    <row r="212" spans="1:65" s="16" customFormat="1" x14ac:dyDescent="0.2">
      <c r="A212" s="13"/>
      <c r="B212" s="14"/>
      <c r="C212" s="13"/>
      <c r="D212" s="104" t="s">
        <v>136</v>
      </c>
      <c r="E212" s="13"/>
      <c r="F212" s="105" t="s">
        <v>614</v>
      </c>
      <c r="G212" s="13"/>
      <c r="H212" s="13"/>
      <c r="I212" s="13"/>
      <c r="J212" s="13"/>
      <c r="K212" s="195"/>
      <c r="L212" s="14"/>
      <c r="M212" s="106"/>
      <c r="N212" s="107"/>
      <c r="O212" s="99"/>
      <c r="P212" s="99"/>
      <c r="Q212" s="99"/>
      <c r="R212" s="99"/>
      <c r="S212" s="99"/>
      <c r="T212" s="10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6" t="s">
        <v>136</v>
      </c>
      <c r="AU212" s="6" t="s">
        <v>79</v>
      </c>
    </row>
    <row r="213" spans="1:65" s="16" customFormat="1" ht="24.15" customHeight="1" x14ac:dyDescent="0.2">
      <c r="A213" s="13"/>
      <c r="B213" s="14"/>
      <c r="C213" s="91" t="s">
        <v>385</v>
      </c>
      <c r="D213" s="91" t="s">
        <v>129</v>
      </c>
      <c r="E213" s="92" t="s">
        <v>616</v>
      </c>
      <c r="F213" s="93" t="s">
        <v>617</v>
      </c>
      <c r="G213" s="94" t="s">
        <v>398</v>
      </c>
      <c r="H213" s="95">
        <v>1</v>
      </c>
      <c r="I213" s="3">
        <v>0</v>
      </c>
      <c r="J213" s="96">
        <f>ROUND(I213*H213,2)</f>
        <v>0</v>
      </c>
      <c r="K213" s="94" t="s">
        <v>855</v>
      </c>
      <c r="L213" s="14"/>
      <c r="M213" s="97" t="s">
        <v>1</v>
      </c>
      <c r="N213" s="98" t="s">
        <v>36</v>
      </c>
      <c r="O213" s="99"/>
      <c r="P213" s="100">
        <f>O213*H213</f>
        <v>0</v>
      </c>
      <c r="Q213" s="100">
        <v>0</v>
      </c>
      <c r="R213" s="100">
        <f>Q213*H213</f>
        <v>0</v>
      </c>
      <c r="S213" s="100">
        <v>0</v>
      </c>
      <c r="T213" s="101">
        <f>S213*H213</f>
        <v>0</v>
      </c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R213" s="102" t="s">
        <v>134</v>
      </c>
      <c r="AT213" s="102" t="s">
        <v>129</v>
      </c>
      <c r="AU213" s="102" t="s">
        <v>79</v>
      </c>
      <c r="AY213" s="6" t="s">
        <v>127</v>
      </c>
      <c r="BE213" s="103">
        <f>IF(N213="základní",J213,0)</f>
        <v>0</v>
      </c>
      <c r="BF213" s="103">
        <f>IF(N213="snížená",J213,0)</f>
        <v>0</v>
      </c>
      <c r="BG213" s="103">
        <f>IF(N213="zákl. přenesená",J213,0)</f>
        <v>0</v>
      </c>
      <c r="BH213" s="103">
        <f>IF(N213="sníž. přenesená",J213,0)</f>
        <v>0</v>
      </c>
      <c r="BI213" s="103">
        <f>IF(N213="nulová",J213,0)</f>
        <v>0</v>
      </c>
      <c r="BJ213" s="6" t="s">
        <v>79</v>
      </c>
      <c r="BK213" s="103">
        <f>ROUND(I213*H213,2)</f>
        <v>0</v>
      </c>
      <c r="BL213" s="6" t="s">
        <v>134</v>
      </c>
      <c r="BM213" s="102" t="s">
        <v>618</v>
      </c>
    </row>
    <row r="214" spans="1:65" s="16" customFormat="1" ht="19.2" x14ac:dyDescent="0.2">
      <c r="A214" s="13"/>
      <c r="B214" s="14"/>
      <c r="C214" s="13"/>
      <c r="D214" s="104" t="s">
        <v>136</v>
      </c>
      <c r="E214" s="13"/>
      <c r="F214" s="105" t="s">
        <v>617</v>
      </c>
      <c r="G214" s="13"/>
      <c r="H214" s="13"/>
      <c r="I214" s="13"/>
      <c r="J214" s="13"/>
      <c r="K214" s="195"/>
      <c r="L214" s="14"/>
      <c r="M214" s="106"/>
      <c r="N214" s="107"/>
      <c r="O214" s="99"/>
      <c r="P214" s="99"/>
      <c r="Q214" s="99"/>
      <c r="R214" s="99"/>
      <c r="S214" s="99"/>
      <c r="T214" s="10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6" t="s">
        <v>136</v>
      </c>
      <c r="AU214" s="6" t="s">
        <v>79</v>
      </c>
    </row>
    <row r="215" spans="1:65" s="16" customFormat="1" ht="14.4" customHeight="1" x14ac:dyDescent="0.2">
      <c r="A215" s="13"/>
      <c r="B215" s="14"/>
      <c r="C215" s="91" t="s">
        <v>391</v>
      </c>
      <c r="D215" s="91" t="s">
        <v>129</v>
      </c>
      <c r="E215" s="92" t="s">
        <v>619</v>
      </c>
      <c r="F215" s="93" t="s">
        <v>620</v>
      </c>
      <c r="G215" s="94" t="s">
        <v>398</v>
      </c>
      <c r="H215" s="95">
        <v>1</v>
      </c>
      <c r="I215" s="3">
        <v>0</v>
      </c>
      <c r="J215" s="96">
        <f>ROUND(I215*H215,2)</f>
        <v>0</v>
      </c>
      <c r="K215" s="94" t="s">
        <v>855</v>
      </c>
      <c r="L215" s="14"/>
      <c r="M215" s="97" t="s">
        <v>1</v>
      </c>
      <c r="N215" s="98" t="s">
        <v>36</v>
      </c>
      <c r="O215" s="99"/>
      <c r="P215" s="100">
        <f>O215*H215</f>
        <v>0</v>
      </c>
      <c r="Q215" s="100">
        <v>0</v>
      </c>
      <c r="R215" s="100">
        <f>Q215*H215</f>
        <v>0</v>
      </c>
      <c r="S215" s="100">
        <v>0</v>
      </c>
      <c r="T215" s="101">
        <f>S215*H215</f>
        <v>0</v>
      </c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R215" s="102" t="s">
        <v>134</v>
      </c>
      <c r="AT215" s="102" t="s">
        <v>129</v>
      </c>
      <c r="AU215" s="102" t="s">
        <v>79</v>
      </c>
      <c r="AY215" s="6" t="s">
        <v>127</v>
      </c>
      <c r="BE215" s="103">
        <f>IF(N215="základní",J215,0)</f>
        <v>0</v>
      </c>
      <c r="BF215" s="103">
        <f>IF(N215="snížená",J215,0)</f>
        <v>0</v>
      </c>
      <c r="BG215" s="103">
        <f>IF(N215="zákl. přenesená",J215,0)</f>
        <v>0</v>
      </c>
      <c r="BH215" s="103">
        <f>IF(N215="sníž. přenesená",J215,0)</f>
        <v>0</v>
      </c>
      <c r="BI215" s="103">
        <f>IF(N215="nulová",J215,0)</f>
        <v>0</v>
      </c>
      <c r="BJ215" s="6" t="s">
        <v>79</v>
      </c>
      <c r="BK215" s="103">
        <f>ROUND(I215*H215,2)</f>
        <v>0</v>
      </c>
      <c r="BL215" s="6" t="s">
        <v>134</v>
      </c>
      <c r="BM215" s="102" t="s">
        <v>621</v>
      </c>
    </row>
    <row r="216" spans="1:65" s="16" customFormat="1" x14ac:dyDescent="0.2">
      <c r="A216" s="13"/>
      <c r="B216" s="14"/>
      <c r="C216" s="13"/>
      <c r="D216" s="104" t="s">
        <v>136</v>
      </c>
      <c r="E216" s="13"/>
      <c r="F216" s="105" t="s">
        <v>620</v>
      </c>
      <c r="G216" s="13"/>
      <c r="H216" s="13"/>
      <c r="I216" s="13"/>
      <c r="J216" s="13"/>
      <c r="K216" s="195"/>
      <c r="L216" s="14"/>
      <c r="M216" s="106"/>
      <c r="N216" s="107"/>
      <c r="O216" s="99"/>
      <c r="P216" s="99"/>
      <c r="Q216" s="99"/>
      <c r="R216" s="99"/>
      <c r="S216" s="99"/>
      <c r="T216" s="10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6" t="s">
        <v>136</v>
      </c>
      <c r="AU216" s="6" t="s">
        <v>79</v>
      </c>
    </row>
    <row r="217" spans="1:65" s="16" customFormat="1" ht="24.15" customHeight="1" x14ac:dyDescent="0.2">
      <c r="A217" s="13"/>
      <c r="B217" s="14"/>
      <c r="C217" s="91" t="s">
        <v>395</v>
      </c>
      <c r="D217" s="91" t="s">
        <v>129</v>
      </c>
      <c r="E217" s="92" t="s">
        <v>622</v>
      </c>
      <c r="F217" s="93" t="s">
        <v>623</v>
      </c>
      <c r="G217" s="94" t="s">
        <v>624</v>
      </c>
      <c r="H217" s="95">
        <v>1</v>
      </c>
      <c r="I217" s="3">
        <v>0</v>
      </c>
      <c r="J217" s="96">
        <f>ROUND(I217*H217,2)</f>
        <v>0</v>
      </c>
      <c r="K217" s="94" t="s">
        <v>855</v>
      </c>
      <c r="L217" s="14"/>
      <c r="M217" s="97" t="s">
        <v>1</v>
      </c>
      <c r="N217" s="98" t="s">
        <v>36</v>
      </c>
      <c r="O217" s="99"/>
      <c r="P217" s="100">
        <f>O217*H217</f>
        <v>0</v>
      </c>
      <c r="Q217" s="100">
        <v>0</v>
      </c>
      <c r="R217" s="100">
        <f>Q217*H217</f>
        <v>0</v>
      </c>
      <c r="S217" s="100">
        <v>0</v>
      </c>
      <c r="T217" s="101">
        <f>S217*H217</f>
        <v>0</v>
      </c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R217" s="102" t="s">
        <v>134</v>
      </c>
      <c r="AT217" s="102" t="s">
        <v>129</v>
      </c>
      <c r="AU217" s="102" t="s">
        <v>79</v>
      </c>
      <c r="AY217" s="6" t="s">
        <v>127</v>
      </c>
      <c r="BE217" s="103">
        <f>IF(N217="základní",J217,0)</f>
        <v>0</v>
      </c>
      <c r="BF217" s="103">
        <f>IF(N217="snížená",J217,0)</f>
        <v>0</v>
      </c>
      <c r="BG217" s="103">
        <f>IF(N217="zákl. přenesená",J217,0)</f>
        <v>0</v>
      </c>
      <c r="BH217" s="103">
        <f>IF(N217="sníž. přenesená",J217,0)</f>
        <v>0</v>
      </c>
      <c r="BI217" s="103">
        <f>IF(N217="nulová",J217,0)</f>
        <v>0</v>
      </c>
      <c r="BJ217" s="6" t="s">
        <v>79</v>
      </c>
      <c r="BK217" s="103">
        <f>ROUND(I217*H217,2)</f>
        <v>0</v>
      </c>
      <c r="BL217" s="6" t="s">
        <v>134</v>
      </c>
      <c r="BM217" s="102" t="s">
        <v>625</v>
      </c>
    </row>
    <row r="218" spans="1:65" s="16" customFormat="1" x14ac:dyDescent="0.2">
      <c r="A218" s="13"/>
      <c r="B218" s="14"/>
      <c r="C218" s="13"/>
      <c r="D218" s="104" t="s">
        <v>136</v>
      </c>
      <c r="E218" s="13"/>
      <c r="F218" s="105" t="s">
        <v>623</v>
      </c>
      <c r="G218" s="13"/>
      <c r="H218" s="13"/>
      <c r="I218" s="13"/>
      <c r="J218" s="13"/>
      <c r="K218" s="195"/>
      <c r="L218" s="14"/>
      <c r="M218" s="106"/>
      <c r="N218" s="107"/>
      <c r="O218" s="99"/>
      <c r="P218" s="99"/>
      <c r="Q218" s="99"/>
      <c r="R218" s="99"/>
      <c r="S218" s="99"/>
      <c r="T218" s="10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6" t="s">
        <v>136</v>
      </c>
      <c r="AU218" s="6" t="s">
        <v>79</v>
      </c>
    </row>
    <row r="219" spans="1:65" s="16" customFormat="1" ht="14.4" customHeight="1" x14ac:dyDescent="0.2">
      <c r="A219" s="13"/>
      <c r="B219" s="14"/>
      <c r="C219" s="91" t="s">
        <v>401</v>
      </c>
      <c r="D219" s="91" t="s">
        <v>129</v>
      </c>
      <c r="E219" s="92" t="s">
        <v>626</v>
      </c>
      <c r="F219" s="93" t="s">
        <v>627</v>
      </c>
      <c r="G219" s="94" t="s">
        <v>398</v>
      </c>
      <c r="H219" s="95">
        <v>20</v>
      </c>
      <c r="I219" s="3">
        <v>0</v>
      </c>
      <c r="J219" s="96">
        <f>ROUND(I219*H219,2)</f>
        <v>0</v>
      </c>
      <c r="K219" s="94" t="s">
        <v>855</v>
      </c>
      <c r="L219" s="14"/>
      <c r="M219" s="97" t="s">
        <v>1</v>
      </c>
      <c r="N219" s="98" t="s">
        <v>36</v>
      </c>
      <c r="O219" s="99"/>
      <c r="P219" s="100">
        <f>O219*H219</f>
        <v>0</v>
      </c>
      <c r="Q219" s="100">
        <v>0</v>
      </c>
      <c r="R219" s="100">
        <f>Q219*H219</f>
        <v>0</v>
      </c>
      <c r="S219" s="100">
        <v>0</v>
      </c>
      <c r="T219" s="101">
        <f>S219*H219</f>
        <v>0</v>
      </c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R219" s="102" t="s">
        <v>134</v>
      </c>
      <c r="AT219" s="102" t="s">
        <v>129</v>
      </c>
      <c r="AU219" s="102" t="s">
        <v>79</v>
      </c>
      <c r="AY219" s="6" t="s">
        <v>127</v>
      </c>
      <c r="BE219" s="103">
        <f>IF(N219="základní",J219,0)</f>
        <v>0</v>
      </c>
      <c r="BF219" s="103">
        <f>IF(N219="snížená",J219,0)</f>
        <v>0</v>
      </c>
      <c r="BG219" s="103">
        <f>IF(N219="zákl. přenesená",J219,0)</f>
        <v>0</v>
      </c>
      <c r="BH219" s="103">
        <f>IF(N219="sníž. přenesená",J219,0)</f>
        <v>0</v>
      </c>
      <c r="BI219" s="103">
        <f>IF(N219="nulová",J219,0)</f>
        <v>0</v>
      </c>
      <c r="BJ219" s="6" t="s">
        <v>79</v>
      </c>
      <c r="BK219" s="103">
        <f>ROUND(I219*H219,2)</f>
        <v>0</v>
      </c>
      <c r="BL219" s="6" t="s">
        <v>134</v>
      </c>
      <c r="BM219" s="102" t="s">
        <v>628</v>
      </c>
    </row>
    <row r="220" spans="1:65" s="16" customFormat="1" x14ac:dyDescent="0.2">
      <c r="A220" s="13"/>
      <c r="B220" s="14"/>
      <c r="C220" s="13"/>
      <c r="D220" s="104" t="s">
        <v>136</v>
      </c>
      <c r="E220" s="13"/>
      <c r="F220" s="105" t="s">
        <v>627</v>
      </c>
      <c r="G220" s="13"/>
      <c r="H220" s="13"/>
      <c r="I220" s="13"/>
      <c r="J220" s="13"/>
      <c r="K220" s="195"/>
      <c r="L220" s="14"/>
      <c r="M220" s="106"/>
      <c r="N220" s="107"/>
      <c r="O220" s="99"/>
      <c r="P220" s="99"/>
      <c r="Q220" s="99"/>
      <c r="R220" s="99"/>
      <c r="S220" s="99"/>
      <c r="T220" s="10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6" t="s">
        <v>136</v>
      </c>
      <c r="AU220" s="6" t="s">
        <v>79</v>
      </c>
    </row>
    <row r="221" spans="1:65" s="16" customFormat="1" ht="14.4" customHeight="1" x14ac:dyDescent="0.2">
      <c r="A221" s="13"/>
      <c r="B221" s="14"/>
      <c r="C221" s="91" t="s">
        <v>405</v>
      </c>
      <c r="D221" s="91" t="s">
        <v>129</v>
      </c>
      <c r="E221" s="92" t="s">
        <v>629</v>
      </c>
      <c r="F221" s="93" t="s">
        <v>630</v>
      </c>
      <c r="G221" s="94" t="s">
        <v>151</v>
      </c>
      <c r="H221" s="95">
        <v>80</v>
      </c>
      <c r="I221" s="3">
        <v>0</v>
      </c>
      <c r="J221" s="96">
        <f>ROUND(I221*H221,2)</f>
        <v>0</v>
      </c>
      <c r="K221" s="94" t="s">
        <v>855</v>
      </c>
      <c r="L221" s="14"/>
      <c r="M221" s="97" t="s">
        <v>1</v>
      </c>
      <c r="N221" s="98" t="s">
        <v>36</v>
      </c>
      <c r="O221" s="99"/>
      <c r="P221" s="100">
        <f>O221*H221</f>
        <v>0</v>
      </c>
      <c r="Q221" s="100">
        <v>0</v>
      </c>
      <c r="R221" s="100">
        <f>Q221*H221</f>
        <v>0</v>
      </c>
      <c r="S221" s="100">
        <v>0</v>
      </c>
      <c r="T221" s="101">
        <f>S221*H221</f>
        <v>0</v>
      </c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R221" s="102" t="s">
        <v>134</v>
      </c>
      <c r="AT221" s="102" t="s">
        <v>129</v>
      </c>
      <c r="AU221" s="102" t="s">
        <v>79</v>
      </c>
      <c r="AY221" s="6" t="s">
        <v>127</v>
      </c>
      <c r="BE221" s="103">
        <f>IF(N221="základní",J221,0)</f>
        <v>0</v>
      </c>
      <c r="BF221" s="103">
        <f>IF(N221="snížená",J221,0)</f>
        <v>0</v>
      </c>
      <c r="BG221" s="103">
        <f>IF(N221="zákl. přenesená",J221,0)</f>
        <v>0</v>
      </c>
      <c r="BH221" s="103">
        <f>IF(N221="sníž. přenesená",J221,0)</f>
        <v>0</v>
      </c>
      <c r="BI221" s="103">
        <f>IF(N221="nulová",J221,0)</f>
        <v>0</v>
      </c>
      <c r="BJ221" s="6" t="s">
        <v>79</v>
      </c>
      <c r="BK221" s="103">
        <f>ROUND(I221*H221,2)</f>
        <v>0</v>
      </c>
      <c r="BL221" s="6" t="s">
        <v>134</v>
      </c>
      <c r="BM221" s="102" t="s">
        <v>631</v>
      </c>
    </row>
    <row r="222" spans="1:65" s="16" customFormat="1" x14ac:dyDescent="0.2">
      <c r="A222" s="13"/>
      <c r="B222" s="14"/>
      <c r="C222" s="13"/>
      <c r="D222" s="104" t="s">
        <v>136</v>
      </c>
      <c r="E222" s="13"/>
      <c r="F222" s="105" t="s">
        <v>630</v>
      </c>
      <c r="G222" s="13"/>
      <c r="H222" s="13"/>
      <c r="I222" s="13"/>
      <c r="J222" s="13"/>
      <c r="K222" s="195"/>
      <c r="L222" s="14"/>
      <c r="M222" s="106"/>
      <c r="N222" s="107"/>
      <c r="O222" s="99"/>
      <c r="P222" s="99"/>
      <c r="Q222" s="99"/>
      <c r="R222" s="99"/>
      <c r="S222" s="99"/>
      <c r="T222" s="10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6" t="s">
        <v>136</v>
      </c>
      <c r="AU222" s="6" t="s">
        <v>79</v>
      </c>
    </row>
    <row r="223" spans="1:65" s="78" customFormat="1" ht="25.95" customHeight="1" x14ac:dyDescent="0.25">
      <c r="B223" s="79"/>
      <c r="D223" s="80" t="s">
        <v>70</v>
      </c>
      <c r="E223" s="81" t="s">
        <v>632</v>
      </c>
      <c r="F223" s="81" t="s">
        <v>633</v>
      </c>
      <c r="J223" s="82">
        <f>BK223</f>
        <v>0</v>
      </c>
      <c r="K223" s="87"/>
      <c r="L223" s="79"/>
      <c r="M223" s="83"/>
      <c r="N223" s="84"/>
      <c r="O223" s="84"/>
      <c r="P223" s="85">
        <f>SUM(P224:P225)</f>
        <v>0</v>
      </c>
      <c r="Q223" s="84"/>
      <c r="R223" s="85">
        <f>SUM(R224:R225)</f>
        <v>0</v>
      </c>
      <c r="S223" s="84"/>
      <c r="T223" s="86">
        <f>SUM(T224:T225)</f>
        <v>0</v>
      </c>
      <c r="AR223" s="80" t="s">
        <v>79</v>
      </c>
      <c r="AT223" s="87" t="s">
        <v>70</v>
      </c>
      <c r="AU223" s="87" t="s">
        <v>71</v>
      </c>
      <c r="AY223" s="80" t="s">
        <v>127</v>
      </c>
      <c r="BK223" s="88">
        <f>SUM(BK224:BK225)</f>
        <v>0</v>
      </c>
    </row>
    <row r="224" spans="1:65" s="16" customFormat="1" ht="14.4" customHeight="1" x14ac:dyDescent="0.2">
      <c r="A224" s="13"/>
      <c r="B224" s="14"/>
      <c r="C224" s="91" t="s">
        <v>410</v>
      </c>
      <c r="D224" s="91" t="s">
        <v>129</v>
      </c>
      <c r="E224" s="92" t="s">
        <v>634</v>
      </c>
      <c r="F224" s="93" t="s">
        <v>635</v>
      </c>
      <c r="G224" s="94" t="s">
        <v>239</v>
      </c>
      <c r="H224" s="95">
        <v>100</v>
      </c>
      <c r="I224" s="3">
        <v>0</v>
      </c>
      <c r="J224" s="96">
        <f>ROUND(I224*H224,2)</f>
        <v>0</v>
      </c>
      <c r="K224" s="94" t="s">
        <v>855</v>
      </c>
      <c r="L224" s="14"/>
      <c r="M224" s="97" t="s">
        <v>1</v>
      </c>
      <c r="N224" s="98" t="s">
        <v>36</v>
      </c>
      <c r="O224" s="99"/>
      <c r="P224" s="100">
        <f>O224*H224</f>
        <v>0</v>
      </c>
      <c r="Q224" s="100">
        <v>0</v>
      </c>
      <c r="R224" s="100">
        <f>Q224*H224</f>
        <v>0</v>
      </c>
      <c r="S224" s="100">
        <v>0</v>
      </c>
      <c r="T224" s="101">
        <f>S224*H224</f>
        <v>0</v>
      </c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R224" s="102" t="s">
        <v>134</v>
      </c>
      <c r="AT224" s="102" t="s">
        <v>129</v>
      </c>
      <c r="AU224" s="102" t="s">
        <v>79</v>
      </c>
      <c r="AY224" s="6" t="s">
        <v>127</v>
      </c>
      <c r="BE224" s="103">
        <f>IF(N224="základní",J224,0)</f>
        <v>0</v>
      </c>
      <c r="BF224" s="103">
        <f>IF(N224="snížená",J224,0)</f>
        <v>0</v>
      </c>
      <c r="BG224" s="103">
        <f>IF(N224="zákl. přenesená",J224,0)</f>
        <v>0</v>
      </c>
      <c r="BH224" s="103">
        <f>IF(N224="sníž. přenesená",J224,0)</f>
        <v>0</v>
      </c>
      <c r="BI224" s="103">
        <f>IF(N224="nulová",J224,0)</f>
        <v>0</v>
      </c>
      <c r="BJ224" s="6" t="s">
        <v>79</v>
      </c>
      <c r="BK224" s="103">
        <f>ROUND(I224*H224,2)</f>
        <v>0</v>
      </c>
      <c r="BL224" s="6" t="s">
        <v>134</v>
      </c>
      <c r="BM224" s="102" t="s">
        <v>636</v>
      </c>
    </row>
    <row r="225" spans="1:65" s="16" customFormat="1" x14ac:dyDescent="0.2">
      <c r="A225" s="13"/>
      <c r="B225" s="14"/>
      <c r="C225" s="13"/>
      <c r="D225" s="104" t="s">
        <v>136</v>
      </c>
      <c r="E225" s="13"/>
      <c r="F225" s="105" t="s">
        <v>635</v>
      </c>
      <c r="G225" s="13"/>
      <c r="H225" s="13"/>
      <c r="I225" s="13"/>
      <c r="J225" s="13"/>
      <c r="K225" s="195"/>
      <c r="L225" s="14"/>
      <c r="M225" s="106"/>
      <c r="N225" s="107"/>
      <c r="O225" s="99"/>
      <c r="P225" s="99"/>
      <c r="Q225" s="99"/>
      <c r="R225" s="99"/>
      <c r="S225" s="99"/>
      <c r="T225" s="10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6" t="s">
        <v>136</v>
      </c>
      <c r="AU225" s="6" t="s">
        <v>79</v>
      </c>
    </row>
    <row r="226" spans="1:65" s="78" customFormat="1" ht="25.95" customHeight="1" x14ac:dyDescent="0.25">
      <c r="B226" s="79"/>
      <c r="D226" s="80" t="s">
        <v>70</v>
      </c>
      <c r="E226" s="81" t="s">
        <v>637</v>
      </c>
      <c r="F226" s="81" t="s">
        <v>638</v>
      </c>
      <c r="J226" s="82">
        <f>BK226</f>
        <v>0</v>
      </c>
      <c r="K226" s="87"/>
      <c r="L226" s="79"/>
      <c r="M226" s="83"/>
      <c r="N226" s="84"/>
      <c r="O226" s="84"/>
      <c r="P226" s="85">
        <f>SUM(P227:P228)</f>
        <v>0</v>
      </c>
      <c r="Q226" s="84"/>
      <c r="R226" s="85">
        <f>SUM(R227:R228)</f>
        <v>0</v>
      </c>
      <c r="S226" s="84"/>
      <c r="T226" s="86">
        <f>SUM(T227:T228)</f>
        <v>0</v>
      </c>
      <c r="AR226" s="80" t="s">
        <v>79</v>
      </c>
      <c r="AT226" s="87" t="s">
        <v>70</v>
      </c>
      <c r="AU226" s="87" t="s">
        <v>71</v>
      </c>
      <c r="AY226" s="80" t="s">
        <v>127</v>
      </c>
      <c r="BK226" s="88">
        <f>SUM(BK227:BK228)</f>
        <v>0</v>
      </c>
    </row>
    <row r="227" spans="1:65" s="16" customFormat="1" ht="14.4" customHeight="1" x14ac:dyDescent="0.2">
      <c r="A227" s="13"/>
      <c r="B227" s="14"/>
      <c r="C227" s="91" t="s">
        <v>414</v>
      </c>
      <c r="D227" s="91" t="s">
        <v>129</v>
      </c>
      <c r="E227" s="92" t="s">
        <v>639</v>
      </c>
      <c r="F227" s="93" t="s">
        <v>640</v>
      </c>
      <c r="G227" s="94" t="s">
        <v>151</v>
      </c>
      <c r="H227" s="95">
        <v>133</v>
      </c>
      <c r="I227" s="3">
        <v>0</v>
      </c>
      <c r="J227" s="96">
        <f>ROUND(I227*H227,2)</f>
        <v>0</v>
      </c>
      <c r="K227" s="94" t="s">
        <v>855</v>
      </c>
      <c r="L227" s="14"/>
      <c r="M227" s="97" t="s">
        <v>1</v>
      </c>
      <c r="N227" s="98" t="s">
        <v>36</v>
      </c>
      <c r="O227" s="99"/>
      <c r="P227" s="100">
        <f>O227*H227</f>
        <v>0</v>
      </c>
      <c r="Q227" s="100">
        <v>0</v>
      </c>
      <c r="R227" s="100">
        <f>Q227*H227</f>
        <v>0</v>
      </c>
      <c r="S227" s="100">
        <v>0</v>
      </c>
      <c r="T227" s="101">
        <f>S227*H227</f>
        <v>0</v>
      </c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R227" s="102" t="s">
        <v>134</v>
      </c>
      <c r="AT227" s="102" t="s">
        <v>129</v>
      </c>
      <c r="AU227" s="102" t="s">
        <v>79</v>
      </c>
      <c r="AY227" s="6" t="s">
        <v>127</v>
      </c>
      <c r="BE227" s="103">
        <f>IF(N227="základní",J227,0)</f>
        <v>0</v>
      </c>
      <c r="BF227" s="103">
        <f>IF(N227="snížená",J227,0)</f>
        <v>0</v>
      </c>
      <c r="BG227" s="103">
        <f>IF(N227="zákl. přenesená",J227,0)</f>
        <v>0</v>
      </c>
      <c r="BH227" s="103">
        <f>IF(N227="sníž. přenesená",J227,0)</f>
        <v>0</v>
      </c>
      <c r="BI227" s="103">
        <f>IF(N227="nulová",J227,0)</f>
        <v>0</v>
      </c>
      <c r="BJ227" s="6" t="s">
        <v>79</v>
      </c>
      <c r="BK227" s="103">
        <f>ROUND(I227*H227,2)</f>
        <v>0</v>
      </c>
      <c r="BL227" s="6" t="s">
        <v>134</v>
      </c>
      <c r="BM227" s="102" t="s">
        <v>641</v>
      </c>
    </row>
    <row r="228" spans="1:65" s="16" customFormat="1" x14ac:dyDescent="0.2">
      <c r="A228" s="13"/>
      <c r="B228" s="14"/>
      <c r="C228" s="13"/>
      <c r="D228" s="104" t="s">
        <v>136</v>
      </c>
      <c r="E228" s="13"/>
      <c r="F228" s="105" t="s">
        <v>640</v>
      </c>
      <c r="G228" s="13"/>
      <c r="H228" s="13"/>
      <c r="I228" s="13"/>
      <c r="J228" s="13"/>
      <c r="K228" s="195"/>
      <c r="L228" s="14"/>
      <c r="M228" s="142"/>
      <c r="N228" s="143"/>
      <c r="O228" s="144"/>
      <c r="P228" s="144"/>
      <c r="Q228" s="144"/>
      <c r="R228" s="144"/>
      <c r="S228" s="144"/>
      <c r="T228" s="1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6" t="s">
        <v>136</v>
      </c>
      <c r="AU228" s="6" t="s">
        <v>79</v>
      </c>
    </row>
    <row r="229" spans="1:65" s="16" customFormat="1" ht="6.9" customHeight="1" x14ac:dyDescent="0.2">
      <c r="A229" s="13"/>
      <c r="B229" s="43"/>
      <c r="C229" s="44"/>
      <c r="D229" s="44"/>
      <c r="E229" s="44"/>
      <c r="F229" s="44"/>
      <c r="G229" s="44"/>
      <c r="H229" s="44"/>
      <c r="I229" s="44"/>
      <c r="J229" s="44"/>
      <c r="K229" s="201"/>
      <c r="L229" s="14"/>
      <c r="M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</row>
  </sheetData>
  <sheetProtection password="E8F5" sheet="1" objects="1" scenarios="1"/>
  <autoFilter ref="C120:K228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1"/>
  <sheetViews>
    <sheetView showGridLines="0" zoomScale="115" zoomScaleNormal="115" workbookViewId="0">
      <selection activeCell="I12" sqref="I12"/>
    </sheetView>
  </sheetViews>
  <sheetFormatPr defaultColWidth="9.28515625" defaultRowHeight="10.199999999999999" x14ac:dyDescent="0.2"/>
  <cols>
    <col min="1" max="1" width="8.28515625" style="5" customWidth="1"/>
    <col min="2" max="2" width="1.140625" style="5" customWidth="1"/>
    <col min="3" max="3" width="4.140625" style="5" customWidth="1"/>
    <col min="4" max="4" width="4.28515625" style="5" customWidth="1"/>
    <col min="5" max="5" width="13.5703125" style="5" customWidth="1"/>
    <col min="6" max="6" width="56.7109375" style="5" customWidth="1"/>
    <col min="7" max="7" width="7.42578125" style="5" customWidth="1"/>
    <col min="8" max="8" width="14" style="5" customWidth="1"/>
    <col min="9" max="9" width="15.85546875" style="5" customWidth="1"/>
    <col min="10" max="10" width="22.28515625" style="5" customWidth="1"/>
    <col min="11" max="11" width="22.28515625" style="193" customWidth="1"/>
    <col min="12" max="12" width="9.28515625" style="5" customWidth="1"/>
    <col min="13" max="13" width="10.85546875" style="5" hidden="1" customWidth="1"/>
    <col min="14" max="14" width="9.28515625" style="5" hidden="1"/>
    <col min="15" max="20" width="14.140625" style="5" hidden="1" customWidth="1"/>
    <col min="21" max="21" width="16.28515625" style="5" hidden="1" customWidth="1"/>
    <col min="22" max="22" width="12.28515625" style="5" customWidth="1"/>
    <col min="23" max="23" width="16.28515625" style="5" customWidth="1"/>
    <col min="24" max="24" width="12.28515625" style="5" customWidth="1"/>
    <col min="25" max="25" width="15" style="5" customWidth="1"/>
    <col min="26" max="26" width="11" style="5" customWidth="1"/>
    <col min="27" max="27" width="15" style="5" customWidth="1"/>
    <col min="28" max="28" width="16.28515625" style="5" customWidth="1"/>
    <col min="29" max="29" width="11" style="5" customWidth="1"/>
    <col min="30" max="30" width="15" style="5" customWidth="1"/>
    <col min="31" max="31" width="16.28515625" style="5" customWidth="1"/>
    <col min="32" max="43" width="9.28515625" style="5"/>
    <col min="44" max="65" width="9.28515625" style="5" hidden="1"/>
    <col min="66" max="16384" width="9.28515625" style="5"/>
  </cols>
  <sheetData>
    <row r="2" spans="1:46" ht="36.9" customHeight="1" x14ac:dyDescent="0.2">
      <c r="L2" s="209" t="s">
        <v>5</v>
      </c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6" t="s">
        <v>86</v>
      </c>
    </row>
    <row r="3" spans="1:46" ht="6.9" customHeight="1" x14ac:dyDescent="0.2">
      <c r="B3" s="7"/>
      <c r="C3" s="8"/>
      <c r="D3" s="8"/>
      <c r="E3" s="8"/>
      <c r="F3" s="8"/>
      <c r="G3" s="8"/>
      <c r="H3" s="8"/>
      <c r="I3" s="8"/>
      <c r="J3" s="8"/>
      <c r="K3" s="194"/>
      <c r="L3" s="9"/>
      <c r="AT3" s="6" t="s">
        <v>81</v>
      </c>
    </row>
    <row r="4" spans="1:46" ht="24.9" customHeight="1" x14ac:dyDescent="0.2">
      <c r="B4" s="9"/>
      <c r="D4" s="10" t="s">
        <v>93</v>
      </c>
      <c r="L4" s="9"/>
      <c r="M4" s="11" t="s">
        <v>10</v>
      </c>
      <c r="AT4" s="6" t="s">
        <v>3</v>
      </c>
    </row>
    <row r="5" spans="1:46" ht="6.9" customHeight="1" x14ac:dyDescent="0.2">
      <c r="B5" s="9"/>
      <c r="L5" s="9"/>
    </row>
    <row r="6" spans="1:46" ht="12" customHeight="1" x14ac:dyDescent="0.2">
      <c r="B6" s="9"/>
      <c r="D6" s="12" t="s">
        <v>15</v>
      </c>
      <c r="L6" s="9"/>
    </row>
    <row r="7" spans="1:46" ht="26.25" customHeight="1" x14ac:dyDescent="0.2">
      <c r="B7" s="9"/>
      <c r="E7" s="249" t="str">
        <f>'Rekapitulace stavby'!K6</f>
        <v>SŠ zemědělská a VOŠ Chrudim - hospodaření se srážkovými vodami v areálu školního statku</v>
      </c>
      <c r="F7" s="250"/>
      <c r="G7" s="250"/>
      <c r="H7" s="250"/>
      <c r="L7" s="9"/>
    </row>
    <row r="8" spans="1:46" s="16" customFormat="1" ht="12" customHeight="1" x14ac:dyDescent="0.2">
      <c r="A8" s="13"/>
      <c r="B8" s="14"/>
      <c r="C8" s="13"/>
      <c r="D8" s="12" t="s">
        <v>94</v>
      </c>
      <c r="E8" s="13"/>
      <c r="F8" s="13"/>
      <c r="G8" s="13"/>
      <c r="H8" s="13"/>
      <c r="I8" s="13"/>
      <c r="J8" s="13"/>
      <c r="K8" s="195"/>
      <c r="L8" s="15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6" customFormat="1" ht="16.5" customHeight="1" x14ac:dyDescent="0.2">
      <c r="A9" s="13"/>
      <c r="B9" s="14"/>
      <c r="C9" s="13"/>
      <c r="D9" s="13"/>
      <c r="E9" s="232" t="s">
        <v>642</v>
      </c>
      <c r="F9" s="248"/>
      <c r="G9" s="248"/>
      <c r="H9" s="248"/>
      <c r="I9" s="13"/>
      <c r="J9" s="13"/>
      <c r="K9" s="195"/>
      <c r="L9" s="15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6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95"/>
      <c r="L10" s="15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6" customFormat="1" ht="12" customHeight="1" x14ac:dyDescent="0.2">
      <c r="A11" s="13"/>
      <c r="B11" s="14"/>
      <c r="C11" s="13"/>
      <c r="D11" s="12" t="s">
        <v>17</v>
      </c>
      <c r="E11" s="13"/>
      <c r="F11" s="17" t="s">
        <v>1</v>
      </c>
      <c r="G11" s="13"/>
      <c r="H11" s="13"/>
      <c r="I11" s="12" t="s">
        <v>18</v>
      </c>
      <c r="J11" s="17" t="s">
        <v>1</v>
      </c>
      <c r="K11" s="195"/>
      <c r="L11" s="15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6" customFormat="1" ht="12" customHeight="1" x14ac:dyDescent="0.2">
      <c r="A12" s="13"/>
      <c r="B12" s="14"/>
      <c r="C12" s="13"/>
      <c r="D12" s="12" t="s">
        <v>19</v>
      </c>
      <c r="E12" s="13"/>
      <c r="F12" s="17" t="s">
        <v>20</v>
      </c>
      <c r="G12" s="13"/>
      <c r="H12" s="13"/>
      <c r="I12" s="12" t="s">
        <v>21</v>
      </c>
      <c r="J12" s="18"/>
      <c r="K12" s="195"/>
      <c r="L12" s="15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6" customFormat="1" ht="10.95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95"/>
      <c r="L13" s="15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6" customFormat="1" ht="12" customHeight="1" x14ac:dyDescent="0.2">
      <c r="A14" s="13"/>
      <c r="B14" s="14"/>
      <c r="C14" s="13"/>
      <c r="D14" s="12" t="s">
        <v>22</v>
      </c>
      <c r="E14" s="13"/>
      <c r="F14" s="13"/>
      <c r="G14" s="13"/>
      <c r="H14" s="13"/>
      <c r="I14" s="12" t="s">
        <v>23</v>
      </c>
      <c r="J14" s="17" t="str">
        <f>IF('Rekapitulace stavby'!AN10="","",'Rekapitulace stavby'!AN10)</f>
        <v/>
      </c>
      <c r="K14" s="195"/>
      <c r="L14" s="15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6" customFormat="1" ht="18" customHeight="1" x14ac:dyDescent="0.2">
      <c r="A15" s="13"/>
      <c r="B15" s="14"/>
      <c r="C15" s="13"/>
      <c r="D15" s="13"/>
      <c r="E15" s="17" t="str">
        <f>IF('Rekapitulace stavby'!E11="","",'Rekapitulace stavby'!E11)</f>
        <v xml:space="preserve"> </v>
      </c>
      <c r="F15" s="13"/>
      <c r="G15" s="13"/>
      <c r="H15" s="13"/>
      <c r="I15" s="12" t="s">
        <v>24</v>
      </c>
      <c r="J15" s="17" t="str">
        <f>IF('Rekapitulace stavby'!AN11="","",'Rekapitulace stavby'!AN11)</f>
        <v/>
      </c>
      <c r="K15" s="195"/>
      <c r="L15" s="15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6" customFormat="1" ht="6.9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95"/>
      <c r="L16" s="15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6" customFormat="1" ht="12" customHeight="1" x14ac:dyDescent="0.2">
      <c r="A17" s="13"/>
      <c r="B17" s="14"/>
      <c r="C17" s="13"/>
      <c r="D17" s="12" t="s">
        <v>25</v>
      </c>
      <c r="E17" s="13"/>
      <c r="F17" s="13"/>
      <c r="G17" s="13"/>
      <c r="H17" s="13"/>
      <c r="I17" s="12" t="s">
        <v>23</v>
      </c>
      <c r="J17" s="1" t="str">
        <f>'Rekapitulace stavby'!AN13</f>
        <v>Vyplň údaj</v>
      </c>
      <c r="K17" s="195"/>
      <c r="L17" s="15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6" customFormat="1" ht="18" customHeight="1" x14ac:dyDescent="0.2">
      <c r="A18" s="13"/>
      <c r="B18" s="14"/>
      <c r="C18" s="13"/>
      <c r="D18" s="13"/>
      <c r="E18" s="251" t="str">
        <f>'Rekapitulace stavby'!E14</f>
        <v>Vyplň údaj</v>
      </c>
      <c r="F18" s="252"/>
      <c r="G18" s="252"/>
      <c r="H18" s="252"/>
      <c r="I18" s="12" t="s">
        <v>24</v>
      </c>
      <c r="J18" s="1" t="str">
        <f>'Rekapitulace stavby'!AN14</f>
        <v>Vyplň údaj</v>
      </c>
      <c r="K18" s="195"/>
      <c r="L18" s="15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6" customFormat="1" ht="6.9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95"/>
      <c r="L19" s="15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6" customFormat="1" ht="12" customHeight="1" x14ac:dyDescent="0.2">
      <c r="A20" s="13"/>
      <c r="B20" s="14"/>
      <c r="C20" s="13"/>
      <c r="D20" s="12" t="s">
        <v>27</v>
      </c>
      <c r="E20" s="13"/>
      <c r="F20" s="13"/>
      <c r="G20" s="13"/>
      <c r="H20" s="13"/>
      <c r="I20" s="12" t="s">
        <v>23</v>
      </c>
      <c r="J20" s="17" t="str">
        <f>IF('Rekapitulace stavby'!AN16="","",'Rekapitulace stavby'!AN16)</f>
        <v/>
      </c>
      <c r="K20" s="195"/>
      <c r="L20" s="15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6" customFormat="1" ht="18" customHeight="1" x14ac:dyDescent="0.2">
      <c r="A21" s="13"/>
      <c r="B21" s="14"/>
      <c r="C21" s="13"/>
      <c r="D21" s="13"/>
      <c r="E21" s="17" t="str">
        <f>IF('Rekapitulace stavby'!E17="","",'Rekapitulace stavby'!E17)</f>
        <v xml:space="preserve"> </v>
      </c>
      <c r="F21" s="13"/>
      <c r="G21" s="13"/>
      <c r="H21" s="13"/>
      <c r="I21" s="12" t="s">
        <v>24</v>
      </c>
      <c r="J21" s="17" t="str">
        <f>IF('Rekapitulace stavby'!AN17="","",'Rekapitulace stavby'!AN17)</f>
        <v/>
      </c>
      <c r="K21" s="195"/>
      <c r="L21" s="15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6" customFormat="1" ht="6.9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95"/>
      <c r="L22" s="15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6" customFormat="1" ht="12" customHeight="1" x14ac:dyDescent="0.2">
      <c r="A23" s="13"/>
      <c r="B23" s="14"/>
      <c r="C23" s="13"/>
      <c r="D23" s="12" t="s">
        <v>29</v>
      </c>
      <c r="E23" s="13"/>
      <c r="F23" s="13"/>
      <c r="G23" s="13"/>
      <c r="H23" s="13"/>
      <c r="I23" s="12" t="s">
        <v>23</v>
      </c>
      <c r="J23" s="17" t="str">
        <f>IF('Rekapitulace stavby'!AN19="","",'Rekapitulace stavby'!AN19)</f>
        <v/>
      </c>
      <c r="K23" s="195"/>
      <c r="L23" s="15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6" customFormat="1" ht="18" customHeight="1" x14ac:dyDescent="0.2">
      <c r="A24" s="13"/>
      <c r="B24" s="14"/>
      <c r="C24" s="13"/>
      <c r="D24" s="13"/>
      <c r="E24" s="17" t="str">
        <f>IF('Rekapitulace stavby'!E20="","",'Rekapitulace stavby'!E20)</f>
        <v xml:space="preserve"> </v>
      </c>
      <c r="F24" s="13"/>
      <c r="G24" s="13"/>
      <c r="H24" s="13"/>
      <c r="I24" s="12" t="s">
        <v>24</v>
      </c>
      <c r="J24" s="17" t="str">
        <f>IF('Rekapitulace stavby'!AN20="","",'Rekapitulace stavby'!AN20)</f>
        <v/>
      </c>
      <c r="K24" s="195"/>
      <c r="L24" s="15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6" customFormat="1" ht="6.9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95"/>
      <c r="L25" s="15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6" customFormat="1" ht="12" customHeight="1" x14ac:dyDescent="0.2">
      <c r="A26" s="13"/>
      <c r="B26" s="14"/>
      <c r="C26" s="13"/>
      <c r="D26" s="12" t="s">
        <v>30</v>
      </c>
      <c r="E26" s="13"/>
      <c r="F26" s="13"/>
      <c r="G26" s="13"/>
      <c r="H26" s="13"/>
      <c r="I26" s="13"/>
      <c r="J26" s="13"/>
      <c r="K26" s="195"/>
      <c r="L26" s="15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22" customFormat="1" ht="16.5" customHeight="1" x14ac:dyDescent="0.2">
      <c r="A27" s="19"/>
      <c r="B27" s="20"/>
      <c r="C27" s="19"/>
      <c r="D27" s="19"/>
      <c r="E27" s="225" t="s">
        <v>1</v>
      </c>
      <c r="F27" s="225"/>
      <c r="G27" s="225"/>
      <c r="H27" s="225"/>
      <c r="I27" s="19"/>
      <c r="J27" s="19"/>
      <c r="K27" s="61"/>
      <c r="L27" s="21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6" customFormat="1" ht="6.9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95"/>
      <c r="L28" s="15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6" customFormat="1" ht="6.9" customHeight="1" x14ac:dyDescent="0.2">
      <c r="A29" s="13"/>
      <c r="B29" s="14"/>
      <c r="C29" s="13"/>
      <c r="D29" s="23"/>
      <c r="E29" s="23"/>
      <c r="F29" s="23"/>
      <c r="G29" s="23"/>
      <c r="H29" s="23"/>
      <c r="I29" s="23"/>
      <c r="J29" s="23"/>
      <c r="K29" s="196"/>
      <c r="L29" s="15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6" customFormat="1" ht="25.35" customHeight="1" x14ac:dyDescent="0.2">
      <c r="A30" s="13"/>
      <c r="B30" s="14"/>
      <c r="C30" s="13"/>
      <c r="D30" s="24" t="s">
        <v>31</v>
      </c>
      <c r="E30" s="13"/>
      <c r="F30" s="13"/>
      <c r="G30" s="13"/>
      <c r="H30" s="13"/>
      <c r="I30" s="13"/>
      <c r="J30" s="25">
        <f>ROUND(J121, 2)</f>
        <v>0</v>
      </c>
      <c r="K30" s="195"/>
      <c r="L30" s="15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6" customFormat="1" ht="6.9" customHeight="1" x14ac:dyDescent="0.2">
      <c r="A31" s="13"/>
      <c r="B31" s="14"/>
      <c r="C31" s="13"/>
      <c r="D31" s="23"/>
      <c r="E31" s="23"/>
      <c r="F31" s="23"/>
      <c r="G31" s="23"/>
      <c r="H31" s="23"/>
      <c r="I31" s="23"/>
      <c r="J31" s="23"/>
      <c r="K31" s="196"/>
      <c r="L31" s="15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6" customFormat="1" ht="14.4" customHeight="1" x14ac:dyDescent="0.2">
      <c r="A32" s="13"/>
      <c r="B32" s="14"/>
      <c r="C32" s="13"/>
      <c r="D32" s="13"/>
      <c r="E32" s="13"/>
      <c r="F32" s="26" t="s">
        <v>33</v>
      </c>
      <c r="G32" s="13"/>
      <c r="H32" s="13"/>
      <c r="I32" s="26" t="s">
        <v>32</v>
      </c>
      <c r="J32" s="26" t="s">
        <v>34</v>
      </c>
      <c r="K32" s="195"/>
      <c r="L32" s="15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6" customFormat="1" ht="14.4" customHeight="1" x14ac:dyDescent="0.2">
      <c r="A33" s="13"/>
      <c r="B33" s="14"/>
      <c r="C33" s="13"/>
      <c r="D33" s="27" t="s">
        <v>35</v>
      </c>
      <c r="E33" s="12" t="s">
        <v>36</v>
      </c>
      <c r="F33" s="28">
        <f>ROUND((SUM(BE121:BE230)),  2)</f>
        <v>0</v>
      </c>
      <c r="G33" s="13"/>
      <c r="H33" s="13"/>
      <c r="I33" s="29">
        <v>0.21</v>
      </c>
      <c r="J33" s="28">
        <f>ROUND(((SUM(BE121:BE230))*I33),  2)</f>
        <v>0</v>
      </c>
      <c r="K33" s="195"/>
      <c r="L33" s="15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6" customFormat="1" ht="14.4" customHeight="1" x14ac:dyDescent="0.2">
      <c r="A34" s="13"/>
      <c r="B34" s="14"/>
      <c r="C34" s="13"/>
      <c r="D34" s="13"/>
      <c r="E34" s="12" t="s">
        <v>37</v>
      </c>
      <c r="F34" s="28">
        <f>ROUND((SUM(BF121:BF230)),  2)</f>
        <v>0</v>
      </c>
      <c r="G34" s="13"/>
      <c r="H34" s="13"/>
      <c r="I34" s="29">
        <v>0.15</v>
      </c>
      <c r="J34" s="28">
        <f>ROUND(((SUM(BF121:BF230))*I34),  2)</f>
        <v>0</v>
      </c>
      <c r="K34" s="195"/>
      <c r="L34" s="15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6" customFormat="1" ht="14.4" hidden="1" customHeight="1" x14ac:dyDescent="0.2">
      <c r="A35" s="13"/>
      <c r="B35" s="14"/>
      <c r="C35" s="13"/>
      <c r="D35" s="13"/>
      <c r="E35" s="12" t="s">
        <v>38</v>
      </c>
      <c r="F35" s="28">
        <f>ROUND((SUM(BG121:BG230)),  2)</f>
        <v>0</v>
      </c>
      <c r="G35" s="13"/>
      <c r="H35" s="13"/>
      <c r="I35" s="29">
        <v>0.21</v>
      </c>
      <c r="J35" s="28">
        <f>0</f>
        <v>0</v>
      </c>
      <c r="K35" s="195"/>
      <c r="L35" s="15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6" customFormat="1" ht="14.4" hidden="1" customHeight="1" x14ac:dyDescent="0.2">
      <c r="A36" s="13"/>
      <c r="B36" s="14"/>
      <c r="C36" s="13"/>
      <c r="D36" s="13"/>
      <c r="E36" s="12" t="s">
        <v>39</v>
      </c>
      <c r="F36" s="28">
        <f>ROUND((SUM(BH121:BH230)),  2)</f>
        <v>0</v>
      </c>
      <c r="G36" s="13"/>
      <c r="H36" s="13"/>
      <c r="I36" s="29">
        <v>0.15</v>
      </c>
      <c r="J36" s="28">
        <f>0</f>
        <v>0</v>
      </c>
      <c r="K36" s="195"/>
      <c r="L36" s="15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6" customFormat="1" ht="14.4" hidden="1" customHeight="1" x14ac:dyDescent="0.2">
      <c r="A37" s="13"/>
      <c r="B37" s="14"/>
      <c r="C37" s="13"/>
      <c r="D37" s="13"/>
      <c r="E37" s="12" t="s">
        <v>40</v>
      </c>
      <c r="F37" s="28">
        <f>ROUND((SUM(BI121:BI230)),  2)</f>
        <v>0</v>
      </c>
      <c r="G37" s="13"/>
      <c r="H37" s="13"/>
      <c r="I37" s="29">
        <v>0</v>
      </c>
      <c r="J37" s="28">
        <f>0</f>
        <v>0</v>
      </c>
      <c r="K37" s="195"/>
      <c r="L37" s="15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6" customFormat="1" ht="6.9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95"/>
      <c r="L38" s="15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6" customFormat="1" ht="25.35" customHeight="1" x14ac:dyDescent="0.2">
      <c r="A39" s="13"/>
      <c r="B39" s="14"/>
      <c r="C39" s="30"/>
      <c r="D39" s="31" t="s">
        <v>41</v>
      </c>
      <c r="E39" s="32"/>
      <c r="F39" s="32"/>
      <c r="G39" s="33" t="s">
        <v>42</v>
      </c>
      <c r="H39" s="34" t="s">
        <v>43</v>
      </c>
      <c r="I39" s="32"/>
      <c r="J39" s="35">
        <f>SUM(J30:J37)</f>
        <v>0</v>
      </c>
      <c r="K39" s="197"/>
      <c r="L39" s="15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6" customFormat="1" ht="14.4" customHeight="1" x14ac:dyDescent="0.2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95"/>
      <c r="L40" s="15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ht="14.4" customHeight="1" x14ac:dyDescent="0.2">
      <c r="B41" s="9"/>
      <c r="L41" s="9"/>
    </row>
    <row r="42" spans="1:31" ht="14.4" customHeight="1" x14ac:dyDescent="0.2">
      <c r="B42" s="9"/>
      <c r="L42" s="9"/>
    </row>
    <row r="43" spans="1:31" ht="14.4" customHeight="1" x14ac:dyDescent="0.2">
      <c r="B43" s="9"/>
      <c r="L43" s="9"/>
    </row>
    <row r="44" spans="1:31" ht="14.4" customHeight="1" x14ac:dyDescent="0.2">
      <c r="B44" s="9"/>
      <c r="L44" s="9"/>
    </row>
    <row r="45" spans="1:31" ht="14.4" customHeight="1" x14ac:dyDescent="0.2">
      <c r="B45" s="9"/>
      <c r="L45" s="9"/>
    </row>
    <row r="46" spans="1:31" ht="14.4" customHeight="1" x14ac:dyDescent="0.2">
      <c r="B46" s="9"/>
      <c r="L46" s="9"/>
    </row>
    <row r="47" spans="1:31" ht="14.4" customHeight="1" x14ac:dyDescent="0.2">
      <c r="B47" s="9"/>
      <c r="L47" s="9"/>
    </row>
    <row r="48" spans="1:31" ht="14.4" customHeight="1" x14ac:dyDescent="0.2">
      <c r="B48" s="9"/>
      <c r="L48" s="9"/>
    </row>
    <row r="49" spans="1:31" ht="14.4" customHeight="1" x14ac:dyDescent="0.2">
      <c r="B49" s="9"/>
      <c r="L49" s="9"/>
    </row>
    <row r="50" spans="1:31" s="16" customFormat="1" ht="14.4" customHeight="1" x14ac:dyDescent="0.2">
      <c r="B50" s="15"/>
      <c r="D50" s="36" t="s">
        <v>44</v>
      </c>
      <c r="E50" s="37"/>
      <c r="F50" s="37"/>
      <c r="G50" s="36" t="s">
        <v>45</v>
      </c>
      <c r="H50" s="37"/>
      <c r="I50" s="37"/>
      <c r="J50" s="37"/>
      <c r="K50" s="198"/>
      <c r="L50" s="15"/>
    </row>
    <row r="51" spans="1:31" x14ac:dyDescent="0.2">
      <c r="B51" s="9"/>
      <c r="L51" s="9"/>
    </row>
    <row r="52" spans="1:31" x14ac:dyDescent="0.2">
      <c r="B52" s="9"/>
      <c r="L52" s="9"/>
    </row>
    <row r="53" spans="1:31" x14ac:dyDescent="0.2">
      <c r="B53" s="9"/>
      <c r="L53" s="9"/>
    </row>
    <row r="54" spans="1:31" x14ac:dyDescent="0.2">
      <c r="B54" s="9"/>
      <c r="L54" s="9"/>
    </row>
    <row r="55" spans="1:31" x14ac:dyDescent="0.2">
      <c r="B55" s="9"/>
      <c r="L55" s="9"/>
    </row>
    <row r="56" spans="1:31" x14ac:dyDescent="0.2">
      <c r="B56" s="9"/>
      <c r="L56" s="9"/>
    </row>
    <row r="57" spans="1:31" x14ac:dyDescent="0.2">
      <c r="B57" s="9"/>
      <c r="L57" s="9"/>
    </row>
    <row r="58" spans="1:31" x14ac:dyDescent="0.2">
      <c r="B58" s="9"/>
      <c r="L58" s="9"/>
    </row>
    <row r="59" spans="1:31" x14ac:dyDescent="0.2">
      <c r="B59" s="9"/>
      <c r="L59" s="9"/>
    </row>
    <row r="60" spans="1:31" x14ac:dyDescent="0.2">
      <c r="B60" s="9"/>
      <c r="L60" s="9"/>
    </row>
    <row r="61" spans="1:31" s="16" customFormat="1" ht="13.2" x14ac:dyDescent="0.2">
      <c r="A61" s="13"/>
      <c r="B61" s="14"/>
      <c r="C61" s="13"/>
      <c r="D61" s="38" t="s">
        <v>46</v>
      </c>
      <c r="E61" s="39"/>
      <c r="F61" s="40" t="s">
        <v>47</v>
      </c>
      <c r="G61" s="38" t="s">
        <v>46</v>
      </c>
      <c r="H61" s="39"/>
      <c r="I61" s="39"/>
      <c r="J61" s="41" t="s">
        <v>47</v>
      </c>
      <c r="K61" s="199"/>
      <c r="L61" s="1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31" x14ac:dyDescent="0.2">
      <c r="B62" s="9"/>
      <c r="L62" s="9"/>
    </row>
    <row r="63" spans="1:31" x14ac:dyDescent="0.2">
      <c r="B63" s="9"/>
      <c r="L63" s="9"/>
    </row>
    <row r="64" spans="1:31" x14ac:dyDescent="0.2">
      <c r="B64" s="9"/>
      <c r="L64" s="9"/>
    </row>
    <row r="65" spans="1:31" s="16" customFormat="1" ht="13.2" x14ac:dyDescent="0.2">
      <c r="A65" s="13"/>
      <c r="B65" s="14"/>
      <c r="C65" s="13"/>
      <c r="D65" s="36" t="s">
        <v>48</v>
      </c>
      <c r="E65" s="42"/>
      <c r="F65" s="42"/>
      <c r="G65" s="36" t="s">
        <v>49</v>
      </c>
      <c r="H65" s="42"/>
      <c r="I65" s="42"/>
      <c r="J65" s="42"/>
      <c r="K65" s="200"/>
      <c r="L65" s="1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pans="1:31" x14ac:dyDescent="0.2">
      <c r="B66" s="9"/>
      <c r="L66" s="9"/>
    </row>
    <row r="67" spans="1:31" x14ac:dyDescent="0.2">
      <c r="B67" s="9"/>
      <c r="L67" s="9"/>
    </row>
    <row r="68" spans="1:31" x14ac:dyDescent="0.2">
      <c r="B68" s="9"/>
      <c r="L68" s="9"/>
    </row>
    <row r="69" spans="1:31" x14ac:dyDescent="0.2">
      <c r="B69" s="9"/>
      <c r="L69" s="9"/>
    </row>
    <row r="70" spans="1:31" x14ac:dyDescent="0.2">
      <c r="B70" s="9"/>
      <c r="L70" s="9"/>
    </row>
    <row r="71" spans="1:31" x14ac:dyDescent="0.2">
      <c r="B71" s="9"/>
      <c r="L71" s="9"/>
    </row>
    <row r="72" spans="1:31" x14ac:dyDescent="0.2">
      <c r="B72" s="9"/>
      <c r="L72" s="9"/>
    </row>
    <row r="73" spans="1:31" x14ac:dyDescent="0.2">
      <c r="B73" s="9"/>
      <c r="L73" s="9"/>
    </row>
    <row r="74" spans="1:31" x14ac:dyDescent="0.2">
      <c r="B74" s="9"/>
      <c r="L74" s="9"/>
    </row>
    <row r="75" spans="1:31" x14ac:dyDescent="0.2">
      <c r="B75" s="9"/>
      <c r="L75" s="9"/>
    </row>
    <row r="76" spans="1:31" s="16" customFormat="1" ht="13.2" x14ac:dyDescent="0.2">
      <c r="A76" s="13"/>
      <c r="B76" s="14"/>
      <c r="C76" s="13"/>
      <c r="D76" s="38" t="s">
        <v>46</v>
      </c>
      <c r="E76" s="39"/>
      <c r="F76" s="40" t="s">
        <v>47</v>
      </c>
      <c r="G76" s="38" t="s">
        <v>46</v>
      </c>
      <c r="H76" s="39"/>
      <c r="I76" s="39"/>
      <c r="J76" s="41" t="s">
        <v>47</v>
      </c>
      <c r="K76" s="199"/>
      <c r="L76" s="15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6" customFormat="1" ht="14.4" customHeight="1" x14ac:dyDescent="0.2">
      <c r="A77" s="13"/>
      <c r="B77" s="43"/>
      <c r="C77" s="44"/>
      <c r="D77" s="44"/>
      <c r="E77" s="44"/>
      <c r="F77" s="44"/>
      <c r="G77" s="44"/>
      <c r="H77" s="44"/>
      <c r="I77" s="44"/>
      <c r="J77" s="44"/>
      <c r="K77" s="201"/>
      <c r="L77" s="15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81" spans="1:47" s="16" customFormat="1" ht="6.9" customHeight="1" x14ac:dyDescent="0.2">
      <c r="A81" s="13"/>
      <c r="B81" s="45"/>
      <c r="C81" s="46"/>
      <c r="D81" s="46"/>
      <c r="E81" s="46"/>
      <c r="F81" s="46"/>
      <c r="G81" s="46"/>
      <c r="H81" s="46"/>
      <c r="I81" s="46"/>
      <c r="J81" s="46"/>
      <c r="K81" s="202"/>
      <c r="L81" s="15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47" s="16" customFormat="1" ht="24.9" customHeight="1" x14ac:dyDescent="0.2">
      <c r="A82" s="13"/>
      <c r="B82" s="14"/>
      <c r="C82" s="10" t="s">
        <v>96</v>
      </c>
      <c r="D82" s="13"/>
      <c r="E82" s="13"/>
      <c r="F82" s="13"/>
      <c r="G82" s="13"/>
      <c r="H82" s="13"/>
      <c r="I82" s="13"/>
      <c r="J82" s="13"/>
      <c r="K82" s="195"/>
      <c r="L82" s="15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47" s="16" customFormat="1" ht="6.9" customHeight="1" x14ac:dyDescent="0.2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95"/>
      <c r="L83" s="15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47" s="16" customFormat="1" ht="12" customHeight="1" x14ac:dyDescent="0.2">
      <c r="A84" s="13"/>
      <c r="B84" s="14"/>
      <c r="C84" s="12" t="s">
        <v>15</v>
      </c>
      <c r="D84" s="13"/>
      <c r="E84" s="13"/>
      <c r="F84" s="13"/>
      <c r="G84" s="13"/>
      <c r="H84" s="13"/>
      <c r="I84" s="13"/>
      <c r="J84" s="13"/>
      <c r="K84" s="195"/>
      <c r="L84" s="15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47" s="16" customFormat="1" ht="26.25" customHeight="1" x14ac:dyDescent="0.2">
      <c r="A85" s="13"/>
      <c r="B85" s="14"/>
      <c r="C85" s="13"/>
      <c r="D85" s="13"/>
      <c r="E85" s="249" t="str">
        <f>E7</f>
        <v>SŠ zemědělská a VOŠ Chrudim - hospodaření se srážkovými vodami v areálu školního statku</v>
      </c>
      <c r="F85" s="250"/>
      <c r="G85" s="250"/>
      <c r="H85" s="250"/>
      <c r="I85" s="13"/>
      <c r="J85" s="13"/>
      <c r="K85" s="195"/>
      <c r="L85" s="15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47" s="16" customFormat="1" ht="12" customHeight="1" x14ac:dyDescent="0.2">
      <c r="A86" s="13"/>
      <c r="B86" s="14"/>
      <c r="C86" s="12" t="s">
        <v>94</v>
      </c>
      <c r="D86" s="13"/>
      <c r="E86" s="13"/>
      <c r="F86" s="13"/>
      <c r="G86" s="13"/>
      <c r="H86" s="13"/>
      <c r="I86" s="13"/>
      <c r="J86" s="13"/>
      <c r="K86" s="195"/>
      <c r="L86" s="15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47" s="16" customFormat="1" ht="16.5" customHeight="1" x14ac:dyDescent="0.2">
      <c r="A87" s="13"/>
      <c r="B87" s="14"/>
      <c r="C87" s="13"/>
      <c r="D87" s="13"/>
      <c r="E87" s="232" t="str">
        <f>E9</f>
        <v>IO 02 - Dešťová kanalizace a retence</v>
      </c>
      <c r="F87" s="248"/>
      <c r="G87" s="248"/>
      <c r="H87" s="248"/>
      <c r="I87" s="13"/>
      <c r="J87" s="13"/>
      <c r="K87" s="195"/>
      <c r="L87" s="15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47" s="16" customFormat="1" ht="6.9" customHeight="1" x14ac:dyDescent="0.2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95"/>
      <c r="L88" s="15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47" s="16" customFormat="1" ht="12" customHeight="1" x14ac:dyDescent="0.2">
      <c r="A89" s="13"/>
      <c r="B89" s="14"/>
      <c r="C89" s="12" t="s">
        <v>19</v>
      </c>
      <c r="D89" s="13"/>
      <c r="E89" s="13"/>
      <c r="F89" s="17" t="str">
        <f>F12</f>
        <v xml:space="preserve"> </v>
      </c>
      <c r="G89" s="13"/>
      <c r="H89" s="13"/>
      <c r="I89" s="12" t="s">
        <v>21</v>
      </c>
      <c r="J89" s="18"/>
      <c r="K89" s="195"/>
      <c r="L89" s="15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47" s="16" customFormat="1" ht="6.9" customHeight="1" x14ac:dyDescent="0.2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95"/>
      <c r="L90" s="15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47" s="16" customFormat="1" ht="15.15" customHeight="1" x14ac:dyDescent="0.2">
      <c r="A91" s="13"/>
      <c r="B91" s="14"/>
      <c r="C91" s="12" t="s">
        <v>22</v>
      </c>
      <c r="D91" s="13"/>
      <c r="E91" s="13"/>
      <c r="F91" s="17" t="str">
        <f>E15</f>
        <v xml:space="preserve"> </v>
      </c>
      <c r="G91" s="13"/>
      <c r="H91" s="13"/>
      <c r="I91" s="12" t="s">
        <v>27</v>
      </c>
      <c r="J91" s="47" t="str">
        <f>E21</f>
        <v xml:space="preserve"> </v>
      </c>
      <c r="K91" s="195"/>
      <c r="L91" s="15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47" s="16" customFormat="1" ht="15.15" customHeight="1" x14ac:dyDescent="0.2">
      <c r="A92" s="13"/>
      <c r="B92" s="14"/>
      <c r="C92" s="12" t="s">
        <v>25</v>
      </c>
      <c r="D92" s="13"/>
      <c r="E92" s="13"/>
      <c r="F92" s="17" t="str">
        <f>IF(E18="","",E18)</f>
        <v>Vyplň údaj</v>
      </c>
      <c r="G92" s="13"/>
      <c r="H92" s="13"/>
      <c r="I92" s="12" t="s">
        <v>29</v>
      </c>
      <c r="J92" s="47" t="str">
        <f>E24</f>
        <v xml:space="preserve"> </v>
      </c>
      <c r="K92" s="195"/>
      <c r="L92" s="15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47" s="16" customFormat="1" ht="10.35" customHeight="1" x14ac:dyDescent="0.2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95"/>
      <c r="L93" s="15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47" s="16" customFormat="1" ht="29.25" customHeight="1" x14ac:dyDescent="0.2">
      <c r="A94" s="13"/>
      <c r="B94" s="14"/>
      <c r="C94" s="48" t="s">
        <v>97</v>
      </c>
      <c r="D94" s="30"/>
      <c r="E94" s="30"/>
      <c r="F94" s="30"/>
      <c r="G94" s="30"/>
      <c r="H94" s="30"/>
      <c r="I94" s="30"/>
      <c r="J94" s="49" t="s">
        <v>98</v>
      </c>
      <c r="K94" s="203"/>
      <c r="L94" s="15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47" s="16" customFormat="1" ht="10.35" customHeight="1" x14ac:dyDescent="0.2">
      <c r="A95" s="13"/>
      <c r="B95" s="14"/>
      <c r="C95" s="13"/>
      <c r="D95" s="13"/>
      <c r="E95" s="13"/>
      <c r="F95" s="13"/>
      <c r="G95" s="13"/>
      <c r="H95" s="13"/>
      <c r="I95" s="13"/>
      <c r="J95" s="13"/>
      <c r="K95" s="195"/>
      <c r="L95" s="15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47" s="16" customFormat="1" ht="22.95" customHeight="1" x14ac:dyDescent="0.2">
      <c r="A96" s="13"/>
      <c r="B96" s="14"/>
      <c r="C96" s="50" t="s">
        <v>99</v>
      </c>
      <c r="D96" s="13"/>
      <c r="E96" s="13"/>
      <c r="F96" s="13"/>
      <c r="G96" s="13"/>
      <c r="H96" s="13"/>
      <c r="I96" s="13"/>
      <c r="J96" s="25">
        <f>J121</f>
        <v>0</v>
      </c>
      <c r="K96" s="195"/>
      <c r="L96" s="15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U96" s="6" t="s">
        <v>100</v>
      </c>
    </row>
    <row r="97" spans="1:31" s="51" customFormat="1" ht="24.9" customHeight="1" x14ac:dyDescent="0.2">
      <c r="B97" s="52"/>
      <c r="D97" s="53" t="s">
        <v>506</v>
      </c>
      <c r="E97" s="54"/>
      <c r="F97" s="54"/>
      <c r="G97" s="54"/>
      <c r="H97" s="54"/>
      <c r="I97" s="54"/>
      <c r="J97" s="55">
        <f>J122</f>
        <v>0</v>
      </c>
      <c r="K97" s="204"/>
      <c r="L97" s="52"/>
    </row>
    <row r="98" spans="1:31" s="51" customFormat="1" ht="24.9" customHeight="1" x14ac:dyDescent="0.2">
      <c r="B98" s="52"/>
      <c r="D98" s="53" t="s">
        <v>507</v>
      </c>
      <c r="E98" s="54"/>
      <c r="F98" s="54"/>
      <c r="G98" s="54"/>
      <c r="H98" s="54"/>
      <c r="I98" s="54"/>
      <c r="J98" s="55">
        <f>J157</f>
        <v>0</v>
      </c>
      <c r="K98" s="204"/>
      <c r="L98" s="52"/>
    </row>
    <row r="99" spans="1:31" s="51" customFormat="1" ht="24.9" customHeight="1" x14ac:dyDescent="0.2">
      <c r="B99" s="52"/>
      <c r="D99" s="53" t="s">
        <v>643</v>
      </c>
      <c r="E99" s="54"/>
      <c r="F99" s="54"/>
      <c r="G99" s="54"/>
      <c r="H99" s="54"/>
      <c r="I99" s="54"/>
      <c r="J99" s="55">
        <f>J186</f>
        <v>0</v>
      </c>
      <c r="K99" s="204"/>
      <c r="L99" s="52"/>
    </row>
    <row r="100" spans="1:31" s="51" customFormat="1" ht="24.9" customHeight="1" x14ac:dyDescent="0.2">
      <c r="B100" s="52"/>
      <c r="D100" s="53" t="s">
        <v>509</v>
      </c>
      <c r="E100" s="54"/>
      <c r="F100" s="54"/>
      <c r="G100" s="54"/>
      <c r="H100" s="54"/>
      <c r="I100" s="54"/>
      <c r="J100" s="55">
        <f>J225</f>
        <v>0</v>
      </c>
      <c r="K100" s="204"/>
      <c r="L100" s="52"/>
    </row>
    <row r="101" spans="1:31" s="51" customFormat="1" ht="24.9" customHeight="1" x14ac:dyDescent="0.2">
      <c r="B101" s="52"/>
      <c r="D101" s="53" t="s">
        <v>510</v>
      </c>
      <c r="E101" s="54"/>
      <c r="F101" s="54"/>
      <c r="G101" s="54"/>
      <c r="H101" s="54"/>
      <c r="I101" s="54"/>
      <c r="J101" s="55">
        <f>J228</f>
        <v>0</v>
      </c>
      <c r="K101" s="204"/>
      <c r="L101" s="52"/>
    </row>
    <row r="102" spans="1:31" s="16" customFormat="1" ht="21.75" customHeight="1" x14ac:dyDescent="0.2">
      <c r="A102" s="13"/>
      <c r="B102" s="14"/>
      <c r="C102" s="13"/>
      <c r="D102" s="13"/>
      <c r="E102" s="13"/>
      <c r="F102" s="13"/>
      <c r="G102" s="13"/>
      <c r="H102" s="13"/>
      <c r="I102" s="13"/>
      <c r="J102" s="13"/>
      <c r="K102" s="195"/>
      <c r="L102" s="15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</row>
    <row r="103" spans="1:31" s="16" customFormat="1" ht="6.9" customHeight="1" x14ac:dyDescent="0.2">
      <c r="A103" s="13"/>
      <c r="B103" s="43"/>
      <c r="C103" s="44"/>
      <c r="D103" s="44"/>
      <c r="E103" s="44"/>
      <c r="F103" s="44"/>
      <c r="G103" s="44"/>
      <c r="H103" s="44"/>
      <c r="I103" s="44"/>
      <c r="J103" s="44"/>
      <c r="K103" s="201"/>
      <c r="L103" s="15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</row>
    <row r="107" spans="1:31" s="16" customFormat="1" ht="6.9" customHeight="1" x14ac:dyDescent="0.2">
      <c r="A107" s="13"/>
      <c r="B107" s="45"/>
      <c r="C107" s="46"/>
      <c r="D107" s="46"/>
      <c r="E107" s="46"/>
      <c r="F107" s="46"/>
      <c r="G107" s="46"/>
      <c r="H107" s="46"/>
      <c r="I107" s="46"/>
      <c r="J107" s="46"/>
      <c r="K107" s="202"/>
      <c r="L107" s="15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</row>
    <row r="108" spans="1:31" s="16" customFormat="1" ht="24.9" customHeight="1" x14ac:dyDescent="0.2">
      <c r="A108" s="13"/>
      <c r="B108" s="14"/>
      <c r="C108" s="10" t="s">
        <v>112</v>
      </c>
      <c r="D108" s="13"/>
      <c r="E108" s="13"/>
      <c r="F108" s="13"/>
      <c r="G108" s="13"/>
      <c r="H108" s="13"/>
      <c r="I108" s="13"/>
      <c r="J108" s="13"/>
      <c r="K108" s="195"/>
      <c r="L108" s="15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</row>
    <row r="109" spans="1:31" s="16" customFormat="1" ht="6.9" customHeight="1" x14ac:dyDescent="0.2">
      <c r="A109" s="13"/>
      <c r="B109" s="14"/>
      <c r="C109" s="13"/>
      <c r="D109" s="13"/>
      <c r="E109" s="13"/>
      <c r="F109" s="13"/>
      <c r="G109" s="13"/>
      <c r="H109" s="13"/>
      <c r="I109" s="13"/>
      <c r="J109" s="13"/>
      <c r="K109" s="195"/>
      <c r="L109" s="15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</row>
    <row r="110" spans="1:31" s="16" customFormat="1" ht="12" customHeight="1" x14ac:dyDescent="0.2">
      <c r="A110" s="13"/>
      <c r="B110" s="14"/>
      <c r="C110" s="12" t="s">
        <v>15</v>
      </c>
      <c r="D110" s="13"/>
      <c r="E110" s="13"/>
      <c r="F110" s="13"/>
      <c r="G110" s="13"/>
      <c r="H110" s="13"/>
      <c r="I110" s="13"/>
      <c r="J110" s="13"/>
      <c r="K110" s="195"/>
      <c r="L110" s="15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</row>
    <row r="111" spans="1:31" s="16" customFormat="1" ht="26.25" customHeight="1" x14ac:dyDescent="0.2">
      <c r="A111" s="13"/>
      <c r="B111" s="14"/>
      <c r="C111" s="13"/>
      <c r="D111" s="13"/>
      <c r="E111" s="249" t="str">
        <f>E7</f>
        <v>SŠ zemědělská a VOŠ Chrudim - hospodaření se srážkovými vodami v areálu školního statku</v>
      </c>
      <c r="F111" s="250"/>
      <c r="G111" s="250"/>
      <c r="H111" s="250"/>
      <c r="I111" s="13"/>
      <c r="J111" s="13"/>
      <c r="K111" s="195"/>
      <c r="L111" s="15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</row>
    <row r="112" spans="1:31" s="16" customFormat="1" ht="12" customHeight="1" x14ac:dyDescent="0.2">
      <c r="A112" s="13"/>
      <c r="B112" s="14"/>
      <c r="C112" s="12" t="s">
        <v>94</v>
      </c>
      <c r="D112" s="13"/>
      <c r="E112" s="13"/>
      <c r="F112" s="13"/>
      <c r="G112" s="13"/>
      <c r="H112" s="13"/>
      <c r="I112" s="13"/>
      <c r="J112" s="13"/>
      <c r="K112" s="195"/>
      <c r="L112" s="15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</row>
    <row r="113" spans="1:65" s="16" customFormat="1" ht="16.5" customHeight="1" x14ac:dyDescent="0.2">
      <c r="A113" s="13"/>
      <c r="B113" s="14"/>
      <c r="C113" s="13"/>
      <c r="D113" s="13"/>
      <c r="E113" s="232" t="str">
        <f>E9</f>
        <v>IO 02 - Dešťová kanalizace a retence</v>
      </c>
      <c r="F113" s="248"/>
      <c r="G113" s="248"/>
      <c r="H113" s="248"/>
      <c r="I113" s="13"/>
      <c r="J113" s="13"/>
      <c r="K113" s="195"/>
      <c r="L113" s="15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</row>
    <row r="114" spans="1:65" s="16" customFormat="1" ht="6.9" customHeight="1" x14ac:dyDescent="0.2">
      <c r="A114" s="13"/>
      <c r="B114" s="14"/>
      <c r="C114" s="13"/>
      <c r="D114" s="13"/>
      <c r="E114" s="13"/>
      <c r="F114" s="13"/>
      <c r="G114" s="13"/>
      <c r="H114" s="13"/>
      <c r="I114" s="13"/>
      <c r="J114" s="13"/>
      <c r="K114" s="195"/>
      <c r="L114" s="15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</row>
    <row r="115" spans="1:65" s="16" customFormat="1" ht="12" customHeight="1" x14ac:dyDescent="0.2">
      <c r="A115" s="13"/>
      <c r="B115" s="14"/>
      <c r="C115" s="12" t="s">
        <v>19</v>
      </c>
      <c r="D115" s="13"/>
      <c r="E115" s="13"/>
      <c r="F115" s="17" t="str">
        <f>F12</f>
        <v xml:space="preserve"> </v>
      </c>
      <c r="G115" s="13"/>
      <c r="H115" s="13"/>
      <c r="I115" s="12" t="s">
        <v>21</v>
      </c>
      <c r="J115" s="18"/>
      <c r="K115" s="195"/>
      <c r="L115" s="15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</row>
    <row r="116" spans="1:65" s="16" customFormat="1" ht="6.9" customHeight="1" x14ac:dyDescent="0.2">
      <c r="A116" s="13"/>
      <c r="B116" s="14"/>
      <c r="C116" s="13"/>
      <c r="D116" s="13"/>
      <c r="E116" s="13"/>
      <c r="F116" s="13"/>
      <c r="G116" s="13"/>
      <c r="H116" s="13"/>
      <c r="I116" s="13"/>
      <c r="J116" s="13"/>
      <c r="K116" s="195"/>
      <c r="L116" s="15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</row>
    <row r="117" spans="1:65" s="16" customFormat="1" ht="15.15" customHeight="1" x14ac:dyDescent="0.2">
      <c r="A117" s="13"/>
      <c r="B117" s="14"/>
      <c r="C117" s="12" t="s">
        <v>22</v>
      </c>
      <c r="D117" s="13"/>
      <c r="E117" s="13"/>
      <c r="F117" s="17" t="str">
        <f>E15</f>
        <v xml:space="preserve"> </v>
      </c>
      <c r="G117" s="13"/>
      <c r="H117" s="13"/>
      <c r="I117" s="12" t="s">
        <v>27</v>
      </c>
      <c r="J117" s="47" t="str">
        <f>E21</f>
        <v xml:space="preserve"> </v>
      </c>
      <c r="K117" s="195"/>
      <c r="L117" s="15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</row>
    <row r="118" spans="1:65" s="16" customFormat="1" ht="15.15" customHeight="1" x14ac:dyDescent="0.2">
      <c r="A118" s="13"/>
      <c r="B118" s="14"/>
      <c r="C118" s="12" t="s">
        <v>25</v>
      </c>
      <c r="D118" s="13"/>
      <c r="E118" s="13"/>
      <c r="F118" s="17" t="str">
        <f>IF(E18="","",E18)</f>
        <v>Vyplň údaj</v>
      </c>
      <c r="G118" s="13"/>
      <c r="H118" s="13"/>
      <c r="I118" s="12" t="s">
        <v>29</v>
      </c>
      <c r="J118" s="47" t="str">
        <f>E24</f>
        <v xml:space="preserve"> </v>
      </c>
      <c r="K118" s="195"/>
      <c r="L118" s="15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</row>
    <row r="119" spans="1:65" s="16" customFormat="1" ht="10.35" customHeight="1" x14ac:dyDescent="0.2">
      <c r="A119" s="13"/>
      <c r="B119" s="14"/>
      <c r="C119" s="13"/>
      <c r="D119" s="13"/>
      <c r="E119" s="13"/>
      <c r="F119" s="13"/>
      <c r="G119" s="13"/>
      <c r="H119" s="13"/>
      <c r="I119" s="13"/>
      <c r="J119" s="13"/>
      <c r="K119" s="195"/>
      <c r="L119" s="15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</row>
    <row r="120" spans="1:65" s="70" customFormat="1" ht="29.25" customHeight="1" x14ac:dyDescent="0.2">
      <c r="A120" s="61"/>
      <c r="B120" s="62"/>
      <c r="C120" s="63" t="s">
        <v>113</v>
      </c>
      <c r="D120" s="64" t="s">
        <v>56</v>
      </c>
      <c r="E120" s="64" t="s">
        <v>52</v>
      </c>
      <c r="F120" s="64" t="s">
        <v>53</v>
      </c>
      <c r="G120" s="64" t="s">
        <v>114</v>
      </c>
      <c r="H120" s="64" t="s">
        <v>115</v>
      </c>
      <c r="I120" s="64" t="s">
        <v>116</v>
      </c>
      <c r="J120" s="64" t="s">
        <v>98</v>
      </c>
      <c r="K120" s="65" t="s">
        <v>117</v>
      </c>
      <c r="L120" s="66"/>
      <c r="M120" s="67" t="s">
        <v>1</v>
      </c>
      <c r="N120" s="68" t="s">
        <v>35</v>
      </c>
      <c r="O120" s="68" t="s">
        <v>118</v>
      </c>
      <c r="P120" s="68" t="s">
        <v>119</v>
      </c>
      <c r="Q120" s="68" t="s">
        <v>120</v>
      </c>
      <c r="R120" s="68" t="s">
        <v>121</v>
      </c>
      <c r="S120" s="68" t="s">
        <v>122</v>
      </c>
      <c r="T120" s="69" t="s">
        <v>123</v>
      </c>
      <c r="U120" s="61"/>
      <c r="V120" s="61"/>
      <c r="W120" s="61"/>
      <c r="X120" s="61"/>
      <c r="Y120" s="61"/>
      <c r="Z120" s="61"/>
      <c r="AA120" s="61"/>
      <c r="AB120" s="61"/>
      <c r="AC120" s="61"/>
      <c r="AD120" s="61"/>
      <c r="AE120" s="61"/>
    </row>
    <row r="121" spans="1:65" s="16" customFormat="1" ht="22.95" customHeight="1" x14ac:dyDescent="0.3">
      <c r="A121" s="13"/>
      <c r="B121" s="14"/>
      <c r="C121" s="71" t="s">
        <v>124</v>
      </c>
      <c r="D121" s="13"/>
      <c r="E121" s="13"/>
      <c r="F121" s="13"/>
      <c r="G121" s="13"/>
      <c r="H121" s="13"/>
      <c r="I121" s="13"/>
      <c r="J121" s="72">
        <f>BK121</f>
        <v>0</v>
      </c>
      <c r="K121" s="195"/>
      <c r="L121" s="14"/>
      <c r="M121" s="73"/>
      <c r="N121" s="74"/>
      <c r="O121" s="23"/>
      <c r="P121" s="75">
        <f>P122+P157+P186+P225+P228</f>
        <v>0</v>
      </c>
      <c r="Q121" s="23"/>
      <c r="R121" s="75">
        <f>R122+R157+R186+R225+R228</f>
        <v>0</v>
      </c>
      <c r="S121" s="23"/>
      <c r="T121" s="76">
        <f>T122+T157+T186+T225+T228</f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6" t="s">
        <v>70</v>
      </c>
      <c r="AU121" s="6" t="s">
        <v>100</v>
      </c>
      <c r="BK121" s="77">
        <f>BK122+BK157+BK186+BK225+BK228</f>
        <v>0</v>
      </c>
    </row>
    <row r="122" spans="1:65" s="78" customFormat="1" ht="25.95" customHeight="1" x14ac:dyDescent="0.25">
      <c r="B122" s="79"/>
      <c r="D122" s="80" t="s">
        <v>70</v>
      </c>
      <c r="E122" s="81" t="s">
        <v>511</v>
      </c>
      <c r="F122" s="81" t="s">
        <v>128</v>
      </c>
      <c r="J122" s="82">
        <f>BK122</f>
        <v>0</v>
      </c>
      <c r="K122" s="87"/>
      <c r="L122" s="79"/>
      <c r="M122" s="83"/>
      <c r="N122" s="84"/>
      <c r="O122" s="84"/>
      <c r="P122" s="85">
        <f>SUM(P123:P156)</f>
        <v>0</v>
      </c>
      <c r="Q122" s="84"/>
      <c r="R122" s="85">
        <f>SUM(R123:R156)</f>
        <v>0</v>
      </c>
      <c r="S122" s="84"/>
      <c r="T122" s="86">
        <f>SUM(T123:T156)</f>
        <v>0</v>
      </c>
      <c r="AR122" s="80" t="s">
        <v>79</v>
      </c>
      <c r="AT122" s="87" t="s">
        <v>70</v>
      </c>
      <c r="AU122" s="87" t="s">
        <v>71</v>
      </c>
      <c r="AY122" s="80" t="s">
        <v>127</v>
      </c>
      <c r="BK122" s="88">
        <f>SUM(BK123:BK156)</f>
        <v>0</v>
      </c>
    </row>
    <row r="123" spans="1:65" s="16" customFormat="1" ht="14.4" customHeight="1" x14ac:dyDescent="0.2">
      <c r="A123" s="13"/>
      <c r="B123" s="14"/>
      <c r="C123" s="91" t="s">
        <v>79</v>
      </c>
      <c r="D123" s="91" t="s">
        <v>129</v>
      </c>
      <c r="E123" s="92" t="s">
        <v>644</v>
      </c>
      <c r="F123" s="93" t="s">
        <v>513</v>
      </c>
      <c r="G123" s="94" t="s">
        <v>162</v>
      </c>
      <c r="H123" s="95">
        <v>250</v>
      </c>
      <c r="I123" s="3">
        <v>0</v>
      </c>
      <c r="J123" s="96">
        <f>ROUND(I123*H123,2)</f>
        <v>0</v>
      </c>
      <c r="K123" s="94" t="s">
        <v>855</v>
      </c>
      <c r="L123" s="14"/>
      <c r="M123" s="97" t="s">
        <v>1</v>
      </c>
      <c r="N123" s="98" t="s">
        <v>36</v>
      </c>
      <c r="O123" s="99"/>
      <c r="P123" s="100">
        <f>O123*H123</f>
        <v>0</v>
      </c>
      <c r="Q123" s="100">
        <v>0</v>
      </c>
      <c r="R123" s="100">
        <f>Q123*H123</f>
        <v>0</v>
      </c>
      <c r="S123" s="100">
        <v>0</v>
      </c>
      <c r="T123" s="101">
        <f>S123*H123</f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02" t="s">
        <v>134</v>
      </c>
      <c r="AT123" s="102" t="s">
        <v>129</v>
      </c>
      <c r="AU123" s="102" t="s">
        <v>79</v>
      </c>
      <c r="AY123" s="6" t="s">
        <v>127</v>
      </c>
      <c r="BE123" s="103">
        <f>IF(N123="základní",J123,0)</f>
        <v>0</v>
      </c>
      <c r="BF123" s="103">
        <f>IF(N123="snížená",J123,0)</f>
        <v>0</v>
      </c>
      <c r="BG123" s="103">
        <f>IF(N123="zákl. přenesená",J123,0)</f>
        <v>0</v>
      </c>
      <c r="BH123" s="103">
        <f>IF(N123="sníž. přenesená",J123,0)</f>
        <v>0</v>
      </c>
      <c r="BI123" s="103">
        <f>IF(N123="nulová",J123,0)</f>
        <v>0</v>
      </c>
      <c r="BJ123" s="6" t="s">
        <v>79</v>
      </c>
      <c r="BK123" s="103">
        <f>ROUND(I123*H123,2)</f>
        <v>0</v>
      </c>
      <c r="BL123" s="6" t="s">
        <v>134</v>
      </c>
      <c r="BM123" s="102" t="s">
        <v>81</v>
      </c>
    </row>
    <row r="124" spans="1:65" s="16" customFormat="1" x14ac:dyDescent="0.2">
      <c r="A124" s="13"/>
      <c r="B124" s="14"/>
      <c r="C124" s="13"/>
      <c r="D124" s="104" t="s">
        <v>136</v>
      </c>
      <c r="E124" s="13"/>
      <c r="F124" s="105" t="s">
        <v>513</v>
      </c>
      <c r="G124" s="13"/>
      <c r="H124" s="13"/>
      <c r="I124" s="13"/>
      <c r="J124" s="13"/>
      <c r="K124" s="195"/>
      <c r="L124" s="14"/>
      <c r="M124" s="106"/>
      <c r="N124" s="107"/>
      <c r="O124" s="99"/>
      <c r="P124" s="99"/>
      <c r="Q124" s="99"/>
      <c r="R124" s="99"/>
      <c r="S124" s="99"/>
      <c r="T124" s="10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6" t="s">
        <v>136</v>
      </c>
      <c r="AU124" s="6" t="s">
        <v>79</v>
      </c>
    </row>
    <row r="125" spans="1:65" s="16" customFormat="1" ht="14.4" customHeight="1" x14ac:dyDescent="0.2">
      <c r="A125" s="13"/>
      <c r="B125" s="14"/>
      <c r="C125" s="91" t="s">
        <v>81</v>
      </c>
      <c r="D125" s="91" t="s">
        <v>129</v>
      </c>
      <c r="E125" s="92" t="s">
        <v>645</v>
      </c>
      <c r="F125" s="93" t="s">
        <v>515</v>
      </c>
      <c r="G125" s="94" t="s">
        <v>132</v>
      </c>
      <c r="H125" s="95">
        <v>950</v>
      </c>
      <c r="I125" s="3">
        <v>0</v>
      </c>
      <c r="J125" s="96">
        <f>ROUND(I125*H125,2)</f>
        <v>0</v>
      </c>
      <c r="K125" s="94" t="s">
        <v>855</v>
      </c>
      <c r="L125" s="14"/>
      <c r="M125" s="97" t="s">
        <v>1</v>
      </c>
      <c r="N125" s="98" t="s">
        <v>36</v>
      </c>
      <c r="O125" s="99"/>
      <c r="P125" s="100">
        <f>O125*H125</f>
        <v>0</v>
      </c>
      <c r="Q125" s="100">
        <v>0</v>
      </c>
      <c r="R125" s="100">
        <f>Q125*H125</f>
        <v>0</v>
      </c>
      <c r="S125" s="100">
        <v>0</v>
      </c>
      <c r="T125" s="101">
        <f>S125*H125</f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02" t="s">
        <v>134</v>
      </c>
      <c r="AT125" s="102" t="s">
        <v>129</v>
      </c>
      <c r="AU125" s="102" t="s">
        <v>79</v>
      </c>
      <c r="AY125" s="6" t="s">
        <v>127</v>
      </c>
      <c r="BE125" s="103">
        <f>IF(N125="základní",J125,0)</f>
        <v>0</v>
      </c>
      <c r="BF125" s="103">
        <f>IF(N125="snížená",J125,0)</f>
        <v>0</v>
      </c>
      <c r="BG125" s="103">
        <f>IF(N125="zákl. přenesená",J125,0)</f>
        <v>0</v>
      </c>
      <c r="BH125" s="103">
        <f>IF(N125="sníž. přenesená",J125,0)</f>
        <v>0</v>
      </c>
      <c r="BI125" s="103">
        <f>IF(N125="nulová",J125,0)</f>
        <v>0</v>
      </c>
      <c r="BJ125" s="6" t="s">
        <v>79</v>
      </c>
      <c r="BK125" s="103">
        <f>ROUND(I125*H125,2)</f>
        <v>0</v>
      </c>
      <c r="BL125" s="6" t="s">
        <v>134</v>
      </c>
      <c r="BM125" s="102" t="s">
        <v>134</v>
      </c>
    </row>
    <row r="126" spans="1:65" s="16" customFormat="1" x14ac:dyDescent="0.2">
      <c r="A126" s="13"/>
      <c r="B126" s="14"/>
      <c r="C126" s="13"/>
      <c r="D126" s="104" t="s">
        <v>136</v>
      </c>
      <c r="E126" s="13"/>
      <c r="F126" s="105" t="s">
        <v>515</v>
      </c>
      <c r="G126" s="13"/>
      <c r="H126" s="13"/>
      <c r="I126" s="13"/>
      <c r="J126" s="13"/>
      <c r="K126" s="195"/>
      <c r="L126" s="14"/>
      <c r="M126" s="106"/>
      <c r="N126" s="107"/>
      <c r="O126" s="99"/>
      <c r="P126" s="99"/>
      <c r="Q126" s="99"/>
      <c r="R126" s="99"/>
      <c r="S126" s="99"/>
      <c r="T126" s="10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6" t="s">
        <v>136</v>
      </c>
      <c r="AU126" s="6" t="s">
        <v>79</v>
      </c>
    </row>
    <row r="127" spans="1:65" s="16" customFormat="1" ht="14.4" customHeight="1" x14ac:dyDescent="0.2">
      <c r="A127" s="13"/>
      <c r="B127" s="14"/>
      <c r="C127" s="91" t="s">
        <v>144</v>
      </c>
      <c r="D127" s="91" t="s">
        <v>129</v>
      </c>
      <c r="E127" s="92" t="s">
        <v>646</v>
      </c>
      <c r="F127" s="93" t="s">
        <v>517</v>
      </c>
      <c r="G127" s="94" t="s">
        <v>132</v>
      </c>
      <c r="H127" s="95">
        <v>950</v>
      </c>
      <c r="I127" s="3">
        <v>0</v>
      </c>
      <c r="J127" s="96">
        <f>ROUND(I127*H127,2)</f>
        <v>0</v>
      </c>
      <c r="K127" s="94" t="s">
        <v>855</v>
      </c>
      <c r="L127" s="14"/>
      <c r="M127" s="97" t="s">
        <v>1</v>
      </c>
      <c r="N127" s="98" t="s">
        <v>36</v>
      </c>
      <c r="O127" s="99"/>
      <c r="P127" s="100">
        <f>O127*H127</f>
        <v>0</v>
      </c>
      <c r="Q127" s="100">
        <v>0</v>
      </c>
      <c r="R127" s="100">
        <f>Q127*H127</f>
        <v>0</v>
      </c>
      <c r="S127" s="100">
        <v>0</v>
      </c>
      <c r="T127" s="101">
        <f>S127*H127</f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102" t="s">
        <v>134</v>
      </c>
      <c r="AT127" s="102" t="s">
        <v>129</v>
      </c>
      <c r="AU127" s="102" t="s">
        <v>79</v>
      </c>
      <c r="AY127" s="6" t="s">
        <v>127</v>
      </c>
      <c r="BE127" s="103">
        <f>IF(N127="základní",J127,0)</f>
        <v>0</v>
      </c>
      <c r="BF127" s="103">
        <f>IF(N127="snížená",J127,0)</f>
        <v>0</v>
      </c>
      <c r="BG127" s="103">
        <f>IF(N127="zákl. přenesená",J127,0)</f>
        <v>0</v>
      </c>
      <c r="BH127" s="103">
        <f>IF(N127="sníž. přenesená",J127,0)</f>
        <v>0</v>
      </c>
      <c r="BI127" s="103">
        <f>IF(N127="nulová",J127,0)</f>
        <v>0</v>
      </c>
      <c r="BJ127" s="6" t="s">
        <v>79</v>
      </c>
      <c r="BK127" s="103">
        <f>ROUND(I127*H127,2)</f>
        <v>0</v>
      </c>
      <c r="BL127" s="6" t="s">
        <v>134</v>
      </c>
      <c r="BM127" s="102" t="s">
        <v>159</v>
      </c>
    </row>
    <row r="128" spans="1:65" s="16" customFormat="1" x14ac:dyDescent="0.2">
      <c r="A128" s="13"/>
      <c r="B128" s="14"/>
      <c r="C128" s="13"/>
      <c r="D128" s="104" t="s">
        <v>136</v>
      </c>
      <c r="E128" s="13"/>
      <c r="F128" s="105" t="s">
        <v>517</v>
      </c>
      <c r="G128" s="13"/>
      <c r="H128" s="13"/>
      <c r="I128" s="13"/>
      <c r="J128" s="13"/>
      <c r="K128" s="195"/>
      <c r="L128" s="14"/>
      <c r="M128" s="106"/>
      <c r="N128" s="107"/>
      <c r="O128" s="99"/>
      <c r="P128" s="99"/>
      <c r="Q128" s="99"/>
      <c r="R128" s="99"/>
      <c r="S128" s="99"/>
      <c r="T128" s="10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6" t="s">
        <v>136</v>
      </c>
      <c r="AU128" s="6" t="s">
        <v>79</v>
      </c>
    </row>
    <row r="129" spans="1:65" s="16" customFormat="1" ht="14.4" customHeight="1" x14ac:dyDescent="0.2">
      <c r="A129" s="13"/>
      <c r="B129" s="14"/>
      <c r="C129" s="91" t="s">
        <v>134</v>
      </c>
      <c r="D129" s="91" t="s">
        <v>129</v>
      </c>
      <c r="E129" s="92" t="s">
        <v>647</v>
      </c>
      <c r="F129" s="93" t="s">
        <v>519</v>
      </c>
      <c r="G129" s="94" t="s">
        <v>162</v>
      </c>
      <c r="H129" s="95">
        <v>460</v>
      </c>
      <c r="I129" s="3">
        <v>0</v>
      </c>
      <c r="J129" s="96">
        <f>ROUND(I129*H129,2)</f>
        <v>0</v>
      </c>
      <c r="K129" s="94" t="s">
        <v>855</v>
      </c>
      <c r="L129" s="14"/>
      <c r="M129" s="97" t="s">
        <v>1</v>
      </c>
      <c r="N129" s="98" t="s">
        <v>36</v>
      </c>
      <c r="O129" s="99"/>
      <c r="P129" s="100">
        <f>O129*H129</f>
        <v>0</v>
      </c>
      <c r="Q129" s="100">
        <v>0</v>
      </c>
      <c r="R129" s="100">
        <f>Q129*H129</f>
        <v>0</v>
      </c>
      <c r="S129" s="100">
        <v>0</v>
      </c>
      <c r="T129" s="101">
        <f>S129*H129</f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102" t="s">
        <v>134</v>
      </c>
      <c r="AT129" s="102" t="s">
        <v>129</v>
      </c>
      <c r="AU129" s="102" t="s">
        <v>79</v>
      </c>
      <c r="AY129" s="6" t="s">
        <v>127</v>
      </c>
      <c r="BE129" s="103">
        <f>IF(N129="základní",J129,0)</f>
        <v>0</v>
      </c>
      <c r="BF129" s="103">
        <f>IF(N129="snížená",J129,0)</f>
        <v>0</v>
      </c>
      <c r="BG129" s="103">
        <f>IF(N129="zákl. přenesená",J129,0)</f>
        <v>0</v>
      </c>
      <c r="BH129" s="103">
        <f>IF(N129="sníž. přenesená",J129,0)</f>
        <v>0</v>
      </c>
      <c r="BI129" s="103">
        <f>IF(N129="nulová",J129,0)</f>
        <v>0</v>
      </c>
      <c r="BJ129" s="6" t="s">
        <v>79</v>
      </c>
      <c r="BK129" s="103">
        <f>ROUND(I129*H129,2)</f>
        <v>0</v>
      </c>
      <c r="BL129" s="6" t="s">
        <v>134</v>
      </c>
      <c r="BM129" s="102" t="s">
        <v>174</v>
      </c>
    </row>
    <row r="130" spans="1:65" s="16" customFormat="1" x14ac:dyDescent="0.2">
      <c r="A130" s="13"/>
      <c r="B130" s="14"/>
      <c r="C130" s="13"/>
      <c r="D130" s="104" t="s">
        <v>136</v>
      </c>
      <c r="E130" s="13"/>
      <c r="F130" s="105" t="s">
        <v>519</v>
      </c>
      <c r="G130" s="13"/>
      <c r="H130" s="13"/>
      <c r="I130" s="13"/>
      <c r="J130" s="13"/>
      <c r="K130" s="195"/>
      <c r="L130" s="14"/>
      <c r="M130" s="106"/>
      <c r="N130" s="107"/>
      <c r="O130" s="99"/>
      <c r="P130" s="99"/>
      <c r="Q130" s="99"/>
      <c r="R130" s="99"/>
      <c r="S130" s="99"/>
      <c r="T130" s="10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6" t="s">
        <v>136</v>
      </c>
      <c r="AU130" s="6" t="s">
        <v>79</v>
      </c>
    </row>
    <row r="131" spans="1:65" s="16" customFormat="1" ht="14.4" customHeight="1" x14ac:dyDescent="0.2">
      <c r="A131" s="13"/>
      <c r="B131" s="14"/>
      <c r="C131" s="91" t="s">
        <v>154</v>
      </c>
      <c r="D131" s="91" t="s">
        <v>129</v>
      </c>
      <c r="E131" s="92" t="s">
        <v>648</v>
      </c>
      <c r="F131" s="93" t="s">
        <v>521</v>
      </c>
      <c r="G131" s="94" t="s">
        <v>162</v>
      </c>
      <c r="H131" s="95">
        <v>160</v>
      </c>
      <c r="I131" s="3">
        <v>0</v>
      </c>
      <c r="J131" s="96">
        <f>ROUND(I131*H131,2)</f>
        <v>0</v>
      </c>
      <c r="K131" s="94" t="s">
        <v>855</v>
      </c>
      <c r="L131" s="14"/>
      <c r="M131" s="97" t="s">
        <v>1</v>
      </c>
      <c r="N131" s="98" t="s">
        <v>36</v>
      </c>
      <c r="O131" s="99"/>
      <c r="P131" s="100">
        <f>O131*H131</f>
        <v>0</v>
      </c>
      <c r="Q131" s="100">
        <v>0</v>
      </c>
      <c r="R131" s="100">
        <f>Q131*H131</f>
        <v>0</v>
      </c>
      <c r="S131" s="100">
        <v>0</v>
      </c>
      <c r="T131" s="101">
        <f>S131*H131</f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02" t="s">
        <v>134</v>
      </c>
      <c r="AT131" s="102" t="s">
        <v>129</v>
      </c>
      <c r="AU131" s="102" t="s">
        <v>79</v>
      </c>
      <c r="AY131" s="6" t="s">
        <v>127</v>
      </c>
      <c r="BE131" s="103">
        <f>IF(N131="základní",J131,0)</f>
        <v>0</v>
      </c>
      <c r="BF131" s="103">
        <f>IF(N131="snížená",J131,0)</f>
        <v>0</v>
      </c>
      <c r="BG131" s="103">
        <f>IF(N131="zákl. přenesená",J131,0)</f>
        <v>0</v>
      </c>
      <c r="BH131" s="103">
        <f>IF(N131="sníž. přenesená",J131,0)</f>
        <v>0</v>
      </c>
      <c r="BI131" s="103">
        <f>IF(N131="nulová",J131,0)</f>
        <v>0</v>
      </c>
      <c r="BJ131" s="6" t="s">
        <v>79</v>
      </c>
      <c r="BK131" s="103">
        <f>ROUND(I131*H131,2)</f>
        <v>0</v>
      </c>
      <c r="BL131" s="6" t="s">
        <v>134</v>
      </c>
      <c r="BM131" s="102" t="s">
        <v>187</v>
      </c>
    </row>
    <row r="132" spans="1:65" s="16" customFormat="1" x14ac:dyDescent="0.2">
      <c r="A132" s="13"/>
      <c r="B132" s="14"/>
      <c r="C132" s="13"/>
      <c r="D132" s="104" t="s">
        <v>136</v>
      </c>
      <c r="E132" s="13"/>
      <c r="F132" s="105" t="s">
        <v>521</v>
      </c>
      <c r="G132" s="13"/>
      <c r="H132" s="13"/>
      <c r="I132" s="13"/>
      <c r="J132" s="13"/>
      <c r="K132" s="195"/>
      <c r="L132" s="14"/>
      <c r="M132" s="106"/>
      <c r="N132" s="107"/>
      <c r="O132" s="99"/>
      <c r="P132" s="99"/>
      <c r="Q132" s="99"/>
      <c r="R132" s="99"/>
      <c r="S132" s="99"/>
      <c r="T132" s="10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6" t="s">
        <v>136</v>
      </c>
      <c r="AU132" s="6" t="s">
        <v>79</v>
      </c>
    </row>
    <row r="133" spans="1:65" s="16" customFormat="1" ht="14.4" customHeight="1" x14ac:dyDescent="0.2">
      <c r="A133" s="13"/>
      <c r="B133" s="14"/>
      <c r="C133" s="91" t="s">
        <v>159</v>
      </c>
      <c r="D133" s="91" t="s">
        <v>129</v>
      </c>
      <c r="E133" s="92" t="s">
        <v>649</v>
      </c>
      <c r="F133" s="93" t="s">
        <v>523</v>
      </c>
      <c r="G133" s="94" t="s">
        <v>162</v>
      </c>
      <c r="H133" s="95">
        <v>620</v>
      </c>
      <c r="I133" s="3">
        <v>0</v>
      </c>
      <c r="J133" s="96">
        <f>ROUND(I133*H133,2)</f>
        <v>0</v>
      </c>
      <c r="K133" s="94" t="s">
        <v>855</v>
      </c>
      <c r="L133" s="14"/>
      <c r="M133" s="97" t="s">
        <v>1</v>
      </c>
      <c r="N133" s="98" t="s">
        <v>36</v>
      </c>
      <c r="O133" s="99"/>
      <c r="P133" s="100">
        <f>O133*H133</f>
        <v>0</v>
      </c>
      <c r="Q133" s="100">
        <v>0</v>
      </c>
      <c r="R133" s="100">
        <f>Q133*H133</f>
        <v>0</v>
      </c>
      <c r="S133" s="100">
        <v>0</v>
      </c>
      <c r="T133" s="101">
        <f>S133*H133</f>
        <v>0</v>
      </c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R133" s="102" t="s">
        <v>134</v>
      </c>
      <c r="AT133" s="102" t="s">
        <v>129</v>
      </c>
      <c r="AU133" s="102" t="s">
        <v>79</v>
      </c>
      <c r="AY133" s="6" t="s">
        <v>127</v>
      </c>
      <c r="BE133" s="103">
        <f>IF(N133="základní",J133,0)</f>
        <v>0</v>
      </c>
      <c r="BF133" s="103">
        <f>IF(N133="snížená",J133,0)</f>
        <v>0</v>
      </c>
      <c r="BG133" s="103">
        <f>IF(N133="zákl. přenesená",J133,0)</f>
        <v>0</v>
      </c>
      <c r="BH133" s="103">
        <f>IF(N133="sníž. přenesená",J133,0)</f>
        <v>0</v>
      </c>
      <c r="BI133" s="103">
        <f>IF(N133="nulová",J133,0)</f>
        <v>0</v>
      </c>
      <c r="BJ133" s="6" t="s">
        <v>79</v>
      </c>
      <c r="BK133" s="103">
        <f>ROUND(I133*H133,2)</f>
        <v>0</v>
      </c>
      <c r="BL133" s="6" t="s">
        <v>134</v>
      </c>
      <c r="BM133" s="102" t="s">
        <v>200</v>
      </c>
    </row>
    <row r="134" spans="1:65" s="16" customFormat="1" x14ac:dyDescent="0.2">
      <c r="A134" s="13"/>
      <c r="B134" s="14"/>
      <c r="C134" s="13"/>
      <c r="D134" s="104" t="s">
        <v>136</v>
      </c>
      <c r="E134" s="13"/>
      <c r="F134" s="105" t="s">
        <v>523</v>
      </c>
      <c r="G134" s="13"/>
      <c r="H134" s="13"/>
      <c r="I134" s="13"/>
      <c r="J134" s="13"/>
      <c r="K134" s="195"/>
      <c r="L134" s="14"/>
      <c r="M134" s="106"/>
      <c r="N134" s="107"/>
      <c r="O134" s="99"/>
      <c r="P134" s="99"/>
      <c r="Q134" s="99"/>
      <c r="R134" s="99"/>
      <c r="S134" s="99"/>
      <c r="T134" s="10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6" t="s">
        <v>136</v>
      </c>
      <c r="AU134" s="6" t="s">
        <v>79</v>
      </c>
    </row>
    <row r="135" spans="1:65" s="16" customFormat="1" ht="14.4" customHeight="1" x14ac:dyDescent="0.2">
      <c r="A135" s="13"/>
      <c r="B135" s="14"/>
      <c r="C135" s="91" t="s">
        <v>168</v>
      </c>
      <c r="D135" s="91" t="s">
        <v>129</v>
      </c>
      <c r="E135" s="92" t="s">
        <v>650</v>
      </c>
      <c r="F135" s="93" t="s">
        <v>525</v>
      </c>
      <c r="G135" s="94" t="s">
        <v>162</v>
      </c>
      <c r="H135" s="95">
        <v>620</v>
      </c>
      <c r="I135" s="3">
        <v>0</v>
      </c>
      <c r="J135" s="96">
        <f>ROUND(I135*H135,2)</f>
        <v>0</v>
      </c>
      <c r="K135" s="94" t="s">
        <v>855</v>
      </c>
      <c r="L135" s="14"/>
      <c r="M135" s="97" t="s">
        <v>1</v>
      </c>
      <c r="N135" s="98" t="s">
        <v>36</v>
      </c>
      <c r="O135" s="99"/>
      <c r="P135" s="100">
        <f>O135*H135</f>
        <v>0</v>
      </c>
      <c r="Q135" s="100">
        <v>0</v>
      </c>
      <c r="R135" s="100">
        <f>Q135*H135</f>
        <v>0</v>
      </c>
      <c r="S135" s="100">
        <v>0</v>
      </c>
      <c r="T135" s="101">
        <f>S135*H135</f>
        <v>0</v>
      </c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R135" s="102" t="s">
        <v>134</v>
      </c>
      <c r="AT135" s="102" t="s">
        <v>129</v>
      </c>
      <c r="AU135" s="102" t="s">
        <v>79</v>
      </c>
      <c r="AY135" s="6" t="s">
        <v>127</v>
      </c>
      <c r="BE135" s="103">
        <f>IF(N135="základní",J135,0)</f>
        <v>0</v>
      </c>
      <c r="BF135" s="103">
        <f>IF(N135="snížená",J135,0)</f>
        <v>0</v>
      </c>
      <c r="BG135" s="103">
        <f>IF(N135="zákl. přenesená",J135,0)</f>
        <v>0</v>
      </c>
      <c r="BH135" s="103">
        <f>IF(N135="sníž. přenesená",J135,0)</f>
        <v>0</v>
      </c>
      <c r="BI135" s="103">
        <f>IF(N135="nulová",J135,0)</f>
        <v>0</v>
      </c>
      <c r="BJ135" s="6" t="s">
        <v>79</v>
      </c>
      <c r="BK135" s="103">
        <f>ROUND(I135*H135,2)</f>
        <v>0</v>
      </c>
      <c r="BL135" s="6" t="s">
        <v>134</v>
      </c>
      <c r="BM135" s="102" t="s">
        <v>211</v>
      </c>
    </row>
    <row r="136" spans="1:65" s="16" customFormat="1" x14ac:dyDescent="0.2">
      <c r="A136" s="13"/>
      <c r="B136" s="14"/>
      <c r="C136" s="13"/>
      <c r="D136" s="104" t="s">
        <v>136</v>
      </c>
      <c r="E136" s="13"/>
      <c r="F136" s="105" t="s">
        <v>525</v>
      </c>
      <c r="G136" s="13"/>
      <c r="H136" s="13"/>
      <c r="I136" s="13"/>
      <c r="J136" s="13"/>
      <c r="K136" s="195"/>
      <c r="L136" s="14"/>
      <c r="M136" s="106"/>
      <c r="N136" s="107"/>
      <c r="O136" s="99"/>
      <c r="P136" s="99"/>
      <c r="Q136" s="99"/>
      <c r="R136" s="99"/>
      <c r="S136" s="99"/>
      <c r="T136" s="10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6" t="s">
        <v>136</v>
      </c>
      <c r="AU136" s="6" t="s">
        <v>79</v>
      </c>
    </row>
    <row r="137" spans="1:65" s="16" customFormat="1" ht="14.4" customHeight="1" x14ac:dyDescent="0.2">
      <c r="A137" s="13"/>
      <c r="B137" s="14"/>
      <c r="C137" s="91" t="s">
        <v>174</v>
      </c>
      <c r="D137" s="91" t="s">
        <v>129</v>
      </c>
      <c r="E137" s="92" t="s">
        <v>651</v>
      </c>
      <c r="F137" s="93" t="s">
        <v>527</v>
      </c>
      <c r="G137" s="94" t="s">
        <v>162</v>
      </c>
      <c r="H137" s="95">
        <v>620</v>
      </c>
      <c r="I137" s="3">
        <v>0</v>
      </c>
      <c r="J137" s="96">
        <f>ROUND(I137*H137,2)</f>
        <v>0</v>
      </c>
      <c r="K137" s="94" t="s">
        <v>855</v>
      </c>
      <c r="L137" s="14"/>
      <c r="M137" s="97" t="s">
        <v>1</v>
      </c>
      <c r="N137" s="98" t="s">
        <v>36</v>
      </c>
      <c r="O137" s="99"/>
      <c r="P137" s="100">
        <f>O137*H137</f>
        <v>0</v>
      </c>
      <c r="Q137" s="100">
        <v>0</v>
      </c>
      <c r="R137" s="100">
        <f>Q137*H137</f>
        <v>0</v>
      </c>
      <c r="S137" s="100">
        <v>0</v>
      </c>
      <c r="T137" s="101">
        <f>S137*H137</f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102" t="s">
        <v>134</v>
      </c>
      <c r="AT137" s="102" t="s">
        <v>129</v>
      </c>
      <c r="AU137" s="102" t="s">
        <v>79</v>
      </c>
      <c r="AY137" s="6" t="s">
        <v>127</v>
      </c>
      <c r="BE137" s="103">
        <f>IF(N137="základní",J137,0)</f>
        <v>0</v>
      </c>
      <c r="BF137" s="103">
        <f>IF(N137="snížená",J137,0)</f>
        <v>0</v>
      </c>
      <c r="BG137" s="103">
        <f>IF(N137="zákl. přenesená",J137,0)</f>
        <v>0</v>
      </c>
      <c r="BH137" s="103">
        <f>IF(N137="sníž. přenesená",J137,0)</f>
        <v>0</v>
      </c>
      <c r="BI137" s="103">
        <f>IF(N137="nulová",J137,0)</f>
        <v>0</v>
      </c>
      <c r="BJ137" s="6" t="s">
        <v>79</v>
      </c>
      <c r="BK137" s="103">
        <f>ROUND(I137*H137,2)</f>
        <v>0</v>
      </c>
      <c r="BL137" s="6" t="s">
        <v>134</v>
      </c>
      <c r="BM137" s="102" t="s">
        <v>220</v>
      </c>
    </row>
    <row r="138" spans="1:65" s="16" customFormat="1" x14ac:dyDescent="0.2">
      <c r="A138" s="13"/>
      <c r="B138" s="14"/>
      <c r="C138" s="13"/>
      <c r="D138" s="104" t="s">
        <v>136</v>
      </c>
      <c r="E138" s="13"/>
      <c r="F138" s="105" t="s">
        <v>527</v>
      </c>
      <c r="G138" s="13"/>
      <c r="H138" s="13"/>
      <c r="I138" s="13"/>
      <c r="J138" s="13"/>
      <c r="K138" s="195"/>
      <c r="L138" s="14"/>
      <c r="M138" s="106"/>
      <c r="N138" s="107"/>
      <c r="O138" s="99"/>
      <c r="P138" s="99"/>
      <c r="Q138" s="99"/>
      <c r="R138" s="99"/>
      <c r="S138" s="99"/>
      <c r="T138" s="10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6" t="s">
        <v>136</v>
      </c>
      <c r="AU138" s="6" t="s">
        <v>79</v>
      </c>
    </row>
    <row r="139" spans="1:65" s="16" customFormat="1" ht="14.4" customHeight="1" x14ac:dyDescent="0.2">
      <c r="A139" s="13"/>
      <c r="B139" s="14"/>
      <c r="C139" s="91" t="s">
        <v>181</v>
      </c>
      <c r="D139" s="91" t="s">
        <v>129</v>
      </c>
      <c r="E139" s="92" t="s">
        <v>652</v>
      </c>
      <c r="F139" s="93" t="s">
        <v>529</v>
      </c>
      <c r="G139" s="94" t="s">
        <v>162</v>
      </c>
      <c r="H139" s="95">
        <v>475</v>
      </c>
      <c r="I139" s="3">
        <v>0</v>
      </c>
      <c r="J139" s="96">
        <f>ROUND(I139*H139,2)</f>
        <v>0</v>
      </c>
      <c r="K139" s="94" t="s">
        <v>855</v>
      </c>
      <c r="L139" s="14"/>
      <c r="M139" s="97" t="s">
        <v>1</v>
      </c>
      <c r="N139" s="98" t="s">
        <v>36</v>
      </c>
      <c r="O139" s="99"/>
      <c r="P139" s="100">
        <f>O139*H139</f>
        <v>0</v>
      </c>
      <c r="Q139" s="100">
        <v>0</v>
      </c>
      <c r="R139" s="100">
        <f>Q139*H139</f>
        <v>0</v>
      </c>
      <c r="S139" s="100">
        <v>0</v>
      </c>
      <c r="T139" s="101">
        <f>S139*H139</f>
        <v>0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102" t="s">
        <v>134</v>
      </c>
      <c r="AT139" s="102" t="s">
        <v>129</v>
      </c>
      <c r="AU139" s="102" t="s">
        <v>79</v>
      </c>
      <c r="AY139" s="6" t="s">
        <v>127</v>
      </c>
      <c r="BE139" s="103">
        <f>IF(N139="základní",J139,0)</f>
        <v>0</v>
      </c>
      <c r="BF139" s="103">
        <f>IF(N139="snížená",J139,0)</f>
        <v>0</v>
      </c>
      <c r="BG139" s="103">
        <f>IF(N139="zákl. přenesená",J139,0)</f>
        <v>0</v>
      </c>
      <c r="BH139" s="103">
        <f>IF(N139="sníž. přenesená",J139,0)</f>
        <v>0</v>
      </c>
      <c r="BI139" s="103">
        <f>IF(N139="nulová",J139,0)</f>
        <v>0</v>
      </c>
      <c r="BJ139" s="6" t="s">
        <v>79</v>
      </c>
      <c r="BK139" s="103">
        <f>ROUND(I139*H139,2)</f>
        <v>0</v>
      </c>
      <c r="BL139" s="6" t="s">
        <v>134</v>
      </c>
      <c r="BM139" s="102" t="s">
        <v>231</v>
      </c>
    </row>
    <row r="140" spans="1:65" s="16" customFormat="1" x14ac:dyDescent="0.2">
      <c r="A140" s="13"/>
      <c r="B140" s="14"/>
      <c r="C140" s="13"/>
      <c r="D140" s="104" t="s">
        <v>136</v>
      </c>
      <c r="E140" s="13"/>
      <c r="F140" s="105" t="s">
        <v>529</v>
      </c>
      <c r="G140" s="13"/>
      <c r="H140" s="13"/>
      <c r="I140" s="13"/>
      <c r="J140" s="13"/>
      <c r="K140" s="195"/>
      <c r="L140" s="14"/>
      <c r="M140" s="106"/>
      <c r="N140" s="107"/>
      <c r="O140" s="99"/>
      <c r="P140" s="99"/>
      <c r="Q140" s="99"/>
      <c r="R140" s="99"/>
      <c r="S140" s="99"/>
      <c r="T140" s="10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6" t="s">
        <v>136</v>
      </c>
      <c r="AU140" s="6" t="s">
        <v>79</v>
      </c>
    </row>
    <row r="141" spans="1:65" s="16" customFormat="1" ht="14.4" customHeight="1" x14ac:dyDescent="0.2">
      <c r="A141" s="13"/>
      <c r="B141" s="14"/>
      <c r="C141" s="91" t="s">
        <v>187</v>
      </c>
      <c r="D141" s="91" t="s">
        <v>129</v>
      </c>
      <c r="E141" s="92" t="s">
        <v>653</v>
      </c>
      <c r="F141" s="93" t="s">
        <v>531</v>
      </c>
      <c r="G141" s="94" t="s">
        <v>162</v>
      </c>
      <c r="H141" s="95">
        <v>85</v>
      </c>
      <c r="I141" s="3">
        <v>0</v>
      </c>
      <c r="J141" s="96">
        <f>ROUND(I141*H141,2)</f>
        <v>0</v>
      </c>
      <c r="K141" s="94" t="s">
        <v>855</v>
      </c>
      <c r="L141" s="14"/>
      <c r="M141" s="97" t="s">
        <v>1</v>
      </c>
      <c r="N141" s="98" t="s">
        <v>36</v>
      </c>
      <c r="O141" s="99"/>
      <c r="P141" s="100">
        <f>O141*H141</f>
        <v>0</v>
      </c>
      <c r="Q141" s="100">
        <v>0</v>
      </c>
      <c r="R141" s="100">
        <f>Q141*H141</f>
        <v>0</v>
      </c>
      <c r="S141" s="100">
        <v>0</v>
      </c>
      <c r="T141" s="101">
        <f>S141*H141</f>
        <v>0</v>
      </c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R141" s="102" t="s">
        <v>134</v>
      </c>
      <c r="AT141" s="102" t="s">
        <v>129</v>
      </c>
      <c r="AU141" s="102" t="s">
        <v>79</v>
      </c>
      <c r="AY141" s="6" t="s">
        <v>127</v>
      </c>
      <c r="BE141" s="103">
        <f>IF(N141="základní",J141,0)</f>
        <v>0</v>
      </c>
      <c r="BF141" s="103">
        <f>IF(N141="snížená",J141,0)</f>
        <v>0</v>
      </c>
      <c r="BG141" s="103">
        <f>IF(N141="zákl. přenesená",J141,0)</f>
        <v>0</v>
      </c>
      <c r="BH141" s="103">
        <f>IF(N141="sníž. přenesená",J141,0)</f>
        <v>0</v>
      </c>
      <c r="BI141" s="103">
        <f>IF(N141="nulová",J141,0)</f>
        <v>0</v>
      </c>
      <c r="BJ141" s="6" t="s">
        <v>79</v>
      </c>
      <c r="BK141" s="103">
        <f>ROUND(I141*H141,2)</f>
        <v>0</v>
      </c>
      <c r="BL141" s="6" t="s">
        <v>134</v>
      </c>
      <c r="BM141" s="102" t="s">
        <v>243</v>
      </c>
    </row>
    <row r="142" spans="1:65" s="16" customFormat="1" x14ac:dyDescent="0.2">
      <c r="A142" s="13"/>
      <c r="B142" s="14"/>
      <c r="C142" s="13"/>
      <c r="D142" s="104" t="s">
        <v>136</v>
      </c>
      <c r="E142" s="13"/>
      <c r="F142" s="105" t="s">
        <v>531</v>
      </c>
      <c r="G142" s="13"/>
      <c r="H142" s="13"/>
      <c r="I142" s="13"/>
      <c r="J142" s="13"/>
      <c r="K142" s="195"/>
      <c r="L142" s="14"/>
      <c r="M142" s="106"/>
      <c r="N142" s="107"/>
      <c r="O142" s="99"/>
      <c r="P142" s="99"/>
      <c r="Q142" s="99"/>
      <c r="R142" s="99"/>
      <c r="S142" s="99"/>
      <c r="T142" s="10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6" t="s">
        <v>136</v>
      </c>
      <c r="AU142" s="6" t="s">
        <v>79</v>
      </c>
    </row>
    <row r="143" spans="1:65" s="16" customFormat="1" ht="14.4" customHeight="1" x14ac:dyDescent="0.2">
      <c r="A143" s="13"/>
      <c r="B143" s="14"/>
      <c r="C143" s="91" t="s">
        <v>194</v>
      </c>
      <c r="D143" s="91" t="s">
        <v>129</v>
      </c>
      <c r="E143" s="92" t="s">
        <v>654</v>
      </c>
      <c r="F143" s="93" t="s">
        <v>533</v>
      </c>
      <c r="G143" s="94" t="s">
        <v>534</v>
      </c>
      <c r="H143" s="95">
        <v>170</v>
      </c>
      <c r="I143" s="3">
        <v>0</v>
      </c>
      <c r="J143" s="96">
        <f>ROUND(I143*H143,2)</f>
        <v>0</v>
      </c>
      <c r="K143" s="94" t="s">
        <v>855</v>
      </c>
      <c r="L143" s="14"/>
      <c r="M143" s="97" t="s">
        <v>1</v>
      </c>
      <c r="N143" s="98" t="s">
        <v>36</v>
      </c>
      <c r="O143" s="99"/>
      <c r="P143" s="100">
        <f>O143*H143</f>
        <v>0</v>
      </c>
      <c r="Q143" s="100">
        <v>0</v>
      </c>
      <c r="R143" s="100">
        <f>Q143*H143</f>
        <v>0</v>
      </c>
      <c r="S143" s="100">
        <v>0</v>
      </c>
      <c r="T143" s="101">
        <f>S143*H143</f>
        <v>0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102" t="s">
        <v>134</v>
      </c>
      <c r="AT143" s="102" t="s">
        <v>129</v>
      </c>
      <c r="AU143" s="102" t="s">
        <v>79</v>
      </c>
      <c r="AY143" s="6" t="s">
        <v>127</v>
      </c>
      <c r="BE143" s="103">
        <f>IF(N143="základní",J143,0)</f>
        <v>0</v>
      </c>
      <c r="BF143" s="103">
        <f>IF(N143="snížená",J143,0)</f>
        <v>0</v>
      </c>
      <c r="BG143" s="103">
        <f>IF(N143="zákl. přenesená",J143,0)</f>
        <v>0</v>
      </c>
      <c r="BH143" s="103">
        <f>IF(N143="sníž. přenesená",J143,0)</f>
        <v>0</v>
      </c>
      <c r="BI143" s="103">
        <f>IF(N143="nulová",J143,0)</f>
        <v>0</v>
      </c>
      <c r="BJ143" s="6" t="s">
        <v>79</v>
      </c>
      <c r="BK143" s="103">
        <f>ROUND(I143*H143,2)</f>
        <v>0</v>
      </c>
      <c r="BL143" s="6" t="s">
        <v>134</v>
      </c>
      <c r="BM143" s="102" t="s">
        <v>256</v>
      </c>
    </row>
    <row r="144" spans="1:65" s="16" customFormat="1" x14ac:dyDescent="0.2">
      <c r="A144" s="13"/>
      <c r="B144" s="14"/>
      <c r="C144" s="13"/>
      <c r="D144" s="104" t="s">
        <v>136</v>
      </c>
      <c r="E144" s="13"/>
      <c r="F144" s="105" t="s">
        <v>533</v>
      </c>
      <c r="G144" s="13"/>
      <c r="H144" s="13"/>
      <c r="I144" s="13"/>
      <c r="J144" s="13"/>
      <c r="K144" s="195"/>
      <c r="L144" s="14"/>
      <c r="M144" s="106"/>
      <c r="N144" s="107"/>
      <c r="O144" s="99"/>
      <c r="P144" s="99"/>
      <c r="Q144" s="99"/>
      <c r="R144" s="99"/>
      <c r="S144" s="99"/>
      <c r="T144" s="10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6" t="s">
        <v>136</v>
      </c>
      <c r="AU144" s="6" t="s">
        <v>79</v>
      </c>
    </row>
    <row r="145" spans="1:65" s="16" customFormat="1" ht="24.15" customHeight="1" x14ac:dyDescent="0.2">
      <c r="A145" s="13"/>
      <c r="B145" s="14"/>
      <c r="C145" s="91" t="s">
        <v>200</v>
      </c>
      <c r="D145" s="91" t="s">
        <v>129</v>
      </c>
      <c r="E145" s="92" t="s">
        <v>655</v>
      </c>
      <c r="F145" s="93" t="s">
        <v>536</v>
      </c>
      <c r="G145" s="94" t="s">
        <v>162</v>
      </c>
      <c r="H145" s="95">
        <v>160</v>
      </c>
      <c r="I145" s="3">
        <v>0</v>
      </c>
      <c r="J145" s="96">
        <f>ROUND(I145*H145,2)</f>
        <v>0</v>
      </c>
      <c r="K145" s="94" t="s">
        <v>855</v>
      </c>
      <c r="L145" s="14"/>
      <c r="M145" s="97" t="s">
        <v>1</v>
      </c>
      <c r="N145" s="98" t="s">
        <v>36</v>
      </c>
      <c r="O145" s="99"/>
      <c r="P145" s="100">
        <f>O145*H145</f>
        <v>0</v>
      </c>
      <c r="Q145" s="100">
        <v>0</v>
      </c>
      <c r="R145" s="100">
        <f>Q145*H145</f>
        <v>0</v>
      </c>
      <c r="S145" s="100">
        <v>0</v>
      </c>
      <c r="T145" s="101">
        <f>S145*H145</f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02" t="s">
        <v>134</v>
      </c>
      <c r="AT145" s="102" t="s">
        <v>129</v>
      </c>
      <c r="AU145" s="102" t="s">
        <v>79</v>
      </c>
      <c r="AY145" s="6" t="s">
        <v>127</v>
      </c>
      <c r="BE145" s="103">
        <f>IF(N145="základní",J145,0)</f>
        <v>0</v>
      </c>
      <c r="BF145" s="103">
        <f>IF(N145="snížená",J145,0)</f>
        <v>0</v>
      </c>
      <c r="BG145" s="103">
        <f>IF(N145="zákl. přenesená",J145,0)</f>
        <v>0</v>
      </c>
      <c r="BH145" s="103">
        <f>IF(N145="sníž. přenesená",J145,0)</f>
        <v>0</v>
      </c>
      <c r="BI145" s="103">
        <f>IF(N145="nulová",J145,0)</f>
        <v>0</v>
      </c>
      <c r="BJ145" s="6" t="s">
        <v>79</v>
      </c>
      <c r="BK145" s="103">
        <f>ROUND(I145*H145,2)</f>
        <v>0</v>
      </c>
      <c r="BL145" s="6" t="s">
        <v>134</v>
      </c>
      <c r="BM145" s="102" t="s">
        <v>267</v>
      </c>
    </row>
    <row r="146" spans="1:65" s="16" customFormat="1" ht="19.2" x14ac:dyDescent="0.2">
      <c r="A146" s="13"/>
      <c r="B146" s="14"/>
      <c r="C146" s="13"/>
      <c r="D146" s="104" t="s">
        <v>136</v>
      </c>
      <c r="E146" s="13"/>
      <c r="F146" s="105" t="s">
        <v>536</v>
      </c>
      <c r="G146" s="13"/>
      <c r="H146" s="13"/>
      <c r="I146" s="13"/>
      <c r="J146" s="13"/>
      <c r="K146" s="195"/>
      <c r="L146" s="14"/>
      <c r="M146" s="106"/>
      <c r="N146" s="107"/>
      <c r="O146" s="99"/>
      <c r="P146" s="99"/>
      <c r="Q146" s="99"/>
      <c r="R146" s="99"/>
      <c r="S146" s="99"/>
      <c r="T146" s="10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6" t="s">
        <v>136</v>
      </c>
      <c r="AU146" s="6" t="s">
        <v>79</v>
      </c>
    </row>
    <row r="147" spans="1:65" s="16" customFormat="1" ht="14.4" customHeight="1" x14ac:dyDescent="0.2">
      <c r="A147" s="13"/>
      <c r="B147" s="14"/>
      <c r="C147" s="91" t="s">
        <v>206</v>
      </c>
      <c r="D147" s="91" t="s">
        <v>129</v>
      </c>
      <c r="E147" s="92" t="s">
        <v>656</v>
      </c>
      <c r="F147" s="93" t="s">
        <v>538</v>
      </c>
      <c r="G147" s="94" t="s">
        <v>398</v>
      </c>
      <c r="H147" s="95">
        <v>1</v>
      </c>
      <c r="I147" s="3">
        <v>0</v>
      </c>
      <c r="J147" s="96">
        <f>ROUND(I147*H147,2)</f>
        <v>0</v>
      </c>
      <c r="K147" s="94" t="s">
        <v>855</v>
      </c>
      <c r="L147" s="14"/>
      <c r="M147" s="97" t="s">
        <v>1</v>
      </c>
      <c r="N147" s="98" t="s">
        <v>36</v>
      </c>
      <c r="O147" s="99"/>
      <c r="P147" s="100">
        <f>O147*H147</f>
        <v>0</v>
      </c>
      <c r="Q147" s="100">
        <v>0</v>
      </c>
      <c r="R147" s="100">
        <f>Q147*H147</f>
        <v>0</v>
      </c>
      <c r="S147" s="100">
        <v>0</v>
      </c>
      <c r="T147" s="101">
        <f>S147*H147</f>
        <v>0</v>
      </c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R147" s="102" t="s">
        <v>134</v>
      </c>
      <c r="AT147" s="102" t="s">
        <v>129</v>
      </c>
      <c r="AU147" s="102" t="s">
        <v>79</v>
      </c>
      <c r="AY147" s="6" t="s">
        <v>127</v>
      </c>
      <c r="BE147" s="103">
        <f>IF(N147="základní",J147,0)</f>
        <v>0</v>
      </c>
      <c r="BF147" s="103">
        <f>IF(N147="snížená",J147,0)</f>
        <v>0</v>
      </c>
      <c r="BG147" s="103">
        <f>IF(N147="zákl. přenesená",J147,0)</f>
        <v>0</v>
      </c>
      <c r="BH147" s="103">
        <f>IF(N147="sníž. přenesená",J147,0)</f>
        <v>0</v>
      </c>
      <c r="BI147" s="103">
        <f>IF(N147="nulová",J147,0)</f>
        <v>0</v>
      </c>
      <c r="BJ147" s="6" t="s">
        <v>79</v>
      </c>
      <c r="BK147" s="103">
        <f>ROUND(I147*H147,2)</f>
        <v>0</v>
      </c>
      <c r="BL147" s="6" t="s">
        <v>134</v>
      </c>
      <c r="BM147" s="102" t="s">
        <v>277</v>
      </c>
    </row>
    <row r="148" spans="1:65" s="16" customFormat="1" x14ac:dyDescent="0.2">
      <c r="A148" s="13"/>
      <c r="B148" s="14"/>
      <c r="C148" s="13"/>
      <c r="D148" s="104" t="s">
        <v>136</v>
      </c>
      <c r="E148" s="13"/>
      <c r="F148" s="105" t="s">
        <v>538</v>
      </c>
      <c r="G148" s="13"/>
      <c r="H148" s="13"/>
      <c r="I148" s="13"/>
      <c r="J148" s="13"/>
      <c r="K148" s="195"/>
      <c r="L148" s="14"/>
      <c r="M148" s="106"/>
      <c r="N148" s="107"/>
      <c r="O148" s="99"/>
      <c r="P148" s="99"/>
      <c r="Q148" s="99"/>
      <c r="R148" s="99"/>
      <c r="S148" s="99"/>
      <c r="T148" s="10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6" t="s">
        <v>136</v>
      </c>
      <c r="AU148" s="6" t="s">
        <v>79</v>
      </c>
    </row>
    <row r="149" spans="1:65" s="16" customFormat="1" ht="14.4" customHeight="1" x14ac:dyDescent="0.2">
      <c r="A149" s="13"/>
      <c r="B149" s="14"/>
      <c r="C149" s="91" t="s">
        <v>211</v>
      </c>
      <c r="D149" s="91" t="s">
        <v>129</v>
      </c>
      <c r="E149" s="92" t="s">
        <v>657</v>
      </c>
      <c r="F149" s="93" t="s">
        <v>540</v>
      </c>
      <c r="G149" s="94" t="s">
        <v>132</v>
      </c>
      <c r="H149" s="95">
        <v>120</v>
      </c>
      <c r="I149" s="3">
        <v>0</v>
      </c>
      <c r="J149" s="96">
        <f>ROUND(I149*H149,2)</f>
        <v>0</v>
      </c>
      <c r="K149" s="94" t="s">
        <v>855</v>
      </c>
      <c r="L149" s="14"/>
      <c r="M149" s="97" t="s">
        <v>1</v>
      </c>
      <c r="N149" s="98" t="s">
        <v>36</v>
      </c>
      <c r="O149" s="99"/>
      <c r="P149" s="100">
        <f>O149*H149</f>
        <v>0</v>
      </c>
      <c r="Q149" s="100">
        <v>0</v>
      </c>
      <c r="R149" s="100">
        <f>Q149*H149</f>
        <v>0</v>
      </c>
      <c r="S149" s="100">
        <v>0</v>
      </c>
      <c r="T149" s="101">
        <f>S149*H149</f>
        <v>0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102" t="s">
        <v>134</v>
      </c>
      <c r="AT149" s="102" t="s">
        <v>129</v>
      </c>
      <c r="AU149" s="102" t="s">
        <v>79</v>
      </c>
      <c r="AY149" s="6" t="s">
        <v>127</v>
      </c>
      <c r="BE149" s="103">
        <f>IF(N149="základní",J149,0)</f>
        <v>0</v>
      </c>
      <c r="BF149" s="103">
        <f>IF(N149="snížená",J149,0)</f>
        <v>0</v>
      </c>
      <c r="BG149" s="103">
        <f>IF(N149="zákl. přenesená",J149,0)</f>
        <v>0</v>
      </c>
      <c r="BH149" s="103">
        <f>IF(N149="sníž. přenesená",J149,0)</f>
        <v>0</v>
      </c>
      <c r="BI149" s="103">
        <f>IF(N149="nulová",J149,0)</f>
        <v>0</v>
      </c>
      <c r="BJ149" s="6" t="s">
        <v>79</v>
      </c>
      <c r="BK149" s="103">
        <f>ROUND(I149*H149,2)</f>
        <v>0</v>
      </c>
      <c r="BL149" s="6" t="s">
        <v>134</v>
      </c>
      <c r="BM149" s="102" t="s">
        <v>290</v>
      </c>
    </row>
    <row r="150" spans="1:65" s="16" customFormat="1" x14ac:dyDescent="0.2">
      <c r="A150" s="13"/>
      <c r="B150" s="14"/>
      <c r="C150" s="13"/>
      <c r="D150" s="104" t="s">
        <v>136</v>
      </c>
      <c r="E150" s="13"/>
      <c r="F150" s="105" t="s">
        <v>540</v>
      </c>
      <c r="G150" s="13"/>
      <c r="H150" s="13"/>
      <c r="I150" s="13"/>
      <c r="J150" s="13"/>
      <c r="K150" s="195"/>
      <c r="L150" s="14"/>
      <c r="M150" s="106"/>
      <c r="N150" s="107"/>
      <c r="O150" s="99"/>
      <c r="P150" s="99"/>
      <c r="Q150" s="99"/>
      <c r="R150" s="99"/>
      <c r="S150" s="99"/>
      <c r="T150" s="10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6" t="s">
        <v>136</v>
      </c>
      <c r="AU150" s="6" t="s">
        <v>79</v>
      </c>
    </row>
    <row r="151" spans="1:65" s="16" customFormat="1" ht="14.4" customHeight="1" x14ac:dyDescent="0.2">
      <c r="A151" s="13"/>
      <c r="B151" s="14"/>
      <c r="C151" s="91" t="s">
        <v>8</v>
      </c>
      <c r="D151" s="91" t="s">
        <v>129</v>
      </c>
      <c r="E151" s="92" t="s">
        <v>658</v>
      </c>
      <c r="F151" s="93" t="s">
        <v>542</v>
      </c>
      <c r="G151" s="94" t="s">
        <v>132</v>
      </c>
      <c r="H151" s="95">
        <v>120</v>
      </c>
      <c r="I151" s="3">
        <v>0</v>
      </c>
      <c r="J151" s="96">
        <f>ROUND(I151*H151,2)</f>
        <v>0</v>
      </c>
      <c r="K151" s="94" t="s">
        <v>855</v>
      </c>
      <c r="L151" s="14"/>
      <c r="M151" s="97" t="s">
        <v>1</v>
      </c>
      <c r="N151" s="98" t="s">
        <v>36</v>
      </c>
      <c r="O151" s="99"/>
      <c r="P151" s="100">
        <f>O151*H151</f>
        <v>0</v>
      </c>
      <c r="Q151" s="100">
        <v>0</v>
      </c>
      <c r="R151" s="100">
        <f>Q151*H151</f>
        <v>0</v>
      </c>
      <c r="S151" s="100">
        <v>0</v>
      </c>
      <c r="T151" s="101">
        <f>S151*H151</f>
        <v>0</v>
      </c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R151" s="102" t="s">
        <v>134</v>
      </c>
      <c r="AT151" s="102" t="s">
        <v>129</v>
      </c>
      <c r="AU151" s="102" t="s">
        <v>79</v>
      </c>
      <c r="AY151" s="6" t="s">
        <v>127</v>
      </c>
      <c r="BE151" s="103">
        <f>IF(N151="základní",J151,0)</f>
        <v>0</v>
      </c>
      <c r="BF151" s="103">
        <f>IF(N151="snížená",J151,0)</f>
        <v>0</v>
      </c>
      <c r="BG151" s="103">
        <f>IF(N151="zákl. přenesená",J151,0)</f>
        <v>0</v>
      </c>
      <c r="BH151" s="103">
        <f>IF(N151="sníž. přenesená",J151,0)</f>
        <v>0</v>
      </c>
      <c r="BI151" s="103">
        <f>IF(N151="nulová",J151,0)</f>
        <v>0</v>
      </c>
      <c r="BJ151" s="6" t="s">
        <v>79</v>
      </c>
      <c r="BK151" s="103">
        <f>ROUND(I151*H151,2)</f>
        <v>0</v>
      </c>
      <c r="BL151" s="6" t="s">
        <v>134</v>
      </c>
      <c r="BM151" s="102" t="s">
        <v>301</v>
      </c>
    </row>
    <row r="152" spans="1:65" s="16" customFormat="1" x14ac:dyDescent="0.2">
      <c r="A152" s="13"/>
      <c r="B152" s="14"/>
      <c r="C152" s="13"/>
      <c r="D152" s="104" t="s">
        <v>136</v>
      </c>
      <c r="E152" s="13"/>
      <c r="F152" s="105" t="s">
        <v>542</v>
      </c>
      <c r="G152" s="13"/>
      <c r="H152" s="13"/>
      <c r="I152" s="13"/>
      <c r="J152" s="13"/>
      <c r="K152" s="195"/>
      <c r="L152" s="14"/>
      <c r="M152" s="106"/>
      <c r="N152" s="107"/>
      <c r="O152" s="99"/>
      <c r="P152" s="99"/>
      <c r="Q152" s="99"/>
      <c r="R152" s="99"/>
      <c r="S152" s="99"/>
      <c r="T152" s="10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6" t="s">
        <v>136</v>
      </c>
      <c r="AU152" s="6" t="s">
        <v>79</v>
      </c>
    </row>
    <row r="153" spans="1:65" s="16" customFormat="1" ht="14.4" customHeight="1" x14ac:dyDescent="0.2">
      <c r="A153" s="13"/>
      <c r="B153" s="14"/>
      <c r="C153" s="91" t="s">
        <v>220</v>
      </c>
      <c r="D153" s="91" t="s">
        <v>129</v>
      </c>
      <c r="E153" s="92" t="s">
        <v>659</v>
      </c>
      <c r="F153" s="93" t="s">
        <v>544</v>
      </c>
      <c r="G153" s="94" t="s">
        <v>132</v>
      </c>
      <c r="H153" s="95">
        <v>150</v>
      </c>
      <c r="I153" s="3">
        <v>0</v>
      </c>
      <c r="J153" s="96">
        <f>ROUND(I153*H153,2)</f>
        <v>0</v>
      </c>
      <c r="K153" s="94" t="s">
        <v>855</v>
      </c>
      <c r="L153" s="14"/>
      <c r="M153" s="97" t="s">
        <v>1</v>
      </c>
      <c r="N153" s="98" t="s">
        <v>36</v>
      </c>
      <c r="O153" s="99"/>
      <c r="P153" s="100">
        <f>O153*H153</f>
        <v>0</v>
      </c>
      <c r="Q153" s="100">
        <v>0</v>
      </c>
      <c r="R153" s="100">
        <f>Q153*H153</f>
        <v>0</v>
      </c>
      <c r="S153" s="100">
        <v>0</v>
      </c>
      <c r="T153" s="101">
        <f>S153*H153</f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102" t="s">
        <v>134</v>
      </c>
      <c r="AT153" s="102" t="s">
        <v>129</v>
      </c>
      <c r="AU153" s="102" t="s">
        <v>79</v>
      </c>
      <c r="AY153" s="6" t="s">
        <v>127</v>
      </c>
      <c r="BE153" s="103">
        <f>IF(N153="základní",J153,0)</f>
        <v>0</v>
      </c>
      <c r="BF153" s="103">
        <f>IF(N153="snížená",J153,0)</f>
        <v>0</v>
      </c>
      <c r="BG153" s="103">
        <f>IF(N153="zákl. přenesená",J153,0)</f>
        <v>0</v>
      </c>
      <c r="BH153" s="103">
        <f>IF(N153="sníž. přenesená",J153,0)</f>
        <v>0</v>
      </c>
      <c r="BI153" s="103">
        <f>IF(N153="nulová",J153,0)</f>
        <v>0</v>
      </c>
      <c r="BJ153" s="6" t="s">
        <v>79</v>
      </c>
      <c r="BK153" s="103">
        <f>ROUND(I153*H153,2)</f>
        <v>0</v>
      </c>
      <c r="BL153" s="6" t="s">
        <v>134</v>
      </c>
      <c r="BM153" s="102" t="s">
        <v>313</v>
      </c>
    </row>
    <row r="154" spans="1:65" s="16" customFormat="1" x14ac:dyDescent="0.2">
      <c r="A154" s="13"/>
      <c r="B154" s="14"/>
      <c r="C154" s="13"/>
      <c r="D154" s="104" t="s">
        <v>136</v>
      </c>
      <c r="E154" s="13"/>
      <c r="F154" s="105" t="s">
        <v>544</v>
      </c>
      <c r="G154" s="13"/>
      <c r="H154" s="13"/>
      <c r="I154" s="13"/>
      <c r="J154" s="13"/>
      <c r="K154" s="195"/>
      <c r="L154" s="14"/>
      <c r="M154" s="106"/>
      <c r="N154" s="107"/>
      <c r="O154" s="99"/>
      <c r="P154" s="99"/>
      <c r="Q154" s="99"/>
      <c r="R154" s="99"/>
      <c r="S154" s="99"/>
      <c r="T154" s="10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6" t="s">
        <v>136</v>
      </c>
      <c r="AU154" s="6" t="s">
        <v>79</v>
      </c>
    </row>
    <row r="155" spans="1:65" s="16" customFormat="1" ht="14.4" customHeight="1" x14ac:dyDescent="0.2">
      <c r="A155" s="13"/>
      <c r="B155" s="14"/>
      <c r="C155" s="91" t="s">
        <v>225</v>
      </c>
      <c r="D155" s="91" t="s">
        <v>129</v>
      </c>
      <c r="E155" s="92" t="s">
        <v>660</v>
      </c>
      <c r="F155" s="93" t="s">
        <v>546</v>
      </c>
      <c r="G155" s="94" t="s">
        <v>398</v>
      </c>
      <c r="H155" s="95">
        <v>5</v>
      </c>
      <c r="I155" s="3">
        <v>0</v>
      </c>
      <c r="J155" s="96">
        <f>ROUND(I155*H155,2)</f>
        <v>0</v>
      </c>
      <c r="K155" s="94" t="s">
        <v>855</v>
      </c>
      <c r="L155" s="14"/>
      <c r="M155" s="97" t="s">
        <v>1</v>
      </c>
      <c r="N155" s="98" t="s">
        <v>36</v>
      </c>
      <c r="O155" s="99"/>
      <c r="P155" s="100">
        <f>O155*H155</f>
        <v>0</v>
      </c>
      <c r="Q155" s="100">
        <v>0</v>
      </c>
      <c r="R155" s="100">
        <f>Q155*H155</f>
        <v>0</v>
      </c>
      <c r="S155" s="100">
        <v>0</v>
      </c>
      <c r="T155" s="101">
        <f>S155*H155</f>
        <v>0</v>
      </c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R155" s="102" t="s">
        <v>134</v>
      </c>
      <c r="AT155" s="102" t="s">
        <v>129</v>
      </c>
      <c r="AU155" s="102" t="s">
        <v>79</v>
      </c>
      <c r="AY155" s="6" t="s">
        <v>127</v>
      </c>
      <c r="BE155" s="103">
        <f>IF(N155="základní",J155,0)</f>
        <v>0</v>
      </c>
      <c r="BF155" s="103">
        <f>IF(N155="snížená",J155,0)</f>
        <v>0</v>
      </c>
      <c r="BG155" s="103">
        <f>IF(N155="zákl. přenesená",J155,0)</f>
        <v>0</v>
      </c>
      <c r="BH155" s="103">
        <f>IF(N155="sníž. přenesená",J155,0)</f>
        <v>0</v>
      </c>
      <c r="BI155" s="103">
        <f>IF(N155="nulová",J155,0)</f>
        <v>0</v>
      </c>
      <c r="BJ155" s="6" t="s">
        <v>79</v>
      </c>
      <c r="BK155" s="103">
        <f>ROUND(I155*H155,2)</f>
        <v>0</v>
      </c>
      <c r="BL155" s="6" t="s">
        <v>134</v>
      </c>
      <c r="BM155" s="102" t="s">
        <v>325</v>
      </c>
    </row>
    <row r="156" spans="1:65" s="16" customFormat="1" x14ac:dyDescent="0.2">
      <c r="A156" s="13"/>
      <c r="B156" s="14"/>
      <c r="C156" s="13"/>
      <c r="D156" s="104" t="s">
        <v>136</v>
      </c>
      <c r="E156" s="13"/>
      <c r="F156" s="105" t="s">
        <v>546</v>
      </c>
      <c r="G156" s="13"/>
      <c r="H156" s="13"/>
      <c r="I156" s="13"/>
      <c r="J156" s="13"/>
      <c r="K156" s="195"/>
      <c r="L156" s="14"/>
      <c r="M156" s="106"/>
      <c r="N156" s="107"/>
      <c r="O156" s="99"/>
      <c r="P156" s="99"/>
      <c r="Q156" s="99"/>
      <c r="R156" s="99"/>
      <c r="S156" s="99"/>
      <c r="T156" s="10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6" t="s">
        <v>136</v>
      </c>
      <c r="AU156" s="6" t="s">
        <v>79</v>
      </c>
    </row>
    <row r="157" spans="1:65" s="78" customFormat="1" ht="25.95" customHeight="1" x14ac:dyDescent="0.25">
      <c r="B157" s="79"/>
      <c r="D157" s="80" t="s">
        <v>70</v>
      </c>
      <c r="E157" s="81" t="s">
        <v>547</v>
      </c>
      <c r="F157" s="81" t="s">
        <v>548</v>
      </c>
      <c r="J157" s="82">
        <f>BK157</f>
        <v>0</v>
      </c>
      <c r="K157" s="87"/>
      <c r="L157" s="79"/>
      <c r="M157" s="83"/>
      <c r="N157" s="84"/>
      <c r="O157" s="84"/>
      <c r="P157" s="85">
        <f>SUM(P158:P185)</f>
        <v>0</v>
      </c>
      <c r="Q157" s="84"/>
      <c r="R157" s="85">
        <f>SUM(R158:R185)</f>
        <v>0</v>
      </c>
      <c r="S157" s="84"/>
      <c r="T157" s="86">
        <f>SUM(T158:T185)</f>
        <v>0</v>
      </c>
      <c r="AR157" s="80" t="s">
        <v>79</v>
      </c>
      <c r="AT157" s="87" t="s">
        <v>70</v>
      </c>
      <c r="AU157" s="87" t="s">
        <v>71</v>
      </c>
      <c r="AY157" s="80" t="s">
        <v>127</v>
      </c>
      <c r="BK157" s="88">
        <f>SUM(BK158:BK185)</f>
        <v>0</v>
      </c>
    </row>
    <row r="158" spans="1:65" s="16" customFormat="1" ht="14.4" customHeight="1" x14ac:dyDescent="0.2">
      <c r="A158" s="13"/>
      <c r="B158" s="14"/>
      <c r="C158" s="91" t="s">
        <v>231</v>
      </c>
      <c r="D158" s="91" t="s">
        <v>129</v>
      </c>
      <c r="E158" s="92" t="s">
        <v>661</v>
      </c>
      <c r="F158" s="93" t="s">
        <v>550</v>
      </c>
      <c r="G158" s="94" t="s">
        <v>151</v>
      </c>
      <c r="H158" s="95">
        <v>50</v>
      </c>
      <c r="I158" s="3">
        <v>0</v>
      </c>
      <c r="J158" s="96">
        <f>ROUND(I158*H158,2)</f>
        <v>0</v>
      </c>
      <c r="K158" s="94" t="s">
        <v>855</v>
      </c>
      <c r="L158" s="14"/>
      <c r="M158" s="97" t="s">
        <v>1</v>
      </c>
      <c r="N158" s="98" t="s">
        <v>36</v>
      </c>
      <c r="O158" s="99"/>
      <c r="P158" s="100">
        <f>O158*H158</f>
        <v>0</v>
      </c>
      <c r="Q158" s="100">
        <v>0</v>
      </c>
      <c r="R158" s="100">
        <f>Q158*H158</f>
        <v>0</v>
      </c>
      <c r="S158" s="100">
        <v>0</v>
      </c>
      <c r="T158" s="101">
        <f>S158*H158</f>
        <v>0</v>
      </c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R158" s="102" t="s">
        <v>134</v>
      </c>
      <c r="AT158" s="102" t="s">
        <v>129</v>
      </c>
      <c r="AU158" s="102" t="s">
        <v>79</v>
      </c>
      <c r="AY158" s="6" t="s">
        <v>127</v>
      </c>
      <c r="BE158" s="103">
        <f>IF(N158="základní",J158,0)</f>
        <v>0</v>
      </c>
      <c r="BF158" s="103">
        <f>IF(N158="snížená",J158,0)</f>
        <v>0</v>
      </c>
      <c r="BG158" s="103">
        <f>IF(N158="zákl. přenesená",J158,0)</f>
        <v>0</v>
      </c>
      <c r="BH158" s="103">
        <f>IF(N158="sníž. přenesená",J158,0)</f>
        <v>0</v>
      </c>
      <c r="BI158" s="103">
        <f>IF(N158="nulová",J158,0)</f>
        <v>0</v>
      </c>
      <c r="BJ158" s="6" t="s">
        <v>79</v>
      </c>
      <c r="BK158" s="103">
        <f>ROUND(I158*H158,2)</f>
        <v>0</v>
      </c>
      <c r="BL158" s="6" t="s">
        <v>134</v>
      </c>
      <c r="BM158" s="102" t="s">
        <v>337</v>
      </c>
    </row>
    <row r="159" spans="1:65" s="16" customFormat="1" x14ac:dyDescent="0.2">
      <c r="A159" s="13"/>
      <c r="B159" s="14"/>
      <c r="C159" s="13"/>
      <c r="D159" s="104" t="s">
        <v>136</v>
      </c>
      <c r="E159" s="13"/>
      <c r="F159" s="105" t="s">
        <v>550</v>
      </c>
      <c r="G159" s="13"/>
      <c r="H159" s="13"/>
      <c r="I159" s="13"/>
      <c r="J159" s="13"/>
      <c r="K159" s="195"/>
      <c r="L159" s="14"/>
      <c r="M159" s="106"/>
      <c r="N159" s="107"/>
      <c r="O159" s="99"/>
      <c r="P159" s="99"/>
      <c r="Q159" s="99"/>
      <c r="R159" s="99"/>
      <c r="S159" s="99"/>
      <c r="T159" s="10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6" t="s">
        <v>136</v>
      </c>
      <c r="AU159" s="6" t="s">
        <v>79</v>
      </c>
    </row>
    <row r="160" spans="1:65" s="16" customFormat="1" ht="14.4" customHeight="1" x14ac:dyDescent="0.2">
      <c r="A160" s="13"/>
      <c r="B160" s="14"/>
      <c r="C160" s="91" t="s">
        <v>236</v>
      </c>
      <c r="D160" s="91" t="s">
        <v>129</v>
      </c>
      <c r="E160" s="92" t="s">
        <v>662</v>
      </c>
      <c r="F160" s="93" t="s">
        <v>552</v>
      </c>
      <c r="G160" s="94" t="s">
        <v>151</v>
      </c>
      <c r="H160" s="95">
        <v>120</v>
      </c>
      <c r="I160" s="3">
        <v>0</v>
      </c>
      <c r="J160" s="96">
        <f>ROUND(I160*H160,2)</f>
        <v>0</v>
      </c>
      <c r="K160" s="94" t="s">
        <v>855</v>
      </c>
      <c r="L160" s="14"/>
      <c r="M160" s="97" t="s">
        <v>1</v>
      </c>
      <c r="N160" s="98" t="s">
        <v>36</v>
      </c>
      <c r="O160" s="99"/>
      <c r="P160" s="100">
        <f>O160*H160</f>
        <v>0</v>
      </c>
      <c r="Q160" s="100">
        <v>0</v>
      </c>
      <c r="R160" s="100">
        <f>Q160*H160</f>
        <v>0</v>
      </c>
      <c r="S160" s="100">
        <v>0</v>
      </c>
      <c r="T160" s="101">
        <f>S160*H160</f>
        <v>0</v>
      </c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R160" s="102" t="s">
        <v>134</v>
      </c>
      <c r="AT160" s="102" t="s">
        <v>129</v>
      </c>
      <c r="AU160" s="102" t="s">
        <v>79</v>
      </c>
      <c r="AY160" s="6" t="s">
        <v>127</v>
      </c>
      <c r="BE160" s="103">
        <f>IF(N160="základní",J160,0)</f>
        <v>0</v>
      </c>
      <c r="BF160" s="103">
        <f>IF(N160="snížená",J160,0)</f>
        <v>0</v>
      </c>
      <c r="BG160" s="103">
        <f>IF(N160="zákl. přenesená",J160,0)</f>
        <v>0</v>
      </c>
      <c r="BH160" s="103">
        <f>IF(N160="sníž. přenesená",J160,0)</f>
        <v>0</v>
      </c>
      <c r="BI160" s="103">
        <f>IF(N160="nulová",J160,0)</f>
        <v>0</v>
      </c>
      <c r="BJ160" s="6" t="s">
        <v>79</v>
      </c>
      <c r="BK160" s="103">
        <f>ROUND(I160*H160,2)</f>
        <v>0</v>
      </c>
      <c r="BL160" s="6" t="s">
        <v>134</v>
      </c>
      <c r="BM160" s="102" t="s">
        <v>347</v>
      </c>
    </row>
    <row r="161" spans="1:65" s="16" customFormat="1" x14ac:dyDescent="0.2">
      <c r="A161" s="13"/>
      <c r="B161" s="14"/>
      <c r="C161" s="13"/>
      <c r="D161" s="104" t="s">
        <v>136</v>
      </c>
      <c r="E161" s="13"/>
      <c r="F161" s="105" t="s">
        <v>552</v>
      </c>
      <c r="G161" s="13"/>
      <c r="H161" s="13"/>
      <c r="I161" s="13"/>
      <c r="J161" s="13"/>
      <c r="K161" s="195"/>
      <c r="L161" s="14"/>
      <c r="M161" s="106"/>
      <c r="N161" s="107"/>
      <c r="O161" s="99"/>
      <c r="P161" s="99"/>
      <c r="Q161" s="99"/>
      <c r="R161" s="99"/>
      <c r="S161" s="99"/>
      <c r="T161" s="10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6" t="s">
        <v>136</v>
      </c>
      <c r="AU161" s="6" t="s">
        <v>79</v>
      </c>
    </row>
    <row r="162" spans="1:65" s="16" customFormat="1" ht="14.4" customHeight="1" x14ac:dyDescent="0.2">
      <c r="A162" s="13"/>
      <c r="B162" s="14"/>
      <c r="C162" s="91" t="s">
        <v>243</v>
      </c>
      <c r="D162" s="91" t="s">
        <v>129</v>
      </c>
      <c r="E162" s="92" t="s">
        <v>663</v>
      </c>
      <c r="F162" s="93" t="s">
        <v>664</v>
      </c>
      <c r="G162" s="94" t="s">
        <v>398</v>
      </c>
      <c r="H162" s="95">
        <v>8</v>
      </c>
      <c r="I162" s="3">
        <v>0</v>
      </c>
      <c r="J162" s="96">
        <f>ROUND(I162*H162,2)</f>
        <v>0</v>
      </c>
      <c r="K162" s="94" t="s">
        <v>855</v>
      </c>
      <c r="L162" s="14"/>
      <c r="M162" s="97" t="s">
        <v>1</v>
      </c>
      <c r="N162" s="98" t="s">
        <v>36</v>
      </c>
      <c r="O162" s="99"/>
      <c r="P162" s="100">
        <f>O162*H162</f>
        <v>0</v>
      </c>
      <c r="Q162" s="100">
        <v>0</v>
      </c>
      <c r="R162" s="100">
        <f>Q162*H162</f>
        <v>0</v>
      </c>
      <c r="S162" s="100">
        <v>0</v>
      </c>
      <c r="T162" s="101">
        <f>S162*H162</f>
        <v>0</v>
      </c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R162" s="102" t="s">
        <v>134</v>
      </c>
      <c r="AT162" s="102" t="s">
        <v>129</v>
      </c>
      <c r="AU162" s="102" t="s">
        <v>79</v>
      </c>
      <c r="AY162" s="6" t="s">
        <v>127</v>
      </c>
      <c r="BE162" s="103">
        <f>IF(N162="základní",J162,0)</f>
        <v>0</v>
      </c>
      <c r="BF162" s="103">
        <f>IF(N162="snížená",J162,0)</f>
        <v>0</v>
      </c>
      <c r="BG162" s="103">
        <f>IF(N162="zákl. přenesená",J162,0)</f>
        <v>0</v>
      </c>
      <c r="BH162" s="103">
        <f>IF(N162="sníž. přenesená",J162,0)</f>
        <v>0</v>
      </c>
      <c r="BI162" s="103">
        <f>IF(N162="nulová",J162,0)</f>
        <v>0</v>
      </c>
      <c r="BJ162" s="6" t="s">
        <v>79</v>
      </c>
      <c r="BK162" s="103">
        <f>ROUND(I162*H162,2)</f>
        <v>0</v>
      </c>
      <c r="BL162" s="6" t="s">
        <v>134</v>
      </c>
      <c r="BM162" s="102" t="s">
        <v>360</v>
      </c>
    </row>
    <row r="163" spans="1:65" s="16" customFormat="1" x14ac:dyDescent="0.2">
      <c r="A163" s="13"/>
      <c r="B163" s="14"/>
      <c r="C163" s="13"/>
      <c r="D163" s="104" t="s">
        <v>136</v>
      </c>
      <c r="E163" s="13"/>
      <c r="F163" s="105" t="s">
        <v>664</v>
      </c>
      <c r="G163" s="13"/>
      <c r="H163" s="13"/>
      <c r="I163" s="13"/>
      <c r="J163" s="13"/>
      <c r="K163" s="195"/>
      <c r="L163" s="14"/>
      <c r="M163" s="106"/>
      <c r="N163" s="107"/>
      <c r="O163" s="99"/>
      <c r="P163" s="99"/>
      <c r="Q163" s="99"/>
      <c r="R163" s="99"/>
      <c r="S163" s="99"/>
      <c r="T163" s="10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6" t="s">
        <v>136</v>
      </c>
      <c r="AU163" s="6" t="s">
        <v>79</v>
      </c>
    </row>
    <row r="164" spans="1:65" s="16" customFormat="1" ht="24.15" customHeight="1" x14ac:dyDescent="0.2">
      <c r="A164" s="13"/>
      <c r="B164" s="14"/>
      <c r="C164" s="91" t="s">
        <v>7</v>
      </c>
      <c r="D164" s="91" t="s">
        <v>129</v>
      </c>
      <c r="E164" s="92" t="s">
        <v>665</v>
      </c>
      <c r="F164" s="93" t="s">
        <v>666</v>
      </c>
      <c r="G164" s="94" t="s">
        <v>151</v>
      </c>
      <c r="H164" s="95">
        <v>50</v>
      </c>
      <c r="I164" s="3">
        <v>0</v>
      </c>
      <c r="J164" s="96">
        <f>ROUND(I164*H164,2)</f>
        <v>0</v>
      </c>
      <c r="K164" s="94" t="s">
        <v>855</v>
      </c>
      <c r="L164" s="14"/>
      <c r="M164" s="97" t="s">
        <v>1</v>
      </c>
      <c r="N164" s="98" t="s">
        <v>36</v>
      </c>
      <c r="O164" s="99"/>
      <c r="P164" s="100">
        <f>O164*H164</f>
        <v>0</v>
      </c>
      <c r="Q164" s="100">
        <v>0</v>
      </c>
      <c r="R164" s="100">
        <f>Q164*H164</f>
        <v>0</v>
      </c>
      <c r="S164" s="100">
        <v>0</v>
      </c>
      <c r="T164" s="101">
        <f>S164*H164</f>
        <v>0</v>
      </c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R164" s="102" t="s">
        <v>134</v>
      </c>
      <c r="AT164" s="102" t="s">
        <v>129</v>
      </c>
      <c r="AU164" s="102" t="s">
        <v>79</v>
      </c>
      <c r="AY164" s="6" t="s">
        <v>127</v>
      </c>
      <c r="BE164" s="103">
        <f>IF(N164="základní",J164,0)</f>
        <v>0</v>
      </c>
      <c r="BF164" s="103">
        <f>IF(N164="snížená",J164,0)</f>
        <v>0</v>
      </c>
      <c r="BG164" s="103">
        <f>IF(N164="zákl. přenesená",J164,0)</f>
        <v>0</v>
      </c>
      <c r="BH164" s="103">
        <f>IF(N164="sníž. přenesená",J164,0)</f>
        <v>0</v>
      </c>
      <c r="BI164" s="103">
        <f>IF(N164="nulová",J164,0)</f>
        <v>0</v>
      </c>
      <c r="BJ164" s="6" t="s">
        <v>79</v>
      </c>
      <c r="BK164" s="103">
        <f>ROUND(I164*H164,2)</f>
        <v>0</v>
      </c>
      <c r="BL164" s="6" t="s">
        <v>134</v>
      </c>
      <c r="BM164" s="102" t="s">
        <v>369</v>
      </c>
    </row>
    <row r="165" spans="1:65" s="16" customFormat="1" x14ac:dyDescent="0.2">
      <c r="A165" s="13"/>
      <c r="B165" s="14"/>
      <c r="C165" s="13"/>
      <c r="D165" s="104" t="s">
        <v>136</v>
      </c>
      <c r="E165" s="13"/>
      <c r="F165" s="105" t="s">
        <v>666</v>
      </c>
      <c r="G165" s="13"/>
      <c r="H165" s="13"/>
      <c r="I165" s="13"/>
      <c r="J165" s="13"/>
      <c r="K165" s="195"/>
      <c r="L165" s="14"/>
      <c r="M165" s="106"/>
      <c r="N165" s="107"/>
      <c r="O165" s="99"/>
      <c r="P165" s="99"/>
      <c r="Q165" s="99"/>
      <c r="R165" s="99"/>
      <c r="S165" s="99"/>
      <c r="T165" s="10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6" t="s">
        <v>136</v>
      </c>
      <c r="AU165" s="6" t="s">
        <v>79</v>
      </c>
    </row>
    <row r="166" spans="1:65" s="16" customFormat="1" ht="24.15" customHeight="1" x14ac:dyDescent="0.2">
      <c r="A166" s="13"/>
      <c r="B166" s="14"/>
      <c r="C166" s="91" t="s">
        <v>256</v>
      </c>
      <c r="D166" s="91" t="s">
        <v>129</v>
      </c>
      <c r="E166" s="92" t="s">
        <v>667</v>
      </c>
      <c r="F166" s="93" t="s">
        <v>668</v>
      </c>
      <c r="G166" s="94" t="s">
        <v>398</v>
      </c>
      <c r="H166" s="95">
        <v>3</v>
      </c>
      <c r="I166" s="3">
        <v>0</v>
      </c>
      <c r="J166" s="96">
        <f>ROUND(I166*H166,2)</f>
        <v>0</v>
      </c>
      <c r="K166" s="94" t="s">
        <v>855</v>
      </c>
      <c r="L166" s="14"/>
      <c r="M166" s="97" t="s">
        <v>1</v>
      </c>
      <c r="N166" s="98" t="s">
        <v>36</v>
      </c>
      <c r="O166" s="99"/>
      <c r="P166" s="100">
        <f>O166*H166</f>
        <v>0</v>
      </c>
      <c r="Q166" s="100">
        <v>0</v>
      </c>
      <c r="R166" s="100">
        <f>Q166*H166</f>
        <v>0</v>
      </c>
      <c r="S166" s="100">
        <v>0</v>
      </c>
      <c r="T166" s="101">
        <f>S166*H166</f>
        <v>0</v>
      </c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R166" s="102" t="s">
        <v>134</v>
      </c>
      <c r="AT166" s="102" t="s">
        <v>129</v>
      </c>
      <c r="AU166" s="102" t="s">
        <v>79</v>
      </c>
      <c r="AY166" s="6" t="s">
        <v>127</v>
      </c>
      <c r="BE166" s="103">
        <f>IF(N166="základní",J166,0)</f>
        <v>0</v>
      </c>
      <c r="BF166" s="103">
        <f>IF(N166="snížená",J166,0)</f>
        <v>0</v>
      </c>
      <c r="BG166" s="103">
        <f>IF(N166="zákl. přenesená",J166,0)</f>
        <v>0</v>
      </c>
      <c r="BH166" s="103">
        <f>IF(N166="sníž. přenesená",J166,0)</f>
        <v>0</v>
      </c>
      <c r="BI166" s="103">
        <f>IF(N166="nulová",J166,0)</f>
        <v>0</v>
      </c>
      <c r="BJ166" s="6" t="s">
        <v>79</v>
      </c>
      <c r="BK166" s="103">
        <f>ROUND(I166*H166,2)</f>
        <v>0</v>
      </c>
      <c r="BL166" s="6" t="s">
        <v>134</v>
      </c>
      <c r="BM166" s="102" t="s">
        <v>378</v>
      </c>
    </row>
    <row r="167" spans="1:65" s="16" customFormat="1" x14ac:dyDescent="0.2">
      <c r="A167" s="13"/>
      <c r="B167" s="14"/>
      <c r="C167" s="13"/>
      <c r="D167" s="104" t="s">
        <v>136</v>
      </c>
      <c r="E167" s="13"/>
      <c r="F167" s="105" t="s">
        <v>668</v>
      </c>
      <c r="G167" s="13"/>
      <c r="H167" s="13"/>
      <c r="I167" s="13"/>
      <c r="J167" s="13"/>
      <c r="K167" s="195"/>
      <c r="L167" s="14"/>
      <c r="M167" s="106"/>
      <c r="N167" s="107"/>
      <c r="O167" s="99"/>
      <c r="P167" s="99"/>
      <c r="Q167" s="99"/>
      <c r="R167" s="99"/>
      <c r="S167" s="99"/>
      <c r="T167" s="10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6" t="s">
        <v>136</v>
      </c>
      <c r="AU167" s="6" t="s">
        <v>79</v>
      </c>
    </row>
    <row r="168" spans="1:65" s="16" customFormat="1" ht="24.15" customHeight="1" x14ac:dyDescent="0.2">
      <c r="A168" s="13"/>
      <c r="B168" s="14"/>
      <c r="C168" s="91" t="s">
        <v>261</v>
      </c>
      <c r="D168" s="91" t="s">
        <v>129</v>
      </c>
      <c r="E168" s="92" t="s">
        <v>669</v>
      </c>
      <c r="F168" s="93" t="s">
        <v>556</v>
      </c>
      <c r="G168" s="94" t="s">
        <v>398</v>
      </c>
      <c r="H168" s="95">
        <v>4</v>
      </c>
      <c r="I168" s="3">
        <v>0</v>
      </c>
      <c r="J168" s="96">
        <f>ROUND(I168*H168,2)</f>
        <v>0</v>
      </c>
      <c r="K168" s="94" t="s">
        <v>855</v>
      </c>
      <c r="L168" s="14"/>
      <c r="M168" s="97" t="s">
        <v>1</v>
      </c>
      <c r="N168" s="98" t="s">
        <v>36</v>
      </c>
      <c r="O168" s="99"/>
      <c r="P168" s="100">
        <f>O168*H168</f>
        <v>0</v>
      </c>
      <c r="Q168" s="100">
        <v>0</v>
      </c>
      <c r="R168" s="100">
        <f>Q168*H168</f>
        <v>0</v>
      </c>
      <c r="S168" s="100">
        <v>0</v>
      </c>
      <c r="T168" s="101">
        <f>S168*H168</f>
        <v>0</v>
      </c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R168" s="102" t="s">
        <v>134</v>
      </c>
      <c r="AT168" s="102" t="s">
        <v>129</v>
      </c>
      <c r="AU168" s="102" t="s">
        <v>79</v>
      </c>
      <c r="AY168" s="6" t="s">
        <v>127</v>
      </c>
      <c r="BE168" s="103">
        <f>IF(N168="základní",J168,0)</f>
        <v>0</v>
      </c>
      <c r="BF168" s="103">
        <f>IF(N168="snížená",J168,0)</f>
        <v>0</v>
      </c>
      <c r="BG168" s="103">
        <f>IF(N168="zákl. přenesená",J168,0)</f>
        <v>0</v>
      </c>
      <c r="BH168" s="103">
        <f>IF(N168="sníž. přenesená",J168,0)</f>
        <v>0</v>
      </c>
      <c r="BI168" s="103">
        <f>IF(N168="nulová",J168,0)</f>
        <v>0</v>
      </c>
      <c r="BJ168" s="6" t="s">
        <v>79</v>
      </c>
      <c r="BK168" s="103">
        <f>ROUND(I168*H168,2)</f>
        <v>0</v>
      </c>
      <c r="BL168" s="6" t="s">
        <v>134</v>
      </c>
      <c r="BM168" s="102" t="s">
        <v>391</v>
      </c>
    </row>
    <row r="169" spans="1:65" s="16" customFormat="1" x14ac:dyDescent="0.2">
      <c r="A169" s="13"/>
      <c r="B169" s="14"/>
      <c r="C169" s="13"/>
      <c r="D169" s="104" t="s">
        <v>136</v>
      </c>
      <c r="E169" s="13"/>
      <c r="F169" s="105" t="s">
        <v>556</v>
      </c>
      <c r="G169" s="13"/>
      <c r="H169" s="13"/>
      <c r="I169" s="13"/>
      <c r="J169" s="13"/>
      <c r="K169" s="195"/>
      <c r="L169" s="14"/>
      <c r="M169" s="106"/>
      <c r="N169" s="107"/>
      <c r="O169" s="99"/>
      <c r="P169" s="99"/>
      <c r="Q169" s="99"/>
      <c r="R169" s="99"/>
      <c r="S169" s="99"/>
      <c r="T169" s="10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6" t="s">
        <v>136</v>
      </c>
      <c r="AU169" s="6" t="s">
        <v>79</v>
      </c>
    </row>
    <row r="170" spans="1:65" s="16" customFormat="1" ht="24.15" customHeight="1" x14ac:dyDescent="0.2">
      <c r="A170" s="13"/>
      <c r="B170" s="14"/>
      <c r="C170" s="91" t="s">
        <v>267</v>
      </c>
      <c r="D170" s="91" t="s">
        <v>129</v>
      </c>
      <c r="E170" s="92" t="s">
        <v>670</v>
      </c>
      <c r="F170" s="93" t="s">
        <v>558</v>
      </c>
      <c r="G170" s="94" t="s">
        <v>398</v>
      </c>
      <c r="H170" s="95">
        <v>1</v>
      </c>
      <c r="I170" s="3">
        <v>0</v>
      </c>
      <c r="J170" s="96">
        <f>ROUND(I170*H170,2)</f>
        <v>0</v>
      </c>
      <c r="K170" s="94" t="s">
        <v>855</v>
      </c>
      <c r="L170" s="14"/>
      <c r="M170" s="97" t="s">
        <v>1</v>
      </c>
      <c r="N170" s="98" t="s">
        <v>36</v>
      </c>
      <c r="O170" s="99"/>
      <c r="P170" s="100">
        <f>O170*H170</f>
        <v>0</v>
      </c>
      <c r="Q170" s="100">
        <v>0</v>
      </c>
      <c r="R170" s="100">
        <f>Q170*H170</f>
        <v>0</v>
      </c>
      <c r="S170" s="100">
        <v>0</v>
      </c>
      <c r="T170" s="101">
        <f>S170*H170</f>
        <v>0</v>
      </c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R170" s="102" t="s">
        <v>134</v>
      </c>
      <c r="AT170" s="102" t="s">
        <v>129</v>
      </c>
      <c r="AU170" s="102" t="s">
        <v>79</v>
      </c>
      <c r="AY170" s="6" t="s">
        <v>127</v>
      </c>
      <c r="BE170" s="103">
        <f>IF(N170="základní",J170,0)</f>
        <v>0</v>
      </c>
      <c r="BF170" s="103">
        <f>IF(N170="snížená",J170,0)</f>
        <v>0</v>
      </c>
      <c r="BG170" s="103">
        <f>IF(N170="zákl. přenesená",J170,0)</f>
        <v>0</v>
      </c>
      <c r="BH170" s="103">
        <f>IF(N170="sníž. přenesená",J170,0)</f>
        <v>0</v>
      </c>
      <c r="BI170" s="103">
        <f>IF(N170="nulová",J170,0)</f>
        <v>0</v>
      </c>
      <c r="BJ170" s="6" t="s">
        <v>79</v>
      </c>
      <c r="BK170" s="103">
        <f>ROUND(I170*H170,2)</f>
        <v>0</v>
      </c>
      <c r="BL170" s="6" t="s">
        <v>134</v>
      </c>
      <c r="BM170" s="102" t="s">
        <v>401</v>
      </c>
    </row>
    <row r="171" spans="1:65" s="16" customFormat="1" ht="19.2" x14ac:dyDescent="0.2">
      <c r="A171" s="13"/>
      <c r="B171" s="14"/>
      <c r="C171" s="13"/>
      <c r="D171" s="104" t="s">
        <v>136</v>
      </c>
      <c r="E171" s="13"/>
      <c r="F171" s="105" t="s">
        <v>558</v>
      </c>
      <c r="G171" s="13"/>
      <c r="H171" s="13"/>
      <c r="I171" s="13"/>
      <c r="J171" s="13"/>
      <c r="K171" s="195"/>
      <c r="L171" s="14"/>
      <c r="M171" s="106"/>
      <c r="N171" s="107"/>
      <c r="O171" s="99"/>
      <c r="P171" s="99"/>
      <c r="Q171" s="99"/>
      <c r="R171" s="99"/>
      <c r="S171" s="99"/>
      <c r="T171" s="10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6" t="s">
        <v>136</v>
      </c>
      <c r="AU171" s="6" t="s">
        <v>79</v>
      </c>
    </row>
    <row r="172" spans="1:65" s="16" customFormat="1" ht="34.5" customHeight="1" x14ac:dyDescent="0.2">
      <c r="A172" s="13"/>
      <c r="B172" s="14"/>
      <c r="C172" s="91" t="s">
        <v>272</v>
      </c>
      <c r="D172" s="91" t="s">
        <v>129</v>
      </c>
      <c r="E172" s="92" t="s">
        <v>671</v>
      </c>
      <c r="F172" s="93" t="s">
        <v>672</v>
      </c>
      <c r="G172" s="94" t="s">
        <v>398</v>
      </c>
      <c r="H172" s="95">
        <v>1</v>
      </c>
      <c r="I172" s="3">
        <v>0</v>
      </c>
      <c r="J172" s="96">
        <f>ROUND(I172*H172,2)</f>
        <v>0</v>
      </c>
      <c r="K172" s="94" t="s">
        <v>855</v>
      </c>
      <c r="L172" s="14"/>
      <c r="M172" s="97" t="s">
        <v>1</v>
      </c>
      <c r="N172" s="98" t="s">
        <v>36</v>
      </c>
      <c r="O172" s="99"/>
      <c r="P172" s="100">
        <f>O172*H172</f>
        <v>0</v>
      </c>
      <c r="Q172" s="100">
        <v>0</v>
      </c>
      <c r="R172" s="100">
        <f>Q172*H172</f>
        <v>0</v>
      </c>
      <c r="S172" s="100">
        <v>0</v>
      </c>
      <c r="T172" s="101">
        <f>S172*H172</f>
        <v>0</v>
      </c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R172" s="102" t="s">
        <v>134</v>
      </c>
      <c r="AT172" s="102" t="s">
        <v>129</v>
      </c>
      <c r="AU172" s="102" t="s">
        <v>79</v>
      </c>
      <c r="AY172" s="6" t="s">
        <v>127</v>
      </c>
      <c r="BE172" s="103">
        <f>IF(N172="základní",J172,0)</f>
        <v>0</v>
      </c>
      <c r="BF172" s="103">
        <f>IF(N172="snížená",J172,0)</f>
        <v>0</v>
      </c>
      <c r="BG172" s="103">
        <f>IF(N172="zákl. přenesená",J172,0)</f>
        <v>0</v>
      </c>
      <c r="BH172" s="103">
        <f>IF(N172="sníž. přenesená",J172,0)</f>
        <v>0</v>
      </c>
      <c r="BI172" s="103">
        <f>IF(N172="nulová",J172,0)</f>
        <v>0</v>
      </c>
      <c r="BJ172" s="6" t="s">
        <v>79</v>
      </c>
      <c r="BK172" s="103">
        <f>ROUND(I172*H172,2)</f>
        <v>0</v>
      </c>
      <c r="BL172" s="6" t="s">
        <v>134</v>
      </c>
      <c r="BM172" s="102" t="s">
        <v>410</v>
      </c>
    </row>
    <row r="173" spans="1:65" s="16" customFormat="1" ht="19.2" x14ac:dyDescent="0.2">
      <c r="A173" s="13"/>
      <c r="B173" s="14"/>
      <c r="C173" s="13"/>
      <c r="D173" s="104" t="s">
        <v>136</v>
      </c>
      <c r="E173" s="13"/>
      <c r="F173" s="105" t="s">
        <v>672</v>
      </c>
      <c r="G173" s="13"/>
      <c r="H173" s="13"/>
      <c r="I173" s="13"/>
      <c r="J173" s="13"/>
      <c r="K173" s="195"/>
      <c r="L173" s="14"/>
      <c r="M173" s="106"/>
      <c r="N173" s="107"/>
      <c r="O173" s="99"/>
      <c r="P173" s="99"/>
      <c r="Q173" s="99"/>
      <c r="R173" s="99"/>
      <c r="S173" s="99"/>
      <c r="T173" s="10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6" t="s">
        <v>136</v>
      </c>
      <c r="AU173" s="6" t="s">
        <v>79</v>
      </c>
    </row>
    <row r="174" spans="1:65" s="16" customFormat="1" ht="24.15" customHeight="1" x14ac:dyDescent="0.2">
      <c r="A174" s="13"/>
      <c r="B174" s="14"/>
      <c r="C174" s="91" t="s">
        <v>277</v>
      </c>
      <c r="D174" s="91" t="s">
        <v>129</v>
      </c>
      <c r="E174" s="92" t="s">
        <v>673</v>
      </c>
      <c r="F174" s="93" t="s">
        <v>562</v>
      </c>
      <c r="G174" s="94" t="s">
        <v>398</v>
      </c>
      <c r="H174" s="95">
        <v>1</v>
      </c>
      <c r="I174" s="3">
        <v>0</v>
      </c>
      <c r="J174" s="96">
        <f>ROUND(I174*H174,2)</f>
        <v>0</v>
      </c>
      <c r="K174" s="94" t="s">
        <v>855</v>
      </c>
      <c r="L174" s="14"/>
      <c r="M174" s="97" t="s">
        <v>1</v>
      </c>
      <c r="N174" s="98" t="s">
        <v>36</v>
      </c>
      <c r="O174" s="99"/>
      <c r="P174" s="100">
        <f>O174*H174</f>
        <v>0</v>
      </c>
      <c r="Q174" s="100">
        <v>0</v>
      </c>
      <c r="R174" s="100">
        <f>Q174*H174</f>
        <v>0</v>
      </c>
      <c r="S174" s="100">
        <v>0</v>
      </c>
      <c r="T174" s="101">
        <f>S174*H174</f>
        <v>0</v>
      </c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R174" s="102" t="s">
        <v>134</v>
      </c>
      <c r="AT174" s="102" t="s">
        <v>129</v>
      </c>
      <c r="AU174" s="102" t="s">
        <v>79</v>
      </c>
      <c r="AY174" s="6" t="s">
        <v>127</v>
      </c>
      <c r="BE174" s="103">
        <f>IF(N174="základní",J174,0)</f>
        <v>0</v>
      </c>
      <c r="BF174" s="103">
        <f>IF(N174="snížená",J174,0)</f>
        <v>0</v>
      </c>
      <c r="BG174" s="103">
        <f>IF(N174="zákl. přenesená",J174,0)</f>
        <v>0</v>
      </c>
      <c r="BH174" s="103">
        <f>IF(N174="sníž. přenesená",J174,0)</f>
        <v>0</v>
      </c>
      <c r="BI174" s="103">
        <f>IF(N174="nulová",J174,0)</f>
        <v>0</v>
      </c>
      <c r="BJ174" s="6" t="s">
        <v>79</v>
      </c>
      <c r="BK174" s="103">
        <f>ROUND(I174*H174,2)</f>
        <v>0</v>
      </c>
      <c r="BL174" s="6" t="s">
        <v>134</v>
      </c>
      <c r="BM174" s="102" t="s">
        <v>419</v>
      </c>
    </row>
    <row r="175" spans="1:65" s="16" customFormat="1" x14ac:dyDescent="0.2">
      <c r="A175" s="13"/>
      <c r="B175" s="14"/>
      <c r="C175" s="13"/>
      <c r="D175" s="104" t="s">
        <v>136</v>
      </c>
      <c r="E175" s="13"/>
      <c r="F175" s="105" t="s">
        <v>562</v>
      </c>
      <c r="G175" s="13"/>
      <c r="H175" s="13"/>
      <c r="I175" s="13"/>
      <c r="J175" s="13"/>
      <c r="K175" s="195"/>
      <c r="L175" s="14"/>
      <c r="M175" s="106"/>
      <c r="N175" s="107"/>
      <c r="O175" s="99"/>
      <c r="P175" s="99"/>
      <c r="Q175" s="99"/>
      <c r="R175" s="99"/>
      <c r="S175" s="99"/>
      <c r="T175" s="10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6" t="s">
        <v>136</v>
      </c>
      <c r="AU175" s="6" t="s">
        <v>79</v>
      </c>
    </row>
    <row r="176" spans="1:65" s="16" customFormat="1" ht="14.4" customHeight="1" x14ac:dyDescent="0.2">
      <c r="A176" s="13"/>
      <c r="B176" s="14"/>
      <c r="C176" s="91" t="s">
        <v>283</v>
      </c>
      <c r="D176" s="91" t="s">
        <v>129</v>
      </c>
      <c r="E176" s="92" t="s">
        <v>674</v>
      </c>
      <c r="F176" s="93" t="s">
        <v>564</v>
      </c>
      <c r="G176" s="94" t="s">
        <v>398</v>
      </c>
      <c r="H176" s="95">
        <v>1</v>
      </c>
      <c r="I176" s="3">
        <v>0</v>
      </c>
      <c r="J176" s="96">
        <f>ROUND(I176*H176,2)</f>
        <v>0</v>
      </c>
      <c r="K176" s="94" t="s">
        <v>855</v>
      </c>
      <c r="L176" s="14"/>
      <c r="M176" s="97" t="s">
        <v>1</v>
      </c>
      <c r="N176" s="98" t="s">
        <v>36</v>
      </c>
      <c r="O176" s="99"/>
      <c r="P176" s="100">
        <f>O176*H176</f>
        <v>0</v>
      </c>
      <c r="Q176" s="100">
        <v>0</v>
      </c>
      <c r="R176" s="100">
        <f>Q176*H176</f>
        <v>0</v>
      </c>
      <c r="S176" s="100">
        <v>0</v>
      </c>
      <c r="T176" s="101">
        <f>S176*H176</f>
        <v>0</v>
      </c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R176" s="102" t="s">
        <v>134</v>
      </c>
      <c r="AT176" s="102" t="s">
        <v>129</v>
      </c>
      <c r="AU176" s="102" t="s">
        <v>79</v>
      </c>
      <c r="AY176" s="6" t="s">
        <v>127</v>
      </c>
      <c r="BE176" s="103">
        <f>IF(N176="základní",J176,0)</f>
        <v>0</v>
      </c>
      <c r="BF176" s="103">
        <f>IF(N176="snížená",J176,0)</f>
        <v>0</v>
      </c>
      <c r="BG176" s="103">
        <f>IF(N176="zákl. přenesená",J176,0)</f>
        <v>0</v>
      </c>
      <c r="BH176" s="103">
        <f>IF(N176="sníž. přenesená",J176,0)</f>
        <v>0</v>
      </c>
      <c r="BI176" s="103">
        <f>IF(N176="nulová",J176,0)</f>
        <v>0</v>
      </c>
      <c r="BJ176" s="6" t="s">
        <v>79</v>
      </c>
      <c r="BK176" s="103">
        <f>ROUND(I176*H176,2)</f>
        <v>0</v>
      </c>
      <c r="BL176" s="6" t="s">
        <v>134</v>
      </c>
      <c r="BM176" s="102" t="s">
        <v>429</v>
      </c>
    </row>
    <row r="177" spans="1:65" s="16" customFormat="1" x14ac:dyDescent="0.2">
      <c r="A177" s="13"/>
      <c r="B177" s="14"/>
      <c r="C177" s="13"/>
      <c r="D177" s="104" t="s">
        <v>136</v>
      </c>
      <c r="E177" s="13"/>
      <c r="F177" s="105" t="s">
        <v>564</v>
      </c>
      <c r="G177" s="13"/>
      <c r="H177" s="13"/>
      <c r="I177" s="13"/>
      <c r="J177" s="13"/>
      <c r="K177" s="195"/>
      <c r="L177" s="14"/>
      <c r="M177" s="106"/>
      <c r="N177" s="107"/>
      <c r="O177" s="99"/>
      <c r="P177" s="99"/>
      <c r="Q177" s="99"/>
      <c r="R177" s="99"/>
      <c r="S177" s="99"/>
      <c r="T177" s="10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6" t="s">
        <v>136</v>
      </c>
      <c r="AU177" s="6" t="s">
        <v>79</v>
      </c>
    </row>
    <row r="178" spans="1:65" s="16" customFormat="1" ht="14.4" customHeight="1" x14ac:dyDescent="0.2">
      <c r="A178" s="13"/>
      <c r="B178" s="14"/>
      <c r="C178" s="91" t="s">
        <v>290</v>
      </c>
      <c r="D178" s="91" t="s">
        <v>129</v>
      </c>
      <c r="E178" s="92" t="s">
        <v>675</v>
      </c>
      <c r="F178" s="93" t="s">
        <v>566</v>
      </c>
      <c r="G178" s="94" t="s">
        <v>398</v>
      </c>
      <c r="H178" s="95">
        <v>6</v>
      </c>
      <c r="I178" s="3">
        <v>0</v>
      </c>
      <c r="J178" s="96">
        <f>ROUND(I178*H178,2)</f>
        <v>0</v>
      </c>
      <c r="K178" s="94" t="s">
        <v>855</v>
      </c>
      <c r="L178" s="14"/>
      <c r="M178" s="97" t="s">
        <v>1</v>
      </c>
      <c r="N178" s="98" t="s">
        <v>36</v>
      </c>
      <c r="O178" s="99"/>
      <c r="P178" s="100">
        <f>O178*H178</f>
        <v>0</v>
      </c>
      <c r="Q178" s="100">
        <v>0</v>
      </c>
      <c r="R178" s="100">
        <f>Q178*H178</f>
        <v>0</v>
      </c>
      <c r="S178" s="100">
        <v>0</v>
      </c>
      <c r="T178" s="101">
        <f>S178*H178</f>
        <v>0</v>
      </c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R178" s="102" t="s">
        <v>134</v>
      </c>
      <c r="AT178" s="102" t="s">
        <v>129</v>
      </c>
      <c r="AU178" s="102" t="s">
        <v>79</v>
      </c>
      <c r="AY178" s="6" t="s">
        <v>127</v>
      </c>
      <c r="BE178" s="103">
        <f>IF(N178="základní",J178,0)</f>
        <v>0</v>
      </c>
      <c r="BF178" s="103">
        <f>IF(N178="snížená",J178,0)</f>
        <v>0</v>
      </c>
      <c r="BG178" s="103">
        <f>IF(N178="zákl. přenesená",J178,0)</f>
        <v>0</v>
      </c>
      <c r="BH178" s="103">
        <f>IF(N178="sníž. přenesená",J178,0)</f>
        <v>0</v>
      </c>
      <c r="BI178" s="103">
        <f>IF(N178="nulová",J178,0)</f>
        <v>0</v>
      </c>
      <c r="BJ178" s="6" t="s">
        <v>79</v>
      </c>
      <c r="BK178" s="103">
        <f>ROUND(I178*H178,2)</f>
        <v>0</v>
      </c>
      <c r="BL178" s="6" t="s">
        <v>134</v>
      </c>
      <c r="BM178" s="102" t="s">
        <v>439</v>
      </c>
    </row>
    <row r="179" spans="1:65" s="16" customFormat="1" x14ac:dyDescent="0.2">
      <c r="A179" s="13"/>
      <c r="B179" s="14"/>
      <c r="C179" s="13"/>
      <c r="D179" s="104" t="s">
        <v>136</v>
      </c>
      <c r="E179" s="13"/>
      <c r="F179" s="105" t="s">
        <v>566</v>
      </c>
      <c r="G179" s="13"/>
      <c r="H179" s="13"/>
      <c r="I179" s="13"/>
      <c r="J179" s="13"/>
      <c r="K179" s="195"/>
      <c r="L179" s="14"/>
      <c r="M179" s="106"/>
      <c r="N179" s="107"/>
      <c r="O179" s="99"/>
      <c r="P179" s="99"/>
      <c r="Q179" s="99"/>
      <c r="R179" s="99"/>
      <c r="S179" s="99"/>
      <c r="T179" s="10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6" t="s">
        <v>136</v>
      </c>
      <c r="AU179" s="6" t="s">
        <v>79</v>
      </c>
    </row>
    <row r="180" spans="1:65" s="16" customFormat="1" ht="14.4" customHeight="1" x14ac:dyDescent="0.2">
      <c r="A180" s="13"/>
      <c r="B180" s="14"/>
      <c r="C180" s="91" t="s">
        <v>296</v>
      </c>
      <c r="D180" s="91" t="s">
        <v>129</v>
      </c>
      <c r="E180" s="92" t="s">
        <v>676</v>
      </c>
      <c r="F180" s="93" t="s">
        <v>568</v>
      </c>
      <c r="G180" s="94" t="s">
        <v>151</v>
      </c>
      <c r="H180" s="95">
        <v>170</v>
      </c>
      <c r="I180" s="3">
        <v>0</v>
      </c>
      <c r="J180" s="96">
        <f>ROUND(I180*H180,2)</f>
        <v>0</v>
      </c>
      <c r="K180" s="94" t="s">
        <v>855</v>
      </c>
      <c r="L180" s="14"/>
      <c r="M180" s="97" t="s">
        <v>1</v>
      </c>
      <c r="N180" s="98" t="s">
        <v>36</v>
      </c>
      <c r="O180" s="99"/>
      <c r="P180" s="100">
        <f>O180*H180</f>
        <v>0</v>
      </c>
      <c r="Q180" s="100">
        <v>0</v>
      </c>
      <c r="R180" s="100">
        <f>Q180*H180</f>
        <v>0</v>
      </c>
      <c r="S180" s="100">
        <v>0</v>
      </c>
      <c r="T180" s="101">
        <f>S180*H180</f>
        <v>0</v>
      </c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R180" s="102" t="s">
        <v>134</v>
      </c>
      <c r="AT180" s="102" t="s">
        <v>129</v>
      </c>
      <c r="AU180" s="102" t="s">
        <v>79</v>
      </c>
      <c r="AY180" s="6" t="s">
        <v>127</v>
      </c>
      <c r="BE180" s="103">
        <f>IF(N180="základní",J180,0)</f>
        <v>0</v>
      </c>
      <c r="BF180" s="103">
        <f>IF(N180="snížená",J180,0)</f>
        <v>0</v>
      </c>
      <c r="BG180" s="103">
        <f>IF(N180="zákl. přenesená",J180,0)</f>
        <v>0</v>
      </c>
      <c r="BH180" s="103">
        <f>IF(N180="sníž. přenesená",J180,0)</f>
        <v>0</v>
      </c>
      <c r="BI180" s="103">
        <f>IF(N180="nulová",J180,0)</f>
        <v>0</v>
      </c>
      <c r="BJ180" s="6" t="s">
        <v>79</v>
      </c>
      <c r="BK180" s="103">
        <f>ROUND(I180*H180,2)</f>
        <v>0</v>
      </c>
      <c r="BL180" s="6" t="s">
        <v>134</v>
      </c>
      <c r="BM180" s="102" t="s">
        <v>453</v>
      </c>
    </row>
    <row r="181" spans="1:65" s="16" customFormat="1" x14ac:dyDescent="0.2">
      <c r="A181" s="13"/>
      <c r="B181" s="14"/>
      <c r="C181" s="13"/>
      <c r="D181" s="104" t="s">
        <v>136</v>
      </c>
      <c r="E181" s="13"/>
      <c r="F181" s="105" t="s">
        <v>568</v>
      </c>
      <c r="G181" s="13"/>
      <c r="H181" s="13"/>
      <c r="I181" s="13"/>
      <c r="J181" s="13"/>
      <c r="K181" s="195"/>
      <c r="L181" s="14"/>
      <c r="M181" s="106"/>
      <c r="N181" s="107"/>
      <c r="O181" s="99"/>
      <c r="P181" s="99"/>
      <c r="Q181" s="99"/>
      <c r="R181" s="99"/>
      <c r="S181" s="99"/>
      <c r="T181" s="10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6" t="s">
        <v>136</v>
      </c>
      <c r="AU181" s="6" t="s">
        <v>79</v>
      </c>
    </row>
    <row r="182" spans="1:65" s="16" customFormat="1" ht="14.4" customHeight="1" x14ac:dyDescent="0.2">
      <c r="A182" s="13"/>
      <c r="B182" s="14"/>
      <c r="C182" s="91" t="s">
        <v>301</v>
      </c>
      <c r="D182" s="91" t="s">
        <v>129</v>
      </c>
      <c r="E182" s="92" t="s">
        <v>677</v>
      </c>
      <c r="F182" s="93" t="s">
        <v>570</v>
      </c>
      <c r="G182" s="94" t="s">
        <v>398</v>
      </c>
      <c r="H182" s="95">
        <v>6</v>
      </c>
      <c r="I182" s="3">
        <v>0</v>
      </c>
      <c r="J182" s="96">
        <f>ROUND(I182*H182,2)</f>
        <v>0</v>
      </c>
      <c r="K182" s="94" t="s">
        <v>855</v>
      </c>
      <c r="L182" s="14"/>
      <c r="M182" s="97" t="s">
        <v>1</v>
      </c>
      <c r="N182" s="98" t="s">
        <v>36</v>
      </c>
      <c r="O182" s="99"/>
      <c r="P182" s="100">
        <f>O182*H182</f>
        <v>0</v>
      </c>
      <c r="Q182" s="100">
        <v>0</v>
      </c>
      <c r="R182" s="100">
        <f>Q182*H182</f>
        <v>0</v>
      </c>
      <c r="S182" s="100">
        <v>0</v>
      </c>
      <c r="T182" s="101">
        <f>S182*H182</f>
        <v>0</v>
      </c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R182" s="102" t="s">
        <v>134</v>
      </c>
      <c r="AT182" s="102" t="s">
        <v>129</v>
      </c>
      <c r="AU182" s="102" t="s">
        <v>79</v>
      </c>
      <c r="AY182" s="6" t="s">
        <v>127</v>
      </c>
      <c r="BE182" s="103">
        <f>IF(N182="základní",J182,0)</f>
        <v>0</v>
      </c>
      <c r="BF182" s="103">
        <f>IF(N182="snížená",J182,0)</f>
        <v>0</v>
      </c>
      <c r="BG182" s="103">
        <f>IF(N182="zákl. přenesená",J182,0)</f>
        <v>0</v>
      </c>
      <c r="BH182" s="103">
        <f>IF(N182="sníž. přenesená",J182,0)</f>
        <v>0</v>
      </c>
      <c r="BI182" s="103">
        <f>IF(N182="nulová",J182,0)</f>
        <v>0</v>
      </c>
      <c r="BJ182" s="6" t="s">
        <v>79</v>
      </c>
      <c r="BK182" s="103">
        <f>ROUND(I182*H182,2)</f>
        <v>0</v>
      </c>
      <c r="BL182" s="6" t="s">
        <v>134</v>
      </c>
      <c r="BM182" s="102" t="s">
        <v>465</v>
      </c>
    </row>
    <row r="183" spans="1:65" s="16" customFormat="1" x14ac:dyDescent="0.2">
      <c r="A183" s="13"/>
      <c r="B183" s="14"/>
      <c r="C183" s="13"/>
      <c r="D183" s="104" t="s">
        <v>136</v>
      </c>
      <c r="E183" s="13"/>
      <c r="F183" s="105" t="s">
        <v>570</v>
      </c>
      <c r="G183" s="13"/>
      <c r="H183" s="13"/>
      <c r="I183" s="13"/>
      <c r="J183" s="13"/>
      <c r="K183" s="195"/>
      <c r="L183" s="14"/>
      <c r="M183" s="106"/>
      <c r="N183" s="107"/>
      <c r="O183" s="99"/>
      <c r="P183" s="99"/>
      <c r="Q183" s="99"/>
      <c r="R183" s="99"/>
      <c r="S183" s="99"/>
      <c r="T183" s="10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6" t="s">
        <v>136</v>
      </c>
      <c r="AU183" s="6" t="s">
        <v>79</v>
      </c>
    </row>
    <row r="184" spans="1:65" s="16" customFormat="1" ht="14.4" customHeight="1" x14ac:dyDescent="0.2">
      <c r="A184" s="13"/>
      <c r="B184" s="14"/>
      <c r="C184" s="91" t="s">
        <v>307</v>
      </c>
      <c r="D184" s="91" t="s">
        <v>129</v>
      </c>
      <c r="E184" s="92" t="s">
        <v>678</v>
      </c>
      <c r="F184" s="93" t="s">
        <v>572</v>
      </c>
      <c r="G184" s="94" t="s">
        <v>398</v>
      </c>
      <c r="H184" s="95">
        <v>2</v>
      </c>
      <c r="I184" s="3">
        <v>0</v>
      </c>
      <c r="J184" s="96">
        <f>ROUND(I184*H184,2)</f>
        <v>0</v>
      </c>
      <c r="K184" s="94" t="s">
        <v>855</v>
      </c>
      <c r="L184" s="14"/>
      <c r="M184" s="97" t="s">
        <v>1</v>
      </c>
      <c r="N184" s="98" t="s">
        <v>36</v>
      </c>
      <c r="O184" s="99"/>
      <c r="P184" s="100">
        <f>O184*H184</f>
        <v>0</v>
      </c>
      <c r="Q184" s="100">
        <v>0</v>
      </c>
      <c r="R184" s="100">
        <f>Q184*H184</f>
        <v>0</v>
      </c>
      <c r="S184" s="100">
        <v>0</v>
      </c>
      <c r="T184" s="101">
        <f>S184*H184</f>
        <v>0</v>
      </c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R184" s="102" t="s">
        <v>134</v>
      </c>
      <c r="AT184" s="102" t="s">
        <v>129</v>
      </c>
      <c r="AU184" s="102" t="s">
        <v>79</v>
      </c>
      <c r="AY184" s="6" t="s">
        <v>127</v>
      </c>
      <c r="BE184" s="103">
        <f>IF(N184="základní",J184,0)</f>
        <v>0</v>
      </c>
      <c r="BF184" s="103">
        <f>IF(N184="snížená",J184,0)</f>
        <v>0</v>
      </c>
      <c r="BG184" s="103">
        <f>IF(N184="zákl. přenesená",J184,0)</f>
        <v>0</v>
      </c>
      <c r="BH184" s="103">
        <f>IF(N184="sníž. přenesená",J184,0)</f>
        <v>0</v>
      </c>
      <c r="BI184" s="103">
        <f>IF(N184="nulová",J184,0)</f>
        <v>0</v>
      </c>
      <c r="BJ184" s="6" t="s">
        <v>79</v>
      </c>
      <c r="BK184" s="103">
        <f>ROUND(I184*H184,2)</f>
        <v>0</v>
      </c>
      <c r="BL184" s="6" t="s">
        <v>134</v>
      </c>
      <c r="BM184" s="102" t="s">
        <v>475</v>
      </c>
    </row>
    <row r="185" spans="1:65" s="16" customFormat="1" x14ac:dyDescent="0.2">
      <c r="A185" s="13"/>
      <c r="B185" s="14"/>
      <c r="C185" s="13"/>
      <c r="D185" s="104" t="s">
        <v>136</v>
      </c>
      <c r="E185" s="13"/>
      <c r="F185" s="105" t="s">
        <v>572</v>
      </c>
      <c r="G185" s="13"/>
      <c r="H185" s="13"/>
      <c r="I185" s="13"/>
      <c r="J185" s="13"/>
      <c r="K185" s="195"/>
      <c r="L185" s="14"/>
      <c r="M185" s="106"/>
      <c r="N185" s="107"/>
      <c r="O185" s="99"/>
      <c r="P185" s="99"/>
      <c r="Q185" s="99"/>
      <c r="R185" s="99"/>
      <c r="S185" s="99"/>
      <c r="T185" s="10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6" t="s">
        <v>136</v>
      </c>
      <c r="AU185" s="6" t="s">
        <v>79</v>
      </c>
    </row>
    <row r="186" spans="1:65" s="78" customFormat="1" ht="25.95" customHeight="1" x14ac:dyDescent="0.25">
      <c r="B186" s="79"/>
      <c r="D186" s="80" t="s">
        <v>70</v>
      </c>
      <c r="E186" s="81" t="s">
        <v>573</v>
      </c>
      <c r="F186" s="81" t="s">
        <v>679</v>
      </c>
      <c r="J186" s="82">
        <f>BK186</f>
        <v>0</v>
      </c>
      <c r="K186" s="87"/>
      <c r="L186" s="79"/>
      <c r="M186" s="83"/>
      <c r="N186" s="84"/>
      <c r="O186" s="84"/>
      <c r="P186" s="85">
        <f>SUM(P187:P224)</f>
        <v>0</v>
      </c>
      <c r="Q186" s="84"/>
      <c r="R186" s="85">
        <f>SUM(R187:R224)</f>
        <v>0</v>
      </c>
      <c r="S186" s="84"/>
      <c r="T186" s="86">
        <f>SUM(T187:T224)</f>
        <v>0</v>
      </c>
      <c r="AR186" s="80" t="s">
        <v>79</v>
      </c>
      <c r="AT186" s="87" t="s">
        <v>70</v>
      </c>
      <c r="AU186" s="87" t="s">
        <v>71</v>
      </c>
      <c r="AY186" s="80" t="s">
        <v>127</v>
      </c>
      <c r="BK186" s="88">
        <f>SUM(BK187:BK224)</f>
        <v>0</v>
      </c>
    </row>
    <row r="187" spans="1:65" s="16" customFormat="1" ht="14.4" customHeight="1" x14ac:dyDescent="0.2">
      <c r="A187" s="13"/>
      <c r="B187" s="14"/>
      <c r="C187" s="91" t="s">
        <v>313</v>
      </c>
      <c r="D187" s="91" t="s">
        <v>129</v>
      </c>
      <c r="E187" s="92" t="s">
        <v>680</v>
      </c>
      <c r="F187" s="93" t="s">
        <v>576</v>
      </c>
      <c r="G187" s="94" t="s">
        <v>151</v>
      </c>
      <c r="H187" s="95">
        <v>25</v>
      </c>
      <c r="I187" s="3">
        <v>0</v>
      </c>
      <c r="J187" s="96">
        <f>ROUND(I187*H187,2)</f>
        <v>0</v>
      </c>
      <c r="K187" s="94" t="s">
        <v>855</v>
      </c>
      <c r="L187" s="14"/>
      <c r="M187" s="97" t="s">
        <v>1</v>
      </c>
      <c r="N187" s="98" t="s">
        <v>36</v>
      </c>
      <c r="O187" s="99"/>
      <c r="P187" s="100">
        <f>O187*H187</f>
        <v>0</v>
      </c>
      <c r="Q187" s="100">
        <v>0</v>
      </c>
      <c r="R187" s="100">
        <f>Q187*H187</f>
        <v>0</v>
      </c>
      <c r="S187" s="100">
        <v>0</v>
      </c>
      <c r="T187" s="101">
        <f>S187*H187</f>
        <v>0</v>
      </c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R187" s="102" t="s">
        <v>134</v>
      </c>
      <c r="AT187" s="102" t="s">
        <v>129</v>
      </c>
      <c r="AU187" s="102" t="s">
        <v>79</v>
      </c>
      <c r="AY187" s="6" t="s">
        <v>127</v>
      </c>
      <c r="BE187" s="103">
        <f>IF(N187="základní",J187,0)</f>
        <v>0</v>
      </c>
      <c r="BF187" s="103">
        <f>IF(N187="snížená",J187,0)</f>
        <v>0</v>
      </c>
      <c r="BG187" s="103">
        <f>IF(N187="zákl. přenesená",J187,0)</f>
        <v>0</v>
      </c>
      <c r="BH187" s="103">
        <f>IF(N187="sníž. přenesená",J187,0)</f>
        <v>0</v>
      </c>
      <c r="BI187" s="103">
        <f>IF(N187="nulová",J187,0)</f>
        <v>0</v>
      </c>
      <c r="BJ187" s="6" t="s">
        <v>79</v>
      </c>
      <c r="BK187" s="103">
        <f>ROUND(I187*H187,2)</f>
        <v>0</v>
      </c>
      <c r="BL187" s="6" t="s">
        <v>134</v>
      </c>
      <c r="BM187" s="102" t="s">
        <v>490</v>
      </c>
    </row>
    <row r="188" spans="1:65" s="16" customFormat="1" x14ac:dyDescent="0.2">
      <c r="A188" s="13"/>
      <c r="B188" s="14"/>
      <c r="C188" s="13"/>
      <c r="D188" s="104" t="s">
        <v>136</v>
      </c>
      <c r="E188" s="13"/>
      <c r="F188" s="105" t="s">
        <v>576</v>
      </c>
      <c r="G188" s="13"/>
      <c r="H188" s="13"/>
      <c r="I188" s="13"/>
      <c r="J188" s="13"/>
      <c r="K188" s="195"/>
      <c r="L188" s="14"/>
      <c r="M188" s="106"/>
      <c r="N188" s="107"/>
      <c r="O188" s="99"/>
      <c r="P188" s="99"/>
      <c r="Q188" s="99"/>
      <c r="R188" s="99"/>
      <c r="S188" s="99"/>
      <c r="T188" s="10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6" t="s">
        <v>136</v>
      </c>
      <c r="AU188" s="6" t="s">
        <v>79</v>
      </c>
    </row>
    <row r="189" spans="1:65" s="16" customFormat="1" ht="62.7" customHeight="1" x14ac:dyDescent="0.2">
      <c r="A189" s="13"/>
      <c r="B189" s="14"/>
      <c r="C189" s="91" t="s">
        <v>318</v>
      </c>
      <c r="D189" s="91" t="s">
        <v>129</v>
      </c>
      <c r="E189" s="92" t="s">
        <v>681</v>
      </c>
      <c r="F189" s="93" t="s">
        <v>578</v>
      </c>
      <c r="G189" s="94" t="s">
        <v>398</v>
      </c>
      <c r="H189" s="95">
        <v>1</v>
      </c>
      <c r="I189" s="3">
        <v>0</v>
      </c>
      <c r="J189" s="96">
        <f>ROUND(I189*H189,2)</f>
        <v>0</v>
      </c>
      <c r="K189" s="94" t="s">
        <v>855</v>
      </c>
      <c r="L189" s="14"/>
      <c r="M189" s="97" t="s">
        <v>1</v>
      </c>
      <c r="N189" s="98" t="s">
        <v>36</v>
      </c>
      <c r="O189" s="99"/>
      <c r="P189" s="100">
        <f>O189*H189</f>
        <v>0</v>
      </c>
      <c r="Q189" s="100">
        <v>0</v>
      </c>
      <c r="R189" s="100">
        <f>Q189*H189</f>
        <v>0</v>
      </c>
      <c r="S189" s="100">
        <v>0</v>
      </c>
      <c r="T189" s="101">
        <f>S189*H189</f>
        <v>0</v>
      </c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R189" s="102" t="s">
        <v>134</v>
      </c>
      <c r="AT189" s="102" t="s">
        <v>129</v>
      </c>
      <c r="AU189" s="102" t="s">
        <v>79</v>
      </c>
      <c r="AY189" s="6" t="s">
        <v>127</v>
      </c>
      <c r="BE189" s="103">
        <f>IF(N189="základní",J189,0)</f>
        <v>0</v>
      </c>
      <c r="BF189" s="103">
        <f>IF(N189="snížená",J189,0)</f>
        <v>0</v>
      </c>
      <c r="BG189" s="103">
        <f>IF(N189="zákl. přenesená",J189,0)</f>
        <v>0</v>
      </c>
      <c r="BH189" s="103">
        <f>IF(N189="sníž. přenesená",J189,0)</f>
        <v>0</v>
      </c>
      <c r="BI189" s="103">
        <f>IF(N189="nulová",J189,0)</f>
        <v>0</v>
      </c>
      <c r="BJ189" s="6" t="s">
        <v>79</v>
      </c>
      <c r="BK189" s="103">
        <f>ROUND(I189*H189,2)</f>
        <v>0</v>
      </c>
      <c r="BL189" s="6" t="s">
        <v>134</v>
      </c>
      <c r="BM189" s="102" t="s">
        <v>500</v>
      </c>
    </row>
    <row r="190" spans="1:65" s="16" customFormat="1" ht="38.4" x14ac:dyDescent="0.2">
      <c r="A190" s="13"/>
      <c r="B190" s="14"/>
      <c r="C190" s="13"/>
      <c r="D190" s="104" t="s">
        <v>136</v>
      </c>
      <c r="E190" s="13"/>
      <c r="F190" s="105" t="s">
        <v>578</v>
      </c>
      <c r="G190" s="13"/>
      <c r="H190" s="13"/>
      <c r="I190" s="13"/>
      <c r="J190" s="13"/>
      <c r="K190" s="195"/>
      <c r="L190" s="14"/>
      <c r="M190" s="106"/>
      <c r="N190" s="107"/>
      <c r="O190" s="99"/>
      <c r="P190" s="99"/>
      <c r="Q190" s="99"/>
      <c r="R190" s="99"/>
      <c r="S190" s="99"/>
      <c r="T190" s="10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6" t="s">
        <v>136</v>
      </c>
      <c r="AU190" s="6" t="s">
        <v>79</v>
      </c>
    </row>
    <row r="191" spans="1:65" s="16" customFormat="1" ht="14.4" customHeight="1" x14ac:dyDescent="0.2">
      <c r="A191" s="13"/>
      <c r="B191" s="14"/>
      <c r="C191" s="91" t="s">
        <v>325</v>
      </c>
      <c r="D191" s="91" t="s">
        <v>129</v>
      </c>
      <c r="E191" s="92" t="s">
        <v>682</v>
      </c>
      <c r="F191" s="93" t="s">
        <v>580</v>
      </c>
      <c r="G191" s="94" t="s">
        <v>398</v>
      </c>
      <c r="H191" s="95">
        <v>1</v>
      </c>
      <c r="I191" s="3">
        <v>0</v>
      </c>
      <c r="J191" s="96">
        <f>ROUND(I191*H191,2)</f>
        <v>0</v>
      </c>
      <c r="K191" s="94" t="s">
        <v>855</v>
      </c>
      <c r="L191" s="14"/>
      <c r="M191" s="97" t="s">
        <v>1</v>
      </c>
      <c r="N191" s="98" t="s">
        <v>36</v>
      </c>
      <c r="O191" s="99"/>
      <c r="P191" s="100">
        <f>O191*H191</f>
        <v>0</v>
      </c>
      <c r="Q191" s="100">
        <v>0</v>
      </c>
      <c r="R191" s="100">
        <f>Q191*H191</f>
        <v>0</v>
      </c>
      <c r="S191" s="100">
        <v>0</v>
      </c>
      <c r="T191" s="101">
        <f>S191*H191</f>
        <v>0</v>
      </c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R191" s="102" t="s">
        <v>134</v>
      </c>
      <c r="AT191" s="102" t="s">
        <v>129</v>
      </c>
      <c r="AU191" s="102" t="s">
        <v>79</v>
      </c>
      <c r="AY191" s="6" t="s">
        <v>127</v>
      </c>
      <c r="BE191" s="103">
        <f>IF(N191="základní",J191,0)</f>
        <v>0</v>
      </c>
      <c r="BF191" s="103">
        <f>IF(N191="snížená",J191,0)</f>
        <v>0</v>
      </c>
      <c r="BG191" s="103">
        <f>IF(N191="zákl. přenesená",J191,0)</f>
        <v>0</v>
      </c>
      <c r="BH191" s="103">
        <f>IF(N191="sníž. přenesená",J191,0)</f>
        <v>0</v>
      </c>
      <c r="BI191" s="103">
        <f>IF(N191="nulová",J191,0)</f>
        <v>0</v>
      </c>
      <c r="BJ191" s="6" t="s">
        <v>79</v>
      </c>
      <c r="BK191" s="103">
        <f>ROUND(I191*H191,2)</f>
        <v>0</v>
      </c>
      <c r="BL191" s="6" t="s">
        <v>134</v>
      </c>
      <c r="BM191" s="102" t="s">
        <v>585</v>
      </c>
    </row>
    <row r="192" spans="1:65" s="16" customFormat="1" x14ac:dyDescent="0.2">
      <c r="A192" s="13"/>
      <c r="B192" s="14"/>
      <c r="C192" s="13"/>
      <c r="D192" s="104" t="s">
        <v>136</v>
      </c>
      <c r="E192" s="13"/>
      <c r="F192" s="105" t="s">
        <v>580</v>
      </c>
      <c r="G192" s="13"/>
      <c r="H192" s="13"/>
      <c r="I192" s="13"/>
      <c r="J192" s="13"/>
      <c r="K192" s="195"/>
      <c r="L192" s="14"/>
      <c r="M192" s="106"/>
      <c r="N192" s="107"/>
      <c r="O192" s="99"/>
      <c r="P192" s="99"/>
      <c r="Q192" s="99"/>
      <c r="R192" s="99"/>
      <c r="S192" s="99"/>
      <c r="T192" s="10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6" t="s">
        <v>136</v>
      </c>
      <c r="AU192" s="6" t="s">
        <v>79</v>
      </c>
    </row>
    <row r="193" spans="1:65" s="16" customFormat="1" ht="14.4" customHeight="1" x14ac:dyDescent="0.2">
      <c r="A193" s="13"/>
      <c r="B193" s="14"/>
      <c r="C193" s="91" t="s">
        <v>332</v>
      </c>
      <c r="D193" s="91" t="s">
        <v>129</v>
      </c>
      <c r="E193" s="92" t="s">
        <v>683</v>
      </c>
      <c r="F193" s="93" t="s">
        <v>582</v>
      </c>
      <c r="G193" s="94" t="s">
        <v>398</v>
      </c>
      <c r="H193" s="95">
        <v>3</v>
      </c>
      <c r="I193" s="3">
        <v>0</v>
      </c>
      <c r="J193" s="96">
        <f>ROUND(I193*H193,2)</f>
        <v>0</v>
      </c>
      <c r="K193" s="94" t="s">
        <v>855</v>
      </c>
      <c r="L193" s="14"/>
      <c r="M193" s="97" t="s">
        <v>1</v>
      </c>
      <c r="N193" s="98" t="s">
        <v>36</v>
      </c>
      <c r="O193" s="99"/>
      <c r="P193" s="100">
        <f>O193*H193</f>
        <v>0</v>
      </c>
      <c r="Q193" s="100">
        <v>0</v>
      </c>
      <c r="R193" s="100">
        <f>Q193*H193</f>
        <v>0</v>
      </c>
      <c r="S193" s="100">
        <v>0</v>
      </c>
      <c r="T193" s="101">
        <f>S193*H193</f>
        <v>0</v>
      </c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R193" s="102" t="s">
        <v>134</v>
      </c>
      <c r="AT193" s="102" t="s">
        <v>129</v>
      </c>
      <c r="AU193" s="102" t="s">
        <v>79</v>
      </c>
      <c r="AY193" s="6" t="s">
        <v>127</v>
      </c>
      <c r="BE193" s="103">
        <f>IF(N193="základní",J193,0)</f>
        <v>0</v>
      </c>
      <c r="BF193" s="103">
        <f>IF(N193="snížená",J193,0)</f>
        <v>0</v>
      </c>
      <c r="BG193" s="103">
        <f>IF(N193="zákl. přenesená",J193,0)</f>
        <v>0</v>
      </c>
      <c r="BH193" s="103">
        <f>IF(N193="sníž. přenesená",J193,0)</f>
        <v>0</v>
      </c>
      <c r="BI193" s="103">
        <f>IF(N193="nulová",J193,0)</f>
        <v>0</v>
      </c>
      <c r="BJ193" s="6" t="s">
        <v>79</v>
      </c>
      <c r="BK193" s="103">
        <f>ROUND(I193*H193,2)</f>
        <v>0</v>
      </c>
      <c r="BL193" s="6" t="s">
        <v>134</v>
      </c>
      <c r="BM193" s="102" t="s">
        <v>588</v>
      </c>
    </row>
    <row r="194" spans="1:65" s="16" customFormat="1" x14ac:dyDescent="0.2">
      <c r="A194" s="13"/>
      <c r="B194" s="14"/>
      <c r="C194" s="13"/>
      <c r="D194" s="104" t="s">
        <v>136</v>
      </c>
      <c r="E194" s="13"/>
      <c r="F194" s="105" t="s">
        <v>582</v>
      </c>
      <c r="G194" s="13"/>
      <c r="H194" s="13"/>
      <c r="I194" s="13"/>
      <c r="J194" s="13"/>
      <c r="K194" s="195"/>
      <c r="L194" s="14"/>
      <c r="M194" s="106"/>
      <c r="N194" s="107"/>
      <c r="O194" s="99"/>
      <c r="P194" s="99"/>
      <c r="Q194" s="99"/>
      <c r="R194" s="99"/>
      <c r="S194" s="99"/>
      <c r="T194" s="10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6" t="s">
        <v>136</v>
      </c>
      <c r="AU194" s="6" t="s">
        <v>79</v>
      </c>
    </row>
    <row r="195" spans="1:65" s="16" customFormat="1" ht="14.4" customHeight="1" x14ac:dyDescent="0.2">
      <c r="A195" s="13"/>
      <c r="B195" s="14"/>
      <c r="C195" s="91" t="s">
        <v>337</v>
      </c>
      <c r="D195" s="91" t="s">
        <v>129</v>
      </c>
      <c r="E195" s="92" t="s">
        <v>684</v>
      </c>
      <c r="F195" s="93" t="s">
        <v>584</v>
      </c>
      <c r="G195" s="94" t="s">
        <v>398</v>
      </c>
      <c r="H195" s="95">
        <v>1</v>
      </c>
      <c r="I195" s="3">
        <v>0</v>
      </c>
      <c r="J195" s="96">
        <f>ROUND(I195*H195,2)</f>
        <v>0</v>
      </c>
      <c r="K195" s="94" t="s">
        <v>855</v>
      </c>
      <c r="L195" s="14"/>
      <c r="M195" s="97" t="s">
        <v>1</v>
      </c>
      <c r="N195" s="98" t="s">
        <v>36</v>
      </c>
      <c r="O195" s="99"/>
      <c r="P195" s="100">
        <f>O195*H195</f>
        <v>0</v>
      </c>
      <c r="Q195" s="100">
        <v>0</v>
      </c>
      <c r="R195" s="100">
        <f>Q195*H195</f>
        <v>0</v>
      </c>
      <c r="S195" s="100">
        <v>0</v>
      </c>
      <c r="T195" s="101">
        <f>S195*H195</f>
        <v>0</v>
      </c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R195" s="102" t="s">
        <v>134</v>
      </c>
      <c r="AT195" s="102" t="s">
        <v>129</v>
      </c>
      <c r="AU195" s="102" t="s">
        <v>79</v>
      </c>
      <c r="AY195" s="6" t="s">
        <v>127</v>
      </c>
      <c r="BE195" s="103">
        <f>IF(N195="základní",J195,0)</f>
        <v>0</v>
      </c>
      <c r="BF195" s="103">
        <f>IF(N195="snížená",J195,0)</f>
        <v>0</v>
      </c>
      <c r="BG195" s="103">
        <f>IF(N195="zákl. přenesená",J195,0)</f>
        <v>0</v>
      </c>
      <c r="BH195" s="103">
        <f>IF(N195="sníž. přenesená",J195,0)</f>
        <v>0</v>
      </c>
      <c r="BI195" s="103">
        <f>IF(N195="nulová",J195,0)</f>
        <v>0</v>
      </c>
      <c r="BJ195" s="6" t="s">
        <v>79</v>
      </c>
      <c r="BK195" s="103">
        <f>ROUND(I195*H195,2)</f>
        <v>0</v>
      </c>
      <c r="BL195" s="6" t="s">
        <v>134</v>
      </c>
      <c r="BM195" s="102" t="s">
        <v>591</v>
      </c>
    </row>
    <row r="196" spans="1:65" s="16" customFormat="1" x14ac:dyDescent="0.2">
      <c r="A196" s="13"/>
      <c r="B196" s="14"/>
      <c r="C196" s="13"/>
      <c r="D196" s="104" t="s">
        <v>136</v>
      </c>
      <c r="E196" s="13"/>
      <c r="F196" s="105" t="s">
        <v>584</v>
      </c>
      <c r="G196" s="13"/>
      <c r="H196" s="13"/>
      <c r="I196" s="13"/>
      <c r="J196" s="13"/>
      <c r="K196" s="195"/>
      <c r="L196" s="14"/>
      <c r="M196" s="106"/>
      <c r="N196" s="107"/>
      <c r="O196" s="99"/>
      <c r="P196" s="99"/>
      <c r="Q196" s="99"/>
      <c r="R196" s="99"/>
      <c r="S196" s="99"/>
      <c r="T196" s="10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6" t="s">
        <v>136</v>
      </c>
      <c r="AU196" s="6" t="s">
        <v>79</v>
      </c>
    </row>
    <row r="197" spans="1:65" s="16" customFormat="1" ht="14.4" customHeight="1" x14ac:dyDescent="0.2">
      <c r="A197" s="13"/>
      <c r="B197" s="14"/>
      <c r="C197" s="91" t="s">
        <v>341</v>
      </c>
      <c r="D197" s="91" t="s">
        <v>129</v>
      </c>
      <c r="E197" s="92" t="s">
        <v>685</v>
      </c>
      <c r="F197" s="93" t="s">
        <v>587</v>
      </c>
      <c r="G197" s="94" t="s">
        <v>398</v>
      </c>
      <c r="H197" s="95">
        <v>1</v>
      </c>
      <c r="I197" s="3">
        <v>0</v>
      </c>
      <c r="J197" s="96">
        <f>ROUND(I197*H197,2)</f>
        <v>0</v>
      </c>
      <c r="K197" s="94" t="s">
        <v>855</v>
      </c>
      <c r="L197" s="14"/>
      <c r="M197" s="97" t="s">
        <v>1</v>
      </c>
      <c r="N197" s="98" t="s">
        <v>36</v>
      </c>
      <c r="O197" s="99"/>
      <c r="P197" s="100">
        <f>O197*H197</f>
        <v>0</v>
      </c>
      <c r="Q197" s="100">
        <v>0</v>
      </c>
      <c r="R197" s="100">
        <f>Q197*H197</f>
        <v>0</v>
      </c>
      <c r="S197" s="100">
        <v>0</v>
      </c>
      <c r="T197" s="101">
        <f>S197*H197</f>
        <v>0</v>
      </c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R197" s="102" t="s">
        <v>134</v>
      </c>
      <c r="AT197" s="102" t="s">
        <v>129</v>
      </c>
      <c r="AU197" s="102" t="s">
        <v>79</v>
      </c>
      <c r="AY197" s="6" t="s">
        <v>127</v>
      </c>
      <c r="BE197" s="103">
        <f>IF(N197="základní",J197,0)</f>
        <v>0</v>
      </c>
      <c r="BF197" s="103">
        <f>IF(N197="snížená",J197,0)</f>
        <v>0</v>
      </c>
      <c r="BG197" s="103">
        <f>IF(N197="zákl. přenesená",J197,0)</f>
        <v>0</v>
      </c>
      <c r="BH197" s="103">
        <f>IF(N197="sníž. přenesená",J197,0)</f>
        <v>0</v>
      </c>
      <c r="BI197" s="103">
        <f>IF(N197="nulová",J197,0)</f>
        <v>0</v>
      </c>
      <c r="BJ197" s="6" t="s">
        <v>79</v>
      </c>
      <c r="BK197" s="103">
        <f>ROUND(I197*H197,2)</f>
        <v>0</v>
      </c>
      <c r="BL197" s="6" t="s">
        <v>134</v>
      </c>
      <c r="BM197" s="102" t="s">
        <v>594</v>
      </c>
    </row>
    <row r="198" spans="1:65" s="16" customFormat="1" x14ac:dyDescent="0.2">
      <c r="A198" s="13"/>
      <c r="B198" s="14"/>
      <c r="C198" s="13"/>
      <c r="D198" s="104" t="s">
        <v>136</v>
      </c>
      <c r="E198" s="13"/>
      <c r="F198" s="105" t="s">
        <v>587</v>
      </c>
      <c r="G198" s="13"/>
      <c r="H198" s="13"/>
      <c r="I198" s="13"/>
      <c r="J198" s="13"/>
      <c r="K198" s="195"/>
      <c r="L198" s="14"/>
      <c r="M198" s="106"/>
      <c r="N198" s="107"/>
      <c r="O198" s="99"/>
      <c r="P198" s="99"/>
      <c r="Q198" s="99"/>
      <c r="R198" s="99"/>
      <c r="S198" s="99"/>
      <c r="T198" s="10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6" t="s">
        <v>136</v>
      </c>
      <c r="AU198" s="6" t="s">
        <v>79</v>
      </c>
    </row>
    <row r="199" spans="1:65" s="16" customFormat="1" ht="14.4" customHeight="1" x14ac:dyDescent="0.2">
      <c r="A199" s="13"/>
      <c r="B199" s="14"/>
      <c r="C199" s="91" t="s">
        <v>347</v>
      </c>
      <c r="D199" s="91" t="s">
        <v>129</v>
      </c>
      <c r="E199" s="92" t="s">
        <v>686</v>
      </c>
      <c r="F199" s="93" t="s">
        <v>590</v>
      </c>
      <c r="G199" s="94" t="s">
        <v>398</v>
      </c>
      <c r="H199" s="95">
        <v>1</v>
      </c>
      <c r="I199" s="3">
        <v>0</v>
      </c>
      <c r="J199" s="96">
        <f>ROUND(I199*H199,2)</f>
        <v>0</v>
      </c>
      <c r="K199" s="94" t="s">
        <v>855</v>
      </c>
      <c r="L199" s="14"/>
      <c r="M199" s="97" t="s">
        <v>1</v>
      </c>
      <c r="N199" s="98" t="s">
        <v>36</v>
      </c>
      <c r="O199" s="99"/>
      <c r="P199" s="100">
        <f>O199*H199</f>
        <v>0</v>
      </c>
      <c r="Q199" s="100">
        <v>0</v>
      </c>
      <c r="R199" s="100">
        <f>Q199*H199</f>
        <v>0</v>
      </c>
      <c r="S199" s="100">
        <v>0</v>
      </c>
      <c r="T199" s="101">
        <f>S199*H199</f>
        <v>0</v>
      </c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R199" s="102" t="s">
        <v>134</v>
      </c>
      <c r="AT199" s="102" t="s">
        <v>129</v>
      </c>
      <c r="AU199" s="102" t="s">
        <v>79</v>
      </c>
      <c r="AY199" s="6" t="s">
        <v>127</v>
      </c>
      <c r="BE199" s="103">
        <f>IF(N199="základní",J199,0)</f>
        <v>0</v>
      </c>
      <c r="BF199" s="103">
        <f>IF(N199="snížená",J199,0)</f>
        <v>0</v>
      </c>
      <c r="BG199" s="103">
        <f>IF(N199="zákl. přenesená",J199,0)</f>
        <v>0</v>
      </c>
      <c r="BH199" s="103">
        <f>IF(N199="sníž. přenesená",J199,0)</f>
        <v>0</v>
      </c>
      <c r="BI199" s="103">
        <f>IF(N199="nulová",J199,0)</f>
        <v>0</v>
      </c>
      <c r="BJ199" s="6" t="s">
        <v>79</v>
      </c>
      <c r="BK199" s="103">
        <f>ROUND(I199*H199,2)</f>
        <v>0</v>
      </c>
      <c r="BL199" s="6" t="s">
        <v>134</v>
      </c>
      <c r="BM199" s="102" t="s">
        <v>597</v>
      </c>
    </row>
    <row r="200" spans="1:65" s="16" customFormat="1" x14ac:dyDescent="0.2">
      <c r="A200" s="13"/>
      <c r="B200" s="14"/>
      <c r="C200" s="13"/>
      <c r="D200" s="104" t="s">
        <v>136</v>
      </c>
      <c r="E200" s="13"/>
      <c r="F200" s="105" t="s">
        <v>590</v>
      </c>
      <c r="G200" s="13"/>
      <c r="H200" s="13"/>
      <c r="I200" s="13"/>
      <c r="J200" s="13"/>
      <c r="K200" s="195"/>
      <c r="L200" s="14"/>
      <c r="M200" s="106"/>
      <c r="N200" s="107"/>
      <c r="O200" s="99"/>
      <c r="P200" s="99"/>
      <c r="Q200" s="99"/>
      <c r="R200" s="99"/>
      <c r="S200" s="99"/>
      <c r="T200" s="10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6" t="s">
        <v>136</v>
      </c>
      <c r="AU200" s="6" t="s">
        <v>79</v>
      </c>
    </row>
    <row r="201" spans="1:65" s="16" customFormat="1" ht="14.4" customHeight="1" x14ac:dyDescent="0.2">
      <c r="A201" s="13"/>
      <c r="B201" s="14"/>
      <c r="C201" s="91" t="s">
        <v>354</v>
      </c>
      <c r="D201" s="91" t="s">
        <v>129</v>
      </c>
      <c r="E201" s="92" t="s">
        <v>687</v>
      </c>
      <c r="F201" s="93" t="s">
        <v>593</v>
      </c>
      <c r="G201" s="94" t="s">
        <v>398</v>
      </c>
      <c r="H201" s="95">
        <v>1</v>
      </c>
      <c r="I201" s="3">
        <v>0</v>
      </c>
      <c r="J201" s="96">
        <f>ROUND(I201*H201,2)</f>
        <v>0</v>
      </c>
      <c r="K201" s="94" t="s">
        <v>855</v>
      </c>
      <c r="L201" s="14"/>
      <c r="M201" s="97" t="s">
        <v>1</v>
      </c>
      <c r="N201" s="98" t="s">
        <v>36</v>
      </c>
      <c r="O201" s="99"/>
      <c r="P201" s="100">
        <f>O201*H201</f>
        <v>0</v>
      </c>
      <c r="Q201" s="100">
        <v>0</v>
      </c>
      <c r="R201" s="100">
        <f>Q201*H201</f>
        <v>0</v>
      </c>
      <c r="S201" s="100">
        <v>0</v>
      </c>
      <c r="T201" s="101">
        <f>S201*H201</f>
        <v>0</v>
      </c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R201" s="102" t="s">
        <v>134</v>
      </c>
      <c r="AT201" s="102" t="s">
        <v>129</v>
      </c>
      <c r="AU201" s="102" t="s">
        <v>79</v>
      </c>
      <c r="AY201" s="6" t="s">
        <v>127</v>
      </c>
      <c r="BE201" s="103">
        <f>IF(N201="základní",J201,0)</f>
        <v>0</v>
      </c>
      <c r="BF201" s="103">
        <f>IF(N201="snížená",J201,0)</f>
        <v>0</v>
      </c>
      <c r="BG201" s="103">
        <f>IF(N201="zákl. přenesená",J201,0)</f>
        <v>0</v>
      </c>
      <c r="BH201" s="103">
        <f>IF(N201="sníž. přenesená",J201,0)</f>
        <v>0</v>
      </c>
      <c r="BI201" s="103">
        <f>IF(N201="nulová",J201,0)</f>
        <v>0</v>
      </c>
      <c r="BJ201" s="6" t="s">
        <v>79</v>
      </c>
      <c r="BK201" s="103">
        <f>ROUND(I201*H201,2)</f>
        <v>0</v>
      </c>
      <c r="BL201" s="6" t="s">
        <v>134</v>
      </c>
      <c r="BM201" s="102" t="s">
        <v>600</v>
      </c>
    </row>
    <row r="202" spans="1:65" s="16" customFormat="1" x14ac:dyDescent="0.2">
      <c r="A202" s="13"/>
      <c r="B202" s="14"/>
      <c r="C202" s="13"/>
      <c r="D202" s="104" t="s">
        <v>136</v>
      </c>
      <c r="E202" s="13"/>
      <c r="F202" s="105" t="s">
        <v>593</v>
      </c>
      <c r="G202" s="13"/>
      <c r="H202" s="13"/>
      <c r="I202" s="13"/>
      <c r="J202" s="13"/>
      <c r="K202" s="195"/>
      <c r="L202" s="14"/>
      <c r="M202" s="106"/>
      <c r="N202" s="107"/>
      <c r="O202" s="99"/>
      <c r="P202" s="99"/>
      <c r="Q202" s="99"/>
      <c r="R202" s="99"/>
      <c r="S202" s="99"/>
      <c r="T202" s="10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6" t="s">
        <v>136</v>
      </c>
      <c r="AU202" s="6" t="s">
        <v>79</v>
      </c>
    </row>
    <row r="203" spans="1:65" s="16" customFormat="1" ht="14.4" customHeight="1" x14ac:dyDescent="0.2">
      <c r="A203" s="13"/>
      <c r="B203" s="14"/>
      <c r="C203" s="91" t="s">
        <v>360</v>
      </c>
      <c r="D203" s="91" t="s">
        <v>129</v>
      </c>
      <c r="E203" s="92" t="s">
        <v>688</v>
      </c>
      <c r="F203" s="93" t="s">
        <v>596</v>
      </c>
      <c r="G203" s="94" t="s">
        <v>398</v>
      </c>
      <c r="H203" s="95">
        <v>2</v>
      </c>
      <c r="I203" s="3">
        <v>0</v>
      </c>
      <c r="J203" s="96">
        <f>ROUND(I203*H203,2)</f>
        <v>0</v>
      </c>
      <c r="K203" s="94" t="s">
        <v>855</v>
      </c>
      <c r="L203" s="14"/>
      <c r="M203" s="97" t="s">
        <v>1</v>
      </c>
      <c r="N203" s="98" t="s">
        <v>36</v>
      </c>
      <c r="O203" s="99"/>
      <c r="P203" s="100">
        <f>O203*H203</f>
        <v>0</v>
      </c>
      <c r="Q203" s="100">
        <v>0</v>
      </c>
      <c r="R203" s="100">
        <f>Q203*H203</f>
        <v>0</v>
      </c>
      <c r="S203" s="100">
        <v>0</v>
      </c>
      <c r="T203" s="101">
        <f>S203*H203</f>
        <v>0</v>
      </c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R203" s="102" t="s">
        <v>134</v>
      </c>
      <c r="AT203" s="102" t="s">
        <v>129</v>
      </c>
      <c r="AU203" s="102" t="s">
        <v>79</v>
      </c>
      <c r="AY203" s="6" t="s">
        <v>127</v>
      </c>
      <c r="BE203" s="103">
        <f>IF(N203="základní",J203,0)</f>
        <v>0</v>
      </c>
      <c r="BF203" s="103">
        <f>IF(N203="snížená",J203,0)</f>
        <v>0</v>
      </c>
      <c r="BG203" s="103">
        <f>IF(N203="zákl. přenesená",J203,0)</f>
        <v>0</v>
      </c>
      <c r="BH203" s="103">
        <f>IF(N203="sníž. přenesená",J203,0)</f>
        <v>0</v>
      </c>
      <c r="BI203" s="103">
        <f>IF(N203="nulová",J203,0)</f>
        <v>0</v>
      </c>
      <c r="BJ203" s="6" t="s">
        <v>79</v>
      </c>
      <c r="BK203" s="103">
        <f>ROUND(I203*H203,2)</f>
        <v>0</v>
      </c>
      <c r="BL203" s="6" t="s">
        <v>134</v>
      </c>
      <c r="BM203" s="102" t="s">
        <v>603</v>
      </c>
    </row>
    <row r="204" spans="1:65" s="16" customFormat="1" x14ac:dyDescent="0.2">
      <c r="A204" s="13"/>
      <c r="B204" s="14"/>
      <c r="C204" s="13"/>
      <c r="D204" s="104" t="s">
        <v>136</v>
      </c>
      <c r="E204" s="13"/>
      <c r="F204" s="105" t="s">
        <v>596</v>
      </c>
      <c r="G204" s="13"/>
      <c r="H204" s="13"/>
      <c r="I204" s="13"/>
      <c r="J204" s="13"/>
      <c r="K204" s="195"/>
      <c r="L204" s="14"/>
      <c r="M204" s="106"/>
      <c r="N204" s="107"/>
      <c r="O204" s="99"/>
      <c r="P204" s="99"/>
      <c r="Q204" s="99"/>
      <c r="R204" s="99"/>
      <c r="S204" s="99"/>
      <c r="T204" s="10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6" t="s">
        <v>136</v>
      </c>
      <c r="AU204" s="6" t="s">
        <v>79</v>
      </c>
    </row>
    <row r="205" spans="1:65" s="16" customFormat="1" ht="14.4" customHeight="1" x14ac:dyDescent="0.2">
      <c r="A205" s="13"/>
      <c r="B205" s="14"/>
      <c r="C205" s="91" t="s">
        <v>365</v>
      </c>
      <c r="D205" s="91" t="s">
        <v>129</v>
      </c>
      <c r="E205" s="92" t="s">
        <v>689</v>
      </c>
      <c r="F205" s="93" t="s">
        <v>599</v>
      </c>
      <c r="G205" s="94" t="s">
        <v>398</v>
      </c>
      <c r="H205" s="95">
        <v>4</v>
      </c>
      <c r="I205" s="3">
        <v>0</v>
      </c>
      <c r="J205" s="96">
        <f>ROUND(I205*H205,2)</f>
        <v>0</v>
      </c>
      <c r="K205" s="94" t="s">
        <v>855</v>
      </c>
      <c r="L205" s="14"/>
      <c r="M205" s="97" t="s">
        <v>1</v>
      </c>
      <c r="N205" s="98" t="s">
        <v>36</v>
      </c>
      <c r="O205" s="99"/>
      <c r="P205" s="100">
        <f>O205*H205</f>
        <v>0</v>
      </c>
      <c r="Q205" s="100">
        <v>0</v>
      </c>
      <c r="R205" s="100">
        <f>Q205*H205</f>
        <v>0</v>
      </c>
      <c r="S205" s="100">
        <v>0</v>
      </c>
      <c r="T205" s="101">
        <f>S205*H205</f>
        <v>0</v>
      </c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R205" s="102" t="s">
        <v>134</v>
      </c>
      <c r="AT205" s="102" t="s">
        <v>129</v>
      </c>
      <c r="AU205" s="102" t="s">
        <v>79</v>
      </c>
      <c r="AY205" s="6" t="s">
        <v>127</v>
      </c>
      <c r="BE205" s="103">
        <f>IF(N205="základní",J205,0)</f>
        <v>0</v>
      </c>
      <c r="BF205" s="103">
        <f>IF(N205="snížená",J205,0)</f>
        <v>0</v>
      </c>
      <c r="BG205" s="103">
        <f>IF(N205="zákl. přenesená",J205,0)</f>
        <v>0</v>
      </c>
      <c r="BH205" s="103">
        <f>IF(N205="sníž. přenesená",J205,0)</f>
        <v>0</v>
      </c>
      <c r="BI205" s="103">
        <f>IF(N205="nulová",J205,0)</f>
        <v>0</v>
      </c>
      <c r="BJ205" s="6" t="s">
        <v>79</v>
      </c>
      <c r="BK205" s="103">
        <f>ROUND(I205*H205,2)</f>
        <v>0</v>
      </c>
      <c r="BL205" s="6" t="s">
        <v>134</v>
      </c>
      <c r="BM205" s="102" t="s">
        <v>606</v>
      </c>
    </row>
    <row r="206" spans="1:65" s="16" customFormat="1" x14ac:dyDescent="0.2">
      <c r="A206" s="13"/>
      <c r="B206" s="14"/>
      <c r="C206" s="13"/>
      <c r="D206" s="104" t="s">
        <v>136</v>
      </c>
      <c r="E206" s="13"/>
      <c r="F206" s="105" t="s">
        <v>599</v>
      </c>
      <c r="G206" s="13"/>
      <c r="H206" s="13"/>
      <c r="I206" s="13"/>
      <c r="J206" s="13"/>
      <c r="K206" s="195"/>
      <c r="L206" s="14"/>
      <c r="M206" s="106"/>
      <c r="N206" s="107"/>
      <c r="O206" s="99"/>
      <c r="P206" s="99"/>
      <c r="Q206" s="99"/>
      <c r="R206" s="99"/>
      <c r="S206" s="99"/>
      <c r="T206" s="10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6" t="s">
        <v>136</v>
      </c>
      <c r="AU206" s="6" t="s">
        <v>79</v>
      </c>
    </row>
    <row r="207" spans="1:65" s="16" customFormat="1" ht="14.4" customHeight="1" x14ac:dyDescent="0.2">
      <c r="A207" s="13"/>
      <c r="B207" s="14"/>
      <c r="C207" s="91" t="s">
        <v>369</v>
      </c>
      <c r="D207" s="91" t="s">
        <v>129</v>
      </c>
      <c r="E207" s="92" t="s">
        <v>690</v>
      </c>
      <c r="F207" s="93" t="s">
        <v>605</v>
      </c>
      <c r="G207" s="94" t="s">
        <v>398</v>
      </c>
      <c r="H207" s="95">
        <v>4</v>
      </c>
      <c r="I207" s="3">
        <v>0</v>
      </c>
      <c r="J207" s="96">
        <f>ROUND(I207*H207,2)</f>
        <v>0</v>
      </c>
      <c r="K207" s="94" t="s">
        <v>855</v>
      </c>
      <c r="L207" s="14"/>
      <c r="M207" s="97" t="s">
        <v>1</v>
      </c>
      <c r="N207" s="98" t="s">
        <v>36</v>
      </c>
      <c r="O207" s="99"/>
      <c r="P207" s="100">
        <f>O207*H207</f>
        <v>0</v>
      </c>
      <c r="Q207" s="100">
        <v>0</v>
      </c>
      <c r="R207" s="100">
        <f>Q207*H207</f>
        <v>0</v>
      </c>
      <c r="S207" s="100">
        <v>0</v>
      </c>
      <c r="T207" s="101">
        <f>S207*H207</f>
        <v>0</v>
      </c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R207" s="102" t="s">
        <v>134</v>
      </c>
      <c r="AT207" s="102" t="s">
        <v>129</v>
      </c>
      <c r="AU207" s="102" t="s">
        <v>79</v>
      </c>
      <c r="AY207" s="6" t="s">
        <v>127</v>
      </c>
      <c r="BE207" s="103">
        <f>IF(N207="základní",J207,0)</f>
        <v>0</v>
      </c>
      <c r="BF207" s="103">
        <f>IF(N207="snížená",J207,0)</f>
        <v>0</v>
      </c>
      <c r="BG207" s="103">
        <f>IF(N207="zákl. přenesená",J207,0)</f>
        <v>0</v>
      </c>
      <c r="BH207" s="103">
        <f>IF(N207="sníž. přenesená",J207,0)</f>
        <v>0</v>
      </c>
      <c r="BI207" s="103">
        <f>IF(N207="nulová",J207,0)</f>
        <v>0</v>
      </c>
      <c r="BJ207" s="6" t="s">
        <v>79</v>
      </c>
      <c r="BK207" s="103">
        <f>ROUND(I207*H207,2)</f>
        <v>0</v>
      </c>
      <c r="BL207" s="6" t="s">
        <v>134</v>
      </c>
      <c r="BM207" s="102" t="s">
        <v>609</v>
      </c>
    </row>
    <row r="208" spans="1:65" s="16" customFormat="1" x14ac:dyDescent="0.2">
      <c r="A208" s="13"/>
      <c r="B208" s="14"/>
      <c r="C208" s="13"/>
      <c r="D208" s="104" t="s">
        <v>136</v>
      </c>
      <c r="E208" s="13"/>
      <c r="F208" s="105" t="s">
        <v>605</v>
      </c>
      <c r="G208" s="13"/>
      <c r="H208" s="13"/>
      <c r="I208" s="13"/>
      <c r="J208" s="13"/>
      <c r="K208" s="195"/>
      <c r="L208" s="14"/>
      <c r="M208" s="106"/>
      <c r="N208" s="107"/>
      <c r="O208" s="99"/>
      <c r="P208" s="99"/>
      <c r="Q208" s="99"/>
      <c r="R208" s="99"/>
      <c r="S208" s="99"/>
      <c r="T208" s="10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6" t="s">
        <v>136</v>
      </c>
      <c r="AU208" s="6" t="s">
        <v>79</v>
      </c>
    </row>
    <row r="209" spans="1:65" s="16" customFormat="1" ht="14.4" customHeight="1" x14ac:dyDescent="0.2">
      <c r="A209" s="13"/>
      <c r="B209" s="14"/>
      <c r="C209" s="91" t="s">
        <v>373</v>
      </c>
      <c r="D209" s="91" t="s">
        <v>129</v>
      </c>
      <c r="E209" s="92" t="s">
        <v>691</v>
      </c>
      <c r="F209" s="93" t="s">
        <v>608</v>
      </c>
      <c r="G209" s="94" t="s">
        <v>398</v>
      </c>
      <c r="H209" s="95">
        <v>8</v>
      </c>
      <c r="I209" s="3">
        <v>0</v>
      </c>
      <c r="J209" s="96">
        <f>ROUND(I209*H209,2)</f>
        <v>0</v>
      </c>
      <c r="K209" s="94" t="s">
        <v>855</v>
      </c>
      <c r="L209" s="14"/>
      <c r="M209" s="97" t="s">
        <v>1</v>
      </c>
      <c r="N209" s="98" t="s">
        <v>36</v>
      </c>
      <c r="O209" s="99"/>
      <c r="P209" s="100">
        <f>O209*H209</f>
        <v>0</v>
      </c>
      <c r="Q209" s="100">
        <v>0</v>
      </c>
      <c r="R209" s="100">
        <f>Q209*H209</f>
        <v>0</v>
      </c>
      <c r="S209" s="100">
        <v>0</v>
      </c>
      <c r="T209" s="101">
        <f>S209*H209</f>
        <v>0</v>
      </c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R209" s="102" t="s">
        <v>134</v>
      </c>
      <c r="AT209" s="102" t="s">
        <v>129</v>
      </c>
      <c r="AU209" s="102" t="s">
        <v>79</v>
      </c>
      <c r="AY209" s="6" t="s">
        <v>127</v>
      </c>
      <c r="BE209" s="103">
        <f>IF(N209="základní",J209,0)</f>
        <v>0</v>
      </c>
      <c r="BF209" s="103">
        <f>IF(N209="snížená",J209,0)</f>
        <v>0</v>
      </c>
      <c r="BG209" s="103">
        <f>IF(N209="zákl. přenesená",J209,0)</f>
        <v>0</v>
      </c>
      <c r="BH209" s="103">
        <f>IF(N209="sníž. přenesená",J209,0)</f>
        <v>0</v>
      </c>
      <c r="BI209" s="103">
        <f>IF(N209="nulová",J209,0)</f>
        <v>0</v>
      </c>
      <c r="BJ209" s="6" t="s">
        <v>79</v>
      </c>
      <c r="BK209" s="103">
        <f>ROUND(I209*H209,2)</f>
        <v>0</v>
      </c>
      <c r="BL209" s="6" t="s">
        <v>134</v>
      </c>
      <c r="BM209" s="102" t="s">
        <v>612</v>
      </c>
    </row>
    <row r="210" spans="1:65" s="16" customFormat="1" x14ac:dyDescent="0.2">
      <c r="A210" s="13"/>
      <c r="B210" s="14"/>
      <c r="C210" s="13"/>
      <c r="D210" s="104" t="s">
        <v>136</v>
      </c>
      <c r="E210" s="13"/>
      <c r="F210" s="105" t="s">
        <v>608</v>
      </c>
      <c r="G210" s="13"/>
      <c r="H210" s="13"/>
      <c r="I210" s="13"/>
      <c r="J210" s="13"/>
      <c r="K210" s="195"/>
      <c r="L210" s="14"/>
      <c r="M210" s="106"/>
      <c r="N210" s="107"/>
      <c r="O210" s="99"/>
      <c r="P210" s="99"/>
      <c r="Q210" s="99"/>
      <c r="R210" s="99"/>
      <c r="S210" s="99"/>
      <c r="T210" s="10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6" t="s">
        <v>136</v>
      </c>
      <c r="AU210" s="6" t="s">
        <v>79</v>
      </c>
    </row>
    <row r="211" spans="1:65" s="16" customFormat="1" ht="14.4" customHeight="1" x14ac:dyDescent="0.2">
      <c r="A211" s="13"/>
      <c r="B211" s="14"/>
      <c r="C211" s="91" t="s">
        <v>378</v>
      </c>
      <c r="D211" s="91" t="s">
        <v>129</v>
      </c>
      <c r="E211" s="92" t="s">
        <v>692</v>
      </c>
      <c r="F211" s="93" t="s">
        <v>611</v>
      </c>
      <c r="G211" s="94" t="s">
        <v>398</v>
      </c>
      <c r="H211" s="95">
        <v>2</v>
      </c>
      <c r="I211" s="3">
        <v>0</v>
      </c>
      <c r="J211" s="96">
        <f>ROUND(I211*H211,2)</f>
        <v>0</v>
      </c>
      <c r="K211" s="94" t="s">
        <v>855</v>
      </c>
      <c r="L211" s="14"/>
      <c r="M211" s="97" t="s">
        <v>1</v>
      </c>
      <c r="N211" s="98" t="s">
        <v>36</v>
      </c>
      <c r="O211" s="99"/>
      <c r="P211" s="100">
        <f>O211*H211</f>
        <v>0</v>
      </c>
      <c r="Q211" s="100">
        <v>0</v>
      </c>
      <c r="R211" s="100">
        <f>Q211*H211</f>
        <v>0</v>
      </c>
      <c r="S211" s="100">
        <v>0</v>
      </c>
      <c r="T211" s="101">
        <f>S211*H211</f>
        <v>0</v>
      </c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R211" s="102" t="s">
        <v>134</v>
      </c>
      <c r="AT211" s="102" t="s">
        <v>129</v>
      </c>
      <c r="AU211" s="102" t="s">
        <v>79</v>
      </c>
      <c r="AY211" s="6" t="s">
        <v>127</v>
      </c>
      <c r="BE211" s="103">
        <f>IF(N211="základní",J211,0)</f>
        <v>0</v>
      </c>
      <c r="BF211" s="103">
        <f>IF(N211="snížená",J211,0)</f>
        <v>0</v>
      </c>
      <c r="BG211" s="103">
        <f>IF(N211="zákl. přenesená",J211,0)</f>
        <v>0</v>
      </c>
      <c r="BH211" s="103">
        <f>IF(N211="sníž. přenesená",J211,0)</f>
        <v>0</v>
      </c>
      <c r="BI211" s="103">
        <f>IF(N211="nulová",J211,0)</f>
        <v>0</v>
      </c>
      <c r="BJ211" s="6" t="s">
        <v>79</v>
      </c>
      <c r="BK211" s="103">
        <f>ROUND(I211*H211,2)</f>
        <v>0</v>
      </c>
      <c r="BL211" s="6" t="s">
        <v>134</v>
      </c>
      <c r="BM211" s="102" t="s">
        <v>615</v>
      </c>
    </row>
    <row r="212" spans="1:65" s="16" customFormat="1" x14ac:dyDescent="0.2">
      <c r="A212" s="13"/>
      <c r="B212" s="14"/>
      <c r="C212" s="13"/>
      <c r="D212" s="104" t="s">
        <v>136</v>
      </c>
      <c r="E212" s="13"/>
      <c r="F212" s="105" t="s">
        <v>611</v>
      </c>
      <c r="G212" s="13"/>
      <c r="H212" s="13"/>
      <c r="I212" s="13"/>
      <c r="J212" s="13"/>
      <c r="K212" s="195"/>
      <c r="L212" s="14"/>
      <c r="M212" s="106"/>
      <c r="N212" s="107"/>
      <c r="O212" s="99"/>
      <c r="P212" s="99"/>
      <c r="Q212" s="99"/>
      <c r="R212" s="99"/>
      <c r="S212" s="99"/>
      <c r="T212" s="10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6" t="s">
        <v>136</v>
      </c>
      <c r="AU212" s="6" t="s">
        <v>79</v>
      </c>
    </row>
    <row r="213" spans="1:65" s="16" customFormat="1" ht="14.4" customHeight="1" x14ac:dyDescent="0.2">
      <c r="A213" s="13"/>
      <c r="B213" s="14"/>
      <c r="C213" s="91" t="s">
        <v>385</v>
      </c>
      <c r="D213" s="91" t="s">
        <v>129</v>
      </c>
      <c r="E213" s="92" t="s">
        <v>693</v>
      </c>
      <c r="F213" s="93" t="s">
        <v>614</v>
      </c>
      <c r="G213" s="94" t="s">
        <v>398</v>
      </c>
      <c r="H213" s="95">
        <v>2</v>
      </c>
      <c r="I213" s="3">
        <v>0</v>
      </c>
      <c r="J213" s="96">
        <f>ROUND(I213*H213,2)</f>
        <v>0</v>
      </c>
      <c r="K213" s="94" t="s">
        <v>855</v>
      </c>
      <c r="L213" s="14"/>
      <c r="M213" s="97" t="s">
        <v>1</v>
      </c>
      <c r="N213" s="98" t="s">
        <v>36</v>
      </c>
      <c r="O213" s="99"/>
      <c r="P213" s="100">
        <f>O213*H213</f>
        <v>0</v>
      </c>
      <c r="Q213" s="100">
        <v>0</v>
      </c>
      <c r="R213" s="100">
        <f>Q213*H213</f>
        <v>0</v>
      </c>
      <c r="S213" s="100">
        <v>0</v>
      </c>
      <c r="T213" s="101">
        <f>S213*H213</f>
        <v>0</v>
      </c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R213" s="102" t="s">
        <v>134</v>
      </c>
      <c r="AT213" s="102" t="s">
        <v>129</v>
      </c>
      <c r="AU213" s="102" t="s">
        <v>79</v>
      </c>
      <c r="AY213" s="6" t="s">
        <v>127</v>
      </c>
      <c r="BE213" s="103">
        <f>IF(N213="základní",J213,0)</f>
        <v>0</v>
      </c>
      <c r="BF213" s="103">
        <f>IF(N213="snížená",J213,0)</f>
        <v>0</v>
      </c>
      <c r="BG213" s="103">
        <f>IF(N213="zákl. přenesená",J213,0)</f>
        <v>0</v>
      </c>
      <c r="BH213" s="103">
        <f>IF(N213="sníž. přenesená",J213,0)</f>
        <v>0</v>
      </c>
      <c r="BI213" s="103">
        <f>IF(N213="nulová",J213,0)</f>
        <v>0</v>
      </c>
      <c r="BJ213" s="6" t="s">
        <v>79</v>
      </c>
      <c r="BK213" s="103">
        <f>ROUND(I213*H213,2)</f>
        <v>0</v>
      </c>
      <c r="BL213" s="6" t="s">
        <v>134</v>
      </c>
      <c r="BM213" s="102" t="s">
        <v>618</v>
      </c>
    </row>
    <row r="214" spans="1:65" s="16" customFormat="1" x14ac:dyDescent="0.2">
      <c r="A214" s="13"/>
      <c r="B214" s="14"/>
      <c r="C214" s="13"/>
      <c r="D214" s="104" t="s">
        <v>136</v>
      </c>
      <c r="E214" s="13"/>
      <c r="F214" s="105" t="s">
        <v>614</v>
      </c>
      <c r="G214" s="13"/>
      <c r="H214" s="13"/>
      <c r="I214" s="13"/>
      <c r="J214" s="13"/>
      <c r="K214" s="195"/>
      <c r="L214" s="14"/>
      <c r="M214" s="106"/>
      <c r="N214" s="107"/>
      <c r="O214" s="99"/>
      <c r="P214" s="99"/>
      <c r="Q214" s="99"/>
      <c r="R214" s="99"/>
      <c r="S214" s="99"/>
      <c r="T214" s="10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6" t="s">
        <v>136</v>
      </c>
      <c r="AU214" s="6" t="s">
        <v>79</v>
      </c>
    </row>
    <row r="215" spans="1:65" s="16" customFormat="1" ht="24.15" customHeight="1" x14ac:dyDescent="0.2">
      <c r="A215" s="13"/>
      <c r="B215" s="14"/>
      <c r="C215" s="91" t="s">
        <v>391</v>
      </c>
      <c r="D215" s="91" t="s">
        <v>129</v>
      </c>
      <c r="E215" s="92" t="s">
        <v>694</v>
      </c>
      <c r="F215" s="93" t="s">
        <v>695</v>
      </c>
      <c r="G215" s="94" t="s">
        <v>398</v>
      </c>
      <c r="H215" s="95">
        <v>2</v>
      </c>
      <c r="I215" s="3">
        <v>0</v>
      </c>
      <c r="J215" s="96">
        <f>ROUND(I215*H215,2)</f>
        <v>0</v>
      </c>
      <c r="K215" s="94" t="s">
        <v>855</v>
      </c>
      <c r="L215" s="14"/>
      <c r="M215" s="97" t="s">
        <v>1</v>
      </c>
      <c r="N215" s="98" t="s">
        <v>36</v>
      </c>
      <c r="O215" s="99"/>
      <c r="P215" s="100">
        <f>O215*H215</f>
        <v>0</v>
      </c>
      <c r="Q215" s="100">
        <v>0</v>
      </c>
      <c r="R215" s="100">
        <f>Q215*H215</f>
        <v>0</v>
      </c>
      <c r="S215" s="100">
        <v>0</v>
      </c>
      <c r="T215" s="101">
        <f>S215*H215</f>
        <v>0</v>
      </c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R215" s="102" t="s">
        <v>134</v>
      </c>
      <c r="AT215" s="102" t="s">
        <v>129</v>
      </c>
      <c r="AU215" s="102" t="s">
        <v>79</v>
      </c>
      <c r="AY215" s="6" t="s">
        <v>127</v>
      </c>
      <c r="BE215" s="103">
        <f>IF(N215="základní",J215,0)</f>
        <v>0</v>
      </c>
      <c r="BF215" s="103">
        <f>IF(N215="snížená",J215,0)</f>
        <v>0</v>
      </c>
      <c r="BG215" s="103">
        <f>IF(N215="zákl. přenesená",J215,0)</f>
        <v>0</v>
      </c>
      <c r="BH215" s="103">
        <f>IF(N215="sníž. přenesená",J215,0)</f>
        <v>0</v>
      </c>
      <c r="BI215" s="103">
        <f>IF(N215="nulová",J215,0)</f>
        <v>0</v>
      </c>
      <c r="BJ215" s="6" t="s">
        <v>79</v>
      </c>
      <c r="BK215" s="103">
        <f>ROUND(I215*H215,2)</f>
        <v>0</v>
      </c>
      <c r="BL215" s="6" t="s">
        <v>134</v>
      </c>
      <c r="BM215" s="102" t="s">
        <v>621</v>
      </c>
    </row>
    <row r="216" spans="1:65" s="16" customFormat="1" ht="19.2" x14ac:dyDescent="0.2">
      <c r="A216" s="13"/>
      <c r="B216" s="14"/>
      <c r="C216" s="13"/>
      <c r="D216" s="104" t="s">
        <v>136</v>
      </c>
      <c r="E216" s="13"/>
      <c r="F216" s="105" t="s">
        <v>695</v>
      </c>
      <c r="G216" s="13"/>
      <c r="H216" s="13"/>
      <c r="I216" s="13"/>
      <c r="J216" s="13"/>
      <c r="K216" s="195"/>
      <c r="L216" s="14"/>
      <c r="M216" s="106"/>
      <c r="N216" s="107"/>
      <c r="O216" s="99"/>
      <c r="P216" s="99"/>
      <c r="Q216" s="99"/>
      <c r="R216" s="99"/>
      <c r="S216" s="99"/>
      <c r="T216" s="10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6" t="s">
        <v>136</v>
      </c>
      <c r="AU216" s="6" t="s">
        <v>79</v>
      </c>
    </row>
    <row r="217" spans="1:65" s="16" customFormat="1" ht="14.4" customHeight="1" x14ac:dyDescent="0.2">
      <c r="A217" s="13"/>
      <c r="B217" s="14"/>
      <c r="C217" s="91" t="s">
        <v>395</v>
      </c>
      <c r="D217" s="91" t="s">
        <v>129</v>
      </c>
      <c r="E217" s="92" t="s">
        <v>696</v>
      </c>
      <c r="F217" s="93" t="s">
        <v>620</v>
      </c>
      <c r="G217" s="94" t="s">
        <v>398</v>
      </c>
      <c r="H217" s="95">
        <v>2</v>
      </c>
      <c r="I217" s="3">
        <v>0</v>
      </c>
      <c r="J217" s="96">
        <f>ROUND(I217*H217,2)</f>
        <v>0</v>
      </c>
      <c r="K217" s="94" t="s">
        <v>855</v>
      </c>
      <c r="L217" s="14"/>
      <c r="M217" s="97" t="s">
        <v>1</v>
      </c>
      <c r="N217" s="98" t="s">
        <v>36</v>
      </c>
      <c r="O217" s="99"/>
      <c r="P217" s="100">
        <f>O217*H217</f>
        <v>0</v>
      </c>
      <c r="Q217" s="100">
        <v>0</v>
      </c>
      <c r="R217" s="100">
        <f>Q217*H217</f>
        <v>0</v>
      </c>
      <c r="S217" s="100">
        <v>0</v>
      </c>
      <c r="T217" s="101">
        <f>S217*H217</f>
        <v>0</v>
      </c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R217" s="102" t="s">
        <v>134</v>
      </c>
      <c r="AT217" s="102" t="s">
        <v>129</v>
      </c>
      <c r="AU217" s="102" t="s">
        <v>79</v>
      </c>
      <c r="AY217" s="6" t="s">
        <v>127</v>
      </c>
      <c r="BE217" s="103">
        <f>IF(N217="základní",J217,0)</f>
        <v>0</v>
      </c>
      <c r="BF217" s="103">
        <f>IF(N217="snížená",J217,0)</f>
        <v>0</v>
      </c>
      <c r="BG217" s="103">
        <f>IF(N217="zákl. přenesená",J217,0)</f>
        <v>0</v>
      </c>
      <c r="BH217" s="103">
        <f>IF(N217="sníž. přenesená",J217,0)</f>
        <v>0</v>
      </c>
      <c r="BI217" s="103">
        <f>IF(N217="nulová",J217,0)</f>
        <v>0</v>
      </c>
      <c r="BJ217" s="6" t="s">
        <v>79</v>
      </c>
      <c r="BK217" s="103">
        <f>ROUND(I217*H217,2)</f>
        <v>0</v>
      </c>
      <c r="BL217" s="6" t="s">
        <v>134</v>
      </c>
      <c r="BM217" s="102" t="s">
        <v>625</v>
      </c>
    </row>
    <row r="218" spans="1:65" s="16" customFormat="1" x14ac:dyDescent="0.2">
      <c r="A218" s="13"/>
      <c r="B218" s="14"/>
      <c r="C218" s="13"/>
      <c r="D218" s="104" t="s">
        <v>136</v>
      </c>
      <c r="E218" s="13"/>
      <c r="F218" s="105" t="s">
        <v>620</v>
      </c>
      <c r="G218" s="13"/>
      <c r="H218" s="13"/>
      <c r="I218" s="13"/>
      <c r="J218" s="13"/>
      <c r="K218" s="195"/>
      <c r="L218" s="14"/>
      <c r="M218" s="106"/>
      <c r="N218" s="107"/>
      <c r="O218" s="99"/>
      <c r="P218" s="99"/>
      <c r="Q218" s="99"/>
      <c r="R218" s="99"/>
      <c r="S218" s="99"/>
      <c r="T218" s="10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6" t="s">
        <v>136</v>
      </c>
      <c r="AU218" s="6" t="s">
        <v>79</v>
      </c>
    </row>
    <row r="219" spans="1:65" s="16" customFormat="1" ht="24.15" customHeight="1" x14ac:dyDescent="0.2">
      <c r="A219" s="13"/>
      <c r="B219" s="14"/>
      <c r="C219" s="91" t="s">
        <v>401</v>
      </c>
      <c r="D219" s="91" t="s">
        <v>129</v>
      </c>
      <c r="E219" s="92" t="s">
        <v>697</v>
      </c>
      <c r="F219" s="93" t="s">
        <v>623</v>
      </c>
      <c r="G219" s="94" t="s">
        <v>624</v>
      </c>
      <c r="H219" s="95">
        <v>1</v>
      </c>
      <c r="I219" s="3">
        <v>0</v>
      </c>
      <c r="J219" s="96">
        <f>ROUND(I219*H219,2)</f>
        <v>0</v>
      </c>
      <c r="K219" s="94" t="s">
        <v>855</v>
      </c>
      <c r="L219" s="14"/>
      <c r="M219" s="97" t="s">
        <v>1</v>
      </c>
      <c r="N219" s="98" t="s">
        <v>36</v>
      </c>
      <c r="O219" s="99"/>
      <c r="P219" s="100">
        <f>O219*H219</f>
        <v>0</v>
      </c>
      <c r="Q219" s="100">
        <v>0</v>
      </c>
      <c r="R219" s="100">
        <f>Q219*H219</f>
        <v>0</v>
      </c>
      <c r="S219" s="100">
        <v>0</v>
      </c>
      <c r="T219" s="101">
        <f>S219*H219</f>
        <v>0</v>
      </c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R219" s="102" t="s">
        <v>134</v>
      </c>
      <c r="AT219" s="102" t="s">
        <v>129</v>
      </c>
      <c r="AU219" s="102" t="s">
        <v>79</v>
      </c>
      <c r="AY219" s="6" t="s">
        <v>127</v>
      </c>
      <c r="BE219" s="103">
        <f>IF(N219="základní",J219,0)</f>
        <v>0</v>
      </c>
      <c r="BF219" s="103">
        <f>IF(N219="snížená",J219,0)</f>
        <v>0</v>
      </c>
      <c r="BG219" s="103">
        <f>IF(N219="zákl. přenesená",J219,0)</f>
        <v>0</v>
      </c>
      <c r="BH219" s="103">
        <f>IF(N219="sníž. přenesená",J219,0)</f>
        <v>0</v>
      </c>
      <c r="BI219" s="103">
        <f>IF(N219="nulová",J219,0)</f>
        <v>0</v>
      </c>
      <c r="BJ219" s="6" t="s">
        <v>79</v>
      </c>
      <c r="BK219" s="103">
        <f>ROUND(I219*H219,2)</f>
        <v>0</v>
      </c>
      <c r="BL219" s="6" t="s">
        <v>134</v>
      </c>
      <c r="BM219" s="102" t="s">
        <v>628</v>
      </c>
    </row>
    <row r="220" spans="1:65" s="16" customFormat="1" x14ac:dyDescent="0.2">
      <c r="A220" s="13"/>
      <c r="B220" s="14"/>
      <c r="C220" s="13"/>
      <c r="D220" s="104" t="s">
        <v>136</v>
      </c>
      <c r="E220" s="13"/>
      <c r="F220" s="105" t="s">
        <v>623</v>
      </c>
      <c r="G220" s="13"/>
      <c r="H220" s="13"/>
      <c r="I220" s="13"/>
      <c r="J220" s="13"/>
      <c r="K220" s="195"/>
      <c r="L220" s="14"/>
      <c r="M220" s="106"/>
      <c r="N220" s="107"/>
      <c r="O220" s="99"/>
      <c r="P220" s="99"/>
      <c r="Q220" s="99"/>
      <c r="R220" s="99"/>
      <c r="S220" s="99"/>
      <c r="T220" s="10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6" t="s">
        <v>136</v>
      </c>
      <c r="AU220" s="6" t="s">
        <v>79</v>
      </c>
    </row>
    <row r="221" spans="1:65" s="16" customFormat="1" ht="14.4" customHeight="1" x14ac:dyDescent="0.2">
      <c r="A221" s="13"/>
      <c r="B221" s="14"/>
      <c r="C221" s="91" t="s">
        <v>405</v>
      </c>
      <c r="D221" s="91" t="s">
        <v>129</v>
      </c>
      <c r="E221" s="92" t="s">
        <v>698</v>
      </c>
      <c r="F221" s="93" t="s">
        <v>627</v>
      </c>
      <c r="G221" s="94" t="s">
        <v>398</v>
      </c>
      <c r="H221" s="95">
        <v>40</v>
      </c>
      <c r="I221" s="3">
        <v>0</v>
      </c>
      <c r="J221" s="96">
        <f>ROUND(I221*H221,2)</f>
        <v>0</v>
      </c>
      <c r="K221" s="94" t="s">
        <v>855</v>
      </c>
      <c r="L221" s="14"/>
      <c r="M221" s="97" t="s">
        <v>1</v>
      </c>
      <c r="N221" s="98" t="s">
        <v>36</v>
      </c>
      <c r="O221" s="99"/>
      <c r="P221" s="100">
        <f>O221*H221</f>
        <v>0</v>
      </c>
      <c r="Q221" s="100">
        <v>0</v>
      </c>
      <c r="R221" s="100">
        <f>Q221*H221</f>
        <v>0</v>
      </c>
      <c r="S221" s="100">
        <v>0</v>
      </c>
      <c r="T221" s="101">
        <f>S221*H221</f>
        <v>0</v>
      </c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R221" s="102" t="s">
        <v>134</v>
      </c>
      <c r="AT221" s="102" t="s">
        <v>129</v>
      </c>
      <c r="AU221" s="102" t="s">
        <v>79</v>
      </c>
      <c r="AY221" s="6" t="s">
        <v>127</v>
      </c>
      <c r="BE221" s="103">
        <f>IF(N221="základní",J221,0)</f>
        <v>0</v>
      </c>
      <c r="BF221" s="103">
        <f>IF(N221="snížená",J221,0)</f>
        <v>0</v>
      </c>
      <c r="BG221" s="103">
        <f>IF(N221="zákl. přenesená",J221,0)</f>
        <v>0</v>
      </c>
      <c r="BH221" s="103">
        <f>IF(N221="sníž. přenesená",J221,0)</f>
        <v>0</v>
      </c>
      <c r="BI221" s="103">
        <f>IF(N221="nulová",J221,0)</f>
        <v>0</v>
      </c>
      <c r="BJ221" s="6" t="s">
        <v>79</v>
      </c>
      <c r="BK221" s="103">
        <f>ROUND(I221*H221,2)</f>
        <v>0</v>
      </c>
      <c r="BL221" s="6" t="s">
        <v>134</v>
      </c>
      <c r="BM221" s="102" t="s">
        <v>631</v>
      </c>
    </row>
    <row r="222" spans="1:65" s="16" customFormat="1" x14ac:dyDescent="0.2">
      <c r="A222" s="13"/>
      <c r="B222" s="14"/>
      <c r="C222" s="13"/>
      <c r="D222" s="104" t="s">
        <v>136</v>
      </c>
      <c r="E222" s="13"/>
      <c r="F222" s="105" t="s">
        <v>627</v>
      </c>
      <c r="G222" s="13"/>
      <c r="H222" s="13"/>
      <c r="I222" s="13"/>
      <c r="J222" s="13"/>
      <c r="K222" s="195"/>
      <c r="L222" s="14"/>
      <c r="M222" s="106"/>
      <c r="N222" s="107"/>
      <c r="O222" s="99"/>
      <c r="P222" s="99"/>
      <c r="Q222" s="99"/>
      <c r="R222" s="99"/>
      <c r="S222" s="99"/>
      <c r="T222" s="10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6" t="s">
        <v>136</v>
      </c>
      <c r="AU222" s="6" t="s">
        <v>79</v>
      </c>
    </row>
    <row r="223" spans="1:65" s="16" customFormat="1" ht="14.4" customHeight="1" x14ac:dyDescent="0.2">
      <c r="A223" s="13"/>
      <c r="B223" s="14"/>
      <c r="C223" s="91" t="s">
        <v>410</v>
      </c>
      <c r="D223" s="91" t="s">
        <v>129</v>
      </c>
      <c r="E223" s="92" t="s">
        <v>699</v>
      </c>
      <c r="F223" s="93" t="s">
        <v>630</v>
      </c>
      <c r="G223" s="94" t="s">
        <v>151</v>
      </c>
      <c r="H223" s="95">
        <v>25</v>
      </c>
      <c r="I223" s="3">
        <v>0</v>
      </c>
      <c r="J223" s="96">
        <f>ROUND(I223*H223,2)</f>
        <v>0</v>
      </c>
      <c r="K223" s="94" t="s">
        <v>855</v>
      </c>
      <c r="L223" s="14"/>
      <c r="M223" s="97" t="s">
        <v>1</v>
      </c>
      <c r="N223" s="98" t="s">
        <v>36</v>
      </c>
      <c r="O223" s="99"/>
      <c r="P223" s="100">
        <f>O223*H223</f>
        <v>0</v>
      </c>
      <c r="Q223" s="100">
        <v>0</v>
      </c>
      <c r="R223" s="100">
        <f>Q223*H223</f>
        <v>0</v>
      </c>
      <c r="S223" s="100">
        <v>0</v>
      </c>
      <c r="T223" s="101">
        <f>S223*H223</f>
        <v>0</v>
      </c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R223" s="102" t="s">
        <v>134</v>
      </c>
      <c r="AT223" s="102" t="s">
        <v>129</v>
      </c>
      <c r="AU223" s="102" t="s">
        <v>79</v>
      </c>
      <c r="AY223" s="6" t="s">
        <v>127</v>
      </c>
      <c r="BE223" s="103">
        <f>IF(N223="základní",J223,0)</f>
        <v>0</v>
      </c>
      <c r="BF223" s="103">
        <f>IF(N223="snížená",J223,0)</f>
        <v>0</v>
      </c>
      <c r="BG223" s="103">
        <f>IF(N223="zákl. přenesená",J223,0)</f>
        <v>0</v>
      </c>
      <c r="BH223" s="103">
        <f>IF(N223="sníž. přenesená",J223,0)</f>
        <v>0</v>
      </c>
      <c r="BI223" s="103">
        <f>IF(N223="nulová",J223,0)</f>
        <v>0</v>
      </c>
      <c r="BJ223" s="6" t="s">
        <v>79</v>
      </c>
      <c r="BK223" s="103">
        <f>ROUND(I223*H223,2)</f>
        <v>0</v>
      </c>
      <c r="BL223" s="6" t="s">
        <v>134</v>
      </c>
      <c r="BM223" s="102" t="s">
        <v>700</v>
      </c>
    </row>
    <row r="224" spans="1:65" s="16" customFormat="1" x14ac:dyDescent="0.2">
      <c r="A224" s="13"/>
      <c r="B224" s="14"/>
      <c r="C224" s="13"/>
      <c r="D224" s="104" t="s">
        <v>136</v>
      </c>
      <c r="E224" s="13"/>
      <c r="F224" s="105" t="s">
        <v>630</v>
      </c>
      <c r="G224" s="13"/>
      <c r="H224" s="13"/>
      <c r="I224" s="13"/>
      <c r="J224" s="13"/>
      <c r="K224" s="195"/>
      <c r="L224" s="14"/>
      <c r="M224" s="106"/>
      <c r="N224" s="107"/>
      <c r="O224" s="99"/>
      <c r="P224" s="99"/>
      <c r="Q224" s="99"/>
      <c r="R224" s="99"/>
      <c r="S224" s="99"/>
      <c r="T224" s="10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6" t="s">
        <v>136</v>
      </c>
      <c r="AU224" s="6" t="s">
        <v>79</v>
      </c>
    </row>
    <row r="225" spans="1:65" s="78" customFormat="1" ht="25.95" customHeight="1" x14ac:dyDescent="0.25">
      <c r="B225" s="79"/>
      <c r="D225" s="80" t="s">
        <v>70</v>
      </c>
      <c r="E225" s="81" t="s">
        <v>632</v>
      </c>
      <c r="F225" s="81" t="s">
        <v>633</v>
      </c>
      <c r="J225" s="82">
        <f>BK225</f>
        <v>0</v>
      </c>
      <c r="K225" s="87"/>
      <c r="L225" s="79"/>
      <c r="M225" s="83"/>
      <c r="N225" s="84"/>
      <c r="O225" s="84"/>
      <c r="P225" s="85">
        <f>SUM(P226:P227)</f>
        <v>0</v>
      </c>
      <c r="Q225" s="84"/>
      <c r="R225" s="85">
        <f>SUM(R226:R227)</f>
        <v>0</v>
      </c>
      <c r="S225" s="84"/>
      <c r="T225" s="86">
        <f>SUM(T226:T227)</f>
        <v>0</v>
      </c>
      <c r="AR225" s="80" t="s">
        <v>79</v>
      </c>
      <c r="AT225" s="87" t="s">
        <v>70</v>
      </c>
      <c r="AU225" s="87" t="s">
        <v>71</v>
      </c>
      <c r="AY225" s="80" t="s">
        <v>127</v>
      </c>
      <c r="BK225" s="88">
        <f>SUM(BK226:BK227)</f>
        <v>0</v>
      </c>
    </row>
    <row r="226" spans="1:65" s="16" customFormat="1" ht="14.4" customHeight="1" x14ac:dyDescent="0.2">
      <c r="A226" s="13"/>
      <c r="B226" s="14"/>
      <c r="C226" s="91" t="s">
        <v>414</v>
      </c>
      <c r="D226" s="91" t="s">
        <v>129</v>
      </c>
      <c r="E226" s="92" t="s">
        <v>701</v>
      </c>
      <c r="F226" s="93" t="s">
        <v>635</v>
      </c>
      <c r="G226" s="94" t="s">
        <v>239</v>
      </c>
      <c r="H226" s="95">
        <v>150</v>
      </c>
      <c r="I226" s="3">
        <v>0</v>
      </c>
      <c r="J226" s="96">
        <f>ROUND(I226*H226,2)</f>
        <v>0</v>
      </c>
      <c r="K226" s="94" t="s">
        <v>855</v>
      </c>
      <c r="L226" s="14"/>
      <c r="M226" s="97" t="s">
        <v>1</v>
      </c>
      <c r="N226" s="98" t="s">
        <v>36</v>
      </c>
      <c r="O226" s="99"/>
      <c r="P226" s="100">
        <f>O226*H226</f>
        <v>0</v>
      </c>
      <c r="Q226" s="100">
        <v>0</v>
      </c>
      <c r="R226" s="100">
        <f>Q226*H226</f>
        <v>0</v>
      </c>
      <c r="S226" s="100">
        <v>0</v>
      </c>
      <c r="T226" s="101">
        <f>S226*H226</f>
        <v>0</v>
      </c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R226" s="102" t="s">
        <v>134</v>
      </c>
      <c r="AT226" s="102" t="s">
        <v>129</v>
      </c>
      <c r="AU226" s="102" t="s">
        <v>79</v>
      </c>
      <c r="AY226" s="6" t="s">
        <v>127</v>
      </c>
      <c r="BE226" s="103">
        <f>IF(N226="základní",J226,0)</f>
        <v>0</v>
      </c>
      <c r="BF226" s="103">
        <f>IF(N226="snížená",J226,0)</f>
        <v>0</v>
      </c>
      <c r="BG226" s="103">
        <f>IF(N226="zákl. přenesená",J226,0)</f>
        <v>0</v>
      </c>
      <c r="BH226" s="103">
        <f>IF(N226="sníž. přenesená",J226,0)</f>
        <v>0</v>
      </c>
      <c r="BI226" s="103">
        <f>IF(N226="nulová",J226,0)</f>
        <v>0</v>
      </c>
      <c r="BJ226" s="6" t="s">
        <v>79</v>
      </c>
      <c r="BK226" s="103">
        <f>ROUND(I226*H226,2)</f>
        <v>0</v>
      </c>
      <c r="BL226" s="6" t="s">
        <v>134</v>
      </c>
      <c r="BM226" s="102" t="s">
        <v>641</v>
      </c>
    </row>
    <row r="227" spans="1:65" s="16" customFormat="1" x14ac:dyDescent="0.2">
      <c r="A227" s="13"/>
      <c r="B227" s="14"/>
      <c r="C227" s="13"/>
      <c r="D227" s="104" t="s">
        <v>136</v>
      </c>
      <c r="E227" s="13"/>
      <c r="F227" s="105" t="s">
        <v>635</v>
      </c>
      <c r="G227" s="13"/>
      <c r="H227" s="13"/>
      <c r="I227" s="13"/>
      <c r="J227" s="13"/>
      <c r="K227" s="195"/>
      <c r="L227" s="14"/>
      <c r="M227" s="106"/>
      <c r="N227" s="107"/>
      <c r="O227" s="99"/>
      <c r="P227" s="99"/>
      <c r="Q227" s="99"/>
      <c r="R227" s="99"/>
      <c r="S227" s="99"/>
      <c r="T227" s="10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6" t="s">
        <v>136</v>
      </c>
      <c r="AU227" s="6" t="s">
        <v>79</v>
      </c>
    </row>
    <row r="228" spans="1:65" s="78" customFormat="1" ht="25.95" customHeight="1" x14ac:dyDescent="0.25">
      <c r="B228" s="79"/>
      <c r="D228" s="80" t="s">
        <v>70</v>
      </c>
      <c r="E228" s="81" t="s">
        <v>637</v>
      </c>
      <c r="F228" s="81" t="s">
        <v>638</v>
      </c>
      <c r="J228" s="82">
        <f>BK228</f>
        <v>0</v>
      </c>
      <c r="K228" s="87"/>
      <c r="L228" s="79"/>
      <c r="M228" s="83"/>
      <c r="N228" s="84"/>
      <c r="O228" s="84"/>
      <c r="P228" s="85">
        <f>SUM(P229:P230)</f>
        <v>0</v>
      </c>
      <c r="Q228" s="84"/>
      <c r="R228" s="85">
        <f>SUM(R229:R230)</f>
        <v>0</v>
      </c>
      <c r="S228" s="84"/>
      <c r="T228" s="86">
        <f>SUM(T229:T230)</f>
        <v>0</v>
      </c>
      <c r="AR228" s="80" t="s">
        <v>79</v>
      </c>
      <c r="AT228" s="87" t="s">
        <v>70</v>
      </c>
      <c r="AU228" s="87" t="s">
        <v>71</v>
      </c>
      <c r="AY228" s="80" t="s">
        <v>127</v>
      </c>
      <c r="BK228" s="88">
        <f>SUM(BK229:BK230)</f>
        <v>0</v>
      </c>
    </row>
    <row r="229" spans="1:65" s="16" customFormat="1" ht="14.4" customHeight="1" x14ac:dyDescent="0.2">
      <c r="A229" s="13"/>
      <c r="B229" s="14"/>
      <c r="C229" s="91" t="s">
        <v>419</v>
      </c>
      <c r="D229" s="91" t="s">
        <v>129</v>
      </c>
      <c r="E229" s="92" t="s">
        <v>702</v>
      </c>
      <c r="F229" s="93" t="s">
        <v>640</v>
      </c>
      <c r="G229" s="94" t="s">
        <v>151</v>
      </c>
      <c r="H229" s="95">
        <v>195</v>
      </c>
      <c r="I229" s="3">
        <v>0</v>
      </c>
      <c r="J229" s="96">
        <f>ROUND(I229*H229,2)</f>
        <v>0</v>
      </c>
      <c r="K229" s="94" t="s">
        <v>855</v>
      </c>
      <c r="L229" s="14"/>
      <c r="M229" s="97" t="s">
        <v>1</v>
      </c>
      <c r="N229" s="98" t="s">
        <v>36</v>
      </c>
      <c r="O229" s="99"/>
      <c r="P229" s="100">
        <f>O229*H229</f>
        <v>0</v>
      </c>
      <c r="Q229" s="100">
        <v>0</v>
      </c>
      <c r="R229" s="100">
        <f>Q229*H229</f>
        <v>0</v>
      </c>
      <c r="S229" s="100">
        <v>0</v>
      </c>
      <c r="T229" s="101">
        <f>S229*H229</f>
        <v>0</v>
      </c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R229" s="102" t="s">
        <v>134</v>
      </c>
      <c r="AT229" s="102" t="s">
        <v>129</v>
      </c>
      <c r="AU229" s="102" t="s">
        <v>79</v>
      </c>
      <c r="AY229" s="6" t="s">
        <v>127</v>
      </c>
      <c r="BE229" s="103">
        <f>IF(N229="základní",J229,0)</f>
        <v>0</v>
      </c>
      <c r="BF229" s="103">
        <f>IF(N229="snížená",J229,0)</f>
        <v>0</v>
      </c>
      <c r="BG229" s="103">
        <f>IF(N229="zákl. přenesená",J229,0)</f>
        <v>0</v>
      </c>
      <c r="BH229" s="103">
        <f>IF(N229="sníž. přenesená",J229,0)</f>
        <v>0</v>
      </c>
      <c r="BI229" s="103">
        <f>IF(N229="nulová",J229,0)</f>
        <v>0</v>
      </c>
      <c r="BJ229" s="6" t="s">
        <v>79</v>
      </c>
      <c r="BK229" s="103">
        <f>ROUND(I229*H229,2)</f>
        <v>0</v>
      </c>
      <c r="BL229" s="6" t="s">
        <v>134</v>
      </c>
      <c r="BM229" s="102" t="s">
        <v>703</v>
      </c>
    </row>
    <row r="230" spans="1:65" s="16" customFormat="1" x14ac:dyDescent="0.2">
      <c r="A230" s="13"/>
      <c r="B230" s="14"/>
      <c r="C230" s="13"/>
      <c r="D230" s="104" t="s">
        <v>136</v>
      </c>
      <c r="E230" s="13"/>
      <c r="F230" s="105" t="s">
        <v>640</v>
      </c>
      <c r="G230" s="13"/>
      <c r="H230" s="13"/>
      <c r="I230" s="13"/>
      <c r="J230" s="13"/>
      <c r="K230" s="195"/>
      <c r="L230" s="14"/>
      <c r="M230" s="142"/>
      <c r="N230" s="143"/>
      <c r="O230" s="144"/>
      <c r="P230" s="144"/>
      <c r="Q230" s="144"/>
      <c r="R230" s="144"/>
      <c r="S230" s="144"/>
      <c r="T230" s="1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6" t="s">
        <v>136</v>
      </c>
      <c r="AU230" s="6" t="s">
        <v>79</v>
      </c>
    </row>
    <row r="231" spans="1:65" s="16" customFormat="1" ht="6.9" customHeight="1" x14ac:dyDescent="0.2">
      <c r="A231" s="13"/>
      <c r="B231" s="43"/>
      <c r="C231" s="44"/>
      <c r="D231" s="44"/>
      <c r="E231" s="44"/>
      <c r="F231" s="44"/>
      <c r="G231" s="44"/>
      <c r="H231" s="44"/>
      <c r="I231" s="44"/>
      <c r="J231" s="44"/>
      <c r="K231" s="201"/>
      <c r="L231" s="14"/>
      <c r="M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</row>
  </sheetData>
  <sheetProtection password="E8F5" sheet="1" objects="1" scenarios="1"/>
  <autoFilter ref="C120:K23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zoomScaleNormal="100" workbookViewId="0">
      <selection activeCell="I22" sqref="I22"/>
    </sheetView>
  </sheetViews>
  <sheetFormatPr defaultColWidth="9.28515625" defaultRowHeight="10.199999999999999" x14ac:dyDescent="0.2"/>
  <cols>
    <col min="1" max="1" width="8.28515625" style="5" customWidth="1"/>
    <col min="2" max="2" width="1.140625" style="5" customWidth="1"/>
    <col min="3" max="3" width="4.140625" style="5" customWidth="1"/>
    <col min="4" max="4" width="4.28515625" style="5" customWidth="1"/>
    <col min="5" max="5" width="11.140625" style="5" customWidth="1"/>
    <col min="6" max="6" width="60.5703125" style="5" customWidth="1"/>
    <col min="7" max="7" width="7.42578125" style="5" customWidth="1"/>
    <col min="8" max="8" width="14" style="5" customWidth="1"/>
    <col min="9" max="9" width="15.85546875" style="5" customWidth="1"/>
    <col min="10" max="10" width="22.28515625" style="5" customWidth="1"/>
    <col min="11" max="11" width="22.28515625" style="193" customWidth="1"/>
    <col min="12" max="12" width="9.28515625" style="5" customWidth="1"/>
    <col min="13" max="13" width="10.85546875" style="5" hidden="1" customWidth="1"/>
    <col min="14" max="14" width="9.28515625" style="5" hidden="1"/>
    <col min="15" max="20" width="14.140625" style="5" hidden="1" customWidth="1"/>
    <col min="21" max="21" width="16.28515625" style="5" hidden="1" customWidth="1"/>
    <col min="22" max="22" width="12.28515625" style="5" customWidth="1"/>
    <col min="23" max="23" width="16.28515625" style="5" customWidth="1"/>
    <col min="24" max="24" width="12.28515625" style="5" customWidth="1"/>
    <col min="25" max="25" width="15" style="5" customWidth="1"/>
    <col min="26" max="26" width="11" style="5" customWidth="1"/>
    <col min="27" max="27" width="15" style="5" customWidth="1"/>
    <col min="28" max="28" width="16.28515625" style="5" customWidth="1"/>
    <col min="29" max="29" width="11" style="5" customWidth="1"/>
    <col min="30" max="30" width="15" style="5" customWidth="1"/>
    <col min="31" max="31" width="16.28515625" style="5" customWidth="1"/>
    <col min="32" max="43" width="9.28515625" style="5"/>
    <col min="44" max="65" width="9.28515625" style="5" hidden="1"/>
    <col min="66" max="16384" width="9.28515625" style="5"/>
  </cols>
  <sheetData>
    <row r="2" spans="1:46" ht="36.9" customHeight="1" x14ac:dyDescent="0.2">
      <c r="L2" s="209" t="s">
        <v>5</v>
      </c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6" t="s">
        <v>89</v>
      </c>
    </row>
    <row r="3" spans="1:46" ht="6.9" customHeight="1" x14ac:dyDescent="0.2">
      <c r="B3" s="7"/>
      <c r="C3" s="8"/>
      <c r="D3" s="8"/>
      <c r="E3" s="8"/>
      <c r="F3" s="8"/>
      <c r="G3" s="8"/>
      <c r="H3" s="8"/>
      <c r="I3" s="8"/>
      <c r="J3" s="8"/>
      <c r="K3" s="194"/>
      <c r="L3" s="9"/>
      <c r="AT3" s="6" t="s">
        <v>81</v>
      </c>
    </row>
    <row r="4" spans="1:46" ht="24.9" customHeight="1" x14ac:dyDescent="0.2">
      <c r="B4" s="9"/>
      <c r="D4" s="10" t="s">
        <v>93</v>
      </c>
      <c r="L4" s="9"/>
      <c r="M4" s="11" t="s">
        <v>10</v>
      </c>
      <c r="AT4" s="6" t="s">
        <v>3</v>
      </c>
    </row>
    <row r="5" spans="1:46" ht="6.9" customHeight="1" x14ac:dyDescent="0.2">
      <c r="B5" s="9"/>
      <c r="L5" s="9"/>
    </row>
    <row r="6" spans="1:46" ht="12" customHeight="1" x14ac:dyDescent="0.2">
      <c r="B6" s="9"/>
      <c r="D6" s="12" t="s">
        <v>15</v>
      </c>
      <c r="L6" s="9"/>
    </row>
    <row r="7" spans="1:46" ht="26.25" customHeight="1" x14ac:dyDescent="0.2">
      <c r="B7" s="9"/>
      <c r="E7" s="249" t="str">
        <f>'Rekapitulace stavby'!K6</f>
        <v>SŠ zemědělská a VOŠ Chrudim - hospodaření se srážkovými vodami v areálu školního statku</v>
      </c>
      <c r="F7" s="250"/>
      <c r="G7" s="250"/>
      <c r="H7" s="250"/>
      <c r="L7" s="9"/>
    </row>
    <row r="8" spans="1:46" s="16" customFormat="1" ht="12" customHeight="1" x14ac:dyDescent="0.2">
      <c r="A8" s="13"/>
      <c r="B8" s="14"/>
      <c r="C8" s="13"/>
      <c r="D8" s="12" t="s">
        <v>94</v>
      </c>
      <c r="E8" s="13"/>
      <c r="F8" s="13"/>
      <c r="G8" s="13"/>
      <c r="H8" s="13"/>
      <c r="I8" s="13"/>
      <c r="J8" s="13"/>
      <c r="K8" s="195"/>
      <c r="L8" s="15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6" customFormat="1" ht="16.5" customHeight="1" x14ac:dyDescent="0.2">
      <c r="A9" s="13"/>
      <c r="B9" s="14"/>
      <c r="C9" s="13"/>
      <c r="D9" s="13"/>
      <c r="E9" s="232" t="s">
        <v>704</v>
      </c>
      <c r="F9" s="248"/>
      <c r="G9" s="248"/>
      <c r="H9" s="248"/>
      <c r="I9" s="13"/>
      <c r="J9" s="13"/>
      <c r="K9" s="195"/>
      <c r="L9" s="15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6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95"/>
      <c r="L10" s="15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6" customFormat="1" ht="12" customHeight="1" x14ac:dyDescent="0.2">
      <c r="A11" s="13"/>
      <c r="B11" s="14"/>
      <c r="C11" s="13"/>
      <c r="D11" s="12" t="s">
        <v>17</v>
      </c>
      <c r="E11" s="13"/>
      <c r="F11" s="17" t="s">
        <v>1</v>
      </c>
      <c r="G11" s="13"/>
      <c r="H11" s="13"/>
      <c r="I11" s="12" t="s">
        <v>18</v>
      </c>
      <c r="J11" s="17" t="s">
        <v>1</v>
      </c>
      <c r="K11" s="195"/>
      <c r="L11" s="15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6" customFormat="1" ht="12" customHeight="1" x14ac:dyDescent="0.2">
      <c r="A12" s="13"/>
      <c r="B12" s="14"/>
      <c r="C12" s="13"/>
      <c r="D12" s="12" t="s">
        <v>19</v>
      </c>
      <c r="E12" s="13"/>
      <c r="F12" s="17" t="s">
        <v>20</v>
      </c>
      <c r="G12" s="13"/>
      <c r="H12" s="13"/>
      <c r="I12" s="12" t="s">
        <v>21</v>
      </c>
      <c r="J12" s="18"/>
      <c r="K12" s="195"/>
      <c r="L12" s="15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6" customFormat="1" ht="10.95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95"/>
      <c r="L13" s="15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6" customFormat="1" ht="12" customHeight="1" x14ac:dyDescent="0.2">
      <c r="A14" s="13"/>
      <c r="B14" s="14"/>
      <c r="C14" s="13"/>
      <c r="D14" s="12" t="s">
        <v>22</v>
      </c>
      <c r="E14" s="13"/>
      <c r="F14" s="13"/>
      <c r="G14" s="13"/>
      <c r="H14" s="13"/>
      <c r="I14" s="12" t="s">
        <v>23</v>
      </c>
      <c r="J14" s="17" t="str">
        <f>IF('Rekapitulace stavby'!AN10="","",'Rekapitulace stavby'!AN10)</f>
        <v/>
      </c>
      <c r="K14" s="195"/>
      <c r="L14" s="15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6" customFormat="1" ht="18" customHeight="1" x14ac:dyDescent="0.2">
      <c r="A15" s="13"/>
      <c r="B15" s="14"/>
      <c r="C15" s="13"/>
      <c r="D15" s="13"/>
      <c r="E15" s="17" t="str">
        <f>IF('Rekapitulace stavby'!E11="","",'Rekapitulace stavby'!E11)</f>
        <v xml:space="preserve"> </v>
      </c>
      <c r="F15" s="13"/>
      <c r="G15" s="13"/>
      <c r="H15" s="13"/>
      <c r="I15" s="12" t="s">
        <v>24</v>
      </c>
      <c r="J15" s="17" t="str">
        <f>IF('Rekapitulace stavby'!AN11="","",'Rekapitulace stavby'!AN11)</f>
        <v/>
      </c>
      <c r="K15" s="195"/>
      <c r="L15" s="15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6" customFormat="1" ht="6.9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95"/>
      <c r="L16" s="15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6" customFormat="1" ht="12" customHeight="1" x14ac:dyDescent="0.2">
      <c r="A17" s="13"/>
      <c r="B17" s="14"/>
      <c r="C17" s="13"/>
      <c r="D17" s="12" t="s">
        <v>25</v>
      </c>
      <c r="E17" s="13"/>
      <c r="F17" s="13"/>
      <c r="G17" s="13"/>
      <c r="H17" s="13"/>
      <c r="I17" s="12" t="s">
        <v>23</v>
      </c>
      <c r="J17" s="1" t="str">
        <f>'Rekapitulace stavby'!AN13</f>
        <v>Vyplň údaj</v>
      </c>
      <c r="K17" s="195"/>
      <c r="L17" s="15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6" customFormat="1" ht="18" customHeight="1" x14ac:dyDescent="0.2">
      <c r="A18" s="13"/>
      <c r="B18" s="14"/>
      <c r="C18" s="13"/>
      <c r="D18" s="13"/>
      <c r="E18" s="251" t="str">
        <f>'Rekapitulace stavby'!E14</f>
        <v>Vyplň údaj</v>
      </c>
      <c r="F18" s="252"/>
      <c r="G18" s="252"/>
      <c r="H18" s="252"/>
      <c r="I18" s="12" t="s">
        <v>24</v>
      </c>
      <c r="J18" s="1" t="str">
        <f>'Rekapitulace stavby'!AN14</f>
        <v>Vyplň údaj</v>
      </c>
      <c r="K18" s="195"/>
      <c r="L18" s="15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6" customFormat="1" ht="6.9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95"/>
      <c r="L19" s="15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6" customFormat="1" ht="12" customHeight="1" x14ac:dyDescent="0.2">
      <c r="A20" s="13"/>
      <c r="B20" s="14"/>
      <c r="C20" s="13"/>
      <c r="D20" s="12" t="s">
        <v>27</v>
      </c>
      <c r="E20" s="13"/>
      <c r="F20" s="13"/>
      <c r="G20" s="13"/>
      <c r="H20" s="13"/>
      <c r="I20" s="12" t="s">
        <v>23</v>
      </c>
      <c r="J20" s="17" t="str">
        <f>IF('Rekapitulace stavby'!AN16="","",'Rekapitulace stavby'!AN16)</f>
        <v/>
      </c>
      <c r="K20" s="195"/>
      <c r="L20" s="15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6" customFormat="1" ht="18" customHeight="1" x14ac:dyDescent="0.2">
      <c r="A21" s="13"/>
      <c r="B21" s="14"/>
      <c r="C21" s="13"/>
      <c r="D21" s="13"/>
      <c r="E21" s="17" t="str">
        <f>IF('Rekapitulace stavby'!E17="","",'Rekapitulace stavby'!E17)</f>
        <v xml:space="preserve"> </v>
      </c>
      <c r="F21" s="13"/>
      <c r="G21" s="13"/>
      <c r="H21" s="13"/>
      <c r="I21" s="12" t="s">
        <v>24</v>
      </c>
      <c r="J21" s="17" t="str">
        <f>IF('Rekapitulace stavby'!AN17="","",'Rekapitulace stavby'!AN17)</f>
        <v/>
      </c>
      <c r="K21" s="195"/>
      <c r="L21" s="15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6" customFormat="1" ht="6.9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95"/>
      <c r="L22" s="15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6" customFormat="1" ht="12" customHeight="1" x14ac:dyDescent="0.2">
      <c r="A23" s="13"/>
      <c r="B23" s="14"/>
      <c r="C23" s="13"/>
      <c r="D23" s="12" t="s">
        <v>29</v>
      </c>
      <c r="E23" s="13"/>
      <c r="F23" s="13"/>
      <c r="G23" s="13"/>
      <c r="H23" s="13"/>
      <c r="I23" s="12" t="s">
        <v>23</v>
      </c>
      <c r="J23" s="17" t="str">
        <f>IF('Rekapitulace stavby'!AN19="","",'Rekapitulace stavby'!AN19)</f>
        <v/>
      </c>
      <c r="K23" s="195"/>
      <c r="L23" s="15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6" customFormat="1" ht="18" customHeight="1" x14ac:dyDescent="0.2">
      <c r="A24" s="13"/>
      <c r="B24" s="14"/>
      <c r="C24" s="13"/>
      <c r="D24" s="13"/>
      <c r="E24" s="17" t="str">
        <f>IF('Rekapitulace stavby'!E20="","",'Rekapitulace stavby'!E20)</f>
        <v xml:space="preserve"> </v>
      </c>
      <c r="F24" s="13"/>
      <c r="G24" s="13"/>
      <c r="H24" s="13"/>
      <c r="I24" s="12" t="s">
        <v>24</v>
      </c>
      <c r="J24" s="17" t="str">
        <f>IF('Rekapitulace stavby'!AN20="","",'Rekapitulace stavby'!AN20)</f>
        <v/>
      </c>
      <c r="K24" s="195"/>
      <c r="L24" s="15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6" customFormat="1" ht="6.9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95"/>
      <c r="L25" s="15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6" customFormat="1" ht="12" customHeight="1" x14ac:dyDescent="0.2">
      <c r="A26" s="13"/>
      <c r="B26" s="14"/>
      <c r="C26" s="13"/>
      <c r="D26" s="12" t="s">
        <v>30</v>
      </c>
      <c r="E26" s="13"/>
      <c r="F26" s="13"/>
      <c r="G26" s="13"/>
      <c r="H26" s="13"/>
      <c r="I26" s="13"/>
      <c r="J26" s="13"/>
      <c r="K26" s="195"/>
      <c r="L26" s="15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22" customFormat="1" ht="16.5" customHeight="1" x14ac:dyDescent="0.2">
      <c r="A27" s="19"/>
      <c r="B27" s="20"/>
      <c r="C27" s="19"/>
      <c r="D27" s="19"/>
      <c r="E27" s="225" t="s">
        <v>1</v>
      </c>
      <c r="F27" s="225"/>
      <c r="G27" s="225"/>
      <c r="H27" s="225"/>
      <c r="I27" s="19"/>
      <c r="J27" s="19"/>
      <c r="K27" s="61"/>
      <c r="L27" s="21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6" customFormat="1" ht="6.9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95"/>
      <c r="L28" s="15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6" customFormat="1" ht="6.9" customHeight="1" x14ac:dyDescent="0.2">
      <c r="A29" s="13"/>
      <c r="B29" s="14"/>
      <c r="C29" s="13"/>
      <c r="D29" s="23"/>
      <c r="E29" s="23"/>
      <c r="F29" s="23"/>
      <c r="G29" s="23"/>
      <c r="H29" s="23"/>
      <c r="I29" s="23"/>
      <c r="J29" s="23"/>
      <c r="K29" s="196"/>
      <c r="L29" s="15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6" customFormat="1" ht="25.35" customHeight="1" x14ac:dyDescent="0.2">
      <c r="A30" s="13"/>
      <c r="B30" s="14"/>
      <c r="C30" s="13"/>
      <c r="D30" s="24" t="s">
        <v>31</v>
      </c>
      <c r="E30" s="13"/>
      <c r="F30" s="13"/>
      <c r="G30" s="13"/>
      <c r="H30" s="13"/>
      <c r="I30" s="13"/>
      <c r="J30" s="25">
        <f>ROUND(J119, 2)</f>
        <v>0</v>
      </c>
      <c r="K30" s="195"/>
      <c r="L30" s="15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6" customFormat="1" ht="6.9" customHeight="1" x14ac:dyDescent="0.2">
      <c r="A31" s="13"/>
      <c r="B31" s="14"/>
      <c r="C31" s="13"/>
      <c r="D31" s="23"/>
      <c r="E31" s="23"/>
      <c r="F31" s="23"/>
      <c r="G31" s="23"/>
      <c r="H31" s="23"/>
      <c r="I31" s="23"/>
      <c r="J31" s="23"/>
      <c r="K31" s="196"/>
      <c r="L31" s="15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6" customFormat="1" ht="14.4" customHeight="1" x14ac:dyDescent="0.2">
      <c r="A32" s="13"/>
      <c r="B32" s="14"/>
      <c r="C32" s="13"/>
      <c r="D32" s="13"/>
      <c r="E32" s="13"/>
      <c r="F32" s="26" t="s">
        <v>33</v>
      </c>
      <c r="G32" s="13"/>
      <c r="H32" s="13"/>
      <c r="I32" s="26" t="s">
        <v>32</v>
      </c>
      <c r="J32" s="26" t="s">
        <v>34</v>
      </c>
      <c r="K32" s="195"/>
      <c r="L32" s="15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6" customFormat="1" ht="14.4" customHeight="1" x14ac:dyDescent="0.2">
      <c r="A33" s="13"/>
      <c r="B33" s="14"/>
      <c r="C33" s="13"/>
      <c r="D33" s="27" t="s">
        <v>35</v>
      </c>
      <c r="E33" s="12" t="s">
        <v>36</v>
      </c>
      <c r="F33" s="28">
        <f>ROUND((SUM(BE119:BE172)),  2)</f>
        <v>0</v>
      </c>
      <c r="G33" s="13"/>
      <c r="H33" s="13"/>
      <c r="I33" s="29">
        <v>0.21</v>
      </c>
      <c r="J33" s="28">
        <f>ROUND(((SUM(BE119:BE172))*I33),  2)</f>
        <v>0</v>
      </c>
      <c r="K33" s="195"/>
      <c r="L33" s="15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6" customFormat="1" ht="14.4" customHeight="1" x14ac:dyDescent="0.2">
      <c r="A34" s="13"/>
      <c r="B34" s="14"/>
      <c r="C34" s="13"/>
      <c r="D34" s="13"/>
      <c r="E34" s="12" t="s">
        <v>37</v>
      </c>
      <c r="F34" s="28">
        <f>ROUND((SUM(BF119:BF172)),  2)</f>
        <v>0</v>
      </c>
      <c r="G34" s="13"/>
      <c r="H34" s="13"/>
      <c r="I34" s="29">
        <v>0.15</v>
      </c>
      <c r="J34" s="28">
        <f>ROUND(((SUM(BF119:BF172))*I34),  2)</f>
        <v>0</v>
      </c>
      <c r="K34" s="195"/>
      <c r="L34" s="15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6" customFormat="1" ht="14.4" hidden="1" customHeight="1" x14ac:dyDescent="0.2">
      <c r="A35" s="13"/>
      <c r="B35" s="14"/>
      <c r="C35" s="13"/>
      <c r="D35" s="13"/>
      <c r="E35" s="12" t="s">
        <v>38</v>
      </c>
      <c r="F35" s="28">
        <f>ROUND((SUM(BG119:BG172)),  2)</f>
        <v>0</v>
      </c>
      <c r="G35" s="13"/>
      <c r="H35" s="13"/>
      <c r="I35" s="29">
        <v>0.21</v>
      </c>
      <c r="J35" s="28">
        <f>0</f>
        <v>0</v>
      </c>
      <c r="K35" s="195"/>
      <c r="L35" s="15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6" customFormat="1" ht="14.4" hidden="1" customHeight="1" x14ac:dyDescent="0.2">
      <c r="A36" s="13"/>
      <c r="B36" s="14"/>
      <c r="C36" s="13"/>
      <c r="D36" s="13"/>
      <c r="E36" s="12" t="s">
        <v>39</v>
      </c>
      <c r="F36" s="28">
        <f>ROUND((SUM(BH119:BH172)),  2)</f>
        <v>0</v>
      </c>
      <c r="G36" s="13"/>
      <c r="H36" s="13"/>
      <c r="I36" s="29">
        <v>0.15</v>
      </c>
      <c r="J36" s="28">
        <f>0</f>
        <v>0</v>
      </c>
      <c r="K36" s="195"/>
      <c r="L36" s="15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6" customFormat="1" ht="14.4" hidden="1" customHeight="1" x14ac:dyDescent="0.2">
      <c r="A37" s="13"/>
      <c r="B37" s="14"/>
      <c r="C37" s="13"/>
      <c r="D37" s="13"/>
      <c r="E37" s="12" t="s">
        <v>40</v>
      </c>
      <c r="F37" s="28">
        <f>ROUND((SUM(BI119:BI172)),  2)</f>
        <v>0</v>
      </c>
      <c r="G37" s="13"/>
      <c r="H37" s="13"/>
      <c r="I37" s="29">
        <v>0</v>
      </c>
      <c r="J37" s="28">
        <f>0</f>
        <v>0</v>
      </c>
      <c r="K37" s="195"/>
      <c r="L37" s="15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6" customFormat="1" ht="6.9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95"/>
      <c r="L38" s="15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6" customFormat="1" ht="25.35" customHeight="1" x14ac:dyDescent="0.2">
      <c r="A39" s="13"/>
      <c r="B39" s="14"/>
      <c r="C39" s="30"/>
      <c r="D39" s="31" t="s">
        <v>41</v>
      </c>
      <c r="E39" s="32"/>
      <c r="F39" s="32"/>
      <c r="G39" s="33" t="s">
        <v>42</v>
      </c>
      <c r="H39" s="34" t="s">
        <v>43</v>
      </c>
      <c r="I39" s="32"/>
      <c r="J39" s="35">
        <f>SUM(J30:J37)</f>
        <v>0</v>
      </c>
      <c r="K39" s="197"/>
      <c r="L39" s="15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6" customFormat="1" ht="14.4" customHeight="1" x14ac:dyDescent="0.2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95"/>
      <c r="L40" s="15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ht="14.4" customHeight="1" x14ac:dyDescent="0.2">
      <c r="B41" s="9"/>
      <c r="L41" s="9"/>
    </row>
    <row r="42" spans="1:31" ht="14.4" customHeight="1" x14ac:dyDescent="0.2">
      <c r="B42" s="9"/>
      <c r="L42" s="9"/>
    </row>
    <row r="43" spans="1:31" ht="14.4" customHeight="1" x14ac:dyDescent="0.2">
      <c r="B43" s="9"/>
      <c r="L43" s="9"/>
    </row>
    <row r="44" spans="1:31" ht="14.4" customHeight="1" x14ac:dyDescent="0.2">
      <c r="B44" s="9"/>
      <c r="L44" s="9"/>
    </row>
    <row r="45" spans="1:31" ht="14.4" customHeight="1" x14ac:dyDescent="0.2">
      <c r="B45" s="9"/>
      <c r="L45" s="9"/>
    </row>
    <row r="46" spans="1:31" ht="14.4" customHeight="1" x14ac:dyDescent="0.2">
      <c r="B46" s="9"/>
      <c r="L46" s="9"/>
    </row>
    <row r="47" spans="1:31" ht="14.4" customHeight="1" x14ac:dyDescent="0.2">
      <c r="B47" s="9"/>
      <c r="L47" s="9"/>
    </row>
    <row r="48" spans="1:31" ht="14.4" customHeight="1" x14ac:dyDescent="0.2">
      <c r="B48" s="9"/>
      <c r="L48" s="9"/>
    </row>
    <row r="49" spans="1:31" ht="14.4" customHeight="1" x14ac:dyDescent="0.2">
      <c r="B49" s="9"/>
      <c r="L49" s="9"/>
    </row>
    <row r="50" spans="1:31" s="16" customFormat="1" ht="14.4" customHeight="1" x14ac:dyDescent="0.2">
      <c r="B50" s="15"/>
      <c r="D50" s="36" t="s">
        <v>44</v>
      </c>
      <c r="E50" s="37"/>
      <c r="F50" s="37"/>
      <c r="G50" s="36" t="s">
        <v>45</v>
      </c>
      <c r="H50" s="37"/>
      <c r="I50" s="37"/>
      <c r="J50" s="37"/>
      <c r="K50" s="198"/>
      <c r="L50" s="15"/>
    </row>
    <row r="51" spans="1:31" x14ac:dyDescent="0.2">
      <c r="B51" s="9"/>
      <c r="L51" s="9"/>
    </row>
    <row r="52" spans="1:31" x14ac:dyDescent="0.2">
      <c r="B52" s="9"/>
      <c r="L52" s="9"/>
    </row>
    <row r="53" spans="1:31" x14ac:dyDescent="0.2">
      <c r="B53" s="9"/>
      <c r="L53" s="9"/>
    </row>
    <row r="54" spans="1:31" x14ac:dyDescent="0.2">
      <c r="B54" s="9"/>
      <c r="L54" s="9"/>
    </row>
    <row r="55" spans="1:31" x14ac:dyDescent="0.2">
      <c r="B55" s="9"/>
      <c r="L55" s="9"/>
    </row>
    <row r="56" spans="1:31" x14ac:dyDescent="0.2">
      <c r="B56" s="9"/>
      <c r="L56" s="9"/>
    </row>
    <row r="57" spans="1:31" x14ac:dyDescent="0.2">
      <c r="B57" s="9"/>
      <c r="L57" s="9"/>
    </row>
    <row r="58" spans="1:31" x14ac:dyDescent="0.2">
      <c r="B58" s="9"/>
      <c r="L58" s="9"/>
    </row>
    <row r="59" spans="1:31" x14ac:dyDescent="0.2">
      <c r="B59" s="9"/>
      <c r="L59" s="9"/>
    </row>
    <row r="60" spans="1:31" x14ac:dyDescent="0.2">
      <c r="B60" s="9"/>
      <c r="L60" s="9"/>
    </row>
    <row r="61" spans="1:31" s="16" customFormat="1" ht="13.2" x14ac:dyDescent="0.2">
      <c r="A61" s="13"/>
      <c r="B61" s="14"/>
      <c r="C61" s="13"/>
      <c r="D61" s="38" t="s">
        <v>46</v>
      </c>
      <c r="E61" s="39"/>
      <c r="F61" s="40" t="s">
        <v>47</v>
      </c>
      <c r="G61" s="38" t="s">
        <v>46</v>
      </c>
      <c r="H61" s="39"/>
      <c r="I61" s="39"/>
      <c r="J61" s="41" t="s">
        <v>47</v>
      </c>
      <c r="K61" s="199"/>
      <c r="L61" s="1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31" x14ac:dyDescent="0.2">
      <c r="B62" s="9"/>
      <c r="L62" s="9"/>
    </row>
    <row r="63" spans="1:31" x14ac:dyDescent="0.2">
      <c r="B63" s="9"/>
      <c r="L63" s="9"/>
    </row>
    <row r="64" spans="1:31" x14ac:dyDescent="0.2">
      <c r="B64" s="9"/>
      <c r="L64" s="9"/>
    </row>
    <row r="65" spans="1:31" s="16" customFormat="1" ht="13.2" x14ac:dyDescent="0.2">
      <c r="A65" s="13"/>
      <c r="B65" s="14"/>
      <c r="C65" s="13"/>
      <c r="D65" s="36" t="s">
        <v>48</v>
      </c>
      <c r="E65" s="42"/>
      <c r="F65" s="42"/>
      <c r="G65" s="36" t="s">
        <v>49</v>
      </c>
      <c r="H65" s="42"/>
      <c r="I65" s="42"/>
      <c r="J65" s="42"/>
      <c r="K65" s="200"/>
      <c r="L65" s="1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pans="1:31" x14ac:dyDescent="0.2">
      <c r="B66" s="9"/>
      <c r="L66" s="9"/>
    </row>
    <row r="67" spans="1:31" x14ac:dyDescent="0.2">
      <c r="B67" s="9"/>
      <c r="L67" s="9"/>
    </row>
    <row r="68" spans="1:31" x14ac:dyDescent="0.2">
      <c r="B68" s="9"/>
      <c r="L68" s="9"/>
    </row>
    <row r="69" spans="1:31" x14ac:dyDescent="0.2">
      <c r="B69" s="9"/>
      <c r="L69" s="9"/>
    </row>
    <row r="70" spans="1:31" x14ac:dyDescent="0.2">
      <c r="B70" s="9"/>
      <c r="L70" s="9"/>
    </row>
    <row r="71" spans="1:31" x14ac:dyDescent="0.2">
      <c r="B71" s="9"/>
      <c r="L71" s="9"/>
    </row>
    <row r="72" spans="1:31" x14ac:dyDescent="0.2">
      <c r="B72" s="9"/>
      <c r="L72" s="9"/>
    </row>
    <row r="73" spans="1:31" x14ac:dyDescent="0.2">
      <c r="B73" s="9"/>
      <c r="L73" s="9"/>
    </row>
    <row r="74" spans="1:31" x14ac:dyDescent="0.2">
      <c r="B74" s="9"/>
      <c r="L74" s="9"/>
    </row>
    <row r="75" spans="1:31" x14ac:dyDescent="0.2">
      <c r="B75" s="9"/>
      <c r="L75" s="9"/>
    </row>
    <row r="76" spans="1:31" s="16" customFormat="1" ht="13.2" x14ac:dyDescent="0.2">
      <c r="A76" s="13"/>
      <c r="B76" s="14"/>
      <c r="C76" s="13"/>
      <c r="D76" s="38" t="s">
        <v>46</v>
      </c>
      <c r="E76" s="39"/>
      <c r="F76" s="40" t="s">
        <v>47</v>
      </c>
      <c r="G76" s="38" t="s">
        <v>46</v>
      </c>
      <c r="H76" s="39"/>
      <c r="I76" s="39"/>
      <c r="J76" s="41" t="s">
        <v>47</v>
      </c>
      <c r="K76" s="199"/>
      <c r="L76" s="15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6" customFormat="1" ht="14.4" customHeight="1" x14ac:dyDescent="0.2">
      <c r="A77" s="13"/>
      <c r="B77" s="43"/>
      <c r="C77" s="44"/>
      <c r="D77" s="44"/>
      <c r="E77" s="44"/>
      <c r="F77" s="44"/>
      <c r="G77" s="44"/>
      <c r="H77" s="44"/>
      <c r="I77" s="44"/>
      <c r="J77" s="44"/>
      <c r="K77" s="201"/>
      <c r="L77" s="15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81" spans="1:47" s="16" customFormat="1" ht="6.9" customHeight="1" x14ac:dyDescent="0.2">
      <c r="A81" s="13"/>
      <c r="B81" s="45"/>
      <c r="C81" s="46"/>
      <c r="D81" s="46"/>
      <c r="E81" s="46"/>
      <c r="F81" s="46"/>
      <c r="G81" s="46"/>
      <c r="H81" s="46"/>
      <c r="I81" s="46"/>
      <c r="J81" s="46"/>
      <c r="K81" s="202"/>
      <c r="L81" s="15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47" s="16" customFormat="1" ht="24.9" customHeight="1" x14ac:dyDescent="0.2">
      <c r="A82" s="13"/>
      <c r="B82" s="14"/>
      <c r="C82" s="10" t="s">
        <v>96</v>
      </c>
      <c r="D82" s="13"/>
      <c r="E82" s="13"/>
      <c r="F82" s="13"/>
      <c r="G82" s="13"/>
      <c r="H82" s="13"/>
      <c r="I82" s="13"/>
      <c r="J82" s="13"/>
      <c r="K82" s="195"/>
      <c r="L82" s="15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47" s="16" customFormat="1" ht="6.9" customHeight="1" x14ac:dyDescent="0.2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95"/>
      <c r="L83" s="15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47" s="16" customFormat="1" ht="12" customHeight="1" x14ac:dyDescent="0.2">
      <c r="A84" s="13"/>
      <c r="B84" s="14"/>
      <c r="C84" s="12" t="s">
        <v>15</v>
      </c>
      <c r="D84" s="13"/>
      <c r="E84" s="13"/>
      <c r="F84" s="13"/>
      <c r="G84" s="13"/>
      <c r="H84" s="13"/>
      <c r="I84" s="13"/>
      <c r="J84" s="13"/>
      <c r="K84" s="195"/>
      <c r="L84" s="15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47" s="16" customFormat="1" ht="26.25" customHeight="1" x14ac:dyDescent="0.2">
      <c r="A85" s="13"/>
      <c r="B85" s="14"/>
      <c r="C85" s="13"/>
      <c r="D85" s="13"/>
      <c r="E85" s="249" t="str">
        <f>E7</f>
        <v>SŠ zemědělská a VOŠ Chrudim - hospodaření se srážkovými vodami v areálu školního statku</v>
      </c>
      <c r="F85" s="250"/>
      <c r="G85" s="250"/>
      <c r="H85" s="250"/>
      <c r="I85" s="13"/>
      <c r="J85" s="13"/>
      <c r="K85" s="195"/>
      <c r="L85" s="15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47" s="16" customFormat="1" ht="12" customHeight="1" x14ac:dyDescent="0.2">
      <c r="A86" s="13"/>
      <c r="B86" s="14"/>
      <c r="C86" s="12" t="s">
        <v>94</v>
      </c>
      <c r="D86" s="13"/>
      <c r="E86" s="13"/>
      <c r="F86" s="13"/>
      <c r="G86" s="13"/>
      <c r="H86" s="13"/>
      <c r="I86" s="13"/>
      <c r="J86" s="13"/>
      <c r="K86" s="195"/>
      <c r="L86" s="15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47" s="16" customFormat="1" ht="16.5" customHeight="1" x14ac:dyDescent="0.2">
      <c r="A87" s="13"/>
      <c r="B87" s="14"/>
      <c r="C87" s="13"/>
      <c r="D87" s="13"/>
      <c r="E87" s="232" t="str">
        <f>E9</f>
        <v>El - Elektroinstalace IO 01 / IO 02</v>
      </c>
      <c r="F87" s="248"/>
      <c r="G87" s="248"/>
      <c r="H87" s="248"/>
      <c r="I87" s="13"/>
      <c r="J87" s="13"/>
      <c r="K87" s="195"/>
      <c r="L87" s="15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47" s="16" customFormat="1" ht="6.9" customHeight="1" x14ac:dyDescent="0.2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95"/>
      <c r="L88" s="15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47" s="16" customFormat="1" ht="12" customHeight="1" x14ac:dyDescent="0.2">
      <c r="A89" s="13"/>
      <c r="B89" s="14"/>
      <c r="C89" s="12" t="s">
        <v>19</v>
      </c>
      <c r="D89" s="13"/>
      <c r="E89" s="13"/>
      <c r="F89" s="17" t="str">
        <f>F12</f>
        <v xml:space="preserve"> </v>
      </c>
      <c r="G89" s="13"/>
      <c r="H89" s="13"/>
      <c r="I89" s="12" t="s">
        <v>21</v>
      </c>
      <c r="J89" s="18"/>
      <c r="K89" s="195"/>
      <c r="L89" s="15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47" s="16" customFormat="1" ht="6.9" customHeight="1" x14ac:dyDescent="0.2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95"/>
      <c r="L90" s="15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47" s="16" customFormat="1" ht="15.15" customHeight="1" x14ac:dyDescent="0.2">
      <c r="A91" s="13"/>
      <c r="B91" s="14"/>
      <c r="C91" s="12" t="s">
        <v>22</v>
      </c>
      <c r="D91" s="13"/>
      <c r="E91" s="13"/>
      <c r="F91" s="17" t="str">
        <f>E15</f>
        <v xml:space="preserve"> </v>
      </c>
      <c r="G91" s="13"/>
      <c r="H91" s="13"/>
      <c r="I91" s="12" t="s">
        <v>27</v>
      </c>
      <c r="J91" s="47" t="str">
        <f>E21</f>
        <v xml:space="preserve"> </v>
      </c>
      <c r="K91" s="195"/>
      <c r="L91" s="15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47" s="16" customFormat="1" ht="15.15" customHeight="1" x14ac:dyDescent="0.2">
      <c r="A92" s="13"/>
      <c r="B92" s="14"/>
      <c r="C92" s="12" t="s">
        <v>25</v>
      </c>
      <c r="D92" s="13"/>
      <c r="E92" s="13"/>
      <c r="F92" s="17" t="str">
        <f>IF(E18="","",E18)</f>
        <v>Vyplň údaj</v>
      </c>
      <c r="G92" s="13"/>
      <c r="H92" s="13"/>
      <c r="I92" s="12" t="s">
        <v>29</v>
      </c>
      <c r="J92" s="47" t="str">
        <f>E24</f>
        <v xml:space="preserve"> </v>
      </c>
      <c r="K92" s="195"/>
      <c r="L92" s="15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47" s="16" customFormat="1" ht="10.35" customHeight="1" x14ac:dyDescent="0.2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95"/>
      <c r="L93" s="15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47" s="16" customFormat="1" ht="29.25" customHeight="1" x14ac:dyDescent="0.2">
      <c r="A94" s="13"/>
      <c r="B94" s="14"/>
      <c r="C94" s="48" t="s">
        <v>97</v>
      </c>
      <c r="D94" s="30"/>
      <c r="E94" s="30"/>
      <c r="F94" s="30"/>
      <c r="G94" s="30"/>
      <c r="H94" s="30"/>
      <c r="I94" s="30"/>
      <c r="J94" s="49" t="s">
        <v>98</v>
      </c>
      <c r="K94" s="203"/>
      <c r="L94" s="15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47" s="16" customFormat="1" ht="10.35" customHeight="1" x14ac:dyDescent="0.2">
      <c r="A95" s="13"/>
      <c r="B95" s="14"/>
      <c r="C95" s="13"/>
      <c r="D95" s="13"/>
      <c r="E95" s="13"/>
      <c r="F95" s="13"/>
      <c r="G95" s="13"/>
      <c r="H95" s="13"/>
      <c r="I95" s="13"/>
      <c r="J95" s="13"/>
      <c r="K95" s="195"/>
      <c r="L95" s="15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47" s="16" customFormat="1" ht="22.95" customHeight="1" x14ac:dyDescent="0.2">
      <c r="A96" s="13"/>
      <c r="B96" s="14"/>
      <c r="C96" s="50" t="s">
        <v>99</v>
      </c>
      <c r="D96" s="13"/>
      <c r="E96" s="13"/>
      <c r="F96" s="13"/>
      <c r="G96" s="13"/>
      <c r="H96" s="13"/>
      <c r="I96" s="13"/>
      <c r="J96" s="25">
        <f>J119</f>
        <v>0</v>
      </c>
      <c r="K96" s="195"/>
      <c r="L96" s="15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U96" s="6" t="s">
        <v>100</v>
      </c>
    </row>
    <row r="97" spans="1:31" s="51" customFormat="1" ht="24.9" customHeight="1" x14ac:dyDescent="0.2">
      <c r="B97" s="52"/>
      <c r="D97" s="53" t="s">
        <v>705</v>
      </c>
      <c r="E97" s="54"/>
      <c r="F97" s="54"/>
      <c r="G97" s="54"/>
      <c r="H97" s="54"/>
      <c r="I97" s="54"/>
      <c r="J97" s="55">
        <f>J120</f>
        <v>0</v>
      </c>
      <c r="K97" s="204"/>
      <c r="L97" s="52"/>
    </row>
    <row r="98" spans="1:31" s="51" customFormat="1" ht="24.9" customHeight="1" x14ac:dyDescent="0.2">
      <c r="B98" s="52"/>
      <c r="D98" s="53" t="s">
        <v>706</v>
      </c>
      <c r="E98" s="54"/>
      <c r="F98" s="54"/>
      <c r="G98" s="54"/>
      <c r="H98" s="54"/>
      <c r="I98" s="54"/>
      <c r="J98" s="55">
        <f>J127</f>
        <v>0</v>
      </c>
      <c r="K98" s="204"/>
      <c r="L98" s="52"/>
    </row>
    <row r="99" spans="1:31" s="51" customFormat="1" ht="24.9" customHeight="1" x14ac:dyDescent="0.2">
      <c r="B99" s="52"/>
      <c r="D99" s="53" t="s">
        <v>707</v>
      </c>
      <c r="E99" s="54"/>
      <c r="F99" s="54"/>
      <c r="G99" s="54"/>
      <c r="H99" s="54"/>
      <c r="I99" s="54"/>
      <c r="J99" s="55">
        <f>J142</f>
        <v>0</v>
      </c>
      <c r="K99" s="204"/>
      <c r="L99" s="52"/>
    </row>
    <row r="100" spans="1:31" s="16" customFormat="1" ht="21.75" customHeight="1" x14ac:dyDescent="0.2">
      <c r="A100" s="13"/>
      <c r="B100" s="14"/>
      <c r="C100" s="13"/>
      <c r="D100" s="13"/>
      <c r="E100" s="13"/>
      <c r="F100" s="13"/>
      <c r="G100" s="13"/>
      <c r="H100" s="13"/>
      <c r="I100" s="13"/>
      <c r="J100" s="13"/>
      <c r="K100" s="195"/>
      <c r="L100" s="15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</row>
    <row r="101" spans="1:31" s="16" customFormat="1" ht="6.9" customHeight="1" x14ac:dyDescent="0.2">
      <c r="A101" s="13"/>
      <c r="B101" s="43"/>
      <c r="C101" s="44"/>
      <c r="D101" s="44"/>
      <c r="E101" s="44"/>
      <c r="F101" s="44"/>
      <c r="G101" s="44"/>
      <c r="H101" s="44"/>
      <c r="I101" s="44"/>
      <c r="J101" s="44"/>
      <c r="K101" s="201"/>
      <c r="L101" s="15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</row>
    <row r="105" spans="1:31" s="16" customFormat="1" ht="6.9" customHeight="1" x14ac:dyDescent="0.2">
      <c r="A105" s="13"/>
      <c r="B105" s="45"/>
      <c r="C105" s="46"/>
      <c r="D105" s="46"/>
      <c r="E105" s="46"/>
      <c r="F105" s="46"/>
      <c r="G105" s="46"/>
      <c r="H105" s="46"/>
      <c r="I105" s="46"/>
      <c r="J105" s="46"/>
      <c r="K105" s="202"/>
      <c r="L105" s="15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</row>
    <row r="106" spans="1:31" s="16" customFormat="1" ht="24.9" customHeight="1" x14ac:dyDescent="0.2">
      <c r="A106" s="13"/>
      <c r="B106" s="14"/>
      <c r="C106" s="10" t="s">
        <v>112</v>
      </c>
      <c r="D106" s="13"/>
      <c r="E106" s="13"/>
      <c r="F106" s="13"/>
      <c r="G106" s="13"/>
      <c r="H106" s="13"/>
      <c r="I106" s="13"/>
      <c r="J106" s="13"/>
      <c r="K106" s="195"/>
      <c r="L106" s="15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</row>
    <row r="107" spans="1:31" s="16" customFormat="1" ht="6.9" customHeight="1" x14ac:dyDescent="0.2">
      <c r="A107" s="13"/>
      <c r="B107" s="14"/>
      <c r="C107" s="13"/>
      <c r="D107" s="13"/>
      <c r="E107" s="13"/>
      <c r="F107" s="13"/>
      <c r="G107" s="13"/>
      <c r="H107" s="13"/>
      <c r="I107" s="13"/>
      <c r="J107" s="13"/>
      <c r="K107" s="195"/>
      <c r="L107" s="15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</row>
    <row r="108" spans="1:31" s="16" customFormat="1" ht="12" customHeight="1" x14ac:dyDescent="0.2">
      <c r="A108" s="13"/>
      <c r="B108" s="14"/>
      <c r="C108" s="12" t="s">
        <v>15</v>
      </c>
      <c r="D108" s="13"/>
      <c r="E108" s="13"/>
      <c r="F108" s="13"/>
      <c r="G108" s="13"/>
      <c r="H108" s="13"/>
      <c r="I108" s="13"/>
      <c r="J108" s="13"/>
      <c r="K108" s="195"/>
      <c r="L108" s="15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</row>
    <row r="109" spans="1:31" s="16" customFormat="1" ht="26.25" customHeight="1" x14ac:dyDescent="0.2">
      <c r="A109" s="13"/>
      <c r="B109" s="14"/>
      <c r="C109" s="13"/>
      <c r="D109" s="13"/>
      <c r="E109" s="249" t="str">
        <f>E7</f>
        <v>SŠ zemědělská a VOŠ Chrudim - hospodaření se srážkovými vodami v areálu školního statku</v>
      </c>
      <c r="F109" s="250"/>
      <c r="G109" s="250"/>
      <c r="H109" s="250"/>
      <c r="I109" s="13"/>
      <c r="J109" s="13"/>
      <c r="K109" s="195"/>
      <c r="L109" s="15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</row>
    <row r="110" spans="1:31" s="16" customFormat="1" ht="12" customHeight="1" x14ac:dyDescent="0.2">
      <c r="A110" s="13"/>
      <c r="B110" s="14"/>
      <c r="C110" s="12" t="s">
        <v>94</v>
      </c>
      <c r="D110" s="13"/>
      <c r="E110" s="13"/>
      <c r="F110" s="13"/>
      <c r="G110" s="13"/>
      <c r="H110" s="13"/>
      <c r="I110" s="13"/>
      <c r="J110" s="13"/>
      <c r="K110" s="195"/>
      <c r="L110" s="15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</row>
    <row r="111" spans="1:31" s="16" customFormat="1" ht="16.5" customHeight="1" x14ac:dyDescent="0.2">
      <c r="A111" s="13"/>
      <c r="B111" s="14"/>
      <c r="C111" s="13"/>
      <c r="D111" s="13"/>
      <c r="E111" s="232" t="str">
        <f>E9</f>
        <v>El - Elektroinstalace IO 01 / IO 02</v>
      </c>
      <c r="F111" s="248"/>
      <c r="G111" s="248"/>
      <c r="H111" s="248"/>
      <c r="I111" s="13"/>
      <c r="J111" s="13"/>
      <c r="K111" s="195"/>
      <c r="L111" s="15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</row>
    <row r="112" spans="1:31" s="16" customFormat="1" ht="6.9" customHeight="1" x14ac:dyDescent="0.2">
      <c r="A112" s="13"/>
      <c r="B112" s="14"/>
      <c r="C112" s="13"/>
      <c r="D112" s="13"/>
      <c r="E112" s="13"/>
      <c r="F112" s="13"/>
      <c r="G112" s="13"/>
      <c r="H112" s="13"/>
      <c r="I112" s="13"/>
      <c r="J112" s="13"/>
      <c r="K112" s="195"/>
      <c r="L112" s="15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</row>
    <row r="113" spans="1:65" s="16" customFormat="1" ht="12" customHeight="1" x14ac:dyDescent="0.2">
      <c r="A113" s="13"/>
      <c r="B113" s="14"/>
      <c r="C113" s="12" t="s">
        <v>19</v>
      </c>
      <c r="D113" s="13"/>
      <c r="E113" s="13"/>
      <c r="F113" s="17" t="str">
        <f>F12</f>
        <v xml:space="preserve"> </v>
      </c>
      <c r="G113" s="13"/>
      <c r="H113" s="13"/>
      <c r="I113" s="12" t="s">
        <v>21</v>
      </c>
      <c r="J113" s="18"/>
      <c r="K113" s="195"/>
      <c r="L113" s="15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</row>
    <row r="114" spans="1:65" s="16" customFormat="1" ht="6.9" customHeight="1" x14ac:dyDescent="0.2">
      <c r="A114" s="13"/>
      <c r="B114" s="14"/>
      <c r="C114" s="13"/>
      <c r="D114" s="13"/>
      <c r="E114" s="13"/>
      <c r="F114" s="13"/>
      <c r="G114" s="13"/>
      <c r="H114" s="13"/>
      <c r="I114" s="13"/>
      <c r="J114" s="13"/>
      <c r="K114" s="195"/>
      <c r="L114" s="15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</row>
    <row r="115" spans="1:65" s="16" customFormat="1" ht="15.15" customHeight="1" x14ac:dyDescent="0.2">
      <c r="A115" s="13"/>
      <c r="B115" s="14"/>
      <c r="C115" s="12" t="s">
        <v>22</v>
      </c>
      <c r="D115" s="13"/>
      <c r="E115" s="13"/>
      <c r="F115" s="17" t="str">
        <f>E15</f>
        <v xml:space="preserve"> </v>
      </c>
      <c r="G115" s="13"/>
      <c r="H115" s="13"/>
      <c r="I115" s="12" t="s">
        <v>27</v>
      </c>
      <c r="J115" s="47" t="str">
        <f>E21</f>
        <v xml:space="preserve"> </v>
      </c>
      <c r="K115" s="195"/>
      <c r="L115" s="15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</row>
    <row r="116" spans="1:65" s="16" customFormat="1" ht="15.15" customHeight="1" x14ac:dyDescent="0.2">
      <c r="A116" s="13"/>
      <c r="B116" s="14"/>
      <c r="C116" s="12" t="s">
        <v>25</v>
      </c>
      <c r="D116" s="13"/>
      <c r="E116" s="13"/>
      <c r="F116" s="17" t="str">
        <f>IF(E18="","",E18)</f>
        <v>Vyplň údaj</v>
      </c>
      <c r="G116" s="13"/>
      <c r="H116" s="13"/>
      <c r="I116" s="12" t="s">
        <v>29</v>
      </c>
      <c r="J116" s="47" t="str">
        <f>E24</f>
        <v xml:space="preserve"> </v>
      </c>
      <c r="K116" s="195"/>
      <c r="L116" s="15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</row>
    <row r="117" spans="1:65" s="16" customFormat="1" ht="10.35" customHeight="1" x14ac:dyDescent="0.2">
      <c r="A117" s="13"/>
      <c r="B117" s="14"/>
      <c r="C117" s="13"/>
      <c r="D117" s="13"/>
      <c r="E117" s="13"/>
      <c r="F117" s="13"/>
      <c r="G117" s="13"/>
      <c r="H117" s="13"/>
      <c r="I117" s="13"/>
      <c r="J117" s="13"/>
      <c r="K117" s="195"/>
      <c r="L117" s="15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</row>
    <row r="118" spans="1:65" s="70" customFormat="1" ht="29.25" customHeight="1" x14ac:dyDescent="0.2">
      <c r="A118" s="61"/>
      <c r="B118" s="62"/>
      <c r="C118" s="63" t="s">
        <v>113</v>
      </c>
      <c r="D118" s="64" t="s">
        <v>56</v>
      </c>
      <c r="E118" s="64" t="s">
        <v>52</v>
      </c>
      <c r="F118" s="64" t="s">
        <v>53</v>
      </c>
      <c r="G118" s="64" t="s">
        <v>114</v>
      </c>
      <c r="H118" s="64" t="s">
        <v>115</v>
      </c>
      <c r="I118" s="64" t="s">
        <v>116</v>
      </c>
      <c r="J118" s="64" t="s">
        <v>98</v>
      </c>
      <c r="K118" s="65" t="s">
        <v>117</v>
      </c>
      <c r="L118" s="66"/>
      <c r="M118" s="67" t="s">
        <v>1</v>
      </c>
      <c r="N118" s="68" t="s">
        <v>35</v>
      </c>
      <c r="O118" s="68" t="s">
        <v>118</v>
      </c>
      <c r="P118" s="68" t="s">
        <v>119</v>
      </c>
      <c r="Q118" s="68" t="s">
        <v>120</v>
      </c>
      <c r="R118" s="68" t="s">
        <v>121</v>
      </c>
      <c r="S118" s="68" t="s">
        <v>122</v>
      </c>
      <c r="T118" s="69" t="s">
        <v>123</v>
      </c>
      <c r="U118" s="61"/>
      <c r="V118" s="61"/>
      <c r="W118" s="61"/>
      <c r="X118" s="61"/>
      <c r="Y118" s="61"/>
      <c r="Z118" s="61"/>
      <c r="AA118" s="61"/>
      <c r="AB118" s="61"/>
      <c r="AC118" s="61"/>
      <c r="AD118" s="61"/>
      <c r="AE118" s="61"/>
    </row>
    <row r="119" spans="1:65" s="16" customFormat="1" ht="22.95" customHeight="1" x14ac:dyDescent="0.3">
      <c r="A119" s="13"/>
      <c r="B119" s="14"/>
      <c r="C119" s="71" t="s">
        <v>124</v>
      </c>
      <c r="D119" s="13"/>
      <c r="E119" s="13"/>
      <c r="F119" s="13"/>
      <c r="G119" s="13"/>
      <c r="H119" s="13"/>
      <c r="I119" s="13"/>
      <c r="J119" s="72">
        <f>BK119</f>
        <v>0</v>
      </c>
      <c r="K119" s="195"/>
      <c r="L119" s="14"/>
      <c r="M119" s="73"/>
      <c r="N119" s="74"/>
      <c r="O119" s="23"/>
      <c r="P119" s="75">
        <f>P120+P127+P142</f>
        <v>0</v>
      </c>
      <c r="Q119" s="23"/>
      <c r="R119" s="75">
        <f>R120+R127+R142</f>
        <v>0</v>
      </c>
      <c r="S119" s="23"/>
      <c r="T119" s="76">
        <f>T120+T127+T142</f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6" t="s">
        <v>70</v>
      </c>
      <c r="AU119" s="6" t="s">
        <v>100</v>
      </c>
      <c r="BK119" s="77">
        <f>BK120+BK127+BK142</f>
        <v>0</v>
      </c>
    </row>
    <row r="120" spans="1:65" s="78" customFormat="1" ht="25.95" customHeight="1" x14ac:dyDescent="0.25">
      <c r="B120" s="79"/>
      <c r="D120" s="80" t="s">
        <v>70</v>
      </c>
      <c r="E120" s="81" t="s">
        <v>511</v>
      </c>
      <c r="F120" s="81" t="s">
        <v>708</v>
      </c>
      <c r="J120" s="82">
        <f>BK120</f>
        <v>0</v>
      </c>
      <c r="K120" s="87"/>
      <c r="L120" s="79"/>
      <c r="M120" s="83"/>
      <c r="N120" s="84"/>
      <c r="O120" s="84"/>
      <c r="P120" s="85">
        <f>SUM(P121:P126)</f>
        <v>0</v>
      </c>
      <c r="Q120" s="84"/>
      <c r="R120" s="85">
        <f>SUM(R121:R126)</f>
        <v>0</v>
      </c>
      <c r="S120" s="84"/>
      <c r="T120" s="86">
        <f>SUM(T121:T126)</f>
        <v>0</v>
      </c>
      <c r="AR120" s="80" t="s">
        <v>79</v>
      </c>
      <c r="AT120" s="87" t="s">
        <v>70</v>
      </c>
      <c r="AU120" s="87" t="s">
        <v>71</v>
      </c>
      <c r="AY120" s="80" t="s">
        <v>127</v>
      </c>
      <c r="BK120" s="88">
        <f>SUM(BK121:BK126)</f>
        <v>0</v>
      </c>
    </row>
    <row r="121" spans="1:65" s="16" customFormat="1" ht="14.4" customHeight="1" x14ac:dyDescent="0.2">
      <c r="A121" s="13"/>
      <c r="B121" s="14"/>
      <c r="C121" s="91" t="s">
        <v>79</v>
      </c>
      <c r="D121" s="91" t="s">
        <v>129</v>
      </c>
      <c r="E121" s="92" t="s">
        <v>709</v>
      </c>
      <c r="F121" s="93" t="s">
        <v>710</v>
      </c>
      <c r="G121" s="94" t="s">
        <v>417</v>
      </c>
      <c r="H121" s="95">
        <v>1</v>
      </c>
      <c r="I121" s="3">
        <v>0</v>
      </c>
      <c r="J121" s="96">
        <f>ROUND(I121*H121,2)</f>
        <v>0</v>
      </c>
      <c r="K121" s="94" t="s">
        <v>856</v>
      </c>
      <c r="L121" s="14"/>
      <c r="M121" s="97" t="s">
        <v>1</v>
      </c>
      <c r="N121" s="98" t="s">
        <v>36</v>
      </c>
      <c r="O121" s="99"/>
      <c r="P121" s="100">
        <f>O121*H121</f>
        <v>0</v>
      </c>
      <c r="Q121" s="100">
        <v>0</v>
      </c>
      <c r="R121" s="100">
        <f>Q121*H121</f>
        <v>0</v>
      </c>
      <c r="S121" s="100">
        <v>0</v>
      </c>
      <c r="T121" s="101">
        <f>S121*H121</f>
        <v>0</v>
      </c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R121" s="102" t="s">
        <v>134</v>
      </c>
      <c r="AT121" s="102" t="s">
        <v>129</v>
      </c>
      <c r="AU121" s="102" t="s">
        <v>79</v>
      </c>
      <c r="AY121" s="6" t="s">
        <v>127</v>
      </c>
      <c r="BE121" s="103">
        <f>IF(N121="základní",J121,0)</f>
        <v>0</v>
      </c>
      <c r="BF121" s="103">
        <f>IF(N121="snížená",J121,0)</f>
        <v>0</v>
      </c>
      <c r="BG121" s="103">
        <f>IF(N121="zákl. přenesená",J121,0)</f>
        <v>0</v>
      </c>
      <c r="BH121" s="103">
        <f>IF(N121="sníž. přenesená",J121,0)</f>
        <v>0</v>
      </c>
      <c r="BI121" s="103">
        <f>IF(N121="nulová",J121,0)</f>
        <v>0</v>
      </c>
      <c r="BJ121" s="6" t="s">
        <v>79</v>
      </c>
      <c r="BK121" s="103">
        <f>ROUND(I121*H121,2)</f>
        <v>0</v>
      </c>
      <c r="BL121" s="6" t="s">
        <v>134</v>
      </c>
      <c r="BM121" s="102" t="s">
        <v>81</v>
      </c>
    </row>
    <row r="122" spans="1:65" s="16" customFormat="1" x14ac:dyDescent="0.2">
      <c r="A122" s="13"/>
      <c r="B122" s="14"/>
      <c r="C122" s="13"/>
      <c r="D122" s="104" t="s">
        <v>136</v>
      </c>
      <c r="E122" s="13"/>
      <c r="F122" s="105" t="s">
        <v>710</v>
      </c>
      <c r="G122" s="13"/>
      <c r="H122" s="13"/>
      <c r="I122" s="13"/>
      <c r="J122" s="13"/>
      <c r="K122" s="195"/>
      <c r="L122" s="14"/>
      <c r="M122" s="106"/>
      <c r="N122" s="107"/>
      <c r="O122" s="99"/>
      <c r="P122" s="99"/>
      <c r="Q122" s="99"/>
      <c r="R122" s="99"/>
      <c r="S122" s="99"/>
      <c r="T122" s="10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6" t="s">
        <v>136</v>
      </c>
      <c r="AU122" s="6" t="s">
        <v>79</v>
      </c>
    </row>
    <row r="123" spans="1:65" s="16" customFormat="1" ht="14.4" customHeight="1" x14ac:dyDescent="0.2">
      <c r="A123" s="13"/>
      <c r="B123" s="14"/>
      <c r="C123" s="91" t="s">
        <v>81</v>
      </c>
      <c r="D123" s="91" t="s">
        <v>129</v>
      </c>
      <c r="E123" s="92" t="s">
        <v>711</v>
      </c>
      <c r="F123" s="93" t="s">
        <v>712</v>
      </c>
      <c r="G123" s="94" t="s">
        <v>417</v>
      </c>
      <c r="H123" s="95">
        <v>1</v>
      </c>
      <c r="I123" s="3">
        <v>0</v>
      </c>
      <c r="J123" s="96">
        <f>ROUND(I123*H123,2)</f>
        <v>0</v>
      </c>
      <c r="K123" s="94" t="s">
        <v>856</v>
      </c>
      <c r="L123" s="14"/>
      <c r="M123" s="97" t="s">
        <v>1</v>
      </c>
      <c r="N123" s="98" t="s">
        <v>36</v>
      </c>
      <c r="O123" s="99"/>
      <c r="P123" s="100">
        <f>O123*H123</f>
        <v>0</v>
      </c>
      <c r="Q123" s="100">
        <v>0</v>
      </c>
      <c r="R123" s="100">
        <f>Q123*H123</f>
        <v>0</v>
      </c>
      <c r="S123" s="100">
        <v>0</v>
      </c>
      <c r="T123" s="101">
        <f>S123*H123</f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102" t="s">
        <v>134</v>
      </c>
      <c r="AT123" s="102" t="s">
        <v>129</v>
      </c>
      <c r="AU123" s="102" t="s">
        <v>79</v>
      </c>
      <c r="AY123" s="6" t="s">
        <v>127</v>
      </c>
      <c r="BE123" s="103">
        <f>IF(N123="základní",J123,0)</f>
        <v>0</v>
      </c>
      <c r="BF123" s="103">
        <f>IF(N123="snížená",J123,0)</f>
        <v>0</v>
      </c>
      <c r="BG123" s="103">
        <f>IF(N123="zákl. přenesená",J123,0)</f>
        <v>0</v>
      </c>
      <c r="BH123" s="103">
        <f>IF(N123="sníž. přenesená",J123,0)</f>
        <v>0</v>
      </c>
      <c r="BI123" s="103">
        <f>IF(N123="nulová",J123,0)</f>
        <v>0</v>
      </c>
      <c r="BJ123" s="6" t="s">
        <v>79</v>
      </c>
      <c r="BK123" s="103">
        <f>ROUND(I123*H123,2)</f>
        <v>0</v>
      </c>
      <c r="BL123" s="6" t="s">
        <v>134</v>
      </c>
      <c r="BM123" s="102" t="s">
        <v>134</v>
      </c>
    </row>
    <row r="124" spans="1:65" s="16" customFormat="1" x14ac:dyDescent="0.2">
      <c r="A124" s="13"/>
      <c r="B124" s="14"/>
      <c r="C124" s="13"/>
      <c r="D124" s="104" t="s">
        <v>136</v>
      </c>
      <c r="E124" s="13"/>
      <c r="F124" s="105" t="s">
        <v>712</v>
      </c>
      <c r="G124" s="13"/>
      <c r="H124" s="13"/>
      <c r="I124" s="13"/>
      <c r="J124" s="13"/>
      <c r="K124" s="195"/>
      <c r="L124" s="14"/>
      <c r="M124" s="106"/>
      <c r="N124" s="107"/>
      <c r="O124" s="99"/>
      <c r="P124" s="99"/>
      <c r="Q124" s="99"/>
      <c r="R124" s="99"/>
      <c r="S124" s="99"/>
      <c r="T124" s="10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6" t="s">
        <v>136</v>
      </c>
      <c r="AU124" s="6" t="s">
        <v>79</v>
      </c>
    </row>
    <row r="125" spans="1:65" s="16" customFormat="1" ht="14.4" customHeight="1" x14ac:dyDescent="0.2">
      <c r="A125" s="13"/>
      <c r="B125" s="14"/>
      <c r="C125" s="91" t="s">
        <v>144</v>
      </c>
      <c r="D125" s="91" t="s">
        <v>129</v>
      </c>
      <c r="E125" s="92" t="s">
        <v>713</v>
      </c>
      <c r="F125" s="93" t="s">
        <v>714</v>
      </c>
      <c r="G125" s="94" t="s">
        <v>417</v>
      </c>
      <c r="H125" s="95">
        <v>1</v>
      </c>
      <c r="I125" s="3">
        <v>0</v>
      </c>
      <c r="J125" s="96">
        <f>ROUND(I125*H125,2)</f>
        <v>0</v>
      </c>
      <c r="K125" s="94" t="s">
        <v>856</v>
      </c>
      <c r="L125" s="14"/>
      <c r="M125" s="97" t="s">
        <v>1</v>
      </c>
      <c r="N125" s="98" t="s">
        <v>36</v>
      </c>
      <c r="O125" s="99"/>
      <c r="P125" s="100">
        <f>O125*H125</f>
        <v>0</v>
      </c>
      <c r="Q125" s="100">
        <v>0</v>
      </c>
      <c r="R125" s="100">
        <f>Q125*H125</f>
        <v>0</v>
      </c>
      <c r="S125" s="100">
        <v>0</v>
      </c>
      <c r="T125" s="101">
        <f>S125*H125</f>
        <v>0</v>
      </c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R125" s="102" t="s">
        <v>134</v>
      </c>
      <c r="AT125" s="102" t="s">
        <v>129</v>
      </c>
      <c r="AU125" s="102" t="s">
        <v>79</v>
      </c>
      <c r="AY125" s="6" t="s">
        <v>127</v>
      </c>
      <c r="BE125" s="103">
        <f>IF(N125="základní",J125,0)</f>
        <v>0</v>
      </c>
      <c r="BF125" s="103">
        <f>IF(N125="snížená",J125,0)</f>
        <v>0</v>
      </c>
      <c r="BG125" s="103">
        <f>IF(N125="zákl. přenesená",J125,0)</f>
        <v>0</v>
      </c>
      <c r="BH125" s="103">
        <f>IF(N125="sníž. přenesená",J125,0)</f>
        <v>0</v>
      </c>
      <c r="BI125" s="103">
        <f>IF(N125="nulová",J125,0)</f>
        <v>0</v>
      </c>
      <c r="BJ125" s="6" t="s">
        <v>79</v>
      </c>
      <c r="BK125" s="103">
        <f>ROUND(I125*H125,2)</f>
        <v>0</v>
      </c>
      <c r="BL125" s="6" t="s">
        <v>134</v>
      </c>
      <c r="BM125" s="102" t="s">
        <v>159</v>
      </c>
    </row>
    <row r="126" spans="1:65" s="16" customFormat="1" x14ac:dyDescent="0.2">
      <c r="A126" s="13"/>
      <c r="B126" s="14"/>
      <c r="C126" s="13"/>
      <c r="D126" s="104" t="s">
        <v>136</v>
      </c>
      <c r="E126" s="13"/>
      <c r="F126" s="105" t="s">
        <v>714</v>
      </c>
      <c r="G126" s="13"/>
      <c r="H126" s="13"/>
      <c r="I126" s="13"/>
      <c r="J126" s="13"/>
      <c r="K126" s="195"/>
      <c r="L126" s="14"/>
      <c r="M126" s="106"/>
      <c r="N126" s="107"/>
      <c r="O126" s="99"/>
      <c r="P126" s="99"/>
      <c r="Q126" s="99"/>
      <c r="R126" s="99"/>
      <c r="S126" s="99"/>
      <c r="T126" s="10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6" t="s">
        <v>136</v>
      </c>
      <c r="AU126" s="6" t="s">
        <v>79</v>
      </c>
    </row>
    <row r="127" spans="1:65" s="78" customFormat="1" ht="25.95" customHeight="1" x14ac:dyDescent="0.25">
      <c r="B127" s="79"/>
      <c r="D127" s="80" t="s">
        <v>70</v>
      </c>
      <c r="E127" s="81" t="s">
        <v>547</v>
      </c>
      <c r="F127" s="81" t="s">
        <v>715</v>
      </c>
      <c r="J127" s="82">
        <f>BK127</f>
        <v>0</v>
      </c>
      <c r="K127" s="87"/>
      <c r="L127" s="79"/>
      <c r="M127" s="83"/>
      <c r="N127" s="84"/>
      <c r="O127" s="84"/>
      <c r="P127" s="85">
        <f>SUM(P128:P141)</f>
        <v>0</v>
      </c>
      <c r="Q127" s="84"/>
      <c r="R127" s="85">
        <f>SUM(R128:R141)</f>
        <v>0</v>
      </c>
      <c r="S127" s="84"/>
      <c r="T127" s="86">
        <f>SUM(T128:T141)</f>
        <v>0</v>
      </c>
      <c r="AR127" s="80" t="s">
        <v>79</v>
      </c>
      <c r="AT127" s="87" t="s">
        <v>70</v>
      </c>
      <c r="AU127" s="87" t="s">
        <v>71</v>
      </c>
      <c r="AY127" s="80" t="s">
        <v>127</v>
      </c>
      <c r="BK127" s="88">
        <f>SUM(BK128:BK141)</f>
        <v>0</v>
      </c>
    </row>
    <row r="128" spans="1:65" s="16" customFormat="1" ht="37.950000000000003" customHeight="1" x14ac:dyDescent="0.2">
      <c r="A128" s="13"/>
      <c r="B128" s="14"/>
      <c r="C128" s="91" t="s">
        <v>134</v>
      </c>
      <c r="D128" s="91" t="s">
        <v>129</v>
      </c>
      <c r="E128" s="92" t="s">
        <v>716</v>
      </c>
      <c r="F128" s="93" t="s">
        <v>717</v>
      </c>
      <c r="G128" s="94" t="s">
        <v>718</v>
      </c>
      <c r="H128" s="95">
        <v>9</v>
      </c>
      <c r="I128" s="3">
        <v>0</v>
      </c>
      <c r="J128" s="96">
        <f>ROUND(I128*H128,2)</f>
        <v>0</v>
      </c>
      <c r="K128" s="94" t="s">
        <v>856</v>
      </c>
      <c r="L128" s="14"/>
      <c r="M128" s="97" t="s">
        <v>1</v>
      </c>
      <c r="N128" s="98" t="s">
        <v>36</v>
      </c>
      <c r="O128" s="99"/>
      <c r="P128" s="100">
        <f>O128*H128</f>
        <v>0</v>
      </c>
      <c r="Q128" s="100">
        <v>0</v>
      </c>
      <c r="R128" s="100">
        <f>Q128*H128</f>
        <v>0</v>
      </c>
      <c r="S128" s="100">
        <v>0</v>
      </c>
      <c r="T128" s="101">
        <f>S128*H128</f>
        <v>0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R128" s="102" t="s">
        <v>134</v>
      </c>
      <c r="AT128" s="102" t="s">
        <v>129</v>
      </c>
      <c r="AU128" s="102" t="s">
        <v>79</v>
      </c>
      <c r="AY128" s="6" t="s">
        <v>127</v>
      </c>
      <c r="BE128" s="103">
        <f>IF(N128="základní",J128,0)</f>
        <v>0</v>
      </c>
      <c r="BF128" s="103">
        <f>IF(N128="snížená",J128,0)</f>
        <v>0</v>
      </c>
      <c r="BG128" s="103">
        <f>IF(N128="zákl. přenesená",J128,0)</f>
        <v>0</v>
      </c>
      <c r="BH128" s="103">
        <f>IF(N128="sníž. přenesená",J128,0)</f>
        <v>0</v>
      </c>
      <c r="BI128" s="103">
        <f>IF(N128="nulová",J128,0)</f>
        <v>0</v>
      </c>
      <c r="BJ128" s="6" t="s">
        <v>79</v>
      </c>
      <c r="BK128" s="103">
        <f>ROUND(I128*H128,2)</f>
        <v>0</v>
      </c>
      <c r="BL128" s="6" t="s">
        <v>134</v>
      </c>
      <c r="BM128" s="102" t="s">
        <v>174</v>
      </c>
    </row>
    <row r="129" spans="1:65" s="16" customFormat="1" ht="19.2" x14ac:dyDescent="0.2">
      <c r="A129" s="13"/>
      <c r="B129" s="14"/>
      <c r="C129" s="13"/>
      <c r="D129" s="104" t="s">
        <v>136</v>
      </c>
      <c r="E129" s="13"/>
      <c r="F129" s="105" t="s">
        <v>717</v>
      </c>
      <c r="G129" s="13"/>
      <c r="H129" s="13"/>
      <c r="I129" s="13"/>
      <c r="J129" s="13"/>
      <c r="K129" s="195"/>
      <c r="L129" s="14"/>
      <c r="M129" s="106"/>
      <c r="N129" s="107"/>
      <c r="O129" s="99"/>
      <c r="P129" s="99"/>
      <c r="Q129" s="99"/>
      <c r="R129" s="99"/>
      <c r="S129" s="99"/>
      <c r="T129" s="10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6" t="s">
        <v>136</v>
      </c>
      <c r="AU129" s="6" t="s">
        <v>79</v>
      </c>
    </row>
    <row r="130" spans="1:65" s="16" customFormat="1" ht="24.15" customHeight="1" x14ac:dyDescent="0.2">
      <c r="A130" s="13"/>
      <c r="B130" s="14"/>
      <c r="C130" s="91" t="s">
        <v>154</v>
      </c>
      <c r="D130" s="91" t="s">
        <v>129</v>
      </c>
      <c r="E130" s="92" t="s">
        <v>719</v>
      </c>
      <c r="F130" s="93" t="s">
        <v>720</v>
      </c>
      <c r="G130" s="94" t="s">
        <v>721</v>
      </c>
      <c r="H130" s="95">
        <v>6</v>
      </c>
      <c r="I130" s="3">
        <v>0</v>
      </c>
      <c r="J130" s="96">
        <f>ROUND(I130*H130,2)</f>
        <v>0</v>
      </c>
      <c r="K130" s="94" t="s">
        <v>856</v>
      </c>
      <c r="L130" s="14"/>
      <c r="M130" s="97" t="s">
        <v>1</v>
      </c>
      <c r="N130" s="98" t="s">
        <v>36</v>
      </c>
      <c r="O130" s="99"/>
      <c r="P130" s="100">
        <f>O130*H130</f>
        <v>0</v>
      </c>
      <c r="Q130" s="100">
        <v>0</v>
      </c>
      <c r="R130" s="100">
        <f>Q130*H130</f>
        <v>0</v>
      </c>
      <c r="S130" s="100">
        <v>0</v>
      </c>
      <c r="T130" s="101">
        <f>S130*H130</f>
        <v>0</v>
      </c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R130" s="102" t="s">
        <v>134</v>
      </c>
      <c r="AT130" s="102" t="s">
        <v>129</v>
      </c>
      <c r="AU130" s="102" t="s">
        <v>79</v>
      </c>
      <c r="AY130" s="6" t="s">
        <v>127</v>
      </c>
      <c r="BE130" s="103">
        <f>IF(N130="základní",J130,0)</f>
        <v>0</v>
      </c>
      <c r="BF130" s="103">
        <f>IF(N130="snížená",J130,0)</f>
        <v>0</v>
      </c>
      <c r="BG130" s="103">
        <f>IF(N130="zákl. přenesená",J130,0)</f>
        <v>0</v>
      </c>
      <c r="BH130" s="103">
        <f>IF(N130="sníž. přenesená",J130,0)</f>
        <v>0</v>
      </c>
      <c r="BI130" s="103">
        <f>IF(N130="nulová",J130,0)</f>
        <v>0</v>
      </c>
      <c r="BJ130" s="6" t="s">
        <v>79</v>
      </c>
      <c r="BK130" s="103">
        <f>ROUND(I130*H130,2)</f>
        <v>0</v>
      </c>
      <c r="BL130" s="6" t="s">
        <v>134</v>
      </c>
      <c r="BM130" s="102" t="s">
        <v>187</v>
      </c>
    </row>
    <row r="131" spans="1:65" s="16" customFormat="1" ht="19.2" x14ac:dyDescent="0.2">
      <c r="A131" s="13"/>
      <c r="B131" s="14"/>
      <c r="C131" s="13"/>
      <c r="D131" s="104" t="s">
        <v>136</v>
      </c>
      <c r="E131" s="13"/>
      <c r="F131" s="105" t="s">
        <v>720</v>
      </c>
      <c r="G131" s="13"/>
      <c r="H131" s="13"/>
      <c r="I131" s="13"/>
      <c r="J131" s="13"/>
      <c r="K131" s="195"/>
      <c r="L131" s="14"/>
      <c r="M131" s="106"/>
      <c r="N131" s="107"/>
      <c r="O131" s="99"/>
      <c r="P131" s="99"/>
      <c r="Q131" s="99"/>
      <c r="R131" s="99"/>
      <c r="S131" s="99"/>
      <c r="T131" s="10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6" t="s">
        <v>136</v>
      </c>
      <c r="AU131" s="6" t="s">
        <v>79</v>
      </c>
    </row>
    <row r="132" spans="1:65" s="16" customFormat="1" ht="24.15" customHeight="1" x14ac:dyDescent="0.2">
      <c r="A132" s="13"/>
      <c r="B132" s="14"/>
      <c r="C132" s="91" t="s">
        <v>159</v>
      </c>
      <c r="D132" s="91" t="s">
        <v>129</v>
      </c>
      <c r="E132" s="92" t="s">
        <v>722</v>
      </c>
      <c r="F132" s="93" t="s">
        <v>723</v>
      </c>
      <c r="G132" s="94" t="s">
        <v>724</v>
      </c>
      <c r="H132" s="95">
        <v>24</v>
      </c>
      <c r="I132" s="3">
        <v>0</v>
      </c>
      <c r="J132" s="96">
        <f>ROUND(I132*H132,2)</f>
        <v>0</v>
      </c>
      <c r="K132" s="94" t="s">
        <v>856</v>
      </c>
      <c r="L132" s="14"/>
      <c r="M132" s="97" t="s">
        <v>1</v>
      </c>
      <c r="N132" s="98" t="s">
        <v>36</v>
      </c>
      <c r="O132" s="99"/>
      <c r="P132" s="100">
        <f>O132*H132</f>
        <v>0</v>
      </c>
      <c r="Q132" s="100">
        <v>0</v>
      </c>
      <c r="R132" s="100">
        <f>Q132*H132</f>
        <v>0</v>
      </c>
      <c r="S132" s="100">
        <v>0</v>
      </c>
      <c r="T132" s="101">
        <f>S132*H132</f>
        <v>0</v>
      </c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R132" s="102" t="s">
        <v>134</v>
      </c>
      <c r="AT132" s="102" t="s">
        <v>129</v>
      </c>
      <c r="AU132" s="102" t="s">
        <v>79</v>
      </c>
      <c r="AY132" s="6" t="s">
        <v>127</v>
      </c>
      <c r="BE132" s="103">
        <f>IF(N132="základní",J132,0)</f>
        <v>0</v>
      </c>
      <c r="BF132" s="103">
        <f>IF(N132="snížená",J132,0)</f>
        <v>0</v>
      </c>
      <c r="BG132" s="103">
        <f>IF(N132="zákl. přenesená",J132,0)</f>
        <v>0</v>
      </c>
      <c r="BH132" s="103">
        <f>IF(N132="sníž. přenesená",J132,0)</f>
        <v>0</v>
      </c>
      <c r="BI132" s="103">
        <f>IF(N132="nulová",J132,0)</f>
        <v>0</v>
      </c>
      <c r="BJ132" s="6" t="s">
        <v>79</v>
      </c>
      <c r="BK132" s="103">
        <f>ROUND(I132*H132,2)</f>
        <v>0</v>
      </c>
      <c r="BL132" s="6" t="s">
        <v>134</v>
      </c>
      <c r="BM132" s="102" t="s">
        <v>200</v>
      </c>
    </row>
    <row r="133" spans="1:65" s="16" customFormat="1" ht="19.2" x14ac:dyDescent="0.2">
      <c r="A133" s="13"/>
      <c r="B133" s="14"/>
      <c r="C133" s="13"/>
      <c r="D133" s="104" t="s">
        <v>136</v>
      </c>
      <c r="E133" s="13"/>
      <c r="F133" s="105" t="s">
        <v>723</v>
      </c>
      <c r="G133" s="13"/>
      <c r="H133" s="13"/>
      <c r="I133" s="13"/>
      <c r="J133" s="13"/>
      <c r="K133" s="195"/>
      <c r="L133" s="14"/>
      <c r="M133" s="106"/>
      <c r="N133" s="107"/>
      <c r="O133" s="99"/>
      <c r="P133" s="99"/>
      <c r="Q133" s="99"/>
      <c r="R133" s="99"/>
      <c r="S133" s="99"/>
      <c r="T133" s="10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6" t="s">
        <v>136</v>
      </c>
      <c r="AU133" s="6" t="s">
        <v>79</v>
      </c>
    </row>
    <row r="134" spans="1:65" s="16" customFormat="1" ht="24.15" customHeight="1" x14ac:dyDescent="0.2">
      <c r="A134" s="13"/>
      <c r="B134" s="14"/>
      <c r="C134" s="91" t="s">
        <v>168</v>
      </c>
      <c r="D134" s="91" t="s">
        <v>129</v>
      </c>
      <c r="E134" s="92" t="s">
        <v>725</v>
      </c>
      <c r="F134" s="93" t="s">
        <v>726</v>
      </c>
      <c r="G134" s="94" t="s">
        <v>727</v>
      </c>
      <c r="H134" s="95">
        <v>9</v>
      </c>
      <c r="I134" s="3">
        <v>0</v>
      </c>
      <c r="J134" s="96">
        <f>ROUND(I134*H134,2)</f>
        <v>0</v>
      </c>
      <c r="K134" s="94" t="s">
        <v>856</v>
      </c>
      <c r="L134" s="14"/>
      <c r="M134" s="97" t="s">
        <v>1</v>
      </c>
      <c r="N134" s="98" t="s">
        <v>36</v>
      </c>
      <c r="O134" s="99"/>
      <c r="P134" s="100">
        <f>O134*H134</f>
        <v>0</v>
      </c>
      <c r="Q134" s="100">
        <v>0</v>
      </c>
      <c r="R134" s="100">
        <f>Q134*H134</f>
        <v>0</v>
      </c>
      <c r="S134" s="100">
        <v>0</v>
      </c>
      <c r="T134" s="101">
        <f>S134*H134</f>
        <v>0</v>
      </c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R134" s="102" t="s">
        <v>134</v>
      </c>
      <c r="AT134" s="102" t="s">
        <v>129</v>
      </c>
      <c r="AU134" s="102" t="s">
        <v>79</v>
      </c>
      <c r="AY134" s="6" t="s">
        <v>127</v>
      </c>
      <c r="BE134" s="103">
        <f>IF(N134="základní",J134,0)</f>
        <v>0</v>
      </c>
      <c r="BF134" s="103">
        <f>IF(N134="snížená",J134,0)</f>
        <v>0</v>
      </c>
      <c r="BG134" s="103">
        <f>IF(N134="zákl. přenesená",J134,0)</f>
        <v>0</v>
      </c>
      <c r="BH134" s="103">
        <f>IF(N134="sníž. přenesená",J134,0)</f>
        <v>0</v>
      </c>
      <c r="BI134" s="103">
        <f>IF(N134="nulová",J134,0)</f>
        <v>0</v>
      </c>
      <c r="BJ134" s="6" t="s">
        <v>79</v>
      </c>
      <c r="BK134" s="103">
        <f>ROUND(I134*H134,2)</f>
        <v>0</v>
      </c>
      <c r="BL134" s="6" t="s">
        <v>134</v>
      </c>
      <c r="BM134" s="102" t="s">
        <v>211</v>
      </c>
    </row>
    <row r="135" spans="1:65" s="16" customFormat="1" ht="19.2" x14ac:dyDescent="0.2">
      <c r="A135" s="13"/>
      <c r="B135" s="14"/>
      <c r="C135" s="13"/>
      <c r="D135" s="104" t="s">
        <v>136</v>
      </c>
      <c r="E135" s="13"/>
      <c r="F135" s="105" t="s">
        <v>726</v>
      </c>
      <c r="G135" s="13"/>
      <c r="H135" s="13"/>
      <c r="I135" s="13"/>
      <c r="J135" s="13"/>
      <c r="K135" s="195"/>
      <c r="L135" s="14"/>
      <c r="M135" s="106"/>
      <c r="N135" s="107"/>
      <c r="O135" s="99"/>
      <c r="P135" s="99"/>
      <c r="Q135" s="99"/>
      <c r="R135" s="99"/>
      <c r="S135" s="99"/>
      <c r="T135" s="10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6" t="s">
        <v>136</v>
      </c>
      <c r="AU135" s="6" t="s">
        <v>79</v>
      </c>
    </row>
    <row r="136" spans="1:65" s="16" customFormat="1" ht="24.15" customHeight="1" x14ac:dyDescent="0.2">
      <c r="A136" s="13"/>
      <c r="B136" s="14"/>
      <c r="C136" s="91" t="s">
        <v>174</v>
      </c>
      <c r="D136" s="91" t="s">
        <v>129</v>
      </c>
      <c r="E136" s="92" t="s">
        <v>728</v>
      </c>
      <c r="F136" s="93" t="s">
        <v>729</v>
      </c>
      <c r="G136" s="94" t="s">
        <v>727</v>
      </c>
      <c r="H136" s="95">
        <v>7.5</v>
      </c>
      <c r="I136" s="3">
        <v>0</v>
      </c>
      <c r="J136" s="96">
        <f>ROUND(I136*H136,2)</f>
        <v>0</v>
      </c>
      <c r="K136" s="94" t="s">
        <v>856</v>
      </c>
      <c r="L136" s="14"/>
      <c r="M136" s="97" t="s">
        <v>1</v>
      </c>
      <c r="N136" s="98" t="s">
        <v>36</v>
      </c>
      <c r="O136" s="99"/>
      <c r="P136" s="100">
        <f>O136*H136</f>
        <v>0</v>
      </c>
      <c r="Q136" s="100">
        <v>0</v>
      </c>
      <c r="R136" s="100">
        <f>Q136*H136</f>
        <v>0</v>
      </c>
      <c r="S136" s="100">
        <v>0</v>
      </c>
      <c r="T136" s="101">
        <f>S136*H136</f>
        <v>0</v>
      </c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R136" s="102" t="s">
        <v>134</v>
      </c>
      <c r="AT136" s="102" t="s">
        <v>129</v>
      </c>
      <c r="AU136" s="102" t="s">
        <v>79</v>
      </c>
      <c r="AY136" s="6" t="s">
        <v>127</v>
      </c>
      <c r="BE136" s="103">
        <f>IF(N136="základní",J136,0)</f>
        <v>0</v>
      </c>
      <c r="BF136" s="103">
        <f>IF(N136="snížená",J136,0)</f>
        <v>0</v>
      </c>
      <c r="BG136" s="103">
        <f>IF(N136="zákl. přenesená",J136,0)</f>
        <v>0</v>
      </c>
      <c r="BH136" s="103">
        <f>IF(N136="sníž. přenesená",J136,0)</f>
        <v>0</v>
      </c>
      <c r="BI136" s="103">
        <f>IF(N136="nulová",J136,0)</f>
        <v>0</v>
      </c>
      <c r="BJ136" s="6" t="s">
        <v>79</v>
      </c>
      <c r="BK136" s="103">
        <f>ROUND(I136*H136,2)</f>
        <v>0</v>
      </c>
      <c r="BL136" s="6" t="s">
        <v>134</v>
      </c>
      <c r="BM136" s="102" t="s">
        <v>220</v>
      </c>
    </row>
    <row r="137" spans="1:65" s="16" customFormat="1" x14ac:dyDescent="0.2">
      <c r="A137" s="13"/>
      <c r="B137" s="14"/>
      <c r="C137" s="13"/>
      <c r="D137" s="104" t="s">
        <v>136</v>
      </c>
      <c r="E137" s="13"/>
      <c r="F137" s="105" t="s">
        <v>729</v>
      </c>
      <c r="G137" s="13"/>
      <c r="H137" s="13"/>
      <c r="I137" s="13"/>
      <c r="J137" s="13"/>
      <c r="K137" s="195"/>
      <c r="L137" s="14"/>
      <c r="M137" s="106"/>
      <c r="N137" s="107"/>
      <c r="O137" s="99"/>
      <c r="P137" s="99"/>
      <c r="Q137" s="99"/>
      <c r="R137" s="99"/>
      <c r="S137" s="99"/>
      <c r="T137" s="10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6" t="s">
        <v>136</v>
      </c>
      <c r="AU137" s="6" t="s">
        <v>79</v>
      </c>
    </row>
    <row r="138" spans="1:65" s="16" customFormat="1" ht="24.15" customHeight="1" x14ac:dyDescent="0.2">
      <c r="A138" s="13"/>
      <c r="B138" s="14"/>
      <c r="C138" s="91" t="s">
        <v>181</v>
      </c>
      <c r="D138" s="91" t="s">
        <v>129</v>
      </c>
      <c r="E138" s="92" t="s">
        <v>730</v>
      </c>
      <c r="F138" s="93" t="s">
        <v>731</v>
      </c>
      <c r="G138" s="94" t="s">
        <v>732</v>
      </c>
      <c r="H138" s="95">
        <v>3</v>
      </c>
      <c r="I138" s="3">
        <v>0</v>
      </c>
      <c r="J138" s="96">
        <f>ROUND(I138*H138,2)</f>
        <v>0</v>
      </c>
      <c r="K138" s="94" t="s">
        <v>856</v>
      </c>
      <c r="L138" s="14"/>
      <c r="M138" s="97" t="s">
        <v>1</v>
      </c>
      <c r="N138" s="98" t="s">
        <v>36</v>
      </c>
      <c r="O138" s="99"/>
      <c r="P138" s="100">
        <f>O138*H138</f>
        <v>0</v>
      </c>
      <c r="Q138" s="100">
        <v>0</v>
      </c>
      <c r="R138" s="100">
        <f>Q138*H138</f>
        <v>0</v>
      </c>
      <c r="S138" s="100">
        <v>0</v>
      </c>
      <c r="T138" s="101">
        <f>S138*H138</f>
        <v>0</v>
      </c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R138" s="102" t="s">
        <v>134</v>
      </c>
      <c r="AT138" s="102" t="s">
        <v>129</v>
      </c>
      <c r="AU138" s="102" t="s">
        <v>79</v>
      </c>
      <c r="AY138" s="6" t="s">
        <v>127</v>
      </c>
      <c r="BE138" s="103">
        <f>IF(N138="základní",J138,0)</f>
        <v>0</v>
      </c>
      <c r="BF138" s="103">
        <f>IF(N138="snížená",J138,0)</f>
        <v>0</v>
      </c>
      <c r="BG138" s="103">
        <f>IF(N138="zákl. přenesená",J138,0)</f>
        <v>0</v>
      </c>
      <c r="BH138" s="103">
        <f>IF(N138="sníž. přenesená",J138,0)</f>
        <v>0</v>
      </c>
      <c r="BI138" s="103">
        <f>IF(N138="nulová",J138,0)</f>
        <v>0</v>
      </c>
      <c r="BJ138" s="6" t="s">
        <v>79</v>
      </c>
      <c r="BK138" s="103">
        <f>ROUND(I138*H138,2)</f>
        <v>0</v>
      </c>
      <c r="BL138" s="6" t="s">
        <v>134</v>
      </c>
      <c r="BM138" s="102" t="s">
        <v>231</v>
      </c>
    </row>
    <row r="139" spans="1:65" s="16" customFormat="1" x14ac:dyDescent="0.2">
      <c r="A139" s="13"/>
      <c r="B139" s="14"/>
      <c r="C139" s="13"/>
      <c r="D139" s="104" t="s">
        <v>136</v>
      </c>
      <c r="E139" s="13"/>
      <c r="F139" s="105" t="s">
        <v>731</v>
      </c>
      <c r="G139" s="13"/>
      <c r="H139" s="13"/>
      <c r="I139" s="13"/>
      <c r="J139" s="13"/>
      <c r="K139" s="195"/>
      <c r="L139" s="14"/>
      <c r="M139" s="106"/>
      <c r="N139" s="107"/>
      <c r="O139" s="99"/>
      <c r="P139" s="99"/>
      <c r="Q139" s="99"/>
      <c r="R139" s="99"/>
      <c r="S139" s="99"/>
      <c r="T139" s="10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6" t="s">
        <v>136</v>
      </c>
      <c r="AU139" s="6" t="s">
        <v>79</v>
      </c>
    </row>
    <row r="140" spans="1:65" s="16" customFormat="1" ht="24.15" customHeight="1" x14ac:dyDescent="0.2">
      <c r="A140" s="13"/>
      <c r="B140" s="14"/>
      <c r="C140" s="91" t="s">
        <v>187</v>
      </c>
      <c r="D140" s="91" t="s">
        <v>129</v>
      </c>
      <c r="E140" s="92" t="s">
        <v>733</v>
      </c>
      <c r="F140" s="93" t="s">
        <v>734</v>
      </c>
      <c r="G140" s="94" t="s">
        <v>727</v>
      </c>
      <c r="H140" s="95">
        <v>60</v>
      </c>
      <c r="I140" s="3">
        <v>0</v>
      </c>
      <c r="J140" s="96">
        <f>ROUND(I140*H140,2)</f>
        <v>0</v>
      </c>
      <c r="K140" s="94" t="s">
        <v>856</v>
      </c>
      <c r="L140" s="14"/>
      <c r="M140" s="97" t="s">
        <v>1</v>
      </c>
      <c r="N140" s="98" t="s">
        <v>36</v>
      </c>
      <c r="O140" s="99"/>
      <c r="P140" s="100">
        <f>O140*H140</f>
        <v>0</v>
      </c>
      <c r="Q140" s="100">
        <v>0</v>
      </c>
      <c r="R140" s="100">
        <f>Q140*H140</f>
        <v>0</v>
      </c>
      <c r="S140" s="100">
        <v>0</v>
      </c>
      <c r="T140" s="101">
        <f>S140*H140</f>
        <v>0</v>
      </c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R140" s="102" t="s">
        <v>134</v>
      </c>
      <c r="AT140" s="102" t="s">
        <v>129</v>
      </c>
      <c r="AU140" s="102" t="s">
        <v>79</v>
      </c>
      <c r="AY140" s="6" t="s">
        <v>127</v>
      </c>
      <c r="BE140" s="103">
        <f>IF(N140="základní",J140,0)</f>
        <v>0</v>
      </c>
      <c r="BF140" s="103">
        <f>IF(N140="snížená",J140,0)</f>
        <v>0</v>
      </c>
      <c r="BG140" s="103">
        <f>IF(N140="zákl. přenesená",J140,0)</f>
        <v>0</v>
      </c>
      <c r="BH140" s="103">
        <f>IF(N140="sníž. přenesená",J140,0)</f>
        <v>0</v>
      </c>
      <c r="BI140" s="103">
        <f>IF(N140="nulová",J140,0)</f>
        <v>0</v>
      </c>
      <c r="BJ140" s="6" t="s">
        <v>79</v>
      </c>
      <c r="BK140" s="103">
        <f>ROUND(I140*H140,2)</f>
        <v>0</v>
      </c>
      <c r="BL140" s="6" t="s">
        <v>134</v>
      </c>
      <c r="BM140" s="102" t="s">
        <v>243</v>
      </c>
    </row>
    <row r="141" spans="1:65" s="16" customFormat="1" x14ac:dyDescent="0.2">
      <c r="A141" s="13"/>
      <c r="B141" s="14"/>
      <c r="C141" s="13"/>
      <c r="D141" s="104" t="s">
        <v>136</v>
      </c>
      <c r="E141" s="13"/>
      <c r="F141" s="105" t="s">
        <v>734</v>
      </c>
      <c r="G141" s="13"/>
      <c r="H141" s="13"/>
      <c r="I141" s="13"/>
      <c r="J141" s="13"/>
      <c r="K141" s="195"/>
      <c r="L141" s="14"/>
      <c r="M141" s="106"/>
      <c r="N141" s="107"/>
      <c r="O141" s="99"/>
      <c r="P141" s="99"/>
      <c r="Q141" s="99"/>
      <c r="R141" s="99"/>
      <c r="S141" s="99"/>
      <c r="T141" s="10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6" t="s">
        <v>136</v>
      </c>
      <c r="AU141" s="6" t="s">
        <v>79</v>
      </c>
    </row>
    <row r="142" spans="1:65" s="78" customFormat="1" ht="25.95" customHeight="1" x14ac:dyDescent="0.25">
      <c r="B142" s="79"/>
      <c r="D142" s="80" t="s">
        <v>70</v>
      </c>
      <c r="E142" s="81" t="s">
        <v>573</v>
      </c>
      <c r="F142" s="81" t="s">
        <v>735</v>
      </c>
      <c r="J142" s="82">
        <f>BK142</f>
        <v>0</v>
      </c>
      <c r="K142" s="87"/>
      <c r="L142" s="79"/>
      <c r="M142" s="83"/>
      <c r="N142" s="84"/>
      <c r="O142" s="84"/>
      <c r="P142" s="85">
        <f>SUM(P143:P172)</f>
        <v>0</v>
      </c>
      <c r="Q142" s="84"/>
      <c r="R142" s="85">
        <f>SUM(R143:R172)</f>
        <v>0</v>
      </c>
      <c r="S142" s="84"/>
      <c r="T142" s="86">
        <f>SUM(T143:T172)</f>
        <v>0</v>
      </c>
      <c r="AR142" s="80" t="s">
        <v>79</v>
      </c>
      <c r="AT142" s="87" t="s">
        <v>70</v>
      </c>
      <c r="AU142" s="87" t="s">
        <v>71</v>
      </c>
      <c r="AY142" s="80" t="s">
        <v>127</v>
      </c>
      <c r="BK142" s="88">
        <f>SUM(BK143:BK172)</f>
        <v>0</v>
      </c>
    </row>
    <row r="143" spans="1:65" s="16" customFormat="1" ht="24.15" customHeight="1" x14ac:dyDescent="0.2">
      <c r="A143" s="13"/>
      <c r="B143" s="14"/>
      <c r="C143" s="91" t="s">
        <v>194</v>
      </c>
      <c r="D143" s="91" t="s">
        <v>129</v>
      </c>
      <c r="E143" s="92" t="s">
        <v>736</v>
      </c>
      <c r="F143" s="93" t="s">
        <v>737</v>
      </c>
      <c r="G143" s="94" t="s">
        <v>727</v>
      </c>
      <c r="H143" s="95">
        <v>12</v>
      </c>
      <c r="I143" s="3">
        <v>0</v>
      </c>
      <c r="J143" s="96">
        <f>ROUND(I143*H143,2)</f>
        <v>0</v>
      </c>
      <c r="K143" s="94" t="s">
        <v>856</v>
      </c>
      <c r="L143" s="14"/>
      <c r="M143" s="97" t="s">
        <v>1</v>
      </c>
      <c r="N143" s="98" t="s">
        <v>36</v>
      </c>
      <c r="O143" s="99"/>
      <c r="P143" s="100">
        <f>O143*H143</f>
        <v>0</v>
      </c>
      <c r="Q143" s="100">
        <v>0</v>
      </c>
      <c r="R143" s="100">
        <f>Q143*H143</f>
        <v>0</v>
      </c>
      <c r="S143" s="100">
        <v>0</v>
      </c>
      <c r="T143" s="101">
        <f>S143*H143</f>
        <v>0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102" t="s">
        <v>134</v>
      </c>
      <c r="AT143" s="102" t="s">
        <v>129</v>
      </c>
      <c r="AU143" s="102" t="s">
        <v>79</v>
      </c>
      <c r="AY143" s="6" t="s">
        <v>127</v>
      </c>
      <c r="BE143" s="103">
        <f>IF(N143="základní",J143,0)</f>
        <v>0</v>
      </c>
      <c r="BF143" s="103">
        <f>IF(N143="snížená",J143,0)</f>
        <v>0</v>
      </c>
      <c r="BG143" s="103">
        <f>IF(N143="zákl. přenesená",J143,0)</f>
        <v>0</v>
      </c>
      <c r="BH143" s="103">
        <f>IF(N143="sníž. přenesená",J143,0)</f>
        <v>0</v>
      </c>
      <c r="BI143" s="103">
        <f>IF(N143="nulová",J143,0)</f>
        <v>0</v>
      </c>
      <c r="BJ143" s="6" t="s">
        <v>79</v>
      </c>
      <c r="BK143" s="103">
        <f>ROUND(I143*H143,2)</f>
        <v>0</v>
      </c>
      <c r="BL143" s="6" t="s">
        <v>134</v>
      </c>
      <c r="BM143" s="102" t="s">
        <v>256</v>
      </c>
    </row>
    <row r="144" spans="1:65" s="16" customFormat="1" ht="19.2" x14ac:dyDescent="0.2">
      <c r="A144" s="13"/>
      <c r="B144" s="14"/>
      <c r="C144" s="13"/>
      <c r="D144" s="104" t="s">
        <v>136</v>
      </c>
      <c r="E144" s="13"/>
      <c r="F144" s="105" t="s">
        <v>737</v>
      </c>
      <c r="G144" s="13"/>
      <c r="H144" s="13"/>
      <c r="I144" s="13"/>
      <c r="J144" s="13"/>
      <c r="K144" s="195"/>
      <c r="L144" s="14"/>
      <c r="M144" s="106"/>
      <c r="N144" s="107"/>
      <c r="O144" s="99"/>
      <c r="P144" s="99"/>
      <c r="Q144" s="99"/>
      <c r="R144" s="99"/>
      <c r="S144" s="99"/>
      <c r="T144" s="10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6" t="s">
        <v>136</v>
      </c>
      <c r="AU144" s="6" t="s">
        <v>79</v>
      </c>
    </row>
    <row r="145" spans="1:65" s="16" customFormat="1" ht="24.15" customHeight="1" x14ac:dyDescent="0.2">
      <c r="A145" s="13"/>
      <c r="B145" s="14"/>
      <c r="C145" s="91" t="s">
        <v>200</v>
      </c>
      <c r="D145" s="91" t="s">
        <v>129</v>
      </c>
      <c r="E145" s="92" t="s">
        <v>738</v>
      </c>
      <c r="F145" s="93" t="s">
        <v>739</v>
      </c>
      <c r="G145" s="94" t="s">
        <v>727</v>
      </c>
      <c r="H145" s="95">
        <v>4.5</v>
      </c>
      <c r="I145" s="3">
        <v>0</v>
      </c>
      <c r="J145" s="96">
        <f>ROUND(I145*H145,2)</f>
        <v>0</v>
      </c>
      <c r="K145" s="94" t="s">
        <v>856</v>
      </c>
      <c r="L145" s="14"/>
      <c r="M145" s="97" t="s">
        <v>1</v>
      </c>
      <c r="N145" s="98" t="s">
        <v>36</v>
      </c>
      <c r="O145" s="99"/>
      <c r="P145" s="100">
        <f>O145*H145</f>
        <v>0</v>
      </c>
      <c r="Q145" s="100">
        <v>0</v>
      </c>
      <c r="R145" s="100">
        <f>Q145*H145</f>
        <v>0</v>
      </c>
      <c r="S145" s="100">
        <v>0</v>
      </c>
      <c r="T145" s="101">
        <f>S145*H145</f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02" t="s">
        <v>134</v>
      </c>
      <c r="AT145" s="102" t="s">
        <v>129</v>
      </c>
      <c r="AU145" s="102" t="s">
        <v>79</v>
      </c>
      <c r="AY145" s="6" t="s">
        <v>127</v>
      </c>
      <c r="BE145" s="103">
        <f>IF(N145="základní",J145,0)</f>
        <v>0</v>
      </c>
      <c r="BF145" s="103">
        <f>IF(N145="snížená",J145,0)</f>
        <v>0</v>
      </c>
      <c r="BG145" s="103">
        <f>IF(N145="zákl. přenesená",J145,0)</f>
        <v>0</v>
      </c>
      <c r="BH145" s="103">
        <f>IF(N145="sníž. přenesená",J145,0)</f>
        <v>0</v>
      </c>
      <c r="BI145" s="103">
        <f>IF(N145="nulová",J145,0)</f>
        <v>0</v>
      </c>
      <c r="BJ145" s="6" t="s">
        <v>79</v>
      </c>
      <c r="BK145" s="103">
        <f>ROUND(I145*H145,2)</f>
        <v>0</v>
      </c>
      <c r="BL145" s="6" t="s">
        <v>134</v>
      </c>
      <c r="BM145" s="102" t="s">
        <v>267</v>
      </c>
    </row>
    <row r="146" spans="1:65" s="16" customFormat="1" ht="19.2" x14ac:dyDescent="0.2">
      <c r="A146" s="13"/>
      <c r="B146" s="14"/>
      <c r="C146" s="13"/>
      <c r="D146" s="104" t="s">
        <v>136</v>
      </c>
      <c r="E146" s="13"/>
      <c r="F146" s="105" t="s">
        <v>739</v>
      </c>
      <c r="G146" s="13"/>
      <c r="H146" s="13"/>
      <c r="I146" s="13"/>
      <c r="J146" s="13"/>
      <c r="K146" s="195"/>
      <c r="L146" s="14"/>
      <c r="M146" s="106"/>
      <c r="N146" s="107"/>
      <c r="O146" s="99"/>
      <c r="P146" s="99"/>
      <c r="Q146" s="99"/>
      <c r="R146" s="99"/>
      <c r="S146" s="99"/>
      <c r="T146" s="10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6" t="s">
        <v>136</v>
      </c>
      <c r="AU146" s="6" t="s">
        <v>79</v>
      </c>
    </row>
    <row r="147" spans="1:65" s="16" customFormat="1" ht="24.15" customHeight="1" x14ac:dyDescent="0.2">
      <c r="A147" s="13"/>
      <c r="B147" s="14"/>
      <c r="C147" s="91" t="s">
        <v>206</v>
      </c>
      <c r="D147" s="91" t="s">
        <v>129</v>
      </c>
      <c r="E147" s="92" t="s">
        <v>740</v>
      </c>
      <c r="F147" s="93" t="s">
        <v>741</v>
      </c>
      <c r="G147" s="94" t="s">
        <v>727</v>
      </c>
      <c r="H147" s="95">
        <v>4.5</v>
      </c>
      <c r="I147" s="3">
        <v>0</v>
      </c>
      <c r="J147" s="96">
        <f>ROUND(I147*H147,2)</f>
        <v>0</v>
      </c>
      <c r="K147" s="94" t="s">
        <v>856</v>
      </c>
      <c r="L147" s="14"/>
      <c r="M147" s="97" t="s">
        <v>1</v>
      </c>
      <c r="N147" s="98" t="s">
        <v>36</v>
      </c>
      <c r="O147" s="99"/>
      <c r="P147" s="100">
        <f>O147*H147</f>
        <v>0</v>
      </c>
      <c r="Q147" s="100">
        <v>0</v>
      </c>
      <c r="R147" s="100">
        <f>Q147*H147</f>
        <v>0</v>
      </c>
      <c r="S147" s="100">
        <v>0</v>
      </c>
      <c r="T147" s="101">
        <f>S147*H147</f>
        <v>0</v>
      </c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R147" s="102" t="s">
        <v>134</v>
      </c>
      <c r="AT147" s="102" t="s">
        <v>129</v>
      </c>
      <c r="AU147" s="102" t="s">
        <v>79</v>
      </c>
      <c r="AY147" s="6" t="s">
        <v>127</v>
      </c>
      <c r="BE147" s="103">
        <f>IF(N147="základní",J147,0)</f>
        <v>0</v>
      </c>
      <c r="BF147" s="103">
        <f>IF(N147="snížená",J147,0)</f>
        <v>0</v>
      </c>
      <c r="BG147" s="103">
        <f>IF(N147="zákl. přenesená",J147,0)</f>
        <v>0</v>
      </c>
      <c r="BH147" s="103">
        <f>IF(N147="sníž. přenesená",J147,0)</f>
        <v>0</v>
      </c>
      <c r="BI147" s="103">
        <f>IF(N147="nulová",J147,0)</f>
        <v>0</v>
      </c>
      <c r="BJ147" s="6" t="s">
        <v>79</v>
      </c>
      <c r="BK147" s="103">
        <f>ROUND(I147*H147,2)</f>
        <v>0</v>
      </c>
      <c r="BL147" s="6" t="s">
        <v>134</v>
      </c>
      <c r="BM147" s="102" t="s">
        <v>277</v>
      </c>
    </row>
    <row r="148" spans="1:65" s="16" customFormat="1" ht="19.2" x14ac:dyDescent="0.2">
      <c r="A148" s="13"/>
      <c r="B148" s="14"/>
      <c r="C148" s="13"/>
      <c r="D148" s="104" t="s">
        <v>136</v>
      </c>
      <c r="E148" s="13"/>
      <c r="F148" s="105" t="s">
        <v>741</v>
      </c>
      <c r="G148" s="13"/>
      <c r="H148" s="13"/>
      <c r="I148" s="13"/>
      <c r="J148" s="13"/>
      <c r="K148" s="195"/>
      <c r="L148" s="14"/>
      <c r="M148" s="106"/>
      <c r="N148" s="107"/>
      <c r="O148" s="99"/>
      <c r="P148" s="99"/>
      <c r="Q148" s="99"/>
      <c r="R148" s="99"/>
      <c r="S148" s="99"/>
      <c r="T148" s="10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6" t="s">
        <v>136</v>
      </c>
      <c r="AU148" s="6" t="s">
        <v>79</v>
      </c>
    </row>
    <row r="149" spans="1:65" s="16" customFormat="1" ht="24.15" customHeight="1" x14ac:dyDescent="0.2">
      <c r="A149" s="13"/>
      <c r="B149" s="14"/>
      <c r="C149" s="91" t="s">
        <v>211</v>
      </c>
      <c r="D149" s="91" t="s">
        <v>129</v>
      </c>
      <c r="E149" s="92" t="s">
        <v>742</v>
      </c>
      <c r="F149" s="93" t="s">
        <v>743</v>
      </c>
      <c r="G149" s="94" t="s">
        <v>417</v>
      </c>
      <c r="H149" s="95">
        <v>2</v>
      </c>
      <c r="I149" s="3">
        <v>0</v>
      </c>
      <c r="J149" s="96">
        <f>ROUND(I149*H149,2)</f>
        <v>0</v>
      </c>
      <c r="K149" s="94" t="s">
        <v>856</v>
      </c>
      <c r="L149" s="14"/>
      <c r="M149" s="97" t="s">
        <v>1</v>
      </c>
      <c r="N149" s="98" t="s">
        <v>36</v>
      </c>
      <c r="O149" s="99"/>
      <c r="P149" s="100">
        <f>O149*H149</f>
        <v>0</v>
      </c>
      <c r="Q149" s="100">
        <v>0</v>
      </c>
      <c r="R149" s="100">
        <f>Q149*H149</f>
        <v>0</v>
      </c>
      <c r="S149" s="100">
        <v>0</v>
      </c>
      <c r="T149" s="101">
        <f>S149*H149</f>
        <v>0</v>
      </c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R149" s="102" t="s">
        <v>134</v>
      </c>
      <c r="AT149" s="102" t="s">
        <v>129</v>
      </c>
      <c r="AU149" s="102" t="s">
        <v>79</v>
      </c>
      <c r="AY149" s="6" t="s">
        <v>127</v>
      </c>
      <c r="BE149" s="103">
        <f>IF(N149="základní",J149,0)</f>
        <v>0</v>
      </c>
      <c r="BF149" s="103">
        <f>IF(N149="snížená",J149,0)</f>
        <v>0</v>
      </c>
      <c r="BG149" s="103">
        <f>IF(N149="zákl. přenesená",J149,0)</f>
        <v>0</v>
      </c>
      <c r="BH149" s="103">
        <f>IF(N149="sníž. přenesená",J149,0)</f>
        <v>0</v>
      </c>
      <c r="BI149" s="103">
        <f>IF(N149="nulová",J149,0)</f>
        <v>0</v>
      </c>
      <c r="BJ149" s="6" t="s">
        <v>79</v>
      </c>
      <c r="BK149" s="103">
        <f>ROUND(I149*H149,2)</f>
        <v>0</v>
      </c>
      <c r="BL149" s="6" t="s">
        <v>134</v>
      </c>
      <c r="BM149" s="102" t="s">
        <v>290</v>
      </c>
    </row>
    <row r="150" spans="1:65" s="16" customFormat="1" ht="19.2" x14ac:dyDescent="0.2">
      <c r="A150" s="13"/>
      <c r="B150" s="14"/>
      <c r="C150" s="13"/>
      <c r="D150" s="104" t="s">
        <v>136</v>
      </c>
      <c r="E150" s="13"/>
      <c r="F150" s="105" t="s">
        <v>743</v>
      </c>
      <c r="G150" s="13"/>
      <c r="H150" s="13"/>
      <c r="I150" s="13"/>
      <c r="J150" s="13"/>
      <c r="K150" s="195"/>
      <c r="L150" s="14"/>
      <c r="M150" s="106"/>
      <c r="N150" s="107"/>
      <c r="O150" s="99"/>
      <c r="P150" s="99"/>
      <c r="Q150" s="99"/>
      <c r="R150" s="99"/>
      <c r="S150" s="99"/>
      <c r="T150" s="10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6" t="s">
        <v>136</v>
      </c>
      <c r="AU150" s="6" t="s">
        <v>79</v>
      </c>
    </row>
    <row r="151" spans="1:65" s="16" customFormat="1" ht="14.4" customHeight="1" x14ac:dyDescent="0.2">
      <c r="A151" s="13"/>
      <c r="B151" s="14"/>
      <c r="C151" s="91" t="s">
        <v>8</v>
      </c>
      <c r="D151" s="91" t="s">
        <v>129</v>
      </c>
      <c r="E151" s="92" t="s">
        <v>744</v>
      </c>
      <c r="F151" s="93" t="s">
        <v>745</v>
      </c>
      <c r="G151" s="94" t="s">
        <v>417</v>
      </c>
      <c r="H151" s="95">
        <v>50</v>
      </c>
      <c r="I151" s="3">
        <v>0</v>
      </c>
      <c r="J151" s="96">
        <f>ROUND(I151*H151,2)</f>
        <v>0</v>
      </c>
      <c r="K151" s="94" t="s">
        <v>856</v>
      </c>
      <c r="L151" s="14"/>
      <c r="M151" s="97" t="s">
        <v>1</v>
      </c>
      <c r="N151" s="98" t="s">
        <v>36</v>
      </c>
      <c r="O151" s="99"/>
      <c r="P151" s="100">
        <f>O151*H151</f>
        <v>0</v>
      </c>
      <c r="Q151" s="100">
        <v>0</v>
      </c>
      <c r="R151" s="100">
        <f>Q151*H151</f>
        <v>0</v>
      </c>
      <c r="S151" s="100">
        <v>0</v>
      </c>
      <c r="T151" s="101">
        <f>S151*H151</f>
        <v>0</v>
      </c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R151" s="102" t="s">
        <v>134</v>
      </c>
      <c r="AT151" s="102" t="s">
        <v>129</v>
      </c>
      <c r="AU151" s="102" t="s">
        <v>79</v>
      </c>
      <c r="AY151" s="6" t="s">
        <v>127</v>
      </c>
      <c r="BE151" s="103">
        <f>IF(N151="základní",J151,0)</f>
        <v>0</v>
      </c>
      <c r="BF151" s="103">
        <f>IF(N151="snížená",J151,0)</f>
        <v>0</v>
      </c>
      <c r="BG151" s="103">
        <f>IF(N151="zákl. přenesená",J151,0)</f>
        <v>0</v>
      </c>
      <c r="BH151" s="103">
        <f>IF(N151="sníž. přenesená",J151,0)</f>
        <v>0</v>
      </c>
      <c r="BI151" s="103">
        <f>IF(N151="nulová",J151,0)</f>
        <v>0</v>
      </c>
      <c r="BJ151" s="6" t="s">
        <v>79</v>
      </c>
      <c r="BK151" s="103">
        <f>ROUND(I151*H151,2)</f>
        <v>0</v>
      </c>
      <c r="BL151" s="6" t="s">
        <v>134</v>
      </c>
      <c r="BM151" s="102" t="s">
        <v>301</v>
      </c>
    </row>
    <row r="152" spans="1:65" s="16" customFormat="1" x14ac:dyDescent="0.2">
      <c r="A152" s="13"/>
      <c r="B152" s="14"/>
      <c r="C152" s="13"/>
      <c r="D152" s="104" t="s">
        <v>136</v>
      </c>
      <c r="E152" s="13"/>
      <c r="F152" s="105" t="s">
        <v>745</v>
      </c>
      <c r="G152" s="13"/>
      <c r="H152" s="13"/>
      <c r="I152" s="13"/>
      <c r="J152" s="13"/>
      <c r="K152" s="195"/>
      <c r="L152" s="14"/>
      <c r="M152" s="106"/>
      <c r="N152" s="107"/>
      <c r="O152" s="99"/>
      <c r="P152" s="99"/>
      <c r="Q152" s="99"/>
      <c r="R152" s="99"/>
      <c r="S152" s="99"/>
      <c r="T152" s="10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6" t="s">
        <v>136</v>
      </c>
      <c r="AU152" s="6" t="s">
        <v>79</v>
      </c>
    </row>
    <row r="153" spans="1:65" s="16" customFormat="1" ht="24.15" customHeight="1" x14ac:dyDescent="0.2">
      <c r="A153" s="13"/>
      <c r="B153" s="14"/>
      <c r="C153" s="91" t="s">
        <v>220</v>
      </c>
      <c r="D153" s="91" t="s">
        <v>129</v>
      </c>
      <c r="E153" s="92" t="s">
        <v>746</v>
      </c>
      <c r="F153" s="93" t="s">
        <v>747</v>
      </c>
      <c r="G153" s="94" t="s">
        <v>417</v>
      </c>
      <c r="H153" s="95">
        <v>10</v>
      </c>
      <c r="I153" s="3">
        <v>0</v>
      </c>
      <c r="J153" s="96">
        <f>ROUND(I153*H153,2)</f>
        <v>0</v>
      </c>
      <c r="K153" s="94" t="s">
        <v>856</v>
      </c>
      <c r="L153" s="14"/>
      <c r="M153" s="97" t="s">
        <v>1</v>
      </c>
      <c r="N153" s="98" t="s">
        <v>36</v>
      </c>
      <c r="O153" s="99"/>
      <c r="P153" s="100">
        <f>O153*H153</f>
        <v>0</v>
      </c>
      <c r="Q153" s="100">
        <v>0</v>
      </c>
      <c r="R153" s="100">
        <f>Q153*H153</f>
        <v>0</v>
      </c>
      <c r="S153" s="100">
        <v>0</v>
      </c>
      <c r="T153" s="101">
        <f>S153*H153</f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102" t="s">
        <v>134</v>
      </c>
      <c r="AT153" s="102" t="s">
        <v>129</v>
      </c>
      <c r="AU153" s="102" t="s">
        <v>79</v>
      </c>
      <c r="AY153" s="6" t="s">
        <v>127</v>
      </c>
      <c r="BE153" s="103">
        <f>IF(N153="základní",J153,0)</f>
        <v>0</v>
      </c>
      <c r="BF153" s="103">
        <f>IF(N153="snížená",J153,0)</f>
        <v>0</v>
      </c>
      <c r="BG153" s="103">
        <f>IF(N153="zákl. přenesená",J153,0)</f>
        <v>0</v>
      </c>
      <c r="BH153" s="103">
        <f>IF(N153="sníž. přenesená",J153,0)</f>
        <v>0</v>
      </c>
      <c r="BI153" s="103">
        <f>IF(N153="nulová",J153,0)</f>
        <v>0</v>
      </c>
      <c r="BJ153" s="6" t="s">
        <v>79</v>
      </c>
      <c r="BK153" s="103">
        <f>ROUND(I153*H153,2)</f>
        <v>0</v>
      </c>
      <c r="BL153" s="6" t="s">
        <v>134</v>
      </c>
      <c r="BM153" s="102" t="s">
        <v>313</v>
      </c>
    </row>
    <row r="154" spans="1:65" s="16" customFormat="1" ht="19.2" x14ac:dyDescent="0.2">
      <c r="A154" s="13"/>
      <c r="B154" s="14"/>
      <c r="C154" s="13"/>
      <c r="D154" s="104" t="s">
        <v>136</v>
      </c>
      <c r="E154" s="13"/>
      <c r="F154" s="105" t="s">
        <v>747</v>
      </c>
      <c r="G154" s="13"/>
      <c r="H154" s="13"/>
      <c r="I154" s="13"/>
      <c r="J154" s="13"/>
      <c r="K154" s="195"/>
      <c r="L154" s="14"/>
      <c r="M154" s="106"/>
      <c r="N154" s="107"/>
      <c r="O154" s="99"/>
      <c r="P154" s="99"/>
      <c r="Q154" s="99"/>
      <c r="R154" s="99"/>
      <c r="S154" s="99"/>
      <c r="T154" s="10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6" t="s">
        <v>136</v>
      </c>
      <c r="AU154" s="6" t="s">
        <v>79</v>
      </c>
    </row>
    <row r="155" spans="1:65" s="16" customFormat="1" ht="24.15" customHeight="1" x14ac:dyDescent="0.2">
      <c r="A155" s="13"/>
      <c r="B155" s="14"/>
      <c r="C155" s="91" t="s">
        <v>225</v>
      </c>
      <c r="D155" s="91" t="s">
        <v>129</v>
      </c>
      <c r="E155" s="92" t="s">
        <v>748</v>
      </c>
      <c r="F155" s="93" t="s">
        <v>749</v>
      </c>
      <c r="G155" s="94" t="s">
        <v>727</v>
      </c>
      <c r="H155" s="95">
        <v>12</v>
      </c>
      <c r="I155" s="3">
        <v>0</v>
      </c>
      <c r="J155" s="96">
        <f>ROUND(I155*H155,2)</f>
        <v>0</v>
      </c>
      <c r="K155" s="94" t="s">
        <v>856</v>
      </c>
      <c r="L155" s="14"/>
      <c r="M155" s="97" t="s">
        <v>1</v>
      </c>
      <c r="N155" s="98" t="s">
        <v>36</v>
      </c>
      <c r="O155" s="99"/>
      <c r="P155" s="100">
        <f>O155*H155</f>
        <v>0</v>
      </c>
      <c r="Q155" s="100">
        <v>0</v>
      </c>
      <c r="R155" s="100">
        <f>Q155*H155</f>
        <v>0</v>
      </c>
      <c r="S155" s="100">
        <v>0</v>
      </c>
      <c r="T155" s="101">
        <f>S155*H155</f>
        <v>0</v>
      </c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R155" s="102" t="s">
        <v>134</v>
      </c>
      <c r="AT155" s="102" t="s">
        <v>129</v>
      </c>
      <c r="AU155" s="102" t="s">
        <v>79</v>
      </c>
      <c r="AY155" s="6" t="s">
        <v>127</v>
      </c>
      <c r="BE155" s="103">
        <f>IF(N155="základní",J155,0)</f>
        <v>0</v>
      </c>
      <c r="BF155" s="103">
        <f>IF(N155="snížená",J155,0)</f>
        <v>0</v>
      </c>
      <c r="BG155" s="103">
        <f>IF(N155="zákl. přenesená",J155,0)</f>
        <v>0</v>
      </c>
      <c r="BH155" s="103">
        <f>IF(N155="sníž. přenesená",J155,0)</f>
        <v>0</v>
      </c>
      <c r="BI155" s="103">
        <f>IF(N155="nulová",J155,0)</f>
        <v>0</v>
      </c>
      <c r="BJ155" s="6" t="s">
        <v>79</v>
      </c>
      <c r="BK155" s="103">
        <f>ROUND(I155*H155,2)</f>
        <v>0</v>
      </c>
      <c r="BL155" s="6" t="s">
        <v>134</v>
      </c>
      <c r="BM155" s="102" t="s">
        <v>325</v>
      </c>
    </row>
    <row r="156" spans="1:65" s="16" customFormat="1" ht="19.2" x14ac:dyDescent="0.2">
      <c r="A156" s="13"/>
      <c r="B156" s="14"/>
      <c r="C156" s="13"/>
      <c r="D156" s="104" t="s">
        <v>136</v>
      </c>
      <c r="E156" s="13"/>
      <c r="F156" s="105" t="s">
        <v>749</v>
      </c>
      <c r="G156" s="13"/>
      <c r="H156" s="13"/>
      <c r="I156" s="13"/>
      <c r="J156" s="13"/>
      <c r="K156" s="195"/>
      <c r="L156" s="14"/>
      <c r="M156" s="106"/>
      <c r="N156" s="107"/>
      <c r="O156" s="99"/>
      <c r="P156" s="99"/>
      <c r="Q156" s="99"/>
      <c r="R156" s="99"/>
      <c r="S156" s="99"/>
      <c r="T156" s="10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6" t="s">
        <v>136</v>
      </c>
      <c r="AU156" s="6" t="s">
        <v>79</v>
      </c>
    </row>
    <row r="157" spans="1:65" s="16" customFormat="1" ht="24.15" customHeight="1" x14ac:dyDescent="0.2">
      <c r="A157" s="13"/>
      <c r="B157" s="14"/>
      <c r="C157" s="91" t="s">
        <v>231</v>
      </c>
      <c r="D157" s="91" t="s">
        <v>129</v>
      </c>
      <c r="E157" s="92" t="s">
        <v>750</v>
      </c>
      <c r="F157" s="93" t="s">
        <v>751</v>
      </c>
      <c r="G157" s="94" t="s">
        <v>727</v>
      </c>
      <c r="H157" s="95">
        <v>13.5</v>
      </c>
      <c r="I157" s="3">
        <v>0</v>
      </c>
      <c r="J157" s="96">
        <f>ROUND(I157*H157,2)</f>
        <v>0</v>
      </c>
      <c r="K157" s="94" t="s">
        <v>856</v>
      </c>
      <c r="L157" s="14"/>
      <c r="M157" s="97" t="s">
        <v>1</v>
      </c>
      <c r="N157" s="98" t="s">
        <v>36</v>
      </c>
      <c r="O157" s="99"/>
      <c r="P157" s="100">
        <f>O157*H157</f>
        <v>0</v>
      </c>
      <c r="Q157" s="100">
        <v>0</v>
      </c>
      <c r="R157" s="100">
        <f>Q157*H157</f>
        <v>0</v>
      </c>
      <c r="S157" s="100">
        <v>0</v>
      </c>
      <c r="T157" s="101">
        <f>S157*H157</f>
        <v>0</v>
      </c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R157" s="102" t="s">
        <v>134</v>
      </c>
      <c r="AT157" s="102" t="s">
        <v>129</v>
      </c>
      <c r="AU157" s="102" t="s">
        <v>79</v>
      </c>
      <c r="AY157" s="6" t="s">
        <v>127</v>
      </c>
      <c r="BE157" s="103">
        <f>IF(N157="základní",J157,0)</f>
        <v>0</v>
      </c>
      <c r="BF157" s="103">
        <f>IF(N157="snížená",J157,0)</f>
        <v>0</v>
      </c>
      <c r="BG157" s="103">
        <f>IF(N157="zákl. přenesená",J157,0)</f>
        <v>0</v>
      </c>
      <c r="BH157" s="103">
        <f>IF(N157="sníž. přenesená",J157,0)</f>
        <v>0</v>
      </c>
      <c r="BI157" s="103">
        <f>IF(N157="nulová",J157,0)</f>
        <v>0</v>
      </c>
      <c r="BJ157" s="6" t="s">
        <v>79</v>
      </c>
      <c r="BK157" s="103">
        <f>ROUND(I157*H157,2)</f>
        <v>0</v>
      </c>
      <c r="BL157" s="6" t="s">
        <v>134</v>
      </c>
      <c r="BM157" s="102" t="s">
        <v>337</v>
      </c>
    </row>
    <row r="158" spans="1:65" s="16" customFormat="1" ht="19.2" x14ac:dyDescent="0.2">
      <c r="A158" s="13"/>
      <c r="B158" s="14"/>
      <c r="C158" s="13"/>
      <c r="D158" s="104" t="s">
        <v>136</v>
      </c>
      <c r="E158" s="13"/>
      <c r="F158" s="105" t="s">
        <v>751</v>
      </c>
      <c r="G158" s="13"/>
      <c r="H158" s="13"/>
      <c r="I158" s="13"/>
      <c r="J158" s="13"/>
      <c r="K158" s="195"/>
      <c r="L158" s="14"/>
      <c r="M158" s="106"/>
      <c r="N158" s="107"/>
      <c r="O158" s="99"/>
      <c r="P158" s="99"/>
      <c r="Q158" s="99"/>
      <c r="R158" s="99"/>
      <c r="S158" s="99"/>
      <c r="T158" s="10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6" t="s">
        <v>136</v>
      </c>
      <c r="AU158" s="6" t="s">
        <v>79</v>
      </c>
    </row>
    <row r="159" spans="1:65" s="16" customFormat="1" ht="24.15" customHeight="1" x14ac:dyDescent="0.2">
      <c r="A159" s="13"/>
      <c r="B159" s="14"/>
      <c r="C159" s="91" t="s">
        <v>236</v>
      </c>
      <c r="D159" s="91" t="s">
        <v>129</v>
      </c>
      <c r="E159" s="92" t="s">
        <v>752</v>
      </c>
      <c r="F159" s="93" t="s">
        <v>753</v>
      </c>
      <c r="G159" s="94" t="s">
        <v>727</v>
      </c>
      <c r="H159" s="95">
        <v>12</v>
      </c>
      <c r="I159" s="3">
        <v>0</v>
      </c>
      <c r="J159" s="96">
        <f>ROUND(I159*H159,2)</f>
        <v>0</v>
      </c>
      <c r="K159" s="94" t="s">
        <v>856</v>
      </c>
      <c r="L159" s="14"/>
      <c r="M159" s="97" t="s">
        <v>1</v>
      </c>
      <c r="N159" s="98" t="s">
        <v>36</v>
      </c>
      <c r="O159" s="99"/>
      <c r="P159" s="100">
        <f>O159*H159</f>
        <v>0</v>
      </c>
      <c r="Q159" s="100">
        <v>0</v>
      </c>
      <c r="R159" s="100">
        <f>Q159*H159</f>
        <v>0</v>
      </c>
      <c r="S159" s="100">
        <v>0</v>
      </c>
      <c r="T159" s="101">
        <f>S159*H159</f>
        <v>0</v>
      </c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R159" s="102" t="s">
        <v>134</v>
      </c>
      <c r="AT159" s="102" t="s">
        <v>129</v>
      </c>
      <c r="AU159" s="102" t="s">
        <v>79</v>
      </c>
      <c r="AY159" s="6" t="s">
        <v>127</v>
      </c>
      <c r="BE159" s="103">
        <f>IF(N159="základní",J159,0)</f>
        <v>0</v>
      </c>
      <c r="BF159" s="103">
        <f>IF(N159="snížená",J159,0)</f>
        <v>0</v>
      </c>
      <c r="BG159" s="103">
        <f>IF(N159="zákl. přenesená",J159,0)</f>
        <v>0</v>
      </c>
      <c r="BH159" s="103">
        <f>IF(N159="sníž. přenesená",J159,0)</f>
        <v>0</v>
      </c>
      <c r="BI159" s="103">
        <f>IF(N159="nulová",J159,0)</f>
        <v>0</v>
      </c>
      <c r="BJ159" s="6" t="s">
        <v>79</v>
      </c>
      <c r="BK159" s="103">
        <f>ROUND(I159*H159,2)</f>
        <v>0</v>
      </c>
      <c r="BL159" s="6" t="s">
        <v>134</v>
      </c>
      <c r="BM159" s="102" t="s">
        <v>347</v>
      </c>
    </row>
    <row r="160" spans="1:65" s="16" customFormat="1" ht="19.2" x14ac:dyDescent="0.2">
      <c r="A160" s="13"/>
      <c r="B160" s="14"/>
      <c r="C160" s="13"/>
      <c r="D160" s="104" t="s">
        <v>136</v>
      </c>
      <c r="E160" s="13"/>
      <c r="F160" s="105" t="s">
        <v>753</v>
      </c>
      <c r="G160" s="13"/>
      <c r="H160" s="13"/>
      <c r="I160" s="13"/>
      <c r="J160" s="13"/>
      <c r="K160" s="195"/>
      <c r="L160" s="14"/>
      <c r="M160" s="106"/>
      <c r="N160" s="107"/>
      <c r="O160" s="99"/>
      <c r="P160" s="99"/>
      <c r="Q160" s="99"/>
      <c r="R160" s="99"/>
      <c r="S160" s="99"/>
      <c r="T160" s="10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6" t="s">
        <v>136</v>
      </c>
      <c r="AU160" s="6" t="s">
        <v>79</v>
      </c>
    </row>
    <row r="161" spans="1:65" s="16" customFormat="1" ht="24.15" customHeight="1" x14ac:dyDescent="0.2">
      <c r="A161" s="13"/>
      <c r="B161" s="14"/>
      <c r="C161" s="91" t="s">
        <v>243</v>
      </c>
      <c r="D161" s="91" t="s">
        <v>129</v>
      </c>
      <c r="E161" s="92" t="s">
        <v>754</v>
      </c>
      <c r="F161" s="93" t="s">
        <v>755</v>
      </c>
      <c r="G161" s="94" t="s">
        <v>151</v>
      </c>
      <c r="H161" s="95">
        <v>45</v>
      </c>
      <c r="I161" s="3">
        <v>0</v>
      </c>
      <c r="J161" s="96">
        <f>ROUND(I161*H161,2)</f>
        <v>0</v>
      </c>
      <c r="K161" s="94" t="s">
        <v>856</v>
      </c>
      <c r="L161" s="14"/>
      <c r="M161" s="97" t="s">
        <v>1</v>
      </c>
      <c r="N161" s="98" t="s">
        <v>36</v>
      </c>
      <c r="O161" s="99"/>
      <c r="P161" s="100">
        <f>O161*H161</f>
        <v>0</v>
      </c>
      <c r="Q161" s="100">
        <v>0</v>
      </c>
      <c r="R161" s="100">
        <f>Q161*H161</f>
        <v>0</v>
      </c>
      <c r="S161" s="100">
        <v>0</v>
      </c>
      <c r="T161" s="101">
        <f>S161*H161</f>
        <v>0</v>
      </c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R161" s="102" t="s">
        <v>134</v>
      </c>
      <c r="AT161" s="102" t="s">
        <v>129</v>
      </c>
      <c r="AU161" s="102" t="s">
        <v>79</v>
      </c>
      <c r="AY161" s="6" t="s">
        <v>127</v>
      </c>
      <c r="BE161" s="103">
        <f>IF(N161="základní",J161,0)</f>
        <v>0</v>
      </c>
      <c r="BF161" s="103">
        <f>IF(N161="snížená",J161,0)</f>
        <v>0</v>
      </c>
      <c r="BG161" s="103">
        <f>IF(N161="zákl. přenesená",J161,0)</f>
        <v>0</v>
      </c>
      <c r="BH161" s="103">
        <f>IF(N161="sníž. přenesená",J161,0)</f>
        <v>0</v>
      </c>
      <c r="BI161" s="103">
        <f>IF(N161="nulová",J161,0)</f>
        <v>0</v>
      </c>
      <c r="BJ161" s="6" t="s">
        <v>79</v>
      </c>
      <c r="BK161" s="103">
        <f>ROUND(I161*H161,2)</f>
        <v>0</v>
      </c>
      <c r="BL161" s="6" t="s">
        <v>134</v>
      </c>
      <c r="BM161" s="102" t="s">
        <v>360</v>
      </c>
    </row>
    <row r="162" spans="1:65" s="16" customFormat="1" ht="19.2" x14ac:dyDescent="0.2">
      <c r="A162" s="13"/>
      <c r="B162" s="14"/>
      <c r="C162" s="13"/>
      <c r="D162" s="104" t="s">
        <v>136</v>
      </c>
      <c r="E162" s="13"/>
      <c r="F162" s="105" t="s">
        <v>755</v>
      </c>
      <c r="G162" s="13"/>
      <c r="H162" s="13"/>
      <c r="I162" s="13"/>
      <c r="J162" s="13"/>
      <c r="K162" s="195"/>
      <c r="L162" s="14"/>
      <c r="M162" s="106"/>
      <c r="N162" s="107"/>
      <c r="O162" s="99"/>
      <c r="P162" s="99"/>
      <c r="Q162" s="99"/>
      <c r="R162" s="99"/>
      <c r="S162" s="99"/>
      <c r="T162" s="10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6" t="s">
        <v>136</v>
      </c>
      <c r="AU162" s="6" t="s">
        <v>79</v>
      </c>
    </row>
    <row r="163" spans="1:65" s="16" customFormat="1" ht="24.15" customHeight="1" x14ac:dyDescent="0.2">
      <c r="A163" s="13"/>
      <c r="B163" s="14"/>
      <c r="C163" s="91" t="s">
        <v>7</v>
      </c>
      <c r="D163" s="91" t="s">
        <v>129</v>
      </c>
      <c r="E163" s="92" t="s">
        <v>756</v>
      </c>
      <c r="F163" s="93" t="s">
        <v>757</v>
      </c>
      <c r="G163" s="94" t="s">
        <v>151</v>
      </c>
      <c r="H163" s="95">
        <v>45</v>
      </c>
      <c r="I163" s="3">
        <v>0</v>
      </c>
      <c r="J163" s="96">
        <f>ROUND(I163*H163,2)</f>
        <v>0</v>
      </c>
      <c r="K163" s="94" t="s">
        <v>856</v>
      </c>
      <c r="L163" s="14"/>
      <c r="M163" s="97" t="s">
        <v>1</v>
      </c>
      <c r="N163" s="98" t="s">
        <v>36</v>
      </c>
      <c r="O163" s="99"/>
      <c r="P163" s="100">
        <f>O163*H163</f>
        <v>0</v>
      </c>
      <c r="Q163" s="100">
        <v>0</v>
      </c>
      <c r="R163" s="100">
        <f>Q163*H163</f>
        <v>0</v>
      </c>
      <c r="S163" s="100">
        <v>0</v>
      </c>
      <c r="T163" s="101">
        <f>S163*H163</f>
        <v>0</v>
      </c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R163" s="102" t="s">
        <v>134</v>
      </c>
      <c r="AT163" s="102" t="s">
        <v>129</v>
      </c>
      <c r="AU163" s="102" t="s">
        <v>79</v>
      </c>
      <c r="AY163" s="6" t="s">
        <v>127</v>
      </c>
      <c r="BE163" s="103">
        <f>IF(N163="základní",J163,0)</f>
        <v>0</v>
      </c>
      <c r="BF163" s="103">
        <f>IF(N163="snížená",J163,0)</f>
        <v>0</v>
      </c>
      <c r="BG163" s="103">
        <f>IF(N163="zákl. přenesená",J163,0)</f>
        <v>0</v>
      </c>
      <c r="BH163" s="103">
        <f>IF(N163="sníž. přenesená",J163,0)</f>
        <v>0</v>
      </c>
      <c r="BI163" s="103">
        <f>IF(N163="nulová",J163,0)</f>
        <v>0</v>
      </c>
      <c r="BJ163" s="6" t="s">
        <v>79</v>
      </c>
      <c r="BK163" s="103">
        <f>ROUND(I163*H163,2)</f>
        <v>0</v>
      </c>
      <c r="BL163" s="6" t="s">
        <v>134</v>
      </c>
      <c r="BM163" s="102" t="s">
        <v>369</v>
      </c>
    </row>
    <row r="164" spans="1:65" s="16" customFormat="1" ht="19.2" x14ac:dyDescent="0.2">
      <c r="A164" s="13"/>
      <c r="B164" s="14"/>
      <c r="C164" s="13"/>
      <c r="D164" s="104" t="s">
        <v>136</v>
      </c>
      <c r="E164" s="13"/>
      <c r="F164" s="105" t="s">
        <v>757</v>
      </c>
      <c r="G164" s="13"/>
      <c r="H164" s="13"/>
      <c r="I164" s="13"/>
      <c r="J164" s="13"/>
      <c r="K164" s="195"/>
      <c r="L164" s="14"/>
      <c r="M164" s="106"/>
      <c r="N164" s="107"/>
      <c r="O164" s="99"/>
      <c r="P164" s="99"/>
      <c r="Q164" s="99"/>
      <c r="R164" s="99"/>
      <c r="S164" s="99"/>
      <c r="T164" s="10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6" t="s">
        <v>136</v>
      </c>
      <c r="AU164" s="6" t="s">
        <v>79</v>
      </c>
    </row>
    <row r="165" spans="1:65" s="16" customFormat="1" ht="24.15" customHeight="1" x14ac:dyDescent="0.2">
      <c r="A165" s="13"/>
      <c r="B165" s="14"/>
      <c r="C165" s="91" t="s">
        <v>256</v>
      </c>
      <c r="D165" s="91" t="s">
        <v>129</v>
      </c>
      <c r="E165" s="92" t="s">
        <v>758</v>
      </c>
      <c r="F165" s="93" t="s">
        <v>759</v>
      </c>
      <c r="G165" s="94" t="s">
        <v>151</v>
      </c>
      <c r="H165" s="95">
        <v>60</v>
      </c>
      <c r="I165" s="3">
        <v>0</v>
      </c>
      <c r="J165" s="96">
        <f>ROUND(I165*H165,2)</f>
        <v>0</v>
      </c>
      <c r="K165" s="94" t="s">
        <v>856</v>
      </c>
      <c r="L165" s="14"/>
      <c r="M165" s="97" t="s">
        <v>1</v>
      </c>
      <c r="N165" s="98" t="s">
        <v>36</v>
      </c>
      <c r="O165" s="99"/>
      <c r="P165" s="100">
        <f>O165*H165</f>
        <v>0</v>
      </c>
      <c r="Q165" s="100">
        <v>0</v>
      </c>
      <c r="R165" s="100">
        <f>Q165*H165</f>
        <v>0</v>
      </c>
      <c r="S165" s="100">
        <v>0</v>
      </c>
      <c r="T165" s="101">
        <f>S165*H165</f>
        <v>0</v>
      </c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R165" s="102" t="s">
        <v>134</v>
      </c>
      <c r="AT165" s="102" t="s">
        <v>129</v>
      </c>
      <c r="AU165" s="102" t="s">
        <v>79</v>
      </c>
      <c r="AY165" s="6" t="s">
        <v>127</v>
      </c>
      <c r="BE165" s="103">
        <f>IF(N165="základní",J165,0)</f>
        <v>0</v>
      </c>
      <c r="BF165" s="103">
        <f>IF(N165="snížená",J165,0)</f>
        <v>0</v>
      </c>
      <c r="BG165" s="103">
        <f>IF(N165="zákl. přenesená",J165,0)</f>
        <v>0</v>
      </c>
      <c r="BH165" s="103">
        <f>IF(N165="sníž. přenesená",J165,0)</f>
        <v>0</v>
      </c>
      <c r="BI165" s="103">
        <f>IF(N165="nulová",J165,0)</f>
        <v>0</v>
      </c>
      <c r="BJ165" s="6" t="s">
        <v>79</v>
      </c>
      <c r="BK165" s="103">
        <f>ROUND(I165*H165,2)</f>
        <v>0</v>
      </c>
      <c r="BL165" s="6" t="s">
        <v>134</v>
      </c>
      <c r="BM165" s="102" t="s">
        <v>378</v>
      </c>
    </row>
    <row r="166" spans="1:65" s="16" customFormat="1" x14ac:dyDescent="0.2">
      <c r="A166" s="13"/>
      <c r="B166" s="14"/>
      <c r="C166" s="13"/>
      <c r="D166" s="104" t="s">
        <v>136</v>
      </c>
      <c r="E166" s="13"/>
      <c r="F166" s="105" t="s">
        <v>759</v>
      </c>
      <c r="G166" s="13"/>
      <c r="H166" s="13"/>
      <c r="I166" s="13"/>
      <c r="J166" s="13"/>
      <c r="K166" s="195"/>
      <c r="L166" s="14"/>
      <c r="M166" s="106"/>
      <c r="N166" s="107"/>
      <c r="O166" s="99"/>
      <c r="P166" s="99"/>
      <c r="Q166" s="99"/>
      <c r="R166" s="99"/>
      <c r="S166" s="99"/>
      <c r="T166" s="10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6" t="s">
        <v>136</v>
      </c>
      <c r="AU166" s="6" t="s">
        <v>79</v>
      </c>
    </row>
    <row r="167" spans="1:65" s="16" customFormat="1" ht="49.2" customHeight="1" x14ac:dyDescent="0.2">
      <c r="A167" s="13"/>
      <c r="B167" s="14"/>
      <c r="C167" s="91" t="s">
        <v>261</v>
      </c>
      <c r="D167" s="91" t="s">
        <v>129</v>
      </c>
      <c r="E167" s="92" t="s">
        <v>760</v>
      </c>
      <c r="F167" s="93" t="s">
        <v>761</v>
      </c>
      <c r="G167" s="94" t="s">
        <v>151</v>
      </c>
      <c r="H167" s="95">
        <v>75</v>
      </c>
      <c r="I167" s="3">
        <v>0</v>
      </c>
      <c r="J167" s="96">
        <f>ROUND(I167*H167,2)</f>
        <v>0</v>
      </c>
      <c r="K167" s="94" t="s">
        <v>856</v>
      </c>
      <c r="L167" s="14"/>
      <c r="M167" s="97" t="s">
        <v>1</v>
      </c>
      <c r="N167" s="98" t="s">
        <v>36</v>
      </c>
      <c r="O167" s="99"/>
      <c r="P167" s="100">
        <f>O167*H167</f>
        <v>0</v>
      </c>
      <c r="Q167" s="100">
        <v>0</v>
      </c>
      <c r="R167" s="100">
        <f>Q167*H167</f>
        <v>0</v>
      </c>
      <c r="S167" s="100">
        <v>0</v>
      </c>
      <c r="T167" s="101">
        <f>S167*H167</f>
        <v>0</v>
      </c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R167" s="102" t="s">
        <v>134</v>
      </c>
      <c r="AT167" s="102" t="s">
        <v>129</v>
      </c>
      <c r="AU167" s="102" t="s">
        <v>79</v>
      </c>
      <c r="AY167" s="6" t="s">
        <v>127</v>
      </c>
      <c r="BE167" s="103">
        <f>IF(N167="základní",J167,0)</f>
        <v>0</v>
      </c>
      <c r="BF167" s="103">
        <f>IF(N167="snížená",J167,0)</f>
        <v>0</v>
      </c>
      <c r="BG167" s="103">
        <f>IF(N167="zákl. přenesená",J167,0)</f>
        <v>0</v>
      </c>
      <c r="BH167" s="103">
        <f>IF(N167="sníž. přenesená",J167,0)</f>
        <v>0</v>
      </c>
      <c r="BI167" s="103">
        <f>IF(N167="nulová",J167,0)</f>
        <v>0</v>
      </c>
      <c r="BJ167" s="6" t="s">
        <v>79</v>
      </c>
      <c r="BK167" s="103">
        <f>ROUND(I167*H167,2)</f>
        <v>0</v>
      </c>
      <c r="BL167" s="6" t="s">
        <v>134</v>
      </c>
      <c r="BM167" s="102" t="s">
        <v>391</v>
      </c>
    </row>
    <row r="168" spans="1:65" s="16" customFormat="1" ht="28.8" x14ac:dyDescent="0.2">
      <c r="A168" s="13"/>
      <c r="B168" s="14"/>
      <c r="C168" s="13"/>
      <c r="D168" s="104" t="s">
        <v>136</v>
      </c>
      <c r="E168" s="13"/>
      <c r="F168" s="105" t="s">
        <v>761</v>
      </c>
      <c r="G168" s="13"/>
      <c r="H168" s="13"/>
      <c r="I168" s="13"/>
      <c r="J168" s="13"/>
      <c r="K168" s="195"/>
      <c r="L168" s="14"/>
      <c r="M168" s="106"/>
      <c r="N168" s="107"/>
      <c r="O168" s="99"/>
      <c r="P168" s="99"/>
      <c r="Q168" s="99"/>
      <c r="R168" s="99"/>
      <c r="S168" s="99"/>
      <c r="T168" s="10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6" t="s">
        <v>136</v>
      </c>
      <c r="AU168" s="6" t="s">
        <v>79</v>
      </c>
    </row>
    <row r="169" spans="1:65" s="16" customFormat="1" ht="14.4" customHeight="1" x14ac:dyDescent="0.2">
      <c r="A169" s="13"/>
      <c r="B169" s="14"/>
      <c r="C169" s="91" t="s">
        <v>267</v>
      </c>
      <c r="D169" s="91" t="s">
        <v>129</v>
      </c>
      <c r="E169" s="92" t="s">
        <v>762</v>
      </c>
      <c r="F169" s="93" t="s">
        <v>763</v>
      </c>
      <c r="G169" s="94" t="s">
        <v>727</v>
      </c>
      <c r="H169" s="95">
        <v>12</v>
      </c>
      <c r="I169" s="3">
        <v>0</v>
      </c>
      <c r="J169" s="96">
        <f>ROUND(I169*H169,2)</f>
        <v>0</v>
      </c>
      <c r="K169" s="94" t="s">
        <v>856</v>
      </c>
      <c r="L169" s="14"/>
      <c r="M169" s="97" t="s">
        <v>1</v>
      </c>
      <c r="N169" s="98" t="s">
        <v>36</v>
      </c>
      <c r="O169" s="99"/>
      <c r="P169" s="100">
        <f>O169*H169</f>
        <v>0</v>
      </c>
      <c r="Q169" s="100">
        <v>0</v>
      </c>
      <c r="R169" s="100">
        <f>Q169*H169</f>
        <v>0</v>
      </c>
      <c r="S169" s="100">
        <v>0</v>
      </c>
      <c r="T169" s="101">
        <f>S169*H169</f>
        <v>0</v>
      </c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R169" s="102" t="s">
        <v>134</v>
      </c>
      <c r="AT169" s="102" t="s">
        <v>129</v>
      </c>
      <c r="AU169" s="102" t="s">
        <v>79</v>
      </c>
      <c r="AY169" s="6" t="s">
        <v>127</v>
      </c>
      <c r="BE169" s="103">
        <f>IF(N169="základní",J169,0)</f>
        <v>0</v>
      </c>
      <c r="BF169" s="103">
        <f>IF(N169="snížená",J169,0)</f>
        <v>0</v>
      </c>
      <c r="BG169" s="103">
        <f>IF(N169="zákl. přenesená",J169,0)</f>
        <v>0</v>
      </c>
      <c r="BH169" s="103">
        <f>IF(N169="sníž. přenesená",J169,0)</f>
        <v>0</v>
      </c>
      <c r="BI169" s="103">
        <f>IF(N169="nulová",J169,0)</f>
        <v>0</v>
      </c>
      <c r="BJ169" s="6" t="s">
        <v>79</v>
      </c>
      <c r="BK169" s="103">
        <f>ROUND(I169*H169,2)</f>
        <v>0</v>
      </c>
      <c r="BL169" s="6" t="s">
        <v>134</v>
      </c>
      <c r="BM169" s="102" t="s">
        <v>401</v>
      </c>
    </row>
    <row r="170" spans="1:65" s="16" customFormat="1" x14ac:dyDescent="0.2">
      <c r="A170" s="13"/>
      <c r="B170" s="14"/>
      <c r="C170" s="13"/>
      <c r="D170" s="104" t="s">
        <v>136</v>
      </c>
      <c r="E170" s="13"/>
      <c r="F170" s="105" t="s">
        <v>763</v>
      </c>
      <c r="G170" s="13"/>
      <c r="H170" s="13"/>
      <c r="I170" s="13"/>
      <c r="J170" s="13"/>
      <c r="K170" s="195"/>
      <c r="L170" s="14"/>
      <c r="M170" s="106"/>
      <c r="N170" s="107"/>
      <c r="O170" s="99"/>
      <c r="P170" s="99"/>
      <c r="Q170" s="99"/>
      <c r="R170" s="99"/>
      <c r="S170" s="99"/>
      <c r="T170" s="10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6" t="s">
        <v>136</v>
      </c>
      <c r="AU170" s="6" t="s">
        <v>79</v>
      </c>
    </row>
    <row r="171" spans="1:65" s="16" customFormat="1" ht="24.15" customHeight="1" x14ac:dyDescent="0.2">
      <c r="A171" s="13"/>
      <c r="B171" s="14"/>
      <c r="C171" s="91" t="s">
        <v>272</v>
      </c>
      <c r="D171" s="91" t="s">
        <v>129</v>
      </c>
      <c r="E171" s="92" t="s">
        <v>764</v>
      </c>
      <c r="F171" s="93" t="s">
        <v>765</v>
      </c>
      <c r="G171" s="94" t="s">
        <v>766</v>
      </c>
      <c r="H171" s="95">
        <v>8</v>
      </c>
      <c r="I171" s="3">
        <v>0</v>
      </c>
      <c r="J171" s="96">
        <f>ROUND(I171*H171,2)</f>
        <v>0</v>
      </c>
      <c r="K171" s="94" t="s">
        <v>856</v>
      </c>
      <c r="L171" s="14"/>
      <c r="M171" s="97" t="s">
        <v>1</v>
      </c>
      <c r="N171" s="98" t="s">
        <v>36</v>
      </c>
      <c r="O171" s="99"/>
      <c r="P171" s="100">
        <f>O171*H171</f>
        <v>0</v>
      </c>
      <c r="Q171" s="100">
        <v>0</v>
      </c>
      <c r="R171" s="100">
        <f>Q171*H171</f>
        <v>0</v>
      </c>
      <c r="S171" s="100">
        <v>0</v>
      </c>
      <c r="T171" s="101">
        <f>S171*H171</f>
        <v>0</v>
      </c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R171" s="102" t="s">
        <v>134</v>
      </c>
      <c r="AT171" s="102" t="s">
        <v>129</v>
      </c>
      <c r="AU171" s="102" t="s">
        <v>79</v>
      </c>
      <c r="AY171" s="6" t="s">
        <v>127</v>
      </c>
      <c r="BE171" s="103">
        <f>IF(N171="základní",J171,0)</f>
        <v>0</v>
      </c>
      <c r="BF171" s="103">
        <f>IF(N171="snížená",J171,0)</f>
        <v>0</v>
      </c>
      <c r="BG171" s="103">
        <f>IF(N171="zákl. přenesená",J171,0)</f>
        <v>0</v>
      </c>
      <c r="BH171" s="103">
        <f>IF(N171="sníž. přenesená",J171,0)</f>
        <v>0</v>
      </c>
      <c r="BI171" s="103">
        <f>IF(N171="nulová",J171,0)</f>
        <v>0</v>
      </c>
      <c r="BJ171" s="6" t="s">
        <v>79</v>
      </c>
      <c r="BK171" s="103">
        <f>ROUND(I171*H171,2)</f>
        <v>0</v>
      </c>
      <c r="BL171" s="6" t="s">
        <v>134</v>
      </c>
      <c r="BM171" s="102" t="s">
        <v>410</v>
      </c>
    </row>
    <row r="172" spans="1:65" s="16" customFormat="1" x14ac:dyDescent="0.2">
      <c r="A172" s="13"/>
      <c r="B172" s="14"/>
      <c r="C172" s="13"/>
      <c r="D172" s="104" t="s">
        <v>136</v>
      </c>
      <c r="E172" s="13"/>
      <c r="F172" s="105" t="s">
        <v>765</v>
      </c>
      <c r="G172" s="13"/>
      <c r="H172" s="13"/>
      <c r="I172" s="13"/>
      <c r="J172" s="13"/>
      <c r="K172" s="195"/>
      <c r="L172" s="14"/>
      <c r="M172" s="142"/>
      <c r="N172" s="143"/>
      <c r="O172" s="144"/>
      <c r="P172" s="144"/>
      <c r="Q172" s="144"/>
      <c r="R172" s="144"/>
      <c r="S172" s="144"/>
      <c r="T172" s="1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6" t="s">
        <v>136</v>
      </c>
      <c r="AU172" s="6" t="s">
        <v>79</v>
      </c>
    </row>
    <row r="173" spans="1:65" s="16" customFormat="1" ht="6.9" customHeight="1" x14ac:dyDescent="0.2">
      <c r="A173" s="13"/>
      <c r="B173" s="43"/>
      <c r="C173" s="44"/>
      <c r="D173" s="44"/>
      <c r="E173" s="44"/>
      <c r="F173" s="44"/>
      <c r="G173" s="44"/>
      <c r="H173" s="44"/>
      <c r="I173" s="44"/>
      <c r="J173" s="44"/>
      <c r="K173" s="201"/>
      <c r="L173" s="14"/>
      <c r="M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</row>
  </sheetData>
  <sheetProtection password="E8F5" sheet="1" objects="1" scenarios="1"/>
  <autoFilter ref="C118:K17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0"/>
  <sheetViews>
    <sheetView showGridLines="0" workbookViewId="0">
      <selection activeCell="I189" sqref="I189"/>
    </sheetView>
  </sheetViews>
  <sheetFormatPr defaultColWidth="9.28515625" defaultRowHeight="10.199999999999999" x14ac:dyDescent="0.2"/>
  <cols>
    <col min="1" max="1" width="8.28515625" style="5" customWidth="1"/>
    <col min="2" max="2" width="1.140625" style="5" customWidth="1"/>
    <col min="3" max="3" width="4.140625" style="5" customWidth="1"/>
    <col min="4" max="4" width="4.28515625" style="5" customWidth="1"/>
    <col min="5" max="5" width="17.140625" style="5" customWidth="1"/>
    <col min="6" max="6" width="50.85546875" style="5" customWidth="1"/>
    <col min="7" max="7" width="7.42578125" style="5" customWidth="1"/>
    <col min="8" max="8" width="14" style="5" customWidth="1"/>
    <col min="9" max="9" width="15.85546875" style="5" customWidth="1"/>
    <col min="10" max="10" width="22.28515625" style="5" customWidth="1"/>
    <col min="11" max="11" width="22.28515625" style="193" customWidth="1"/>
    <col min="12" max="12" width="9.28515625" style="5" customWidth="1"/>
    <col min="13" max="13" width="10.85546875" style="5" hidden="1" customWidth="1"/>
    <col min="14" max="14" width="9.28515625" style="5" hidden="1"/>
    <col min="15" max="20" width="14.140625" style="5" hidden="1" customWidth="1"/>
    <col min="21" max="21" width="16.28515625" style="5" hidden="1" customWidth="1"/>
    <col min="22" max="22" width="12.28515625" style="5" customWidth="1"/>
    <col min="23" max="23" width="16.28515625" style="5" customWidth="1"/>
    <col min="24" max="24" width="12.28515625" style="5" customWidth="1"/>
    <col min="25" max="25" width="15" style="5" customWidth="1"/>
    <col min="26" max="26" width="11" style="5" customWidth="1"/>
    <col min="27" max="27" width="15" style="5" customWidth="1"/>
    <col min="28" max="28" width="16.28515625" style="5" customWidth="1"/>
    <col min="29" max="29" width="11" style="5" customWidth="1"/>
    <col min="30" max="30" width="15" style="5" customWidth="1"/>
    <col min="31" max="31" width="16.28515625" style="5" customWidth="1"/>
    <col min="32" max="43" width="9.28515625" style="5"/>
    <col min="44" max="64" width="9.28515625" style="5" hidden="1"/>
    <col min="65" max="65" width="8.140625" style="5" hidden="1" customWidth="1"/>
    <col min="66" max="16384" width="9.28515625" style="5"/>
  </cols>
  <sheetData>
    <row r="2" spans="1:46" ht="36.9" customHeight="1" x14ac:dyDescent="0.2">
      <c r="L2" s="209" t="s">
        <v>5</v>
      </c>
      <c r="M2" s="210"/>
      <c r="N2" s="210"/>
      <c r="O2" s="210"/>
      <c r="P2" s="210"/>
      <c r="Q2" s="210"/>
      <c r="R2" s="210"/>
      <c r="S2" s="210"/>
      <c r="T2" s="210"/>
      <c r="U2" s="210"/>
      <c r="V2" s="210"/>
      <c r="AT2" s="6" t="s">
        <v>92</v>
      </c>
    </row>
    <row r="3" spans="1:46" ht="6.9" customHeight="1" x14ac:dyDescent="0.2">
      <c r="B3" s="7"/>
      <c r="C3" s="8"/>
      <c r="D3" s="8"/>
      <c r="E3" s="8"/>
      <c r="F3" s="8"/>
      <c r="G3" s="8"/>
      <c r="H3" s="8"/>
      <c r="I3" s="8"/>
      <c r="J3" s="8"/>
      <c r="K3" s="194"/>
      <c r="L3" s="9"/>
      <c r="AT3" s="6" t="s">
        <v>81</v>
      </c>
    </row>
    <row r="4" spans="1:46" ht="24.9" customHeight="1" x14ac:dyDescent="0.2">
      <c r="B4" s="9"/>
      <c r="D4" s="10" t="s">
        <v>93</v>
      </c>
      <c r="L4" s="9"/>
      <c r="M4" s="11" t="s">
        <v>10</v>
      </c>
      <c r="AT4" s="6" t="s">
        <v>3</v>
      </c>
    </row>
    <row r="5" spans="1:46" ht="6.9" customHeight="1" x14ac:dyDescent="0.2">
      <c r="B5" s="9"/>
      <c r="L5" s="9"/>
    </row>
    <row r="6" spans="1:46" ht="12" customHeight="1" x14ac:dyDescent="0.2">
      <c r="B6" s="9"/>
      <c r="D6" s="12" t="s">
        <v>15</v>
      </c>
      <c r="L6" s="9"/>
    </row>
    <row r="7" spans="1:46" ht="26.25" customHeight="1" x14ac:dyDescent="0.2">
      <c r="B7" s="9"/>
      <c r="E7" s="249" t="str">
        <f>'Rekapitulace stavby'!K6</f>
        <v>SŠ zemědělská a VOŠ Chrudim - hospodaření se srážkovými vodami v areálu školního statku</v>
      </c>
      <c r="F7" s="250"/>
      <c r="G7" s="250"/>
      <c r="H7" s="250"/>
      <c r="L7" s="9"/>
    </row>
    <row r="8" spans="1:46" s="16" customFormat="1" ht="12" customHeight="1" x14ac:dyDescent="0.2">
      <c r="A8" s="13"/>
      <c r="B8" s="14"/>
      <c r="C8" s="13"/>
      <c r="D8" s="12" t="s">
        <v>94</v>
      </c>
      <c r="E8" s="13"/>
      <c r="F8" s="13"/>
      <c r="G8" s="13"/>
      <c r="H8" s="13"/>
      <c r="I8" s="13"/>
      <c r="J8" s="13"/>
      <c r="K8" s="195"/>
      <c r="L8" s="15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</row>
    <row r="9" spans="1:46" s="16" customFormat="1" ht="16.5" customHeight="1" x14ac:dyDescent="0.2">
      <c r="A9" s="13"/>
      <c r="B9" s="14"/>
      <c r="C9" s="13"/>
      <c r="D9" s="13"/>
      <c r="E9" s="232" t="s">
        <v>857</v>
      </c>
      <c r="F9" s="248"/>
      <c r="G9" s="248"/>
      <c r="H9" s="248"/>
      <c r="I9" s="13"/>
      <c r="J9" s="13"/>
      <c r="K9" s="195"/>
      <c r="L9" s="15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</row>
    <row r="10" spans="1:46" s="16" customFormat="1" x14ac:dyDescent="0.2">
      <c r="A10" s="13"/>
      <c r="B10" s="14"/>
      <c r="C10" s="13"/>
      <c r="D10" s="13"/>
      <c r="E10" s="13"/>
      <c r="F10" s="13"/>
      <c r="G10" s="13"/>
      <c r="H10" s="13"/>
      <c r="I10" s="13"/>
      <c r="J10" s="13"/>
      <c r="K10" s="195"/>
      <c r="L10" s="15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</row>
    <row r="11" spans="1:46" s="16" customFormat="1" ht="12" customHeight="1" x14ac:dyDescent="0.2">
      <c r="A11" s="13"/>
      <c r="B11" s="14"/>
      <c r="C11" s="13"/>
      <c r="D11" s="12" t="s">
        <v>17</v>
      </c>
      <c r="E11" s="13"/>
      <c r="F11" s="17" t="s">
        <v>1</v>
      </c>
      <c r="G11" s="13"/>
      <c r="H11" s="13"/>
      <c r="I11" s="12" t="s">
        <v>18</v>
      </c>
      <c r="J11" s="17" t="s">
        <v>1</v>
      </c>
      <c r="K11" s="195"/>
      <c r="L11" s="15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</row>
    <row r="12" spans="1:46" s="16" customFormat="1" ht="12" customHeight="1" x14ac:dyDescent="0.2">
      <c r="A12" s="13"/>
      <c r="B12" s="14"/>
      <c r="C12" s="13"/>
      <c r="D12" s="12" t="s">
        <v>19</v>
      </c>
      <c r="E12" s="13"/>
      <c r="F12" s="17" t="s">
        <v>20</v>
      </c>
      <c r="G12" s="13"/>
      <c r="H12" s="13"/>
      <c r="I12" s="12" t="s">
        <v>21</v>
      </c>
      <c r="J12" s="18"/>
      <c r="K12" s="195"/>
      <c r="L12" s="15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</row>
    <row r="13" spans="1:46" s="16" customFormat="1" ht="10.95" customHeight="1" x14ac:dyDescent="0.2">
      <c r="A13" s="13"/>
      <c r="B13" s="14"/>
      <c r="C13" s="13"/>
      <c r="D13" s="13"/>
      <c r="E13" s="13"/>
      <c r="F13" s="13"/>
      <c r="G13" s="13"/>
      <c r="H13" s="13"/>
      <c r="I13" s="13"/>
      <c r="J13" s="13"/>
      <c r="K13" s="195"/>
      <c r="L13" s="15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</row>
    <row r="14" spans="1:46" s="16" customFormat="1" ht="12" customHeight="1" x14ac:dyDescent="0.2">
      <c r="A14" s="13"/>
      <c r="B14" s="14"/>
      <c r="C14" s="13"/>
      <c r="D14" s="12" t="s">
        <v>22</v>
      </c>
      <c r="E14" s="13"/>
      <c r="F14" s="13"/>
      <c r="G14" s="13"/>
      <c r="H14" s="13"/>
      <c r="I14" s="12" t="s">
        <v>23</v>
      </c>
      <c r="J14" s="17" t="str">
        <f>IF('Rekapitulace stavby'!AN10="","",'Rekapitulace stavby'!AN10)</f>
        <v/>
      </c>
      <c r="K14" s="195"/>
      <c r="L14" s="15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</row>
    <row r="15" spans="1:46" s="16" customFormat="1" ht="18" customHeight="1" x14ac:dyDescent="0.2">
      <c r="A15" s="13"/>
      <c r="B15" s="14"/>
      <c r="C15" s="13"/>
      <c r="D15" s="13"/>
      <c r="E15" s="17" t="str">
        <f>IF('Rekapitulace stavby'!E11="","",'Rekapitulace stavby'!E11)</f>
        <v xml:space="preserve"> </v>
      </c>
      <c r="F15" s="13"/>
      <c r="G15" s="13"/>
      <c r="H15" s="13"/>
      <c r="I15" s="12" t="s">
        <v>24</v>
      </c>
      <c r="J15" s="17" t="str">
        <f>IF('Rekapitulace stavby'!AN11="","",'Rekapitulace stavby'!AN11)</f>
        <v/>
      </c>
      <c r="K15" s="195"/>
      <c r="L15" s="15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46" s="16" customFormat="1" ht="6.9" customHeight="1" x14ac:dyDescent="0.2">
      <c r="A16" s="13"/>
      <c r="B16" s="14"/>
      <c r="C16" s="13"/>
      <c r="D16" s="13"/>
      <c r="E16" s="13"/>
      <c r="F16" s="13"/>
      <c r="G16" s="13"/>
      <c r="H16" s="13"/>
      <c r="I16" s="13"/>
      <c r="J16" s="13"/>
      <c r="K16" s="195"/>
      <c r="L16" s="15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6" customFormat="1" ht="12" customHeight="1" x14ac:dyDescent="0.2">
      <c r="A17" s="13"/>
      <c r="B17" s="14"/>
      <c r="C17" s="13"/>
      <c r="D17" s="12" t="s">
        <v>25</v>
      </c>
      <c r="E17" s="13"/>
      <c r="F17" s="13"/>
      <c r="G17" s="13"/>
      <c r="H17" s="13"/>
      <c r="I17" s="12" t="s">
        <v>23</v>
      </c>
      <c r="J17" s="1" t="str">
        <f>'Rekapitulace stavby'!AN13</f>
        <v>Vyplň údaj</v>
      </c>
      <c r="K17" s="195"/>
      <c r="L17" s="15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6" customFormat="1" ht="18" customHeight="1" x14ac:dyDescent="0.2">
      <c r="A18" s="13"/>
      <c r="B18" s="14"/>
      <c r="C18" s="13"/>
      <c r="D18" s="13"/>
      <c r="E18" s="251" t="str">
        <f>'Rekapitulace stavby'!E14</f>
        <v>Vyplň údaj</v>
      </c>
      <c r="F18" s="252"/>
      <c r="G18" s="252"/>
      <c r="H18" s="252"/>
      <c r="I18" s="12" t="s">
        <v>24</v>
      </c>
      <c r="J18" s="1" t="str">
        <f>'Rekapitulace stavby'!AN14</f>
        <v>Vyplň údaj</v>
      </c>
      <c r="K18" s="195"/>
      <c r="L18" s="15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6" customFormat="1" ht="6.9" customHeight="1" x14ac:dyDescent="0.2">
      <c r="A19" s="13"/>
      <c r="B19" s="14"/>
      <c r="C19" s="13"/>
      <c r="D19" s="13"/>
      <c r="E19" s="13"/>
      <c r="F19" s="13"/>
      <c r="G19" s="13"/>
      <c r="H19" s="13"/>
      <c r="I19" s="13"/>
      <c r="J19" s="13"/>
      <c r="K19" s="195"/>
      <c r="L19" s="15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6" customFormat="1" ht="12" customHeight="1" x14ac:dyDescent="0.2">
      <c r="A20" s="13"/>
      <c r="B20" s="14"/>
      <c r="C20" s="13"/>
      <c r="D20" s="12" t="s">
        <v>27</v>
      </c>
      <c r="E20" s="13"/>
      <c r="F20" s="13"/>
      <c r="G20" s="13"/>
      <c r="H20" s="13"/>
      <c r="I20" s="12" t="s">
        <v>23</v>
      </c>
      <c r="J20" s="17" t="str">
        <f>IF('Rekapitulace stavby'!AN16="","",'Rekapitulace stavby'!AN16)</f>
        <v/>
      </c>
      <c r="K20" s="195"/>
      <c r="L20" s="15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1" spans="1:31" s="16" customFormat="1" ht="18" customHeight="1" x14ac:dyDescent="0.2">
      <c r="A21" s="13"/>
      <c r="B21" s="14"/>
      <c r="C21" s="13"/>
      <c r="D21" s="13"/>
      <c r="E21" s="17" t="str">
        <f>IF('Rekapitulace stavby'!E17="","",'Rekapitulace stavby'!E17)</f>
        <v xml:space="preserve"> </v>
      </c>
      <c r="F21" s="13"/>
      <c r="G21" s="13"/>
      <c r="H21" s="13"/>
      <c r="I21" s="12" t="s">
        <v>24</v>
      </c>
      <c r="J21" s="17" t="str">
        <f>IF('Rekapitulace stavby'!AN17="","",'Rekapitulace stavby'!AN17)</f>
        <v/>
      </c>
      <c r="K21" s="195"/>
      <c r="L21" s="15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</row>
    <row r="22" spans="1:31" s="16" customFormat="1" ht="6.9" customHeight="1" x14ac:dyDescent="0.2">
      <c r="A22" s="13"/>
      <c r="B22" s="14"/>
      <c r="C22" s="13"/>
      <c r="D22" s="13"/>
      <c r="E22" s="13"/>
      <c r="F22" s="13"/>
      <c r="G22" s="13"/>
      <c r="H22" s="13"/>
      <c r="I22" s="13"/>
      <c r="J22" s="13"/>
      <c r="K22" s="195"/>
      <c r="L22" s="15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</row>
    <row r="23" spans="1:31" s="16" customFormat="1" ht="12" customHeight="1" x14ac:dyDescent="0.2">
      <c r="A23" s="13"/>
      <c r="B23" s="14"/>
      <c r="C23" s="13"/>
      <c r="D23" s="12" t="s">
        <v>29</v>
      </c>
      <c r="E23" s="13"/>
      <c r="F23" s="13"/>
      <c r="G23" s="13"/>
      <c r="H23" s="13"/>
      <c r="I23" s="12" t="s">
        <v>23</v>
      </c>
      <c r="J23" s="17" t="str">
        <f>IF('Rekapitulace stavby'!AN19="","",'Rekapitulace stavby'!AN19)</f>
        <v/>
      </c>
      <c r="K23" s="195"/>
      <c r="L23" s="15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</row>
    <row r="24" spans="1:31" s="16" customFormat="1" ht="18" customHeight="1" x14ac:dyDescent="0.2">
      <c r="A24" s="13"/>
      <c r="B24" s="14"/>
      <c r="C24" s="13"/>
      <c r="D24" s="13"/>
      <c r="E24" s="17" t="str">
        <f>IF('Rekapitulace stavby'!E20="","",'Rekapitulace stavby'!E20)</f>
        <v xml:space="preserve"> </v>
      </c>
      <c r="F24" s="13"/>
      <c r="G24" s="13"/>
      <c r="H24" s="13"/>
      <c r="I24" s="12" t="s">
        <v>24</v>
      </c>
      <c r="J24" s="17" t="str">
        <f>IF('Rekapitulace stavby'!AN20="","",'Rekapitulace stavby'!AN20)</f>
        <v/>
      </c>
      <c r="K24" s="195"/>
      <c r="L24" s="15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</row>
    <row r="25" spans="1:31" s="16" customFormat="1" ht="6.9" customHeight="1" x14ac:dyDescent="0.2">
      <c r="A25" s="13"/>
      <c r="B25" s="14"/>
      <c r="C25" s="13"/>
      <c r="D25" s="13"/>
      <c r="E25" s="13"/>
      <c r="F25" s="13"/>
      <c r="G25" s="13"/>
      <c r="H25" s="13"/>
      <c r="I25" s="13"/>
      <c r="J25" s="13"/>
      <c r="K25" s="195"/>
      <c r="L25" s="15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</row>
    <row r="26" spans="1:31" s="16" customFormat="1" ht="12" customHeight="1" x14ac:dyDescent="0.2">
      <c r="A26" s="13"/>
      <c r="B26" s="14"/>
      <c r="C26" s="13"/>
      <c r="D26" s="12" t="s">
        <v>30</v>
      </c>
      <c r="E26" s="13"/>
      <c r="F26" s="13"/>
      <c r="G26" s="13"/>
      <c r="H26" s="13"/>
      <c r="I26" s="13"/>
      <c r="J26" s="13"/>
      <c r="K26" s="195"/>
      <c r="L26" s="15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</row>
    <row r="27" spans="1:31" s="22" customFormat="1" ht="16.5" customHeight="1" x14ac:dyDescent="0.2">
      <c r="A27" s="19"/>
      <c r="B27" s="20"/>
      <c r="C27" s="19"/>
      <c r="D27" s="19"/>
      <c r="E27" s="225" t="s">
        <v>1</v>
      </c>
      <c r="F27" s="225"/>
      <c r="G27" s="225"/>
      <c r="H27" s="225"/>
      <c r="I27" s="19"/>
      <c r="J27" s="19"/>
      <c r="K27" s="61"/>
      <c r="L27" s="21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6" customFormat="1" ht="6.9" customHeight="1" x14ac:dyDescent="0.2">
      <c r="A28" s="13"/>
      <c r="B28" s="14"/>
      <c r="C28" s="13"/>
      <c r="D28" s="13"/>
      <c r="E28" s="13"/>
      <c r="F28" s="13"/>
      <c r="G28" s="13"/>
      <c r="H28" s="13"/>
      <c r="I28" s="13"/>
      <c r="J28" s="13"/>
      <c r="K28" s="195"/>
      <c r="L28" s="15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</row>
    <row r="29" spans="1:31" s="16" customFormat="1" ht="6.9" customHeight="1" x14ac:dyDescent="0.2">
      <c r="A29" s="13"/>
      <c r="B29" s="14"/>
      <c r="C29" s="13"/>
      <c r="D29" s="23"/>
      <c r="E29" s="23"/>
      <c r="F29" s="23"/>
      <c r="G29" s="23"/>
      <c r="H29" s="23"/>
      <c r="I29" s="23"/>
      <c r="J29" s="23"/>
      <c r="K29" s="196"/>
      <c r="L29" s="15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</row>
    <row r="30" spans="1:31" s="16" customFormat="1" ht="25.35" customHeight="1" x14ac:dyDescent="0.2">
      <c r="A30" s="13"/>
      <c r="B30" s="14"/>
      <c r="C30" s="13"/>
      <c r="D30" s="24" t="s">
        <v>31</v>
      </c>
      <c r="E30" s="13"/>
      <c r="F30" s="13"/>
      <c r="G30" s="13"/>
      <c r="H30" s="13"/>
      <c r="I30" s="13"/>
      <c r="J30" s="25">
        <f>ROUND(J123, 2)</f>
        <v>0</v>
      </c>
      <c r="K30" s="195"/>
      <c r="L30" s="15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</row>
    <row r="31" spans="1:31" s="16" customFormat="1" ht="6.9" customHeight="1" x14ac:dyDescent="0.2">
      <c r="A31" s="13"/>
      <c r="B31" s="14"/>
      <c r="C31" s="13"/>
      <c r="D31" s="23"/>
      <c r="E31" s="23"/>
      <c r="F31" s="23"/>
      <c r="G31" s="23"/>
      <c r="H31" s="23"/>
      <c r="I31" s="23"/>
      <c r="J31" s="23"/>
      <c r="K31" s="196"/>
      <c r="L31" s="15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</row>
    <row r="32" spans="1:31" s="16" customFormat="1" ht="14.4" customHeight="1" x14ac:dyDescent="0.2">
      <c r="A32" s="13"/>
      <c r="B32" s="14"/>
      <c r="C32" s="13"/>
      <c r="D32" s="13"/>
      <c r="E32" s="13"/>
      <c r="F32" s="26" t="s">
        <v>33</v>
      </c>
      <c r="G32" s="13"/>
      <c r="H32" s="13"/>
      <c r="I32" s="26" t="s">
        <v>32</v>
      </c>
      <c r="J32" s="26" t="s">
        <v>34</v>
      </c>
      <c r="K32" s="195"/>
      <c r="L32" s="15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</row>
    <row r="33" spans="1:31" s="16" customFormat="1" ht="14.4" customHeight="1" x14ac:dyDescent="0.2">
      <c r="A33" s="13"/>
      <c r="B33" s="14"/>
      <c r="C33" s="13"/>
      <c r="D33" s="27" t="s">
        <v>35</v>
      </c>
      <c r="E33" s="12" t="s">
        <v>36</v>
      </c>
      <c r="F33" s="28">
        <f>ROUND((SUM(BE123:BE189)),  2)</f>
        <v>0</v>
      </c>
      <c r="G33" s="13"/>
      <c r="H33" s="13"/>
      <c r="I33" s="29">
        <v>0.21</v>
      </c>
      <c r="J33" s="28">
        <f>ROUND(((SUM(BE123:BE189))*I33),  2)</f>
        <v>0</v>
      </c>
      <c r="K33" s="195"/>
      <c r="L33" s="15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</row>
    <row r="34" spans="1:31" s="16" customFormat="1" ht="14.4" customHeight="1" x14ac:dyDescent="0.2">
      <c r="A34" s="13"/>
      <c r="B34" s="14"/>
      <c r="C34" s="13"/>
      <c r="D34" s="13"/>
      <c r="E34" s="12" t="s">
        <v>37</v>
      </c>
      <c r="F34" s="28">
        <f>ROUND((SUM(BF123:BF189)),  2)</f>
        <v>0</v>
      </c>
      <c r="G34" s="13"/>
      <c r="H34" s="13"/>
      <c r="I34" s="29">
        <v>0.15</v>
      </c>
      <c r="J34" s="28">
        <f>ROUND(((SUM(BF123:BF189))*I34),  2)</f>
        <v>0</v>
      </c>
      <c r="K34" s="195"/>
      <c r="L34" s="15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</row>
    <row r="35" spans="1:31" s="16" customFormat="1" ht="14.4" hidden="1" customHeight="1" x14ac:dyDescent="0.2">
      <c r="A35" s="13"/>
      <c r="B35" s="14"/>
      <c r="C35" s="13"/>
      <c r="D35" s="13"/>
      <c r="E35" s="12" t="s">
        <v>38</v>
      </c>
      <c r="F35" s="28">
        <f>ROUND((SUM(BG123:BG189)),  2)</f>
        <v>0</v>
      </c>
      <c r="G35" s="13"/>
      <c r="H35" s="13"/>
      <c r="I35" s="29">
        <v>0.21</v>
      </c>
      <c r="J35" s="28">
        <f>0</f>
        <v>0</v>
      </c>
      <c r="K35" s="195"/>
      <c r="L35" s="15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</row>
    <row r="36" spans="1:31" s="16" customFormat="1" ht="14.4" hidden="1" customHeight="1" x14ac:dyDescent="0.2">
      <c r="A36" s="13"/>
      <c r="B36" s="14"/>
      <c r="C36" s="13"/>
      <c r="D36" s="13"/>
      <c r="E36" s="12" t="s">
        <v>39</v>
      </c>
      <c r="F36" s="28">
        <f>ROUND((SUM(BH123:BH189)),  2)</f>
        <v>0</v>
      </c>
      <c r="G36" s="13"/>
      <c r="H36" s="13"/>
      <c r="I36" s="29">
        <v>0.15</v>
      </c>
      <c r="J36" s="28">
        <f>0</f>
        <v>0</v>
      </c>
      <c r="K36" s="195"/>
      <c r="L36" s="15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</row>
    <row r="37" spans="1:31" s="16" customFormat="1" ht="14.4" hidden="1" customHeight="1" x14ac:dyDescent="0.2">
      <c r="A37" s="13"/>
      <c r="B37" s="14"/>
      <c r="C37" s="13"/>
      <c r="D37" s="13"/>
      <c r="E37" s="12" t="s">
        <v>40</v>
      </c>
      <c r="F37" s="28">
        <f>ROUND((SUM(BI123:BI189)),  2)</f>
        <v>0</v>
      </c>
      <c r="G37" s="13"/>
      <c r="H37" s="13"/>
      <c r="I37" s="29">
        <v>0</v>
      </c>
      <c r="J37" s="28">
        <f>0</f>
        <v>0</v>
      </c>
      <c r="K37" s="195"/>
      <c r="L37" s="15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</row>
    <row r="38" spans="1:31" s="16" customFormat="1" ht="6.9" customHeight="1" x14ac:dyDescent="0.2">
      <c r="A38" s="13"/>
      <c r="B38" s="14"/>
      <c r="C38" s="13"/>
      <c r="D38" s="13"/>
      <c r="E38" s="13"/>
      <c r="F38" s="13"/>
      <c r="G38" s="13"/>
      <c r="H38" s="13"/>
      <c r="I38" s="13"/>
      <c r="J38" s="13"/>
      <c r="K38" s="195"/>
      <c r="L38" s="15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</row>
    <row r="39" spans="1:31" s="16" customFormat="1" ht="25.35" customHeight="1" x14ac:dyDescent="0.2">
      <c r="A39" s="13"/>
      <c r="B39" s="14"/>
      <c r="C39" s="30"/>
      <c r="D39" s="31" t="s">
        <v>41</v>
      </c>
      <c r="E39" s="32"/>
      <c r="F39" s="32"/>
      <c r="G39" s="33" t="s">
        <v>42</v>
      </c>
      <c r="H39" s="34" t="s">
        <v>43</v>
      </c>
      <c r="I39" s="32"/>
      <c r="J39" s="35">
        <f>SUM(J30:J37)</f>
        <v>0</v>
      </c>
      <c r="K39" s="197"/>
      <c r="L39" s="15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</row>
    <row r="40" spans="1:31" s="16" customFormat="1" ht="14.4" customHeight="1" x14ac:dyDescent="0.2">
      <c r="A40" s="13"/>
      <c r="B40" s="14"/>
      <c r="C40" s="13"/>
      <c r="D40" s="13"/>
      <c r="E40" s="13"/>
      <c r="F40" s="13"/>
      <c r="G40" s="13"/>
      <c r="H40" s="13"/>
      <c r="I40" s="13"/>
      <c r="J40" s="13"/>
      <c r="K40" s="195"/>
      <c r="L40" s="15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</row>
    <row r="41" spans="1:31" ht="14.4" customHeight="1" x14ac:dyDescent="0.2">
      <c r="B41" s="9"/>
      <c r="L41" s="9"/>
    </row>
    <row r="42" spans="1:31" ht="14.4" customHeight="1" x14ac:dyDescent="0.2">
      <c r="B42" s="9"/>
      <c r="L42" s="9"/>
    </row>
    <row r="43" spans="1:31" ht="14.4" customHeight="1" x14ac:dyDescent="0.2">
      <c r="B43" s="9"/>
      <c r="L43" s="9"/>
    </row>
    <row r="44" spans="1:31" ht="14.4" customHeight="1" x14ac:dyDescent="0.2">
      <c r="B44" s="9"/>
      <c r="L44" s="9"/>
    </row>
    <row r="45" spans="1:31" ht="14.4" customHeight="1" x14ac:dyDescent="0.2">
      <c r="B45" s="9"/>
      <c r="L45" s="9"/>
    </row>
    <row r="46" spans="1:31" ht="14.4" customHeight="1" x14ac:dyDescent="0.2">
      <c r="B46" s="9"/>
      <c r="L46" s="9"/>
    </row>
    <row r="47" spans="1:31" ht="14.4" customHeight="1" x14ac:dyDescent="0.2">
      <c r="B47" s="9"/>
      <c r="L47" s="9"/>
    </row>
    <row r="48" spans="1:31" ht="14.4" customHeight="1" x14ac:dyDescent="0.2">
      <c r="B48" s="9"/>
      <c r="L48" s="9"/>
    </row>
    <row r="49" spans="1:31" ht="14.4" customHeight="1" x14ac:dyDescent="0.2">
      <c r="B49" s="9"/>
      <c r="L49" s="9"/>
    </row>
    <row r="50" spans="1:31" s="16" customFormat="1" ht="14.4" customHeight="1" x14ac:dyDescent="0.2">
      <c r="B50" s="15"/>
      <c r="D50" s="36" t="s">
        <v>44</v>
      </c>
      <c r="E50" s="37"/>
      <c r="F50" s="37"/>
      <c r="G50" s="36" t="s">
        <v>45</v>
      </c>
      <c r="H50" s="37"/>
      <c r="I50" s="37"/>
      <c r="J50" s="37"/>
      <c r="K50" s="198"/>
      <c r="L50" s="15"/>
    </row>
    <row r="51" spans="1:31" x14ac:dyDescent="0.2">
      <c r="B51" s="9"/>
      <c r="L51" s="9"/>
    </row>
    <row r="52" spans="1:31" x14ac:dyDescent="0.2">
      <c r="B52" s="9"/>
      <c r="L52" s="9"/>
    </row>
    <row r="53" spans="1:31" x14ac:dyDescent="0.2">
      <c r="B53" s="9"/>
      <c r="L53" s="9"/>
    </row>
    <row r="54" spans="1:31" x14ac:dyDescent="0.2">
      <c r="B54" s="9"/>
      <c r="L54" s="9"/>
    </row>
    <row r="55" spans="1:31" x14ac:dyDescent="0.2">
      <c r="B55" s="9"/>
      <c r="L55" s="9"/>
    </row>
    <row r="56" spans="1:31" x14ac:dyDescent="0.2">
      <c r="B56" s="9"/>
      <c r="L56" s="9"/>
    </row>
    <row r="57" spans="1:31" x14ac:dyDescent="0.2">
      <c r="B57" s="9"/>
      <c r="L57" s="9"/>
    </row>
    <row r="58" spans="1:31" x14ac:dyDescent="0.2">
      <c r="B58" s="9"/>
      <c r="L58" s="9"/>
    </row>
    <row r="59" spans="1:31" x14ac:dyDescent="0.2">
      <c r="B59" s="9"/>
      <c r="L59" s="9"/>
    </row>
    <row r="60" spans="1:31" x14ac:dyDescent="0.2">
      <c r="B60" s="9"/>
      <c r="L60" s="9"/>
    </row>
    <row r="61" spans="1:31" s="16" customFormat="1" ht="13.2" x14ac:dyDescent="0.2">
      <c r="A61" s="13"/>
      <c r="B61" s="14"/>
      <c r="C61" s="13"/>
      <c r="D61" s="38" t="s">
        <v>46</v>
      </c>
      <c r="E61" s="39"/>
      <c r="F61" s="40" t="s">
        <v>47</v>
      </c>
      <c r="G61" s="38" t="s">
        <v>46</v>
      </c>
      <c r="H61" s="39"/>
      <c r="I61" s="39"/>
      <c r="J61" s="41" t="s">
        <v>47</v>
      </c>
      <c r="K61" s="199"/>
      <c r="L61" s="15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</row>
    <row r="62" spans="1:31" x14ac:dyDescent="0.2">
      <c r="B62" s="9"/>
      <c r="L62" s="9"/>
    </row>
    <row r="63" spans="1:31" x14ac:dyDescent="0.2">
      <c r="B63" s="9"/>
      <c r="L63" s="9"/>
    </row>
    <row r="64" spans="1:31" x14ac:dyDescent="0.2">
      <c r="B64" s="9"/>
      <c r="L64" s="9"/>
    </row>
    <row r="65" spans="1:31" s="16" customFormat="1" ht="13.2" x14ac:dyDescent="0.2">
      <c r="A65" s="13"/>
      <c r="B65" s="14"/>
      <c r="C65" s="13"/>
      <c r="D65" s="36" t="s">
        <v>48</v>
      </c>
      <c r="E65" s="42"/>
      <c r="F65" s="42"/>
      <c r="G65" s="36" t="s">
        <v>49</v>
      </c>
      <c r="H65" s="42"/>
      <c r="I65" s="42"/>
      <c r="J65" s="42"/>
      <c r="K65" s="200"/>
      <c r="L65" s="15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pans="1:31" x14ac:dyDescent="0.2">
      <c r="B66" s="9"/>
      <c r="L66" s="9"/>
    </row>
    <row r="67" spans="1:31" x14ac:dyDescent="0.2">
      <c r="B67" s="9"/>
      <c r="L67" s="9"/>
    </row>
    <row r="68" spans="1:31" x14ac:dyDescent="0.2">
      <c r="B68" s="9"/>
      <c r="L68" s="9"/>
    </row>
    <row r="69" spans="1:31" x14ac:dyDescent="0.2">
      <c r="B69" s="9"/>
      <c r="L69" s="9"/>
    </row>
    <row r="70" spans="1:31" x14ac:dyDescent="0.2">
      <c r="B70" s="9"/>
      <c r="L70" s="9"/>
    </row>
    <row r="71" spans="1:31" x14ac:dyDescent="0.2">
      <c r="B71" s="9"/>
      <c r="L71" s="9"/>
    </row>
    <row r="72" spans="1:31" x14ac:dyDescent="0.2">
      <c r="B72" s="9"/>
      <c r="L72" s="9"/>
    </row>
    <row r="73" spans="1:31" x14ac:dyDescent="0.2">
      <c r="B73" s="9"/>
      <c r="L73" s="9"/>
    </row>
    <row r="74" spans="1:31" x14ac:dyDescent="0.2">
      <c r="B74" s="9"/>
      <c r="L74" s="9"/>
    </row>
    <row r="75" spans="1:31" x14ac:dyDescent="0.2">
      <c r="B75" s="9"/>
      <c r="L75" s="9"/>
    </row>
    <row r="76" spans="1:31" s="16" customFormat="1" ht="13.2" x14ac:dyDescent="0.2">
      <c r="A76" s="13"/>
      <c r="B76" s="14"/>
      <c r="C76" s="13"/>
      <c r="D76" s="38" t="s">
        <v>46</v>
      </c>
      <c r="E76" s="39"/>
      <c r="F76" s="40" t="s">
        <v>47</v>
      </c>
      <c r="G76" s="38" t="s">
        <v>46</v>
      </c>
      <c r="H76" s="39"/>
      <c r="I76" s="39"/>
      <c r="J76" s="41" t="s">
        <v>47</v>
      </c>
      <c r="K76" s="199"/>
      <c r="L76" s="15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</row>
    <row r="77" spans="1:31" s="16" customFormat="1" ht="14.4" customHeight="1" x14ac:dyDescent="0.2">
      <c r="A77" s="13"/>
      <c r="B77" s="43"/>
      <c r="C77" s="44"/>
      <c r="D77" s="44"/>
      <c r="E77" s="44"/>
      <c r="F77" s="44"/>
      <c r="G77" s="44"/>
      <c r="H77" s="44"/>
      <c r="I77" s="44"/>
      <c r="J77" s="44"/>
      <c r="K77" s="201"/>
      <c r="L77" s="15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</row>
    <row r="81" spans="1:47" s="16" customFormat="1" ht="6.9" customHeight="1" x14ac:dyDescent="0.2">
      <c r="A81" s="13"/>
      <c r="B81" s="45"/>
      <c r="C81" s="46"/>
      <c r="D81" s="46"/>
      <c r="E81" s="46"/>
      <c r="F81" s="46"/>
      <c r="G81" s="46"/>
      <c r="H81" s="46"/>
      <c r="I81" s="46"/>
      <c r="J81" s="46"/>
      <c r="K81" s="202"/>
      <c r="L81" s="15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</row>
    <row r="82" spans="1:47" s="16" customFormat="1" ht="24.9" customHeight="1" x14ac:dyDescent="0.2">
      <c r="A82" s="13"/>
      <c r="B82" s="14"/>
      <c r="C82" s="10" t="s">
        <v>96</v>
      </c>
      <c r="D82" s="13"/>
      <c r="E82" s="13"/>
      <c r="F82" s="13"/>
      <c r="G82" s="13"/>
      <c r="H82" s="13"/>
      <c r="I82" s="13"/>
      <c r="J82" s="13"/>
      <c r="K82" s="195"/>
      <c r="L82" s="15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</row>
    <row r="83" spans="1:47" s="16" customFormat="1" ht="6.9" customHeight="1" x14ac:dyDescent="0.2">
      <c r="A83" s="13"/>
      <c r="B83" s="14"/>
      <c r="C83" s="13"/>
      <c r="D83" s="13"/>
      <c r="E83" s="13"/>
      <c r="F83" s="13"/>
      <c r="G83" s="13"/>
      <c r="H83" s="13"/>
      <c r="I83" s="13"/>
      <c r="J83" s="13"/>
      <c r="K83" s="195"/>
      <c r="L83" s="15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</row>
    <row r="84" spans="1:47" s="16" customFormat="1" ht="12" customHeight="1" x14ac:dyDescent="0.2">
      <c r="A84" s="13"/>
      <c r="B84" s="14"/>
      <c r="C84" s="12" t="s">
        <v>15</v>
      </c>
      <c r="D84" s="13"/>
      <c r="E84" s="13"/>
      <c r="F84" s="13"/>
      <c r="G84" s="13"/>
      <c r="H84" s="13"/>
      <c r="I84" s="13"/>
      <c r="J84" s="13"/>
      <c r="K84" s="195"/>
      <c r="L84" s="15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</row>
    <row r="85" spans="1:47" s="16" customFormat="1" ht="26.25" customHeight="1" x14ac:dyDescent="0.2">
      <c r="A85" s="13"/>
      <c r="B85" s="14"/>
      <c r="C85" s="13"/>
      <c r="D85" s="13"/>
      <c r="E85" s="249" t="str">
        <f>E7</f>
        <v>SŠ zemědělská a VOŠ Chrudim - hospodaření se srážkovými vodami v areálu školního statku</v>
      </c>
      <c r="F85" s="250"/>
      <c r="G85" s="250"/>
      <c r="H85" s="250"/>
      <c r="I85" s="13"/>
      <c r="J85" s="13"/>
      <c r="K85" s="195"/>
      <c r="L85" s="15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47" s="16" customFormat="1" ht="12" customHeight="1" x14ac:dyDescent="0.2">
      <c r="A86" s="13"/>
      <c r="B86" s="14"/>
      <c r="C86" s="12" t="s">
        <v>94</v>
      </c>
      <c r="D86" s="13"/>
      <c r="E86" s="13"/>
      <c r="F86" s="13"/>
      <c r="G86" s="13"/>
      <c r="H86" s="13"/>
      <c r="I86" s="13"/>
      <c r="J86" s="13"/>
      <c r="K86" s="195"/>
      <c r="L86" s="15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47" s="16" customFormat="1" ht="16.5" customHeight="1" x14ac:dyDescent="0.2">
      <c r="A87" s="13"/>
      <c r="B87" s="14"/>
      <c r="C87" s="13"/>
      <c r="D87" s="13"/>
      <c r="E87" s="232" t="str">
        <f>E9</f>
        <v>VON - Vedlejší a ostatní náklady</v>
      </c>
      <c r="F87" s="248"/>
      <c r="G87" s="248"/>
      <c r="H87" s="248"/>
      <c r="I87" s="13"/>
      <c r="J87" s="13"/>
      <c r="K87" s="195"/>
      <c r="L87" s="15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47" s="16" customFormat="1" ht="6.9" customHeight="1" x14ac:dyDescent="0.2">
      <c r="A88" s="13"/>
      <c r="B88" s="14"/>
      <c r="C88" s="13"/>
      <c r="D88" s="13"/>
      <c r="E88" s="13"/>
      <c r="F88" s="13"/>
      <c r="G88" s="13"/>
      <c r="H88" s="13"/>
      <c r="I88" s="13"/>
      <c r="J88" s="13"/>
      <c r="K88" s="195"/>
      <c r="L88" s="15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</row>
    <row r="89" spans="1:47" s="16" customFormat="1" ht="12" customHeight="1" x14ac:dyDescent="0.2">
      <c r="A89" s="13"/>
      <c r="B89" s="14"/>
      <c r="C89" s="12" t="s">
        <v>19</v>
      </c>
      <c r="D89" s="13"/>
      <c r="E89" s="13"/>
      <c r="F89" s="17" t="str">
        <f>F12</f>
        <v xml:space="preserve"> </v>
      </c>
      <c r="G89" s="13"/>
      <c r="H89" s="13"/>
      <c r="I89" s="12" t="s">
        <v>21</v>
      </c>
      <c r="J89" s="18"/>
      <c r="K89" s="195"/>
      <c r="L89" s="15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</row>
    <row r="90" spans="1:47" s="16" customFormat="1" ht="6.9" customHeight="1" x14ac:dyDescent="0.2">
      <c r="A90" s="13"/>
      <c r="B90" s="14"/>
      <c r="C90" s="13"/>
      <c r="D90" s="13"/>
      <c r="E90" s="13"/>
      <c r="F90" s="13"/>
      <c r="G90" s="13"/>
      <c r="H90" s="13"/>
      <c r="I90" s="13"/>
      <c r="J90" s="13"/>
      <c r="K90" s="195"/>
      <c r="L90" s="15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</row>
    <row r="91" spans="1:47" s="16" customFormat="1" ht="15.15" customHeight="1" x14ac:dyDescent="0.2">
      <c r="A91" s="13"/>
      <c r="B91" s="14"/>
      <c r="C91" s="12" t="s">
        <v>22</v>
      </c>
      <c r="D91" s="13"/>
      <c r="E91" s="13"/>
      <c r="F91" s="17" t="str">
        <f>E15</f>
        <v xml:space="preserve"> </v>
      </c>
      <c r="G91" s="13"/>
      <c r="H91" s="13"/>
      <c r="I91" s="12" t="s">
        <v>27</v>
      </c>
      <c r="J91" s="47" t="str">
        <f>E21</f>
        <v xml:space="preserve"> </v>
      </c>
      <c r="K91" s="195"/>
      <c r="L91" s="15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</row>
    <row r="92" spans="1:47" s="16" customFormat="1" ht="15.15" customHeight="1" x14ac:dyDescent="0.2">
      <c r="A92" s="13"/>
      <c r="B92" s="14"/>
      <c r="C92" s="12" t="s">
        <v>25</v>
      </c>
      <c r="D92" s="13"/>
      <c r="E92" s="13"/>
      <c r="F92" s="17" t="str">
        <f>IF(E18="","",E18)</f>
        <v>Vyplň údaj</v>
      </c>
      <c r="G92" s="13"/>
      <c r="H92" s="13"/>
      <c r="I92" s="12" t="s">
        <v>29</v>
      </c>
      <c r="J92" s="47" t="str">
        <f>E24</f>
        <v xml:space="preserve"> </v>
      </c>
      <c r="K92" s="195"/>
      <c r="L92" s="15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</row>
    <row r="93" spans="1:47" s="16" customFormat="1" ht="10.35" customHeight="1" x14ac:dyDescent="0.2">
      <c r="A93" s="13"/>
      <c r="B93" s="14"/>
      <c r="C93" s="13"/>
      <c r="D93" s="13"/>
      <c r="E93" s="13"/>
      <c r="F93" s="13"/>
      <c r="G93" s="13"/>
      <c r="H93" s="13"/>
      <c r="I93" s="13"/>
      <c r="J93" s="13"/>
      <c r="K93" s="195"/>
      <c r="L93" s="15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</row>
    <row r="94" spans="1:47" s="16" customFormat="1" ht="29.25" customHeight="1" x14ac:dyDescent="0.2">
      <c r="A94" s="13"/>
      <c r="B94" s="14"/>
      <c r="C94" s="48" t="s">
        <v>97</v>
      </c>
      <c r="D94" s="30"/>
      <c r="E94" s="30"/>
      <c r="F94" s="30"/>
      <c r="G94" s="30"/>
      <c r="H94" s="30"/>
      <c r="I94" s="30"/>
      <c r="J94" s="49" t="s">
        <v>98</v>
      </c>
      <c r="K94" s="203"/>
      <c r="L94" s="15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</row>
    <row r="95" spans="1:47" s="16" customFormat="1" ht="10.35" customHeight="1" x14ac:dyDescent="0.2">
      <c r="A95" s="13"/>
      <c r="B95" s="14"/>
      <c r="C95" s="13"/>
      <c r="D95" s="13"/>
      <c r="E95" s="13"/>
      <c r="F95" s="13"/>
      <c r="G95" s="13"/>
      <c r="H95" s="13"/>
      <c r="I95" s="13"/>
      <c r="J95" s="13"/>
      <c r="K95" s="195"/>
      <c r="L95" s="15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</row>
    <row r="96" spans="1:47" s="16" customFormat="1" ht="22.95" customHeight="1" x14ac:dyDescent="0.2">
      <c r="A96" s="13"/>
      <c r="B96" s="14"/>
      <c r="C96" s="50" t="s">
        <v>99</v>
      </c>
      <c r="D96" s="13"/>
      <c r="E96" s="13"/>
      <c r="F96" s="13"/>
      <c r="G96" s="13"/>
      <c r="H96" s="13"/>
      <c r="I96" s="13"/>
      <c r="J96" s="25">
        <f>J123</f>
        <v>0</v>
      </c>
      <c r="K96" s="195"/>
      <c r="L96" s="15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U96" s="6" t="s">
        <v>100</v>
      </c>
    </row>
    <row r="97" spans="1:31" s="51" customFormat="1" ht="24.9" customHeight="1" x14ac:dyDescent="0.2">
      <c r="B97" s="52"/>
      <c r="D97" s="53" t="s">
        <v>767</v>
      </c>
      <c r="E97" s="54"/>
      <c r="F97" s="54"/>
      <c r="G97" s="54"/>
      <c r="H97" s="54"/>
      <c r="I97" s="54"/>
      <c r="J97" s="55">
        <f>J124</f>
        <v>0</v>
      </c>
      <c r="K97" s="204"/>
      <c r="L97" s="52"/>
    </row>
    <row r="98" spans="1:31" s="56" customFormat="1" ht="19.95" customHeight="1" x14ac:dyDescent="0.2">
      <c r="B98" s="57"/>
      <c r="D98" s="58" t="s">
        <v>768</v>
      </c>
      <c r="E98" s="59"/>
      <c r="F98" s="59"/>
      <c r="G98" s="59"/>
      <c r="H98" s="59"/>
      <c r="I98" s="59"/>
      <c r="J98" s="60">
        <f>J125</f>
        <v>0</v>
      </c>
      <c r="K98" s="205"/>
      <c r="L98" s="57"/>
    </row>
    <row r="99" spans="1:31" s="56" customFormat="1" ht="19.95" customHeight="1" x14ac:dyDescent="0.2">
      <c r="B99" s="57"/>
      <c r="D99" s="58" t="s">
        <v>769</v>
      </c>
      <c r="E99" s="59"/>
      <c r="F99" s="59"/>
      <c r="G99" s="59"/>
      <c r="H99" s="59"/>
      <c r="I99" s="59"/>
      <c r="J99" s="60">
        <f>J138</f>
        <v>0</v>
      </c>
      <c r="K99" s="205"/>
      <c r="L99" s="57"/>
    </row>
    <row r="100" spans="1:31" s="56" customFormat="1" ht="19.95" customHeight="1" x14ac:dyDescent="0.2">
      <c r="B100" s="57"/>
      <c r="D100" s="58" t="s">
        <v>770</v>
      </c>
      <c r="E100" s="59"/>
      <c r="F100" s="59"/>
      <c r="G100" s="59"/>
      <c r="H100" s="59"/>
      <c r="I100" s="59"/>
      <c r="J100" s="60">
        <f>J160</f>
        <v>0</v>
      </c>
      <c r="K100" s="205"/>
      <c r="L100" s="57"/>
    </row>
    <row r="101" spans="1:31" s="56" customFormat="1" ht="19.95" customHeight="1" x14ac:dyDescent="0.2">
      <c r="B101" s="57"/>
      <c r="D101" s="58" t="s">
        <v>771</v>
      </c>
      <c r="E101" s="59"/>
      <c r="F101" s="59"/>
      <c r="G101" s="59"/>
      <c r="H101" s="59"/>
      <c r="I101" s="59"/>
      <c r="J101" s="60">
        <f>J165</f>
        <v>0</v>
      </c>
      <c r="K101" s="205"/>
      <c r="L101" s="57"/>
    </row>
    <row r="102" spans="1:31" s="56" customFormat="1" ht="19.95" customHeight="1" x14ac:dyDescent="0.2">
      <c r="B102" s="57"/>
      <c r="D102" s="58" t="s">
        <v>772</v>
      </c>
      <c r="E102" s="59"/>
      <c r="F102" s="59"/>
      <c r="G102" s="59"/>
      <c r="H102" s="59"/>
      <c r="I102" s="59"/>
      <c r="J102" s="60">
        <f>J175</f>
        <v>0</v>
      </c>
      <c r="K102" s="205"/>
      <c r="L102" s="57"/>
    </row>
    <row r="103" spans="1:31" s="56" customFormat="1" ht="19.95" customHeight="1" x14ac:dyDescent="0.2">
      <c r="B103" s="57"/>
      <c r="D103" s="58" t="s">
        <v>773</v>
      </c>
      <c r="E103" s="59"/>
      <c r="F103" s="59"/>
      <c r="G103" s="59"/>
      <c r="H103" s="59"/>
      <c r="I103" s="59"/>
      <c r="J103" s="60">
        <f>J180</f>
        <v>0</v>
      </c>
      <c r="K103" s="205"/>
      <c r="L103" s="57"/>
    </row>
    <row r="104" spans="1:31" s="16" customFormat="1" ht="21.75" customHeight="1" x14ac:dyDescent="0.2">
      <c r="A104" s="13"/>
      <c r="B104" s="14"/>
      <c r="C104" s="13"/>
      <c r="D104" s="13"/>
      <c r="E104" s="13"/>
      <c r="F104" s="13"/>
      <c r="G104" s="13"/>
      <c r="H104" s="13"/>
      <c r="I104" s="13"/>
      <c r="J104" s="13"/>
      <c r="K104" s="195"/>
      <c r="L104" s="15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</row>
    <row r="105" spans="1:31" s="16" customFormat="1" ht="6.9" customHeight="1" x14ac:dyDescent="0.2">
      <c r="A105" s="13"/>
      <c r="B105" s="43"/>
      <c r="C105" s="44"/>
      <c r="D105" s="44"/>
      <c r="E105" s="44"/>
      <c r="F105" s="44"/>
      <c r="G105" s="44"/>
      <c r="H105" s="44"/>
      <c r="I105" s="44"/>
      <c r="J105" s="44"/>
      <c r="K105" s="201"/>
      <c r="L105" s="15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</row>
    <row r="109" spans="1:31" s="16" customFormat="1" ht="6.9" customHeight="1" x14ac:dyDescent="0.2">
      <c r="A109" s="13"/>
      <c r="B109" s="45"/>
      <c r="C109" s="46"/>
      <c r="D109" s="46"/>
      <c r="E109" s="46"/>
      <c r="F109" s="46"/>
      <c r="G109" s="46"/>
      <c r="H109" s="46"/>
      <c r="I109" s="46"/>
      <c r="J109" s="46"/>
      <c r="K109" s="202"/>
      <c r="L109" s="15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</row>
    <row r="110" spans="1:31" s="16" customFormat="1" ht="24.9" customHeight="1" x14ac:dyDescent="0.2">
      <c r="A110" s="13"/>
      <c r="B110" s="14"/>
      <c r="C110" s="10" t="s">
        <v>112</v>
      </c>
      <c r="D110" s="13"/>
      <c r="E110" s="13"/>
      <c r="F110" s="13"/>
      <c r="G110" s="13"/>
      <c r="H110" s="13"/>
      <c r="I110" s="13"/>
      <c r="J110" s="13"/>
      <c r="K110" s="195"/>
      <c r="L110" s="15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</row>
    <row r="111" spans="1:31" s="16" customFormat="1" ht="6.9" customHeight="1" x14ac:dyDescent="0.2">
      <c r="A111" s="13"/>
      <c r="B111" s="14"/>
      <c r="C111" s="13"/>
      <c r="D111" s="13"/>
      <c r="E111" s="13"/>
      <c r="F111" s="13"/>
      <c r="G111" s="13"/>
      <c r="H111" s="13"/>
      <c r="I111" s="13"/>
      <c r="J111" s="13"/>
      <c r="K111" s="195"/>
      <c r="L111" s="15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</row>
    <row r="112" spans="1:31" s="16" customFormat="1" ht="12" customHeight="1" x14ac:dyDescent="0.2">
      <c r="A112" s="13"/>
      <c r="B112" s="14"/>
      <c r="C112" s="12" t="s">
        <v>15</v>
      </c>
      <c r="D112" s="13"/>
      <c r="E112" s="13"/>
      <c r="F112" s="13"/>
      <c r="G112" s="13"/>
      <c r="H112" s="13"/>
      <c r="I112" s="13"/>
      <c r="J112" s="13"/>
      <c r="K112" s="195"/>
      <c r="L112" s="15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</row>
    <row r="113" spans="1:65" s="16" customFormat="1" ht="26.25" customHeight="1" x14ac:dyDescent="0.2">
      <c r="A113" s="13"/>
      <c r="B113" s="14"/>
      <c r="C113" s="13"/>
      <c r="D113" s="13"/>
      <c r="E113" s="249" t="str">
        <f>E7</f>
        <v>SŠ zemědělská a VOŠ Chrudim - hospodaření se srážkovými vodami v areálu školního statku</v>
      </c>
      <c r="F113" s="250"/>
      <c r="G113" s="250"/>
      <c r="H113" s="250"/>
      <c r="I113" s="13"/>
      <c r="J113" s="13"/>
      <c r="K113" s="195"/>
      <c r="L113" s="15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</row>
    <row r="114" spans="1:65" s="16" customFormat="1" ht="12" customHeight="1" x14ac:dyDescent="0.2">
      <c r="A114" s="13"/>
      <c r="B114" s="14"/>
      <c r="C114" s="12" t="s">
        <v>94</v>
      </c>
      <c r="D114" s="13"/>
      <c r="E114" s="13"/>
      <c r="F114" s="13"/>
      <c r="G114" s="13"/>
      <c r="H114" s="13"/>
      <c r="I114" s="13"/>
      <c r="J114" s="13"/>
      <c r="K114" s="195"/>
      <c r="L114" s="15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</row>
    <row r="115" spans="1:65" s="16" customFormat="1" ht="16.5" customHeight="1" x14ac:dyDescent="0.2">
      <c r="A115" s="13"/>
      <c r="B115" s="14"/>
      <c r="C115" s="13"/>
      <c r="D115" s="13"/>
      <c r="E115" s="232" t="str">
        <f>E9</f>
        <v>VON - Vedlejší a ostatní náklady</v>
      </c>
      <c r="F115" s="248"/>
      <c r="G115" s="248"/>
      <c r="H115" s="248"/>
      <c r="I115" s="13"/>
      <c r="J115" s="13"/>
      <c r="K115" s="195"/>
      <c r="L115" s="15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</row>
    <row r="116" spans="1:65" s="16" customFormat="1" ht="6.9" customHeight="1" x14ac:dyDescent="0.2">
      <c r="A116" s="13"/>
      <c r="B116" s="14"/>
      <c r="C116" s="13"/>
      <c r="D116" s="13"/>
      <c r="E116" s="13"/>
      <c r="F116" s="13"/>
      <c r="G116" s="13"/>
      <c r="H116" s="13"/>
      <c r="I116" s="13"/>
      <c r="J116" s="13"/>
      <c r="K116" s="195"/>
      <c r="L116" s="15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</row>
    <row r="117" spans="1:65" s="16" customFormat="1" ht="12" customHeight="1" x14ac:dyDescent="0.2">
      <c r="A117" s="13"/>
      <c r="B117" s="14"/>
      <c r="C117" s="12" t="s">
        <v>19</v>
      </c>
      <c r="D117" s="13"/>
      <c r="E117" s="13"/>
      <c r="F117" s="17" t="str">
        <f>F12</f>
        <v xml:space="preserve"> </v>
      </c>
      <c r="G117" s="13"/>
      <c r="H117" s="13"/>
      <c r="I117" s="12" t="s">
        <v>21</v>
      </c>
      <c r="J117" s="18"/>
      <c r="K117" s="195"/>
      <c r="L117" s="15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</row>
    <row r="118" spans="1:65" s="16" customFormat="1" ht="6.9" customHeight="1" x14ac:dyDescent="0.2">
      <c r="A118" s="13"/>
      <c r="B118" s="14"/>
      <c r="C118" s="13"/>
      <c r="D118" s="13"/>
      <c r="E118" s="13"/>
      <c r="F118" s="13"/>
      <c r="G118" s="13"/>
      <c r="H118" s="13"/>
      <c r="I118" s="13"/>
      <c r="J118" s="13"/>
      <c r="K118" s="195"/>
      <c r="L118" s="15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</row>
    <row r="119" spans="1:65" s="16" customFormat="1" ht="15.15" customHeight="1" x14ac:dyDescent="0.2">
      <c r="A119" s="13"/>
      <c r="B119" s="14"/>
      <c r="C119" s="12" t="s">
        <v>22</v>
      </c>
      <c r="D119" s="13"/>
      <c r="E119" s="13"/>
      <c r="F119" s="17" t="str">
        <f>E15</f>
        <v xml:space="preserve"> </v>
      </c>
      <c r="G119" s="13"/>
      <c r="H119" s="13"/>
      <c r="I119" s="12" t="s">
        <v>27</v>
      </c>
      <c r="J119" s="47" t="str">
        <f>E21</f>
        <v xml:space="preserve"> </v>
      </c>
      <c r="K119" s="195"/>
      <c r="L119" s="15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</row>
    <row r="120" spans="1:65" s="16" customFormat="1" ht="15.15" customHeight="1" x14ac:dyDescent="0.2">
      <c r="A120" s="13"/>
      <c r="B120" s="14"/>
      <c r="C120" s="12" t="s">
        <v>25</v>
      </c>
      <c r="D120" s="13"/>
      <c r="E120" s="13"/>
      <c r="F120" s="17" t="str">
        <f>IF(E18="","",E18)</f>
        <v>Vyplň údaj</v>
      </c>
      <c r="G120" s="13"/>
      <c r="H120" s="13"/>
      <c r="I120" s="12" t="s">
        <v>29</v>
      </c>
      <c r="J120" s="47" t="str">
        <f>E24</f>
        <v xml:space="preserve"> </v>
      </c>
      <c r="K120" s="195"/>
      <c r="L120" s="15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</row>
    <row r="121" spans="1:65" s="16" customFormat="1" ht="10.35" customHeight="1" x14ac:dyDescent="0.2">
      <c r="A121" s="13"/>
      <c r="B121" s="14"/>
      <c r="C121" s="13"/>
      <c r="D121" s="13"/>
      <c r="E121" s="13"/>
      <c r="F121" s="13"/>
      <c r="G121" s="13"/>
      <c r="H121" s="13"/>
      <c r="I121" s="13"/>
      <c r="J121" s="13"/>
      <c r="K121" s="195"/>
      <c r="L121" s="15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</row>
    <row r="122" spans="1:65" s="70" customFormat="1" ht="29.25" customHeight="1" x14ac:dyDescent="0.2">
      <c r="A122" s="61"/>
      <c r="B122" s="62"/>
      <c r="C122" s="63" t="s">
        <v>113</v>
      </c>
      <c r="D122" s="64" t="s">
        <v>56</v>
      </c>
      <c r="E122" s="64" t="s">
        <v>52</v>
      </c>
      <c r="F122" s="64" t="s">
        <v>53</v>
      </c>
      <c r="G122" s="64" t="s">
        <v>114</v>
      </c>
      <c r="H122" s="64" t="s">
        <v>115</v>
      </c>
      <c r="I122" s="64" t="s">
        <v>116</v>
      </c>
      <c r="J122" s="64" t="s">
        <v>98</v>
      </c>
      <c r="K122" s="65" t="s">
        <v>117</v>
      </c>
      <c r="L122" s="66"/>
      <c r="M122" s="67" t="s">
        <v>1</v>
      </c>
      <c r="N122" s="68" t="s">
        <v>35</v>
      </c>
      <c r="O122" s="68" t="s">
        <v>118</v>
      </c>
      <c r="P122" s="68" t="s">
        <v>119</v>
      </c>
      <c r="Q122" s="68" t="s">
        <v>120</v>
      </c>
      <c r="R122" s="68" t="s">
        <v>121</v>
      </c>
      <c r="S122" s="68" t="s">
        <v>122</v>
      </c>
      <c r="T122" s="69" t="s">
        <v>123</v>
      </c>
      <c r="U122" s="61"/>
      <c r="V122" s="61"/>
      <c r="W122" s="61"/>
      <c r="X122" s="61"/>
      <c r="Y122" s="61"/>
      <c r="Z122" s="61"/>
      <c r="AA122" s="61"/>
      <c r="AB122" s="61"/>
      <c r="AC122" s="61"/>
      <c r="AD122" s="61"/>
      <c r="AE122" s="61"/>
    </row>
    <row r="123" spans="1:65" s="16" customFormat="1" ht="22.95" customHeight="1" x14ac:dyDescent="0.3">
      <c r="A123" s="13"/>
      <c r="B123" s="14"/>
      <c r="C123" s="71" t="s">
        <v>124</v>
      </c>
      <c r="D123" s="13"/>
      <c r="E123" s="13"/>
      <c r="F123" s="13"/>
      <c r="G123" s="13"/>
      <c r="H123" s="13"/>
      <c r="I123" s="13"/>
      <c r="J123" s="72">
        <f>J124</f>
        <v>0</v>
      </c>
      <c r="K123" s="195"/>
      <c r="L123" s="14"/>
      <c r="M123" s="73"/>
      <c r="N123" s="74"/>
      <c r="O123" s="23"/>
      <c r="P123" s="75" t="e">
        <f>P124</f>
        <v>#REF!</v>
      </c>
      <c r="Q123" s="23"/>
      <c r="R123" s="75" t="e">
        <f>R124</f>
        <v>#REF!</v>
      </c>
      <c r="S123" s="23"/>
      <c r="T123" s="76" t="e">
        <f>T124</f>
        <v>#REF!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6" t="s">
        <v>70</v>
      </c>
      <c r="AU123" s="6" t="s">
        <v>100</v>
      </c>
      <c r="BK123" s="77" t="e">
        <f>BK124</f>
        <v>#REF!</v>
      </c>
    </row>
    <row r="124" spans="1:65" s="78" customFormat="1" ht="25.95" customHeight="1" x14ac:dyDescent="0.25">
      <c r="B124" s="79"/>
      <c r="D124" s="80" t="s">
        <v>70</v>
      </c>
      <c r="E124" s="81" t="s">
        <v>774</v>
      </c>
      <c r="F124" s="81" t="s">
        <v>775</v>
      </c>
      <c r="J124" s="82">
        <f>J125+J138+J160+J165+J175+J180</f>
        <v>0</v>
      </c>
      <c r="K124" s="87"/>
      <c r="L124" s="79"/>
      <c r="M124" s="83"/>
      <c r="N124" s="84"/>
      <c r="O124" s="84"/>
      <c r="P124" s="85" t="e">
        <f>P125+P138+P160+P165+P175+#REF!+P180</f>
        <v>#REF!</v>
      </c>
      <c r="Q124" s="84"/>
      <c r="R124" s="85" t="e">
        <f>R125+R138+R160+R165+R175+#REF!+R180</f>
        <v>#REF!</v>
      </c>
      <c r="S124" s="84"/>
      <c r="T124" s="86" t="e">
        <f>T125+T138+T160+T165+T175+#REF!+T180</f>
        <v>#REF!</v>
      </c>
      <c r="AR124" s="80" t="s">
        <v>154</v>
      </c>
      <c r="AT124" s="87" t="s">
        <v>70</v>
      </c>
      <c r="AU124" s="87" t="s">
        <v>71</v>
      </c>
      <c r="AY124" s="80" t="s">
        <v>127</v>
      </c>
      <c r="BK124" s="88" t="e">
        <f>BK125+BK138+BK160+BK165+BK175+#REF!+BK180</f>
        <v>#REF!</v>
      </c>
    </row>
    <row r="125" spans="1:65" s="78" customFormat="1" ht="22.95" customHeight="1" x14ac:dyDescent="0.25">
      <c r="B125" s="79"/>
      <c r="D125" s="80" t="s">
        <v>70</v>
      </c>
      <c r="E125" s="89" t="s">
        <v>776</v>
      </c>
      <c r="F125" s="89" t="s">
        <v>777</v>
      </c>
      <c r="J125" s="90">
        <f>BK125</f>
        <v>0</v>
      </c>
      <c r="K125" s="87"/>
      <c r="L125" s="79"/>
      <c r="M125" s="83"/>
      <c r="N125" s="84"/>
      <c r="O125" s="84"/>
      <c r="P125" s="85">
        <f>SUM(P126:P137)</f>
        <v>0</v>
      </c>
      <c r="Q125" s="84"/>
      <c r="R125" s="85">
        <f>SUM(R126:R137)</f>
        <v>0</v>
      </c>
      <c r="S125" s="84"/>
      <c r="T125" s="86">
        <f>SUM(T126:T137)</f>
        <v>0</v>
      </c>
      <c r="AR125" s="80" t="s">
        <v>154</v>
      </c>
      <c r="AT125" s="87" t="s">
        <v>70</v>
      </c>
      <c r="AU125" s="87" t="s">
        <v>79</v>
      </c>
      <c r="AY125" s="80" t="s">
        <v>127</v>
      </c>
      <c r="BK125" s="88">
        <f>SUM(BK126:BK137)</f>
        <v>0</v>
      </c>
    </row>
    <row r="126" spans="1:65" s="16" customFormat="1" ht="14.4" customHeight="1" x14ac:dyDescent="0.2">
      <c r="A126" s="13"/>
      <c r="B126" s="14"/>
      <c r="C126" s="91" t="s">
        <v>79</v>
      </c>
      <c r="D126" s="91" t="s">
        <v>129</v>
      </c>
      <c r="E126" s="92" t="s">
        <v>778</v>
      </c>
      <c r="F126" s="93" t="s">
        <v>779</v>
      </c>
      <c r="G126" s="94" t="s">
        <v>780</v>
      </c>
      <c r="H126" s="95">
        <v>1</v>
      </c>
      <c r="I126" s="3">
        <v>0</v>
      </c>
      <c r="J126" s="96">
        <f>ROUND(I126*H126,2)</f>
        <v>0</v>
      </c>
      <c r="K126" s="94" t="s">
        <v>781</v>
      </c>
      <c r="L126" s="14"/>
      <c r="M126" s="97" t="s">
        <v>1</v>
      </c>
      <c r="N126" s="98" t="s">
        <v>36</v>
      </c>
      <c r="O126" s="99"/>
      <c r="P126" s="100">
        <f>O126*H126</f>
        <v>0</v>
      </c>
      <c r="Q126" s="100">
        <v>0</v>
      </c>
      <c r="R126" s="100">
        <f>Q126*H126</f>
        <v>0</v>
      </c>
      <c r="S126" s="100">
        <v>0</v>
      </c>
      <c r="T126" s="101">
        <f>S126*H126</f>
        <v>0</v>
      </c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R126" s="102" t="s">
        <v>134</v>
      </c>
      <c r="AT126" s="102" t="s">
        <v>129</v>
      </c>
      <c r="AU126" s="102" t="s">
        <v>81</v>
      </c>
      <c r="AY126" s="6" t="s">
        <v>127</v>
      </c>
      <c r="BE126" s="103">
        <f>IF(N126="základní",J126,0)</f>
        <v>0</v>
      </c>
      <c r="BF126" s="103">
        <f>IF(N126="snížená",J126,0)</f>
        <v>0</v>
      </c>
      <c r="BG126" s="103">
        <f>IF(N126="zákl. přenesená",J126,0)</f>
        <v>0</v>
      </c>
      <c r="BH126" s="103">
        <f>IF(N126="sníž. přenesená",J126,0)</f>
        <v>0</v>
      </c>
      <c r="BI126" s="103">
        <f>IF(N126="nulová",J126,0)</f>
        <v>0</v>
      </c>
      <c r="BJ126" s="6" t="s">
        <v>79</v>
      </c>
      <c r="BK126" s="103">
        <f>ROUND(I126*H126,2)</f>
        <v>0</v>
      </c>
      <c r="BL126" s="6" t="s">
        <v>134</v>
      </c>
      <c r="BM126" s="102" t="s">
        <v>81</v>
      </c>
    </row>
    <row r="127" spans="1:65" s="16" customFormat="1" x14ac:dyDescent="0.2">
      <c r="A127" s="13"/>
      <c r="B127" s="14"/>
      <c r="C127" s="13"/>
      <c r="D127" s="104" t="s">
        <v>136</v>
      </c>
      <c r="E127" s="13"/>
      <c r="F127" s="105" t="s">
        <v>779</v>
      </c>
      <c r="G127" s="13"/>
      <c r="H127" s="13"/>
      <c r="I127" s="13"/>
      <c r="J127" s="13"/>
      <c r="K127" s="195"/>
      <c r="L127" s="14"/>
      <c r="M127" s="106"/>
      <c r="N127" s="107"/>
      <c r="O127" s="99"/>
      <c r="P127" s="99"/>
      <c r="Q127" s="99"/>
      <c r="R127" s="99"/>
      <c r="S127" s="99"/>
      <c r="T127" s="10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6" t="s">
        <v>136</v>
      </c>
      <c r="AU127" s="6" t="s">
        <v>81</v>
      </c>
    </row>
    <row r="128" spans="1:65" s="16" customFormat="1" ht="24.15" customHeight="1" x14ac:dyDescent="0.2">
      <c r="A128" s="13"/>
      <c r="B128" s="14"/>
      <c r="C128" s="91" t="s">
        <v>81</v>
      </c>
      <c r="D128" s="91" t="s">
        <v>129</v>
      </c>
      <c r="E128" s="92" t="s">
        <v>782</v>
      </c>
      <c r="F128" s="93" t="s">
        <v>783</v>
      </c>
      <c r="G128" s="94" t="s">
        <v>780</v>
      </c>
      <c r="H128" s="95">
        <v>1</v>
      </c>
      <c r="I128" s="3">
        <v>0</v>
      </c>
      <c r="J128" s="96">
        <f>ROUND(I128*H128,2)</f>
        <v>0</v>
      </c>
      <c r="K128" s="94" t="s">
        <v>781</v>
      </c>
      <c r="L128" s="14"/>
      <c r="M128" s="97" t="s">
        <v>1</v>
      </c>
      <c r="N128" s="98" t="s">
        <v>36</v>
      </c>
      <c r="O128" s="99"/>
      <c r="P128" s="100">
        <f>O128*H128</f>
        <v>0</v>
      </c>
      <c r="Q128" s="100">
        <v>0</v>
      </c>
      <c r="R128" s="100">
        <f>Q128*H128</f>
        <v>0</v>
      </c>
      <c r="S128" s="100">
        <v>0</v>
      </c>
      <c r="T128" s="101">
        <f>S128*H128</f>
        <v>0</v>
      </c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R128" s="102" t="s">
        <v>134</v>
      </c>
      <c r="AT128" s="102" t="s">
        <v>129</v>
      </c>
      <c r="AU128" s="102" t="s">
        <v>81</v>
      </c>
      <c r="AY128" s="6" t="s">
        <v>127</v>
      </c>
      <c r="BE128" s="103">
        <f>IF(N128="základní",J128,0)</f>
        <v>0</v>
      </c>
      <c r="BF128" s="103">
        <f>IF(N128="snížená",J128,0)</f>
        <v>0</v>
      </c>
      <c r="BG128" s="103">
        <f>IF(N128="zákl. přenesená",J128,0)</f>
        <v>0</v>
      </c>
      <c r="BH128" s="103">
        <f>IF(N128="sníž. přenesená",J128,0)</f>
        <v>0</v>
      </c>
      <c r="BI128" s="103">
        <f>IF(N128="nulová",J128,0)</f>
        <v>0</v>
      </c>
      <c r="BJ128" s="6" t="s">
        <v>79</v>
      </c>
      <c r="BK128" s="103">
        <f>ROUND(I128*H128,2)</f>
        <v>0</v>
      </c>
      <c r="BL128" s="6" t="s">
        <v>134</v>
      </c>
      <c r="BM128" s="102" t="s">
        <v>784</v>
      </c>
    </row>
    <row r="129" spans="1:65" s="16" customFormat="1" x14ac:dyDescent="0.2">
      <c r="A129" s="13"/>
      <c r="B129" s="14"/>
      <c r="C129" s="13"/>
      <c r="D129" s="104" t="s">
        <v>136</v>
      </c>
      <c r="E129" s="13"/>
      <c r="F129" s="105" t="s">
        <v>783</v>
      </c>
      <c r="G129" s="13"/>
      <c r="H129" s="13"/>
      <c r="I129" s="13"/>
      <c r="J129" s="13"/>
      <c r="K129" s="195"/>
      <c r="L129" s="14"/>
      <c r="M129" s="106"/>
      <c r="N129" s="107"/>
      <c r="O129" s="99"/>
      <c r="P129" s="99"/>
      <c r="Q129" s="99"/>
      <c r="R129" s="99"/>
      <c r="S129" s="99"/>
      <c r="T129" s="10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6" t="s">
        <v>136</v>
      </c>
      <c r="AU129" s="6" t="s">
        <v>81</v>
      </c>
    </row>
    <row r="130" spans="1:65" s="16" customFormat="1" ht="67.2" x14ac:dyDescent="0.2">
      <c r="A130" s="13"/>
      <c r="B130" s="14"/>
      <c r="C130" s="13"/>
      <c r="D130" s="104" t="s">
        <v>165</v>
      </c>
      <c r="E130" s="13"/>
      <c r="F130" s="117" t="s">
        <v>785</v>
      </c>
      <c r="G130" s="13"/>
      <c r="H130" s="13"/>
      <c r="I130" s="13"/>
      <c r="J130" s="13"/>
      <c r="K130" s="195"/>
      <c r="L130" s="14"/>
      <c r="M130" s="106"/>
      <c r="N130" s="107"/>
      <c r="O130" s="99"/>
      <c r="P130" s="99"/>
      <c r="Q130" s="99"/>
      <c r="R130" s="99"/>
      <c r="S130" s="99"/>
      <c r="T130" s="10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6" t="s">
        <v>165</v>
      </c>
      <c r="AU130" s="6" t="s">
        <v>81</v>
      </c>
    </row>
    <row r="131" spans="1:65" s="16" customFormat="1" ht="14.4" customHeight="1" x14ac:dyDescent="0.2">
      <c r="A131" s="13"/>
      <c r="B131" s="14"/>
      <c r="C131" s="91" t="s">
        <v>144</v>
      </c>
      <c r="D131" s="91" t="s">
        <v>129</v>
      </c>
      <c r="E131" s="92" t="s">
        <v>786</v>
      </c>
      <c r="F131" s="93" t="s">
        <v>787</v>
      </c>
      <c r="G131" s="94" t="s">
        <v>780</v>
      </c>
      <c r="H131" s="95">
        <v>1</v>
      </c>
      <c r="I131" s="3">
        <v>0</v>
      </c>
      <c r="J131" s="96">
        <f>ROUND(I131*H131,2)</f>
        <v>0</v>
      </c>
      <c r="K131" s="94" t="s">
        <v>781</v>
      </c>
      <c r="L131" s="14"/>
      <c r="M131" s="97" t="s">
        <v>1</v>
      </c>
      <c r="N131" s="98" t="s">
        <v>36</v>
      </c>
      <c r="O131" s="99"/>
      <c r="P131" s="100">
        <f>O131*H131</f>
        <v>0</v>
      </c>
      <c r="Q131" s="100">
        <v>0</v>
      </c>
      <c r="R131" s="100">
        <f>Q131*H131</f>
        <v>0</v>
      </c>
      <c r="S131" s="100">
        <v>0</v>
      </c>
      <c r="T131" s="101">
        <f>S131*H131</f>
        <v>0</v>
      </c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R131" s="102" t="s">
        <v>134</v>
      </c>
      <c r="AT131" s="102" t="s">
        <v>129</v>
      </c>
      <c r="AU131" s="102" t="s">
        <v>81</v>
      </c>
      <c r="AY131" s="6" t="s">
        <v>127</v>
      </c>
      <c r="BE131" s="103">
        <f>IF(N131="základní",J131,0)</f>
        <v>0</v>
      </c>
      <c r="BF131" s="103">
        <f>IF(N131="snížená",J131,0)</f>
        <v>0</v>
      </c>
      <c r="BG131" s="103">
        <f>IF(N131="zákl. přenesená",J131,0)</f>
        <v>0</v>
      </c>
      <c r="BH131" s="103">
        <f>IF(N131="sníž. přenesená",J131,0)</f>
        <v>0</v>
      </c>
      <c r="BI131" s="103">
        <f>IF(N131="nulová",J131,0)</f>
        <v>0</v>
      </c>
      <c r="BJ131" s="6" t="s">
        <v>79</v>
      </c>
      <c r="BK131" s="103">
        <f>ROUND(I131*H131,2)</f>
        <v>0</v>
      </c>
      <c r="BL131" s="6" t="s">
        <v>134</v>
      </c>
      <c r="BM131" s="102" t="s">
        <v>788</v>
      </c>
    </row>
    <row r="132" spans="1:65" s="16" customFormat="1" x14ac:dyDescent="0.2">
      <c r="A132" s="13"/>
      <c r="B132" s="14"/>
      <c r="C132" s="13"/>
      <c r="D132" s="104" t="s">
        <v>136</v>
      </c>
      <c r="E132" s="13"/>
      <c r="F132" s="105" t="s">
        <v>787</v>
      </c>
      <c r="G132" s="13"/>
      <c r="H132" s="13"/>
      <c r="I132" s="13"/>
      <c r="J132" s="13"/>
      <c r="K132" s="195"/>
      <c r="L132" s="14"/>
      <c r="M132" s="106"/>
      <c r="N132" s="107"/>
      <c r="O132" s="99"/>
      <c r="P132" s="99"/>
      <c r="Q132" s="99"/>
      <c r="R132" s="99"/>
      <c r="S132" s="99"/>
      <c r="T132" s="10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6" t="s">
        <v>136</v>
      </c>
      <c r="AU132" s="6" t="s">
        <v>81</v>
      </c>
    </row>
    <row r="133" spans="1:65" s="16" customFormat="1" ht="28.8" x14ac:dyDescent="0.2">
      <c r="A133" s="13"/>
      <c r="B133" s="14"/>
      <c r="C133" s="13"/>
      <c r="D133" s="104" t="s">
        <v>165</v>
      </c>
      <c r="E133" s="13"/>
      <c r="F133" s="117" t="s">
        <v>789</v>
      </c>
      <c r="G133" s="13"/>
      <c r="H133" s="13"/>
      <c r="I133" s="13"/>
      <c r="J133" s="13"/>
      <c r="K133" s="195"/>
      <c r="L133" s="14"/>
      <c r="M133" s="106"/>
      <c r="N133" s="107"/>
      <c r="O133" s="99"/>
      <c r="P133" s="99"/>
      <c r="Q133" s="99"/>
      <c r="R133" s="99"/>
      <c r="S133" s="99"/>
      <c r="T133" s="10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6" t="s">
        <v>165</v>
      </c>
      <c r="AU133" s="6" t="s">
        <v>81</v>
      </c>
    </row>
    <row r="134" spans="1:65" s="16" customFormat="1" ht="14.4" customHeight="1" x14ac:dyDescent="0.2">
      <c r="A134" s="13"/>
      <c r="B134" s="14"/>
      <c r="C134" s="91" t="s">
        <v>134</v>
      </c>
      <c r="D134" s="91" t="s">
        <v>129</v>
      </c>
      <c r="E134" s="92" t="s">
        <v>790</v>
      </c>
      <c r="F134" s="93" t="s">
        <v>791</v>
      </c>
      <c r="G134" s="94" t="s">
        <v>780</v>
      </c>
      <c r="H134" s="95">
        <v>1</v>
      </c>
      <c r="I134" s="3">
        <v>0</v>
      </c>
      <c r="J134" s="96">
        <f>ROUND(I134*H134,2)</f>
        <v>0</v>
      </c>
      <c r="K134" s="94" t="s">
        <v>781</v>
      </c>
      <c r="L134" s="14"/>
      <c r="M134" s="97" t="s">
        <v>1</v>
      </c>
      <c r="N134" s="98" t="s">
        <v>36</v>
      </c>
      <c r="O134" s="99"/>
      <c r="P134" s="100">
        <f>O134*H134</f>
        <v>0</v>
      </c>
      <c r="Q134" s="100">
        <v>0</v>
      </c>
      <c r="R134" s="100">
        <f>Q134*H134</f>
        <v>0</v>
      </c>
      <c r="S134" s="100">
        <v>0</v>
      </c>
      <c r="T134" s="101">
        <f>S134*H134</f>
        <v>0</v>
      </c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R134" s="102" t="s">
        <v>134</v>
      </c>
      <c r="AT134" s="102" t="s">
        <v>129</v>
      </c>
      <c r="AU134" s="102" t="s">
        <v>81</v>
      </c>
      <c r="AY134" s="6" t="s">
        <v>127</v>
      </c>
      <c r="BE134" s="103">
        <f>IF(N134="základní",J134,0)</f>
        <v>0</v>
      </c>
      <c r="BF134" s="103">
        <f>IF(N134="snížená",J134,0)</f>
        <v>0</v>
      </c>
      <c r="BG134" s="103">
        <f>IF(N134="zákl. přenesená",J134,0)</f>
        <v>0</v>
      </c>
      <c r="BH134" s="103">
        <f>IF(N134="sníž. přenesená",J134,0)</f>
        <v>0</v>
      </c>
      <c r="BI134" s="103">
        <f>IF(N134="nulová",J134,0)</f>
        <v>0</v>
      </c>
      <c r="BJ134" s="6" t="s">
        <v>79</v>
      </c>
      <c r="BK134" s="103">
        <f>ROUND(I134*H134,2)</f>
        <v>0</v>
      </c>
      <c r="BL134" s="6" t="s">
        <v>134</v>
      </c>
      <c r="BM134" s="102" t="s">
        <v>134</v>
      </c>
    </row>
    <row r="135" spans="1:65" s="16" customFormat="1" x14ac:dyDescent="0.2">
      <c r="A135" s="13"/>
      <c r="B135" s="14"/>
      <c r="C135" s="13"/>
      <c r="D135" s="104" t="s">
        <v>136</v>
      </c>
      <c r="E135" s="13"/>
      <c r="F135" s="105" t="s">
        <v>791</v>
      </c>
      <c r="G135" s="13"/>
      <c r="H135" s="13"/>
      <c r="I135" s="13"/>
      <c r="J135" s="13"/>
      <c r="K135" s="195"/>
      <c r="L135" s="14"/>
      <c r="M135" s="106"/>
      <c r="N135" s="107"/>
      <c r="O135" s="99"/>
      <c r="P135" s="99"/>
      <c r="Q135" s="99"/>
      <c r="R135" s="99"/>
      <c r="S135" s="99"/>
      <c r="T135" s="10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6" t="s">
        <v>136</v>
      </c>
      <c r="AU135" s="6" t="s">
        <v>81</v>
      </c>
    </row>
    <row r="136" spans="1:65" s="109" customFormat="1" x14ac:dyDescent="0.2">
      <c r="B136" s="110"/>
      <c r="D136" s="104" t="s">
        <v>138</v>
      </c>
      <c r="E136" s="111" t="s">
        <v>1</v>
      </c>
      <c r="F136" s="112" t="s">
        <v>792</v>
      </c>
      <c r="H136" s="113">
        <v>1</v>
      </c>
      <c r="K136" s="206"/>
      <c r="L136" s="110"/>
      <c r="M136" s="114"/>
      <c r="N136" s="115"/>
      <c r="O136" s="115"/>
      <c r="P136" s="115"/>
      <c r="Q136" s="115"/>
      <c r="R136" s="115"/>
      <c r="S136" s="115"/>
      <c r="T136" s="116"/>
      <c r="AT136" s="111" t="s">
        <v>138</v>
      </c>
      <c r="AU136" s="111" t="s">
        <v>81</v>
      </c>
      <c r="AV136" s="109" t="s">
        <v>81</v>
      </c>
      <c r="AW136" s="109" t="s">
        <v>28</v>
      </c>
      <c r="AX136" s="109" t="s">
        <v>71</v>
      </c>
      <c r="AY136" s="111" t="s">
        <v>127</v>
      </c>
    </row>
    <row r="137" spans="1:65" s="125" customFormat="1" x14ac:dyDescent="0.2">
      <c r="B137" s="126"/>
      <c r="D137" s="104" t="s">
        <v>138</v>
      </c>
      <c r="E137" s="127" t="s">
        <v>1</v>
      </c>
      <c r="F137" s="128" t="s">
        <v>250</v>
      </c>
      <c r="H137" s="129">
        <v>1</v>
      </c>
      <c r="K137" s="208"/>
      <c r="L137" s="126"/>
      <c r="M137" s="130"/>
      <c r="N137" s="131"/>
      <c r="O137" s="131"/>
      <c r="P137" s="131"/>
      <c r="Q137" s="131"/>
      <c r="R137" s="131"/>
      <c r="S137" s="131"/>
      <c r="T137" s="132"/>
      <c r="AT137" s="127" t="s">
        <v>138</v>
      </c>
      <c r="AU137" s="127" t="s">
        <v>81</v>
      </c>
      <c r="AV137" s="125" t="s">
        <v>134</v>
      </c>
      <c r="AW137" s="125" t="s">
        <v>28</v>
      </c>
      <c r="AX137" s="125" t="s">
        <v>79</v>
      </c>
      <c r="AY137" s="127" t="s">
        <v>127</v>
      </c>
    </row>
    <row r="138" spans="1:65" s="78" customFormat="1" ht="22.95" customHeight="1" x14ac:dyDescent="0.25">
      <c r="B138" s="79"/>
      <c r="D138" s="80" t="s">
        <v>70</v>
      </c>
      <c r="E138" s="89" t="s">
        <v>793</v>
      </c>
      <c r="F138" s="89" t="s">
        <v>794</v>
      </c>
      <c r="J138" s="90">
        <f>BK138</f>
        <v>0</v>
      </c>
      <c r="K138" s="87"/>
      <c r="L138" s="79"/>
      <c r="M138" s="83"/>
      <c r="N138" s="84"/>
      <c r="O138" s="84"/>
      <c r="P138" s="85">
        <f>SUM(P139:P159)</f>
        <v>0</v>
      </c>
      <c r="Q138" s="84"/>
      <c r="R138" s="85">
        <f>SUM(R139:R159)</f>
        <v>0</v>
      </c>
      <c r="S138" s="84"/>
      <c r="T138" s="86">
        <f>SUM(T139:T159)</f>
        <v>0</v>
      </c>
      <c r="AR138" s="80" t="s">
        <v>154</v>
      </c>
      <c r="AT138" s="87" t="s">
        <v>70</v>
      </c>
      <c r="AU138" s="87" t="s">
        <v>79</v>
      </c>
      <c r="AY138" s="80" t="s">
        <v>127</v>
      </c>
      <c r="BK138" s="88">
        <f>SUM(BK139:BK159)</f>
        <v>0</v>
      </c>
    </row>
    <row r="139" spans="1:65" s="16" customFormat="1" ht="14.4" customHeight="1" x14ac:dyDescent="0.2">
      <c r="A139" s="13"/>
      <c r="B139" s="14"/>
      <c r="C139" s="91" t="s">
        <v>154</v>
      </c>
      <c r="D139" s="91" t="s">
        <v>129</v>
      </c>
      <c r="E139" s="92" t="s">
        <v>795</v>
      </c>
      <c r="F139" s="93" t="s">
        <v>794</v>
      </c>
      <c r="G139" s="94" t="s">
        <v>780</v>
      </c>
      <c r="H139" s="95">
        <v>1</v>
      </c>
      <c r="I139" s="3">
        <v>0</v>
      </c>
      <c r="J139" s="96">
        <f>ROUND(I139*H139,2)</f>
        <v>0</v>
      </c>
      <c r="K139" s="94" t="s">
        <v>781</v>
      </c>
      <c r="L139" s="14"/>
      <c r="M139" s="97" t="s">
        <v>1</v>
      </c>
      <c r="N139" s="98" t="s">
        <v>36</v>
      </c>
      <c r="O139" s="99"/>
      <c r="P139" s="100">
        <f>O139*H139</f>
        <v>0</v>
      </c>
      <c r="Q139" s="100">
        <v>0</v>
      </c>
      <c r="R139" s="100">
        <f>Q139*H139</f>
        <v>0</v>
      </c>
      <c r="S139" s="100">
        <v>0</v>
      </c>
      <c r="T139" s="101">
        <f>S139*H139</f>
        <v>0</v>
      </c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R139" s="102" t="s">
        <v>134</v>
      </c>
      <c r="AT139" s="102" t="s">
        <v>129</v>
      </c>
      <c r="AU139" s="102" t="s">
        <v>81</v>
      </c>
      <c r="AY139" s="6" t="s">
        <v>127</v>
      </c>
      <c r="BE139" s="103">
        <f>IF(N139="základní",J139,0)</f>
        <v>0</v>
      </c>
      <c r="BF139" s="103">
        <f>IF(N139="snížená",J139,0)</f>
        <v>0</v>
      </c>
      <c r="BG139" s="103">
        <f>IF(N139="zákl. přenesená",J139,0)</f>
        <v>0</v>
      </c>
      <c r="BH139" s="103">
        <f>IF(N139="sníž. přenesená",J139,0)</f>
        <v>0</v>
      </c>
      <c r="BI139" s="103">
        <f>IF(N139="nulová",J139,0)</f>
        <v>0</v>
      </c>
      <c r="BJ139" s="6" t="s">
        <v>79</v>
      </c>
      <c r="BK139" s="103">
        <f>ROUND(I139*H139,2)</f>
        <v>0</v>
      </c>
      <c r="BL139" s="6" t="s">
        <v>134</v>
      </c>
      <c r="BM139" s="102" t="s">
        <v>159</v>
      </c>
    </row>
    <row r="140" spans="1:65" s="16" customFormat="1" x14ac:dyDescent="0.2">
      <c r="A140" s="13"/>
      <c r="B140" s="14"/>
      <c r="C140" s="13"/>
      <c r="D140" s="104" t="s">
        <v>136</v>
      </c>
      <c r="E140" s="13"/>
      <c r="F140" s="105" t="s">
        <v>794</v>
      </c>
      <c r="G140" s="13"/>
      <c r="H140" s="13"/>
      <c r="I140" s="13"/>
      <c r="J140" s="13"/>
      <c r="K140" s="195"/>
      <c r="L140" s="14"/>
      <c r="M140" s="106"/>
      <c r="N140" s="107"/>
      <c r="O140" s="99"/>
      <c r="P140" s="99"/>
      <c r="Q140" s="99"/>
      <c r="R140" s="99"/>
      <c r="S140" s="99"/>
      <c r="T140" s="10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6" t="s">
        <v>136</v>
      </c>
      <c r="AU140" s="6" t="s">
        <v>81</v>
      </c>
    </row>
    <row r="141" spans="1:65" s="109" customFormat="1" x14ac:dyDescent="0.2">
      <c r="B141" s="110"/>
      <c r="D141" s="104" t="s">
        <v>138</v>
      </c>
      <c r="E141" s="111" t="s">
        <v>1</v>
      </c>
      <c r="F141" s="112" t="s">
        <v>796</v>
      </c>
      <c r="H141" s="113">
        <v>1</v>
      </c>
      <c r="K141" s="206"/>
      <c r="L141" s="110"/>
      <c r="M141" s="114"/>
      <c r="N141" s="115"/>
      <c r="O141" s="115"/>
      <c r="P141" s="115"/>
      <c r="Q141" s="115"/>
      <c r="R141" s="115"/>
      <c r="S141" s="115"/>
      <c r="T141" s="116"/>
      <c r="AT141" s="111" t="s">
        <v>138</v>
      </c>
      <c r="AU141" s="111" t="s">
        <v>81</v>
      </c>
      <c r="AV141" s="109" t="s">
        <v>81</v>
      </c>
      <c r="AW141" s="109" t="s">
        <v>28</v>
      </c>
      <c r="AX141" s="109" t="s">
        <v>71</v>
      </c>
      <c r="AY141" s="111" t="s">
        <v>127</v>
      </c>
    </row>
    <row r="142" spans="1:65" s="125" customFormat="1" x14ac:dyDescent="0.2">
      <c r="B142" s="126"/>
      <c r="D142" s="104" t="s">
        <v>138</v>
      </c>
      <c r="E142" s="127" t="s">
        <v>1</v>
      </c>
      <c r="F142" s="128" t="s">
        <v>250</v>
      </c>
      <c r="H142" s="129">
        <v>1</v>
      </c>
      <c r="K142" s="208"/>
      <c r="L142" s="126"/>
      <c r="M142" s="130"/>
      <c r="N142" s="131"/>
      <c r="O142" s="131"/>
      <c r="P142" s="131"/>
      <c r="Q142" s="131"/>
      <c r="R142" s="131"/>
      <c r="S142" s="131"/>
      <c r="T142" s="132"/>
      <c r="AT142" s="127" t="s">
        <v>138</v>
      </c>
      <c r="AU142" s="127" t="s">
        <v>81</v>
      </c>
      <c r="AV142" s="125" t="s">
        <v>134</v>
      </c>
      <c r="AW142" s="125" t="s">
        <v>28</v>
      </c>
      <c r="AX142" s="125" t="s">
        <v>79</v>
      </c>
      <c r="AY142" s="127" t="s">
        <v>127</v>
      </c>
    </row>
    <row r="143" spans="1:65" s="16" customFormat="1" ht="14.4" customHeight="1" x14ac:dyDescent="0.2">
      <c r="A143" s="13"/>
      <c r="B143" s="14"/>
      <c r="C143" s="91" t="s">
        <v>159</v>
      </c>
      <c r="D143" s="91" t="s">
        <v>129</v>
      </c>
      <c r="E143" s="92" t="s">
        <v>797</v>
      </c>
      <c r="F143" s="93" t="s">
        <v>798</v>
      </c>
      <c r="G143" s="94" t="s">
        <v>780</v>
      </c>
      <c r="H143" s="95">
        <v>1</v>
      </c>
      <c r="I143" s="3">
        <v>0</v>
      </c>
      <c r="J143" s="96">
        <f>ROUND(I143*H143,2)</f>
        <v>0</v>
      </c>
      <c r="K143" s="94" t="s">
        <v>781</v>
      </c>
      <c r="L143" s="14"/>
      <c r="M143" s="97" t="s">
        <v>1</v>
      </c>
      <c r="N143" s="98" t="s">
        <v>36</v>
      </c>
      <c r="O143" s="99"/>
      <c r="P143" s="100">
        <f>O143*H143</f>
        <v>0</v>
      </c>
      <c r="Q143" s="100">
        <v>0</v>
      </c>
      <c r="R143" s="100">
        <f>Q143*H143</f>
        <v>0</v>
      </c>
      <c r="S143" s="100">
        <v>0</v>
      </c>
      <c r="T143" s="101">
        <f>S143*H143</f>
        <v>0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102" t="s">
        <v>134</v>
      </c>
      <c r="AT143" s="102" t="s">
        <v>129</v>
      </c>
      <c r="AU143" s="102" t="s">
        <v>81</v>
      </c>
      <c r="AY143" s="6" t="s">
        <v>127</v>
      </c>
      <c r="BE143" s="103">
        <f>IF(N143="základní",J143,0)</f>
        <v>0</v>
      </c>
      <c r="BF143" s="103">
        <f>IF(N143="snížená",J143,0)</f>
        <v>0</v>
      </c>
      <c r="BG143" s="103">
        <f>IF(N143="zákl. přenesená",J143,0)</f>
        <v>0</v>
      </c>
      <c r="BH143" s="103">
        <f>IF(N143="sníž. přenesená",J143,0)</f>
        <v>0</v>
      </c>
      <c r="BI143" s="103">
        <f>IF(N143="nulová",J143,0)</f>
        <v>0</v>
      </c>
      <c r="BJ143" s="6" t="s">
        <v>79</v>
      </c>
      <c r="BK143" s="103">
        <f>ROUND(I143*H143,2)</f>
        <v>0</v>
      </c>
      <c r="BL143" s="6" t="s">
        <v>134</v>
      </c>
      <c r="BM143" s="102" t="s">
        <v>799</v>
      </c>
    </row>
    <row r="144" spans="1:65" s="16" customFormat="1" x14ac:dyDescent="0.2">
      <c r="A144" s="13"/>
      <c r="B144" s="14"/>
      <c r="C144" s="13"/>
      <c r="D144" s="104" t="s">
        <v>136</v>
      </c>
      <c r="E144" s="13"/>
      <c r="F144" s="105" t="s">
        <v>798</v>
      </c>
      <c r="G144" s="13"/>
      <c r="H144" s="13"/>
      <c r="I144" s="13"/>
      <c r="J144" s="13"/>
      <c r="K144" s="195"/>
      <c r="L144" s="14"/>
      <c r="M144" s="106"/>
      <c r="N144" s="107"/>
      <c r="O144" s="99"/>
      <c r="P144" s="99"/>
      <c r="Q144" s="99"/>
      <c r="R144" s="99"/>
      <c r="S144" s="99"/>
      <c r="T144" s="10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6" t="s">
        <v>136</v>
      </c>
      <c r="AU144" s="6" t="s">
        <v>81</v>
      </c>
    </row>
    <row r="145" spans="1:65" s="16" customFormat="1" ht="14.4" customHeight="1" x14ac:dyDescent="0.2">
      <c r="A145" s="13"/>
      <c r="B145" s="14"/>
      <c r="C145" s="91" t="s">
        <v>168</v>
      </c>
      <c r="D145" s="91" t="s">
        <v>129</v>
      </c>
      <c r="E145" s="92" t="s">
        <v>800</v>
      </c>
      <c r="F145" s="93" t="s">
        <v>801</v>
      </c>
      <c r="G145" s="94" t="s">
        <v>780</v>
      </c>
      <c r="H145" s="95">
        <v>1</v>
      </c>
      <c r="I145" s="3">
        <v>0</v>
      </c>
      <c r="J145" s="96">
        <f>ROUND(I145*H145,2)</f>
        <v>0</v>
      </c>
      <c r="K145" s="94" t="s">
        <v>781</v>
      </c>
      <c r="L145" s="14"/>
      <c r="M145" s="97" t="s">
        <v>1</v>
      </c>
      <c r="N145" s="98" t="s">
        <v>36</v>
      </c>
      <c r="O145" s="99"/>
      <c r="P145" s="100">
        <f>O145*H145</f>
        <v>0</v>
      </c>
      <c r="Q145" s="100">
        <v>0</v>
      </c>
      <c r="R145" s="100">
        <f>Q145*H145</f>
        <v>0</v>
      </c>
      <c r="S145" s="100">
        <v>0</v>
      </c>
      <c r="T145" s="101">
        <f>S145*H145</f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102" t="s">
        <v>134</v>
      </c>
      <c r="AT145" s="102" t="s">
        <v>129</v>
      </c>
      <c r="AU145" s="102" t="s">
        <v>81</v>
      </c>
      <c r="AY145" s="6" t="s">
        <v>127</v>
      </c>
      <c r="BE145" s="103">
        <f>IF(N145="základní",J145,0)</f>
        <v>0</v>
      </c>
      <c r="BF145" s="103">
        <f>IF(N145="snížená",J145,0)</f>
        <v>0</v>
      </c>
      <c r="BG145" s="103">
        <f>IF(N145="zákl. přenesená",J145,0)</f>
        <v>0</v>
      </c>
      <c r="BH145" s="103">
        <f>IF(N145="sníž. přenesená",J145,0)</f>
        <v>0</v>
      </c>
      <c r="BI145" s="103">
        <f>IF(N145="nulová",J145,0)</f>
        <v>0</v>
      </c>
      <c r="BJ145" s="6" t="s">
        <v>79</v>
      </c>
      <c r="BK145" s="103">
        <f>ROUND(I145*H145,2)</f>
        <v>0</v>
      </c>
      <c r="BL145" s="6" t="s">
        <v>134</v>
      </c>
      <c r="BM145" s="102" t="s">
        <v>802</v>
      </c>
    </row>
    <row r="146" spans="1:65" s="16" customFormat="1" x14ac:dyDescent="0.2">
      <c r="A146" s="13"/>
      <c r="B146" s="14"/>
      <c r="C146" s="13"/>
      <c r="D146" s="104" t="s">
        <v>136</v>
      </c>
      <c r="E146" s="13"/>
      <c r="F146" s="105" t="s">
        <v>801</v>
      </c>
      <c r="G146" s="13"/>
      <c r="H146" s="13"/>
      <c r="I146" s="13"/>
      <c r="J146" s="13"/>
      <c r="K146" s="195"/>
      <c r="L146" s="14"/>
      <c r="M146" s="106"/>
      <c r="N146" s="107"/>
      <c r="O146" s="99"/>
      <c r="P146" s="99"/>
      <c r="Q146" s="99"/>
      <c r="R146" s="99"/>
      <c r="S146" s="99"/>
      <c r="T146" s="10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6" t="s">
        <v>136</v>
      </c>
      <c r="AU146" s="6" t="s">
        <v>81</v>
      </c>
    </row>
    <row r="147" spans="1:65" s="16" customFormat="1" ht="38.4" x14ac:dyDescent="0.2">
      <c r="A147" s="13"/>
      <c r="B147" s="14"/>
      <c r="C147" s="13"/>
      <c r="D147" s="104" t="s">
        <v>165</v>
      </c>
      <c r="E147" s="13"/>
      <c r="F147" s="117" t="s">
        <v>803</v>
      </c>
      <c r="G147" s="13"/>
      <c r="H147" s="13"/>
      <c r="I147" s="13"/>
      <c r="J147" s="13"/>
      <c r="K147" s="195"/>
      <c r="L147" s="14"/>
      <c r="M147" s="106"/>
      <c r="N147" s="107"/>
      <c r="O147" s="99"/>
      <c r="P147" s="99"/>
      <c r="Q147" s="99"/>
      <c r="R147" s="99"/>
      <c r="S147" s="99"/>
      <c r="T147" s="10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6" t="s">
        <v>165</v>
      </c>
      <c r="AU147" s="6" t="s">
        <v>81</v>
      </c>
    </row>
    <row r="148" spans="1:65" s="16" customFormat="1" ht="14.4" customHeight="1" x14ac:dyDescent="0.2">
      <c r="A148" s="13"/>
      <c r="B148" s="14"/>
      <c r="C148" s="91" t="s">
        <v>174</v>
      </c>
      <c r="D148" s="91" t="s">
        <v>129</v>
      </c>
      <c r="E148" s="92" t="s">
        <v>804</v>
      </c>
      <c r="F148" s="93" t="s">
        <v>805</v>
      </c>
      <c r="G148" s="94" t="s">
        <v>780</v>
      </c>
      <c r="H148" s="95">
        <v>1</v>
      </c>
      <c r="I148" s="3">
        <v>0</v>
      </c>
      <c r="J148" s="96">
        <f>ROUND(I148*H148,2)</f>
        <v>0</v>
      </c>
      <c r="K148" s="94" t="s">
        <v>781</v>
      </c>
      <c r="L148" s="14"/>
      <c r="M148" s="97" t="s">
        <v>1</v>
      </c>
      <c r="N148" s="98" t="s">
        <v>36</v>
      </c>
      <c r="O148" s="99"/>
      <c r="P148" s="100">
        <f>O148*H148</f>
        <v>0</v>
      </c>
      <c r="Q148" s="100">
        <v>0</v>
      </c>
      <c r="R148" s="100">
        <f>Q148*H148</f>
        <v>0</v>
      </c>
      <c r="S148" s="100">
        <v>0</v>
      </c>
      <c r="T148" s="101">
        <f>S148*H148</f>
        <v>0</v>
      </c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R148" s="102" t="s">
        <v>806</v>
      </c>
      <c r="AT148" s="102" t="s">
        <v>129</v>
      </c>
      <c r="AU148" s="102" t="s">
        <v>81</v>
      </c>
      <c r="AY148" s="6" t="s">
        <v>127</v>
      </c>
      <c r="BE148" s="103">
        <f>IF(N148="základní",J148,0)</f>
        <v>0</v>
      </c>
      <c r="BF148" s="103">
        <f>IF(N148="snížená",J148,0)</f>
        <v>0</v>
      </c>
      <c r="BG148" s="103">
        <f>IF(N148="zákl. přenesená",J148,0)</f>
        <v>0</v>
      </c>
      <c r="BH148" s="103">
        <f>IF(N148="sníž. přenesená",J148,0)</f>
        <v>0</v>
      </c>
      <c r="BI148" s="103">
        <f>IF(N148="nulová",J148,0)</f>
        <v>0</v>
      </c>
      <c r="BJ148" s="6" t="s">
        <v>79</v>
      </c>
      <c r="BK148" s="103">
        <f>ROUND(I148*H148,2)</f>
        <v>0</v>
      </c>
      <c r="BL148" s="6" t="s">
        <v>806</v>
      </c>
      <c r="BM148" s="102" t="s">
        <v>807</v>
      </c>
    </row>
    <row r="149" spans="1:65" s="16" customFormat="1" x14ac:dyDescent="0.2">
      <c r="A149" s="13"/>
      <c r="B149" s="14"/>
      <c r="C149" s="13"/>
      <c r="D149" s="104" t="s">
        <v>136</v>
      </c>
      <c r="E149" s="13"/>
      <c r="F149" s="105" t="s">
        <v>805</v>
      </c>
      <c r="G149" s="13"/>
      <c r="H149" s="13"/>
      <c r="I149" s="13"/>
      <c r="J149" s="13"/>
      <c r="K149" s="195"/>
      <c r="L149" s="14"/>
      <c r="M149" s="106"/>
      <c r="N149" s="107"/>
      <c r="O149" s="99"/>
      <c r="P149" s="99"/>
      <c r="Q149" s="99"/>
      <c r="R149" s="99"/>
      <c r="S149" s="99"/>
      <c r="T149" s="10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6" t="s">
        <v>136</v>
      </c>
      <c r="AU149" s="6" t="s">
        <v>81</v>
      </c>
    </row>
    <row r="150" spans="1:65" s="16" customFormat="1" ht="14.4" customHeight="1" x14ac:dyDescent="0.2">
      <c r="A150" s="13"/>
      <c r="B150" s="14"/>
      <c r="C150" s="91" t="s">
        <v>181</v>
      </c>
      <c r="D150" s="91" t="s">
        <v>129</v>
      </c>
      <c r="E150" s="92" t="s">
        <v>808</v>
      </c>
      <c r="F150" s="93" t="s">
        <v>809</v>
      </c>
      <c r="G150" s="94" t="s">
        <v>780</v>
      </c>
      <c r="H150" s="95">
        <v>1</v>
      </c>
      <c r="I150" s="3">
        <v>0</v>
      </c>
      <c r="J150" s="96">
        <f>ROUND(I150*H150,2)</f>
        <v>0</v>
      </c>
      <c r="K150" s="94" t="s">
        <v>781</v>
      </c>
      <c r="L150" s="14"/>
      <c r="M150" s="97" t="s">
        <v>1</v>
      </c>
      <c r="N150" s="98" t="s">
        <v>36</v>
      </c>
      <c r="O150" s="99"/>
      <c r="P150" s="100">
        <f>O150*H150</f>
        <v>0</v>
      </c>
      <c r="Q150" s="100">
        <v>0</v>
      </c>
      <c r="R150" s="100">
        <f>Q150*H150</f>
        <v>0</v>
      </c>
      <c r="S150" s="100">
        <v>0</v>
      </c>
      <c r="T150" s="101">
        <f>S150*H150</f>
        <v>0</v>
      </c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R150" s="102" t="s">
        <v>134</v>
      </c>
      <c r="AT150" s="102" t="s">
        <v>129</v>
      </c>
      <c r="AU150" s="102" t="s">
        <v>81</v>
      </c>
      <c r="AY150" s="6" t="s">
        <v>127</v>
      </c>
      <c r="BE150" s="103">
        <f>IF(N150="základní",J150,0)</f>
        <v>0</v>
      </c>
      <c r="BF150" s="103">
        <f>IF(N150="snížená",J150,0)</f>
        <v>0</v>
      </c>
      <c r="BG150" s="103">
        <f>IF(N150="zákl. přenesená",J150,0)</f>
        <v>0</v>
      </c>
      <c r="BH150" s="103">
        <f>IF(N150="sníž. přenesená",J150,0)</f>
        <v>0</v>
      </c>
      <c r="BI150" s="103">
        <f>IF(N150="nulová",J150,0)</f>
        <v>0</v>
      </c>
      <c r="BJ150" s="6" t="s">
        <v>79</v>
      </c>
      <c r="BK150" s="103">
        <f>ROUND(I150*H150,2)</f>
        <v>0</v>
      </c>
      <c r="BL150" s="6" t="s">
        <v>134</v>
      </c>
      <c r="BM150" s="102" t="s">
        <v>174</v>
      </c>
    </row>
    <row r="151" spans="1:65" s="16" customFormat="1" x14ac:dyDescent="0.2">
      <c r="A151" s="13"/>
      <c r="B151" s="14"/>
      <c r="C151" s="13"/>
      <c r="D151" s="104" t="s">
        <v>136</v>
      </c>
      <c r="E151" s="13"/>
      <c r="F151" s="105" t="s">
        <v>809</v>
      </c>
      <c r="G151" s="13"/>
      <c r="H151" s="13"/>
      <c r="I151" s="13"/>
      <c r="J151" s="13"/>
      <c r="K151" s="195"/>
      <c r="L151" s="14"/>
      <c r="M151" s="106"/>
      <c r="N151" s="107"/>
      <c r="O151" s="99"/>
      <c r="P151" s="99"/>
      <c r="Q151" s="99"/>
      <c r="R151" s="99"/>
      <c r="S151" s="99"/>
      <c r="T151" s="10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6" t="s">
        <v>136</v>
      </c>
      <c r="AU151" s="6" t="s">
        <v>81</v>
      </c>
    </row>
    <row r="152" spans="1:65" s="109" customFormat="1" ht="20.399999999999999" x14ac:dyDescent="0.2">
      <c r="B152" s="110"/>
      <c r="D152" s="104" t="s">
        <v>138</v>
      </c>
      <c r="E152" s="111" t="s">
        <v>1</v>
      </c>
      <c r="F152" s="112" t="s">
        <v>810</v>
      </c>
      <c r="H152" s="113">
        <v>1</v>
      </c>
      <c r="K152" s="206"/>
      <c r="L152" s="110"/>
      <c r="M152" s="114"/>
      <c r="N152" s="115"/>
      <c r="O152" s="115"/>
      <c r="P152" s="115"/>
      <c r="Q152" s="115"/>
      <c r="R152" s="115"/>
      <c r="S152" s="115"/>
      <c r="T152" s="116"/>
      <c r="AT152" s="111" t="s">
        <v>138</v>
      </c>
      <c r="AU152" s="111" t="s">
        <v>81</v>
      </c>
      <c r="AV152" s="109" t="s">
        <v>81</v>
      </c>
      <c r="AW152" s="109" t="s">
        <v>28</v>
      </c>
      <c r="AX152" s="109" t="s">
        <v>71</v>
      </c>
      <c r="AY152" s="111" t="s">
        <v>127</v>
      </c>
    </row>
    <row r="153" spans="1:65" s="125" customFormat="1" x14ac:dyDescent="0.2">
      <c r="B153" s="126"/>
      <c r="D153" s="104" t="s">
        <v>138</v>
      </c>
      <c r="E153" s="127" t="s">
        <v>1</v>
      </c>
      <c r="F153" s="128" t="s">
        <v>250</v>
      </c>
      <c r="H153" s="129">
        <v>1</v>
      </c>
      <c r="K153" s="208"/>
      <c r="L153" s="126"/>
      <c r="M153" s="130"/>
      <c r="N153" s="131"/>
      <c r="O153" s="131"/>
      <c r="P153" s="131"/>
      <c r="Q153" s="131"/>
      <c r="R153" s="131"/>
      <c r="S153" s="131"/>
      <c r="T153" s="132"/>
      <c r="AT153" s="127" t="s">
        <v>138</v>
      </c>
      <c r="AU153" s="127" t="s">
        <v>81</v>
      </c>
      <c r="AV153" s="125" t="s">
        <v>134</v>
      </c>
      <c r="AW153" s="125" t="s">
        <v>28</v>
      </c>
      <c r="AX153" s="125" t="s">
        <v>79</v>
      </c>
      <c r="AY153" s="127" t="s">
        <v>127</v>
      </c>
    </row>
    <row r="154" spans="1:65" s="16" customFormat="1" ht="14.4" customHeight="1" x14ac:dyDescent="0.2">
      <c r="A154" s="13"/>
      <c r="B154" s="14"/>
      <c r="C154" s="91" t="s">
        <v>187</v>
      </c>
      <c r="D154" s="91" t="s">
        <v>129</v>
      </c>
      <c r="E154" s="92" t="s">
        <v>811</v>
      </c>
      <c r="F154" s="93" t="s">
        <v>812</v>
      </c>
      <c r="G154" s="94" t="s">
        <v>780</v>
      </c>
      <c r="H154" s="95">
        <v>1</v>
      </c>
      <c r="I154" s="3">
        <v>0</v>
      </c>
      <c r="J154" s="96">
        <f>ROUND(I154*H154,2)</f>
        <v>0</v>
      </c>
      <c r="K154" s="94" t="s">
        <v>781</v>
      </c>
      <c r="L154" s="14"/>
      <c r="M154" s="97" t="s">
        <v>1</v>
      </c>
      <c r="N154" s="98" t="s">
        <v>36</v>
      </c>
      <c r="O154" s="99"/>
      <c r="P154" s="100">
        <f>O154*H154</f>
        <v>0</v>
      </c>
      <c r="Q154" s="100">
        <v>0</v>
      </c>
      <c r="R154" s="100">
        <f>Q154*H154</f>
        <v>0</v>
      </c>
      <c r="S154" s="100">
        <v>0</v>
      </c>
      <c r="T154" s="101">
        <f>S154*H154</f>
        <v>0</v>
      </c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R154" s="102" t="s">
        <v>806</v>
      </c>
      <c r="AT154" s="102" t="s">
        <v>129</v>
      </c>
      <c r="AU154" s="102" t="s">
        <v>81</v>
      </c>
      <c r="AY154" s="6" t="s">
        <v>127</v>
      </c>
      <c r="BE154" s="103">
        <f>IF(N154="základní",J154,0)</f>
        <v>0</v>
      </c>
      <c r="BF154" s="103">
        <f>IF(N154="snížená",J154,0)</f>
        <v>0</v>
      </c>
      <c r="BG154" s="103">
        <f>IF(N154="zákl. přenesená",J154,0)</f>
        <v>0</v>
      </c>
      <c r="BH154" s="103">
        <f>IF(N154="sníž. přenesená",J154,0)</f>
        <v>0</v>
      </c>
      <c r="BI154" s="103">
        <f>IF(N154="nulová",J154,0)</f>
        <v>0</v>
      </c>
      <c r="BJ154" s="6" t="s">
        <v>79</v>
      </c>
      <c r="BK154" s="103">
        <f>ROUND(I154*H154,2)</f>
        <v>0</v>
      </c>
      <c r="BL154" s="6" t="s">
        <v>806</v>
      </c>
      <c r="BM154" s="102" t="s">
        <v>813</v>
      </c>
    </row>
    <row r="155" spans="1:65" s="16" customFormat="1" x14ac:dyDescent="0.2">
      <c r="A155" s="13"/>
      <c r="B155" s="14"/>
      <c r="C155" s="13"/>
      <c r="D155" s="104" t="s">
        <v>136</v>
      </c>
      <c r="E155" s="13"/>
      <c r="F155" s="105" t="s">
        <v>812</v>
      </c>
      <c r="G155" s="13"/>
      <c r="H155" s="13"/>
      <c r="I155" s="13"/>
      <c r="J155" s="13"/>
      <c r="K155" s="195"/>
      <c r="L155" s="14"/>
      <c r="M155" s="106"/>
      <c r="N155" s="107"/>
      <c r="O155" s="99"/>
      <c r="P155" s="99"/>
      <c r="Q155" s="99"/>
      <c r="R155" s="99"/>
      <c r="S155" s="99"/>
      <c r="T155" s="10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6" t="s">
        <v>136</v>
      </c>
      <c r="AU155" s="6" t="s">
        <v>81</v>
      </c>
    </row>
    <row r="156" spans="1:65" s="16" customFormat="1" ht="14.4" customHeight="1" x14ac:dyDescent="0.2">
      <c r="A156" s="13"/>
      <c r="B156" s="14"/>
      <c r="C156" s="91" t="s">
        <v>194</v>
      </c>
      <c r="D156" s="91" t="s">
        <v>129</v>
      </c>
      <c r="E156" s="92" t="s">
        <v>814</v>
      </c>
      <c r="F156" s="93" t="s">
        <v>815</v>
      </c>
      <c r="G156" s="94" t="s">
        <v>780</v>
      </c>
      <c r="H156" s="95">
        <v>1</v>
      </c>
      <c r="I156" s="3">
        <v>0</v>
      </c>
      <c r="J156" s="96">
        <f>ROUND(I156*H156,2)</f>
        <v>0</v>
      </c>
      <c r="K156" s="94" t="s">
        <v>781</v>
      </c>
      <c r="L156" s="14"/>
      <c r="M156" s="97" t="s">
        <v>1</v>
      </c>
      <c r="N156" s="98" t="s">
        <v>36</v>
      </c>
      <c r="O156" s="99"/>
      <c r="P156" s="100">
        <f>O156*H156</f>
        <v>0</v>
      </c>
      <c r="Q156" s="100">
        <v>0</v>
      </c>
      <c r="R156" s="100">
        <f>Q156*H156</f>
        <v>0</v>
      </c>
      <c r="S156" s="100">
        <v>0</v>
      </c>
      <c r="T156" s="101">
        <f>S156*H156</f>
        <v>0</v>
      </c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R156" s="102" t="s">
        <v>134</v>
      </c>
      <c r="AT156" s="102" t="s">
        <v>129</v>
      </c>
      <c r="AU156" s="102" t="s">
        <v>81</v>
      </c>
      <c r="AY156" s="6" t="s">
        <v>127</v>
      </c>
      <c r="BE156" s="103">
        <f>IF(N156="základní",J156,0)</f>
        <v>0</v>
      </c>
      <c r="BF156" s="103">
        <f>IF(N156="snížená",J156,0)</f>
        <v>0</v>
      </c>
      <c r="BG156" s="103">
        <f>IF(N156="zákl. přenesená",J156,0)</f>
        <v>0</v>
      </c>
      <c r="BH156" s="103">
        <f>IF(N156="sníž. přenesená",J156,0)</f>
        <v>0</v>
      </c>
      <c r="BI156" s="103">
        <f>IF(N156="nulová",J156,0)</f>
        <v>0</v>
      </c>
      <c r="BJ156" s="6" t="s">
        <v>79</v>
      </c>
      <c r="BK156" s="103">
        <f>ROUND(I156*H156,2)</f>
        <v>0</v>
      </c>
      <c r="BL156" s="6" t="s">
        <v>134</v>
      </c>
      <c r="BM156" s="102" t="s">
        <v>187</v>
      </c>
    </row>
    <row r="157" spans="1:65" s="16" customFormat="1" x14ac:dyDescent="0.2">
      <c r="A157" s="13"/>
      <c r="B157" s="14"/>
      <c r="C157" s="13"/>
      <c r="D157" s="104" t="s">
        <v>136</v>
      </c>
      <c r="E157" s="13"/>
      <c r="F157" s="105" t="s">
        <v>815</v>
      </c>
      <c r="G157" s="13"/>
      <c r="H157" s="13"/>
      <c r="I157" s="13"/>
      <c r="J157" s="13"/>
      <c r="K157" s="195"/>
      <c r="L157" s="14"/>
      <c r="M157" s="106"/>
      <c r="N157" s="107"/>
      <c r="O157" s="99"/>
      <c r="P157" s="99"/>
      <c r="Q157" s="99"/>
      <c r="R157" s="99"/>
      <c r="S157" s="99"/>
      <c r="T157" s="10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6" t="s">
        <v>136</v>
      </c>
      <c r="AU157" s="6" t="s">
        <v>81</v>
      </c>
    </row>
    <row r="158" spans="1:65" s="109" customFormat="1" ht="20.399999999999999" x14ac:dyDescent="0.2">
      <c r="B158" s="110"/>
      <c r="D158" s="104" t="s">
        <v>138</v>
      </c>
      <c r="E158" s="111" t="s">
        <v>1</v>
      </c>
      <c r="F158" s="112" t="s">
        <v>816</v>
      </c>
      <c r="H158" s="113">
        <v>1</v>
      </c>
      <c r="K158" s="206"/>
      <c r="L158" s="110"/>
      <c r="M158" s="114"/>
      <c r="N158" s="115"/>
      <c r="O158" s="115"/>
      <c r="P158" s="115"/>
      <c r="Q158" s="115"/>
      <c r="R158" s="115"/>
      <c r="S158" s="115"/>
      <c r="T158" s="116"/>
      <c r="AT158" s="111" t="s">
        <v>138</v>
      </c>
      <c r="AU158" s="111" t="s">
        <v>81</v>
      </c>
      <c r="AV158" s="109" t="s">
        <v>81</v>
      </c>
      <c r="AW158" s="109" t="s">
        <v>28</v>
      </c>
      <c r="AX158" s="109" t="s">
        <v>71</v>
      </c>
      <c r="AY158" s="111" t="s">
        <v>127</v>
      </c>
    </row>
    <row r="159" spans="1:65" s="125" customFormat="1" x14ac:dyDescent="0.2">
      <c r="B159" s="126"/>
      <c r="D159" s="104" t="s">
        <v>138</v>
      </c>
      <c r="E159" s="127" t="s">
        <v>1</v>
      </c>
      <c r="F159" s="128" t="s">
        <v>250</v>
      </c>
      <c r="H159" s="129">
        <v>1</v>
      </c>
      <c r="K159" s="208"/>
      <c r="L159" s="126"/>
      <c r="M159" s="130"/>
      <c r="N159" s="131"/>
      <c r="O159" s="131"/>
      <c r="P159" s="131"/>
      <c r="Q159" s="131"/>
      <c r="R159" s="131"/>
      <c r="S159" s="131"/>
      <c r="T159" s="132"/>
      <c r="AT159" s="127" t="s">
        <v>138</v>
      </c>
      <c r="AU159" s="127" t="s">
        <v>81</v>
      </c>
      <c r="AV159" s="125" t="s">
        <v>134</v>
      </c>
      <c r="AW159" s="125" t="s">
        <v>28</v>
      </c>
      <c r="AX159" s="125" t="s">
        <v>79</v>
      </c>
      <c r="AY159" s="127" t="s">
        <v>127</v>
      </c>
    </row>
    <row r="160" spans="1:65" s="78" customFormat="1" ht="22.95" customHeight="1" x14ac:dyDescent="0.25">
      <c r="B160" s="79"/>
      <c r="D160" s="80" t="s">
        <v>70</v>
      </c>
      <c r="E160" s="89" t="s">
        <v>817</v>
      </c>
      <c r="F160" s="89" t="s">
        <v>818</v>
      </c>
      <c r="J160" s="90">
        <f>BK160</f>
        <v>0</v>
      </c>
      <c r="K160" s="87"/>
      <c r="L160" s="79"/>
      <c r="M160" s="83"/>
      <c r="N160" s="84"/>
      <c r="O160" s="84"/>
      <c r="P160" s="85">
        <f>SUM(P161:P164)</f>
        <v>0</v>
      </c>
      <c r="Q160" s="84"/>
      <c r="R160" s="85">
        <f>SUM(R161:R164)</f>
        <v>0</v>
      </c>
      <c r="S160" s="84"/>
      <c r="T160" s="86">
        <f>SUM(T161:T164)</f>
        <v>0</v>
      </c>
      <c r="AR160" s="80" t="s">
        <v>154</v>
      </c>
      <c r="AT160" s="87" t="s">
        <v>70</v>
      </c>
      <c r="AU160" s="87" t="s">
        <v>79</v>
      </c>
      <c r="AY160" s="80" t="s">
        <v>127</v>
      </c>
      <c r="BK160" s="88">
        <f>SUM(BK161:BK164)</f>
        <v>0</v>
      </c>
    </row>
    <row r="161" spans="1:65" s="16" customFormat="1" ht="14.4" customHeight="1" x14ac:dyDescent="0.2">
      <c r="A161" s="13"/>
      <c r="B161" s="14"/>
      <c r="C161" s="91" t="s">
        <v>200</v>
      </c>
      <c r="D161" s="91" t="s">
        <v>129</v>
      </c>
      <c r="E161" s="92" t="s">
        <v>819</v>
      </c>
      <c r="F161" s="93" t="s">
        <v>820</v>
      </c>
      <c r="G161" s="94" t="s">
        <v>780</v>
      </c>
      <c r="H161" s="95">
        <v>1</v>
      </c>
      <c r="I161" s="3">
        <v>0</v>
      </c>
      <c r="J161" s="96">
        <f>ROUND(I161*H161,2)</f>
        <v>0</v>
      </c>
      <c r="K161" s="94" t="s">
        <v>781</v>
      </c>
      <c r="L161" s="14"/>
      <c r="M161" s="97" t="s">
        <v>1</v>
      </c>
      <c r="N161" s="98" t="s">
        <v>36</v>
      </c>
      <c r="O161" s="99"/>
      <c r="P161" s="100">
        <f>O161*H161</f>
        <v>0</v>
      </c>
      <c r="Q161" s="100">
        <v>0</v>
      </c>
      <c r="R161" s="100">
        <f>Q161*H161</f>
        <v>0</v>
      </c>
      <c r="S161" s="100">
        <v>0</v>
      </c>
      <c r="T161" s="101">
        <f>S161*H161</f>
        <v>0</v>
      </c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R161" s="102" t="s">
        <v>134</v>
      </c>
      <c r="AT161" s="102" t="s">
        <v>129</v>
      </c>
      <c r="AU161" s="102" t="s">
        <v>81</v>
      </c>
      <c r="AY161" s="6" t="s">
        <v>127</v>
      </c>
      <c r="BE161" s="103">
        <f>IF(N161="základní",J161,0)</f>
        <v>0</v>
      </c>
      <c r="BF161" s="103">
        <f>IF(N161="snížená",J161,0)</f>
        <v>0</v>
      </c>
      <c r="BG161" s="103">
        <f>IF(N161="zákl. přenesená",J161,0)</f>
        <v>0</v>
      </c>
      <c r="BH161" s="103">
        <f>IF(N161="sníž. přenesená",J161,0)</f>
        <v>0</v>
      </c>
      <c r="BI161" s="103">
        <f>IF(N161="nulová",J161,0)</f>
        <v>0</v>
      </c>
      <c r="BJ161" s="6" t="s">
        <v>79</v>
      </c>
      <c r="BK161" s="103">
        <f>ROUND(I161*H161,2)</f>
        <v>0</v>
      </c>
      <c r="BL161" s="6" t="s">
        <v>134</v>
      </c>
      <c r="BM161" s="102" t="s">
        <v>200</v>
      </c>
    </row>
    <row r="162" spans="1:65" s="16" customFormat="1" x14ac:dyDescent="0.2">
      <c r="A162" s="13"/>
      <c r="B162" s="14"/>
      <c r="C162" s="13"/>
      <c r="D162" s="104" t="s">
        <v>136</v>
      </c>
      <c r="E162" s="13"/>
      <c r="F162" s="105" t="s">
        <v>820</v>
      </c>
      <c r="G162" s="13"/>
      <c r="H162" s="13"/>
      <c r="I162" s="13"/>
      <c r="J162" s="13"/>
      <c r="K162" s="195"/>
      <c r="L162" s="14"/>
      <c r="M162" s="106"/>
      <c r="N162" s="107"/>
      <c r="O162" s="99"/>
      <c r="P162" s="99"/>
      <c r="Q162" s="99"/>
      <c r="R162" s="99"/>
      <c r="S162" s="99"/>
      <c r="T162" s="10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6" t="s">
        <v>136</v>
      </c>
      <c r="AU162" s="6" t="s">
        <v>81</v>
      </c>
    </row>
    <row r="163" spans="1:65" s="109" customFormat="1" x14ac:dyDescent="0.2">
      <c r="B163" s="110"/>
      <c r="D163" s="104" t="s">
        <v>138</v>
      </c>
      <c r="E163" s="111" t="s">
        <v>1</v>
      </c>
      <c r="F163" s="112" t="s">
        <v>821</v>
      </c>
      <c r="H163" s="113">
        <v>1</v>
      </c>
      <c r="K163" s="206"/>
      <c r="L163" s="110"/>
      <c r="M163" s="114"/>
      <c r="N163" s="115"/>
      <c r="O163" s="115"/>
      <c r="P163" s="115"/>
      <c r="Q163" s="115"/>
      <c r="R163" s="115"/>
      <c r="S163" s="115"/>
      <c r="T163" s="116"/>
      <c r="AT163" s="111" t="s">
        <v>138</v>
      </c>
      <c r="AU163" s="111" t="s">
        <v>81</v>
      </c>
      <c r="AV163" s="109" t="s">
        <v>81</v>
      </c>
      <c r="AW163" s="109" t="s">
        <v>28</v>
      </c>
      <c r="AX163" s="109" t="s">
        <v>71</v>
      </c>
      <c r="AY163" s="111" t="s">
        <v>127</v>
      </c>
    </row>
    <row r="164" spans="1:65" s="125" customFormat="1" x14ac:dyDescent="0.2">
      <c r="B164" s="126"/>
      <c r="D164" s="104" t="s">
        <v>138</v>
      </c>
      <c r="E164" s="127" t="s">
        <v>1</v>
      </c>
      <c r="F164" s="128" t="s">
        <v>250</v>
      </c>
      <c r="H164" s="129">
        <v>1</v>
      </c>
      <c r="K164" s="208"/>
      <c r="L164" s="126"/>
      <c r="M164" s="130"/>
      <c r="N164" s="131"/>
      <c r="O164" s="131"/>
      <c r="P164" s="131"/>
      <c r="Q164" s="131"/>
      <c r="R164" s="131"/>
      <c r="S164" s="131"/>
      <c r="T164" s="132"/>
      <c r="AT164" s="127" t="s">
        <v>138</v>
      </c>
      <c r="AU164" s="127" t="s">
        <v>81</v>
      </c>
      <c r="AV164" s="125" t="s">
        <v>134</v>
      </c>
      <c r="AW164" s="125" t="s">
        <v>28</v>
      </c>
      <c r="AX164" s="125" t="s">
        <v>79</v>
      </c>
      <c r="AY164" s="127" t="s">
        <v>127</v>
      </c>
    </row>
    <row r="165" spans="1:65" s="78" customFormat="1" ht="22.95" customHeight="1" x14ac:dyDescent="0.25">
      <c r="B165" s="79"/>
      <c r="D165" s="80" t="s">
        <v>70</v>
      </c>
      <c r="E165" s="89" t="s">
        <v>822</v>
      </c>
      <c r="F165" s="89" t="s">
        <v>823</v>
      </c>
      <c r="J165" s="90">
        <f>BK165</f>
        <v>0</v>
      </c>
      <c r="K165" s="87"/>
      <c r="L165" s="79"/>
      <c r="M165" s="83"/>
      <c r="N165" s="84"/>
      <c r="O165" s="84"/>
      <c r="P165" s="85">
        <f>SUM(P166:P174)</f>
        <v>0</v>
      </c>
      <c r="Q165" s="84"/>
      <c r="R165" s="85">
        <f>SUM(R166:R174)</f>
        <v>0</v>
      </c>
      <c r="S165" s="84"/>
      <c r="T165" s="86">
        <f>SUM(T166:T174)</f>
        <v>0</v>
      </c>
      <c r="AR165" s="80" t="s">
        <v>154</v>
      </c>
      <c r="AT165" s="87" t="s">
        <v>70</v>
      </c>
      <c r="AU165" s="87" t="s">
        <v>79</v>
      </c>
      <c r="AY165" s="80" t="s">
        <v>127</v>
      </c>
      <c r="BK165" s="88">
        <f>SUM(BK166:BK174)</f>
        <v>0</v>
      </c>
    </row>
    <row r="166" spans="1:65" s="16" customFormat="1" ht="14.4" customHeight="1" x14ac:dyDescent="0.2">
      <c r="A166" s="13"/>
      <c r="B166" s="14"/>
      <c r="C166" s="91" t="s">
        <v>206</v>
      </c>
      <c r="D166" s="91" t="s">
        <v>129</v>
      </c>
      <c r="E166" s="92" t="s">
        <v>824</v>
      </c>
      <c r="F166" s="93" t="s">
        <v>825</v>
      </c>
      <c r="G166" s="94" t="s">
        <v>780</v>
      </c>
      <c r="H166" s="95">
        <v>1</v>
      </c>
      <c r="I166" s="3">
        <v>0</v>
      </c>
      <c r="J166" s="96">
        <f>ROUND(I166*H166,2)</f>
        <v>0</v>
      </c>
      <c r="K166" s="94" t="s">
        <v>781</v>
      </c>
      <c r="L166" s="14"/>
      <c r="M166" s="97" t="s">
        <v>1</v>
      </c>
      <c r="N166" s="98" t="s">
        <v>36</v>
      </c>
      <c r="O166" s="99"/>
      <c r="P166" s="100">
        <f>O166*H166</f>
        <v>0</v>
      </c>
      <c r="Q166" s="100">
        <v>0</v>
      </c>
      <c r="R166" s="100">
        <f>Q166*H166</f>
        <v>0</v>
      </c>
      <c r="S166" s="100">
        <v>0</v>
      </c>
      <c r="T166" s="101">
        <f>S166*H166</f>
        <v>0</v>
      </c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R166" s="102" t="s">
        <v>134</v>
      </c>
      <c r="AT166" s="102" t="s">
        <v>129</v>
      </c>
      <c r="AU166" s="102" t="s">
        <v>81</v>
      </c>
      <c r="AY166" s="6" t="s">
        <v>127</v>
      </c>
      <c r="BE166" s="103">
        <f>IF(N166="základní",J166,0)</f>
        <v>0</v>
      </c>
      <c r="BF166" s="103">
        <f>IF(N166="snížená",J166,0)</f>
        <v>0</v>
      </c>
      <c r="BG166" s="103">
        <f>IF(N166="zákl. přenesená",J166,0)</f>
        <v>0</v>
      </c>
      <c r="BH166" s="103">
        <f>IF(N166="sníž. přenesená",J166,0)</f>
        <v>0</v>
      </c>
      <c r="BI166" s="103">
        <f>IF(N166="nulová",J166,0)</f>
        <v>0</v>
      </c>
      <c r="BJ166" s="6" t="s">
        <v>79</v>
      </c>
      <c r="BK166" s="103">
        <f>ROUND(I166*H166,2)</f>
        <v>0</v>
      </c>
      <c r="BL166" s="6" t="s">
        <v>134</v>
      </c>
      <c r="BM166" s="102" t="s">
        <v>826</v>
      </c>
    </row>
    <row r="167" spans="1:65" s="16" customFormat="1" x14ac:dyDescent="0.2">
      <c r="A167" s="13"/>
      <c r="B167" s="14"/>
      <c r="C167" s="13"/>
      <c r="D167" s="104" t="s">
        <v>136</v>
      </c>
      <c r="E167" s="13"/>
      <c r="F167" s="105" t="s">
        <v>825</v>
      </c>
      <c r="G167" s="13"/>
      <c r="H167" s="13"/>
      <c r="I167" s="13"/>
      <c r="J167" s="13"/>
      <c r="K167" s="195"/>
      <c r="L167" s="14"/>
      <c r="M167" s="106"/>
      <c r="N167" s="107"/>
      <c r="O167" s="99"/>
      <c r="P167" s="99"/>
      <c r="Q167" s="99"/>
      <c r="R167" s="99"/>
      <c r="S167" s="99"/>
      <c r="T167" s="10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6" t="s">
        <v>136</v>
      </c>
      <c r="AU167" s="6" t="s">
        <v>81</v>
      </c>
    </row>
    <row r="168" spans="1:65" s="16" customFormat="1" ht="38.4" x14ac:dyDescent="0.2">
      <c r="A168" s="13"/>
      <c r="B168" s="14"/>
      <c r="C168" s="13"/>
      <c r="D168" s="104" t="s">
        <v>165</v>
      </c>
      <c r="E168" s="13"/>
      <c r="F168" s="117" t="s">
        <v>827</v>
      </c>
      <c r="G168" s="13"/>
      <c r="H168" s="13"/>
      <c r="I168" s="13"/>
      <c r="J168" s="13"/>
      <c r="K168" s="195"/>
      <c r="L168" s="14"/>
      <c r="M168" s="106"/>
      <c r="N168" s="107"/>
      <c r="O168" s="99"/>
      <c r="P168" s="99"/>
      <c r="Q168" s="99"/>
      <c r="R168" s="99"/>
      <c r="S168" s="99"/>
      <c r="T168" s="10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6" t="s">
        <v>165</v>
      </c>
      <c r="AU168" s="6" t="s">
        <v>81</v>
      </c>
    </row>
    <row r="169" spans="1:65" s="16" customFormat="1" ht="14.4" customHeight="1" x14ac:dyDescent="0.2">
      <c r="A169" s="13"/>
      <c r="B169" s="14"/>
      <c r="C169" s="91" t="s">
        <v>211</v>
      </c>
      <c r="D169" s="91" t="s">
        <v>129</v>
      </c>
      <c r="E169" s="92" t="s">
        <v>828</v>
      </c>
      <c r="F169" s="93" t="s">
        <v>829</v>
      </c>
      <c r="G169" s="94" t="s">
        <v>780</v>
      </c>
      <c r="H169" s="95">
        <v>1</v>
      </c>
      <c r="I169" s="3">
        <v>0</v>
      </c>
      <c r="J169" s="96">
        <f>ROUND(I169*H169,2)</f>
        <v>0</v>
      </c>
      <c r="K169" s="94" t="s">
        <v>781</v>
      </c>
      <c r="L169" s="14"/>
      <c r="M169" s="97" t="s">
        <v>1</v>
      </c>
      <c r="N169" s="98" t="s">
        <v>36</v>
      </c>
      <c r="O169" s="99"/>
      <c r="P169" s="100">
        <f>O169*H169</f>
        <v>0</v>
      </c>
      <c r="Q169" s="100">
        <v>0</v>
      </c>
      <c r="R169" s="100">
        <f>Q169*H169</f>
        <v>0</v>
      </c>
      <c r="S169" s="100">
        <v>0</v>
      </c>
      <c r="T169" s="101">
        <f>S169*H169</f>
        <v>0</v>
      </c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R169" s="102" t="s">
        <v>134</v>
      </c>
      <c r="AT169" s="102" t="s">
        <v>129</v>
      </c>
      <c r="AU169" s="102" t="s">
        <v>81</v>
      </c>
      <c r="AY169" s="6" t="s">
        <v>127</v>
      </c>
      <c r="BE169" s="103">
        <f>IF(N169="základní",J169,0)</f>
        <v>0</v>
      </c>
      <c r="BF169" s="103">
        <f>IF(N169="snížená",J169,0)</f>
        <v>0</v>
      </c>
      <c r="BG169" s="103">
        <f>IF(N169="zákl. přenesená",J169,0)</f>
        <v>0</v>
      </c>
      <c r="BH169" s="103">
        <f>IF(N169="sníž. přenesená",J169,0)</f>
        <v>0</v>
      </c>
      <c r="BI169" s="103">
        <f>IF(N169="nulová",J169,0)</f>
        <v>0</v>
      </c>
      <c r="BJ169" s="6" t="s">
        <v>79</v>
      </c>
      <c r="BK169" s="103">
        <f>ROUND(I169*H169,2)</f>
        <v>0</v>
      </c>
      <c r="BL169" s="6" t="s">
        <v>134</v>
      </c>
      <c r="BM169" s="102" t="s">
        <v>830</v>
      </c>
    </row>
    <row r="170" spans="1:65" s="16" customFormat="1" x14ac:dyDescent="0.2">
      <c r="A170" s="13"/>
      <c r="B170" s="14"/>
      <c r="C170" s="13"/>
      <c r="D170" s="104" t="s">
        <v>136</v>
      </c>
      <c r="E170" s="13"/>
      <c r="F170" s="105" t="s">
        <v>829</v>
      </c>
      <c r="G170" s="13"/>
      <c r="H170" s="13"/>
      <c r="I170" s="13"/>
      <c r="J170" s="13"/>
      <c r="K170" s="195"/>
      <c r="L170" s="14"/>
      <c r="M170" s="106"/>
      <c r="N170" s="107"/>
      <c r="O170" s="99"/>
      <c r="P170" s="99"/>
      <c r="Q170" s="99"/>
      <c r="R170" s="99"/>
      <c r="S170" s="99"/>
      <c r="T170" s="10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6" t="s">
        <v>136</v>
      </c>
      <c r="AU170" s="6" t="s">
        <v>81</v>
      </c>
    </row>
    <row r="171" spans="1:65" s="16" customFormat="1" ht="48" x14ac:dyDescent="0.2">
      <c r="A171" s="13"/>
      <c r="B171" s="14"/>
      <c r="C171" s="13"/>
      <c r="D171" s="104" t="s">
        <v>165</v>
      </c>
      <c r="E171" s="13"/>
      <c r="F171" s="117" t="s">
        <v>831</v>
      </c>
      <c r="G171" s="13"/>
      <c r="H171" s="13"/>
      <c r="I171" s="13"/>
      <c r="J171" s="13"/>
      <c r="K171" s="195"/>
      <c r="L171" s="14"/>
      <c r="M171" s="106"/>
      <c r="N171" s="107"/>
      <c r="O171" s="99"/>
      <c r="P171" s="99"/>
      <c r="Q171" s="99"/>
      <c r="R171" s="99"/>
      <c r="S171" s="99"/>
      <c r="T171" s="10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6" t="s">
        <v>165</v>
      </c>
      <c r="AU171" s="6" t="s">
        <v>81</v>
      </c>
    </row>
    <row r="172" spans="1:65" s="16" customFormat="1" ht="14.4" customHeight="1" x14ac:dyDescent="0.2">
      <c r="A172" s="13"/>
      <c r="B172" s="14"/>
      <c r="C172" s="91" t="s">
        <v>8</v>
      </c>
      <c r="D172" s="91" t="s">
        <v>129</v>
      </c>
      <c r="E172" s="92" t="s">
        <v>832</v>
      </c>
      <c r="F172" s="93" t="s">
        <v>833</v>
      </c>
      <c r="G172" s="94" t="s">
        <v>780</v>
      </c>
      <c r="H172" s="95">
        <v>1</v>
      </c>
      <c r="I172" s="3">
        <v>0</v>
      </c>
      <c r="J172" s="96">
        <f>ROUND(I172*H172,2)</f>
        <v>0</v>
      </c>
      <c r="K172" s="94" t="s">
        <v>781</v>
      </c>
      <c r="L172" s="14"/>
      <c r="M172" s="97" t="s">
        <v>1</v>
      </c>
      <c r="N172" s="98" t="s">
        <v>36</v>
      </c>
      <c r="O172" s="99"/>
      <c r="P172" s="100">
        <f>O172*H172</f>
        <v>0</v>
      </c>
      <c r="Q172" s="100">
        <v>0</v>
      </c>
      <c r="R172" s="100">
        <f>Q172*H172</f>
        <v>0</v>
      </c>
      <c r="S172" s="100">
        <v>0</v>
      </c>
      <c r="T172" s="101">
        <f>S172*H172</f>
        <v>0</v>
      </c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R172" s="102" t="s">
        <v>134</v>
      </c>
      <c r="AT172" s="102" t="s">
        <v>129</v>
      </c>
      <c r="AU172" s="102" t="s">
        <v>81</v>
      </c>
      <c r="AY172" s="6" t="s">
        <v>127</v>
      </c>
      <c r="BE172" s="103">
        <f>IF(N172="základní",J172,0)</f>
        <v>0</v>
      </c>
      <c r="BF172" s="103">
        <f>IF(N172="snížená",J172,0)</f>
        <v>0</v>
      </c>
      <c r="BG172" s="103">
        <f>IF(N172="zákl. přenesená",J172,0)</f>
        <v>0</v>
      </c>
      <c r="BH172" s="103">
        <f>IF(N172="sníž. přenesená",J172,0)</f>
        <v>0</v>
      </c>
      <c r="BI172" s="103">
        <f>IF(N172="nulová",J172,0)</f>
        <v>0</v>
      </c>
      <c r="BJ172" s="6" t="s">
        <v>79</v>
      </c>
      <c r="BK172" s="103">
        <f>ROUND(I172*H172,2)</f>
        <v>0</v>
      </c>
      <c r="BL172" s="6" t="s">
        <v>134</v>
      </c>
      <c r="BM172" s="102" t="s">
        <v>834</v>
      </c>
    </row>
    <row r="173" spans="1:65" s="16" customFormat="1" x14ac:dyDescent="0.2">
      <c r="A173" s="13"/>
      <c r="B173" s="14"/>
      <c r="C173" s="13"/>
      <c r="D173" s="104" t="s">
        <v>136</v>
      </c>
      <c r="E173" s="13"/>
      <c r="F173" s="105" t="s">
        <v>833</v>
      </c>
      <c r="G173" s="13"/>
      <c r="H173" s="13"/>
      <c r="I173" s="13"/>
      <c r="J173" s="13"/>
      <c r="K173" s="195"/>
      <c r="L173" s="14"/>
      <c r="M173" s="106"/>
      <c r="N173" s="107"/>
      <c r="O173" s="99"/>
      <c r="P173" s="99"/>
      <c r="Q173" s="99"/>
      <c r="R173" s="99"/>
      <c r="S173" s="99"/>
      <c r="T173" s="10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6" t="s">
        <v>136</v>
      </c>
      <c r="AU173" s="6" t="s">
        <v>81</v>
      </c>
    </row>
    <row r="174" spans="1:65" s="16" customFormat="1" ht="48" x14ac:dyDescent="0.2">
      <c r="A174" s="13"/>
      <c r="B174" s="14"/>
      <c r="C174" s="13"/>
      <c r="D174" s="104" t="s">
        <v>165</v>
      </c>
      <c r="E174" s="13"/>
      <c r="F174" s="117" t="s">
        <v>835</v>
      </c>
      <c r="G174" s="13"/>
      <c r="H174" s="13"/>
      <c r="I174" s="13"/>
      <c r="J174" s="13"/>
      <c r="K174" s="195"/>
      <c r="L174" s="14"/>
      <c r="M174" s="106"/>
      <c r="N174" s="107"/>
      <c r="O174" s="99"/>
      <c r="P174" s="99"/>
      <c r="Q174" s="99"/>
      <c r="R174" s="99"/>
      <c r="S174" s="99"/>
      <c r="T174" s="10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6" t="s">
        <v>165</v>
      </c>
      <c r="AU174" s="6" t="s">
        <v>81</v>
      </c>
    </row>
    <row r="175" spans="1:65" s="78" customFormat="1" ht="22.95" customHeight="1" x14ac:dyDescent="0.25">
      <c r="B175" s="79"/>
      <c r="D175" s="80" t="s">
        <v>70</v>
      </c>
      <c r="E175" s="89" t="s">
        <v>836</v>
      </c>
      <c r="F175" s="89" t="s">
        <v>837</v>
      </c>
      <c r="J175" s="90">
        <f>BK175</f>
        <v>0</v>
      </c>
      <c r="K175" s="87"/>
      <c r="L175" s="79"/>
      <c r="M175" s="83"/>
      <c r="N175" s="84"/>
      <c r="O175" s="84"/>
      <c r="P175" s="85">
        <f>SUM(P176:P179)</f>
        <v>0</v>
      </c>
      <c r="Q175" s="84"/>
      <c r="R175" s="85">
        <f>SUM(R176:R179)</f>
        <v>0</v>
      </c>
      <c r="S175" s="84"/>
      <c r="T175" s="86">
        <f>SUM(T176:T179)</f>
        <v>0</v>
      </c>
      <c r="AR175" s="80" t="s">
        <v>154</v>
      </c>
      <c r="AT175" s="87" t="s">
        <v>70</v>
      </c>
      <c r="AU175" s="87" t="s">
        <v>79</v>
      </c>
      <c r="AY175" s="80" t="s">
        <v>127</v>
      </c>
      <c r="BK175" s="88">
        <f>SUM(BK176:BK179)</f>
        <v>0</v>
      </c>
    </row>
    <row r="176" spans="1:65" s="16" customFormat="1" ht="14.4" customHeight="1" x14ac:dyDescent="0.2">
      <c r="A176" s="13"/>
      <c r="B176" s="14"/>
      <c r="C176" s="91" t="s">
        <v>220</v>
      </c>
      <c r="D176" s="91" t="s">
        <v>129</v>
      </c>
      <c r="E176" s="92" t="s">
        <v>838</v>
      </c>
      <c r="F176" s="93" t="s">
        <v>837</v>
      </c>
      <c r="G176" s="94" t="s">
        <v>780</v>
      </c>
      <c r="H176" s="95">
        <v>1</v>
      </c>
      <c r="I176" s="3">
        <v>0</v>
      </c>
      <c r="J176" s="96">
        <f>ROUND(I176*H176,2)</f>
        <v>0</v>
      </c>
      <c r="K176" s="94" t="s">
        <v>781</v>
      </c>
      <c r="L176" s="14"/>
      <c r="M176" s="97" t="s">
        <v>1</v>
      </c>
      <c r="N176" s="98" t="s">
        <v>36</v>
      </c>
      <c r="O176" s="99"/>
      <c r="P176" s="100">
        <f>O176*H176</f>
        <v>0</v>
      </c>
      <c r="Q176" s="100">
        <v>0</v>
      </c>
      <c r="R176" s="100">
        <f>Q176*H176</f>
        <v>0</v>
      </c>
      <c r="S176" s="100">
        <v>0</v>
      </c>
      <c r="T176" s="101">
        <f>S176*H176</f>
        <v>0</v>
      </c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R176" s="102" t="s">
        <v>134</v>
      </c>
      <c r="AT176" s="102" t="s">
        <v>129</v>
      </c>
      <c r="AU176" s="102" t="s">
        <v>81</v>
      </c>
      <c r="AY176" s="6" t="s">
        <v>127</v>
      </c>
      <c r="BE176" s="103">
        <f>IF(N176="základní",J176,0)</f>
        <v>0</v>
      </c>
      <c r="BF176" s="103">
        <f>IF(N176="snížená",J176,0)</f>
        <v>0</v>
      </c>
      <c r="BG176" s="103">
        <f>IF(N176="zákl. přenesená",J176,0)</f>
        <v>0</v>
      </c>
      <c r="BH176" s="103">
        <f>IF(N176="sníž. přenesená",J176,0)</f>
        <v>0</v>
      </c>
      <c r="BI176" s="103">
        <f>IF(N176="nulová",J176,0)</f>
        <v>0</v>
      </c>
      <c r="BJ176" s="6" t="s">
        <v>79</v>
      </c>
      <c r="BK176" s="103">
        <f>ROUND(I176*H176,2)</f>
        <v>0</v>
      </c>
      <c r="BL176" s="6" t="s">
        <v>134</v>
      </c>
      <c r="BM176" s="102" t="s">
        <v>211</v>
      </c>
    </row>
    <row r="177" spans="1:65" s="16" customFormat="1" x14ac:dyDescent="0.2">
      <c r="A177" s="13"/>
      <c r="B177" s="14"/>
      <c r="C177" s="13"/>
      <c r="D177" s="104" t="s">
        <v>136</v>
      </c>
      <c r="E177" s="13"/>
      <c r="F177" s="105" t="s">
        <v>837</v>
      </c>
      <c r="G177" s="13"/>
      <c r="H177" s="13"/>
      <c r="I177" s="13"/>
      <c r="J177" s="13"/>
      <c r="K177" s="195"/>
      <c r="L177" s="14"/>
      <c r="M177" s="106"/>
      <c r="N177" s="107"/>
      <c r="O177" s="99"/>
      <c r="P177" s="99"/>
      <c r="Q177" s="99"/>
      <c r="R177" s="99"/>
      <c r="S177" s="99"/>
      <c r="T177" s="10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6" t="s">
        <v>136</v>
      </c>
      <c r="AU177" s="6" t="s">
        <v>81</v>
      </c>
    </row>
    <row r="178" spans="1:65" s="109" customFormat="1" ht="20.399999999999999" x14ac:dyDescent="0.2">
      <c r="B178" s="110"/>
      <c r="D178" s="104" t="s">
        <v>138</v>
      </c>
      <c r="E178" s="111" t="s">
        <v>1</v>
      </c>
      <c r="F178" s="112" t="s">
        <v>839</v>
      </c>
      <c r="H178" s="113">
        <v>1</v>
      </c>
      <c r="K178" s="206"/>
      <c r="L178" s="110"/>
      <c r="M178" s="114"/>
      <c r="N178" s="115"/>
      <c r="O178" s="115"/>
      <c r="P178" s="115"/>
      <c r="Q178" s="115"/>
      <c r="R178" s="115"/>
      <c r="S178" s="115"/>
      <c r="T178" s="116"/>
      <c r="AT178" s="111" t="s">
        <v>138</v>
      </c>
      <c r="AU178" s="111" t="s">
        <v>81</v>
      </c>
      <c r="AV178" s="109" t="s">
        <v>81</v>
      </c>
      <c r="AW178" s="109" t="s">
        <v>28</v>
      </c>
      <c r="AX178" s="109" t="s">
        <v>71</v>
      </c>
      <c r="AY178" s="111" t="s">
        <v>127</v>
      </c>
    </row>
    <row r="179" spans="1:65" s="125" customFormat="1" x14ac:dyDescent="0.2">
      <c r="B179" s="126"/>
      <c r="D179" s="104" t="s">
        <v>138</v>
      </c>
      <c r="E179" s="127" t="s">
        <v>1</v>
      </c>
      <c r="F179" s="128" t="s">
        <v>250</v>
      </c>
      <c r="H179" s="129">
        <v>1</v>
      </c>
      <c r="K179" s="208"/>
      <c r="L179" s="126"/>
      <c r="M179" s="130"/>
      <c r="N179" s="131"/>
      <c r="O179" s="131"/>
      <c r="P179" s="131"/>
      <c r="Q179" s="131"/>
      <c r="R179" s="131"/>
      <c r="S179" s="131"/>
      <c r="T179" s="132"/>
      <c r="AT179" s="127" t="s">
        <v>138</v>
      </c>
      <c r="AU179" s="127" t="s">
        <v>81</v>
      </c>
      <c r="AV179" s="125" t="s">
        <v>134</v>
      </c>
      <c r="AW179" s="125" t="s">
        <v>28</v>
      </c>
      <c r="AX179" s="125" t="s">
        <v>79</v>
      </c>
      <c r="AY179" s="127" t="s">
        <v>127</v>
      </c>
    </row>
    <row r="180" spans="1:65" s="78" customFormat="1" ht="22.95" customHeight="1" x14ac:dyDescent="0.25">
      <c r="B180" s="79"/>
      <c r="D180" s="80" t="s">
        <v>70</v>
      </c>
      <c r="E180" s="89" t="s">
        <v>840</v>
      </c>
      <c r="F180" s="89" t="s">
        <v>841</v>
      </c>
      <c r="J180" s="90">
        <f>BK180</f>
        <v>0</v>
      </c>
      <c r="K180" s="87"/>
      <c r="L180" s="79"/>
      <c r="M180" s="83"/>
      <c r="N180" s="84"/>
      <c r="O180" s="84"/>
      <c r="P180" s="85">
        <f>SUM(P181:P189)</f>
        <v>0</v>
      </c>
      <c r="Q180" s="84"/>
      <c r="R180" s="85">
        <f>SUM(R181:R189)</f>
        <v>0</v>
      </c>
      <c r="S180" s="84"/>
      <c r="T180" s="86">
        <f>SUM(T181:T189)</f>
        <v>0</v>
      </c>
      <c r="AR180" s="80" t="s">
        <v>154</v>
      </c>
      <c r="AT180" s="87" t="s">
        <v>70</v>
      </c>
      <c r="AU180" s="87" t="s">
        <v>79</v>
      </c>
      <c r="AY180" s="80" t="s">
        <v>127</v>
      </c>
      <c r="BK180" s="88">
        <f>SUM(BK181:BK189)</f>
        <v>0</v>
      </c>
    </row>
    <row r="181" spans="1:65" s="16" customFormat="1" ht="14.4" customHeight="1" x14ac:dyDescent="0.2">
      <c r="A181" s="13"/>
      <c r="B181" s="14"/>
      <c r="C181" s="91">
        <v>17</v>
      </c>
      <c r="D181" s="91" t="s">
        <v>129</v>
      </c>
      <c r="E181" s="92" t="s">
        <v>842</v>
      </c>
      <c r="F181" s="93" t="s">
        <v>843</v>
      </c>
      <c r="G181" s="94" t="s">
        <v>780</v>
      </c>
      <c r="H181" s="95">
        <v>1</v>
      </c>
      <c r="I181" s="3">
        <v>0</v>
      </c>
      <c r="J181" s="96">
        <f>ROUND(I181*H181,2)</f>
        <v>0</v>
      </c>
      <c r="K181" s="94" t="s">
        <v>781</v>
      </c>
      <c r="L181" s="14"/>
      <c r="M181" s="97" t="s">
        <v>1</v>
      </c>
      <c r="N181" s="98" t="s">
        <v>36</v>
      </c>
      <c r="O181" s="99"/>
      <c r="P181" s="100">
        <f>O181*H181</f>
        <v>0</v>
      </c>
      <c r="Q181" s="100">
        <v>0</v>
      </c>
      <c r="R181" s="100">
        <f>Q181*H181</f>
        <v>0</v>
      </c>
      <c r="S181" s="100">
        <v>0</v>
      </c>
      <c r="T181" s="101">
        <f>S181*H181</f>
        <v>0</v>
      </c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R181" s="102" t="s">
        <v>134</v>
      </c>
      <c r="AT181" s="102" t="s">
        <v>129</v>
      </c>
      <c r="AU181" s="102" t="s">
        <v>81</v>
      </c>
      <c r="AY181" s="6" t="s">
        <v>127</v>
      </c>
      <c r="BE181" s="103">
        <f>IF(N181="základní",J181,0)</f>
        <v>0</v>
      </c>
      <c r="BF181" s="103">
        <f>IF(N181="snížená",J181,0)</f>
        <v>0</v>
      </c>
      <c r="BG181" s="103">
        <f>IF(N181="zákl. přenesená",J181,0)</f>
        <v>0</v>
      </c>
      <c r="BH181" s="103">
        <f>IF(N181="sníž. přenesená",J181,0)</f>
        <v>0</v>
      </c>
      <c r="BI181" s="103">
        <f>IF(N181="nulová",J181,0)</f>
        <v>0</v>
      </c>
      <c r="BJ181" s="6" t="s">
        <v>79</v>
      </c>
      <c r="BK181" s="103">
        <f>ROUND(I181*H181,2)</f>
        <v>0</v>
      </c>
      <c r="BL181" s="6" t="s">
        <v>134</v>
      </c>
      <c r="BM181" s="102" t="s">
        <v>844</v>
      </c>
    </row>
    <row r="182" spans="1:65" s="16" customFormat="1" x14ac:dyDescent="0.2">
      <c r="A182" s="13"/>
      <c r="B182" s="14"/>
      <c r="C182" s="13"/>
      <c r="D182" s="104" t="s">
        <v>136</v>
      </c>
      <c r="E182" s="13"/>
      <c r="F182" s="105" t="s">
        <v>843</v>
      </c>
      <c r="G182" s="13"/>
      <c r="H182" s="13"/>
      <c r="I182" s="13"/>
      <c r="J182" s="13"/>
      <c r="K182" s="195"/>
      <c r="L182" s="14"/>
      <c r="M182" s="106"/>
      <c r="N182" s="107"/>
      <c r="O182" s="99"/>
      <c r="P182" s="99"/>
      <c r="Q182" s="99"/>
      <c r="R182" s="99"/>
      <c r="S182" s="99"/>
      <c r="T182" s="10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6" t="s">
        <v>136</v>
      </c>
      <c r="AU182" s="6" t="s">
        <v>81</v>
      </c>
    </row>
    <row r="183" spans="1:65" s="16" customFormat="1" ht="28.8" x14ac:dyDescent="0.2">
      <c r="A183" s="13"/>
      <c r="B183" s="14"/>
      <c r="C183" s="13"/>
      <c r="D183" s="104" t="s">
        <v>165</v>
      </c>
      <c r="E183" s="13"/>
      <c r="F183" s="117" t="s">
        <v>845</v>
      </c>
      <c r="G183" s="13"/>
      <c r="H183" s="13"/>
      <c r="I183" s="13"/>
      <c r="J183" s="13"/>
      <c r="K183" s="195"/>
      <c r="L183" s="14"/>
      <c r="M183" s="106"/>
      <c r="N183" s="107"/>
      <c r="O183" s="99"/>
      <c r="P183" s="99"/>
      <c r="Q183" s="99"/>
      <c r="R183" s="99"/>
      <c r="S183" s="99"/>
      <c r="T183" s="10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6" t="s">
        <v>165</v>
      </c>
      <c r="AU183" s="6" t="s">
        <v>81</v>
      </c>
    </row>
    <row r="184" spans="1:65" s="16" customFormat="1" ht="14.4" customHeight="1" x14ac:dyDescent="0.2">
      <c r="A184" s="13"/>
      <c r="B184" s="14"/>
      <c r="C184" s="91">
        <v>18</v>
      </c>
      <c r="D184" s="91" t="s">
        <v>129</v>
      </c>
      <c r="E184" s="92" t="s">
        <v>846</v>
      </c>
      <c r="F184" s="93" t="s">
        <v>847</v>
      </c>
      <c r="G184" s="94" t="s">
        <v>780</v>
      </c>
      <c r="H184" s="95">
        <v>1</v>
      </c>
      <c r="I184" s="3">
        <v>0</v>
      </c>
      <c r="J184" s="96">
        <f>ROUND(I184*H184,2)</f>
        <v>0</v>
      </c>
      <c r="K184" s="94" t="s">
        <v>781</v>
      </c>
      <c r="L184" s="14"/>
      <c r="M184" s="97" t="s">
        <v>1</v>
      </c>
      <c r="N184" s="98" t="s">
        <v>36</v>
      </c>
      <c r="O184" s="99"/>
      <c r="P184" s="100">
        <f>O184*H184</f>
        <v>0</v>
      </c>
      <c r="Q184" s="100">
        <v>0</v>
      </c>
      <c r="R184" s="100">
        <f>Q184*H184</f>
        <v>0</v>
      </c>
      <c r="S184" s="100">
        <v>0</v>
      </c>
      <c r="T184" s="101">
        <f>S184*H184</f>
        <v>0</v>
      </c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R184" s="102" t="s">
        <v>134</v>
      </c>
      <c r="AT184" s="102" t="s">
        <v>129</v>
      </c>
      <c r="AU184" s="102" t="s">
        <v>81</v>
      </c>
      <c r="AY184" s="6" t="s">
        <v>127</v>
      </c>
      <c r="BE184" s="103">
        <f>IF(N184="základní",J184,0)</f>
        <v>0</v>
      </c>
      <c r="BF184" s="103">
        <f>IF(N184="snížená",J184,0)</f>
        <v>0</v>
      </c>
      <c r="BG184" s="103">
        <f>IF(N184="zákl. přenesená",J184,0)</f>
        <v>0</v>
      </c>
      <c r="BH184" s="103">
        <f>IF(N184="sníž. přenesená",J184,0)</f>
        <v>0</v>
      </c>
      <c r="BI184" s="103">
        <f>IF(N184="nulová",J184,0)</f>
        <v>0</v>
      </c>
      <c r="BJ184" s="6" t="s">
        <v>79</v>
      </c>
      <c r="BK184" s="103">
        <f>ROUND(I184*H184,2)</f>
        <v>0</v>
      </c>
      <c r="BL184" s="6" t="s">
        <v>134</v>
      </c>
      <c r="BM184" s="102" t="s">
        <v>848</v>
      </c>
    </row>
    <row r="185" spans="1:65" s="16" customFormat="1" x14ac:dyDescent="0.2">
      <c r="A185" s="13"/>
      <c r="B185" s="14"/>
      <c r="C185" s="13"/>
      <c r="D185" s="104" t="s">
        <v>136</v>
      </c>
      <c r="E185" s="13"/>
      <c r="F185" s="105" t="s">
        <v>847</v>
      </c>
      <c r="G185" s="13"/>
      <c r="H185" s="13"/>
      <c r="I185" s="13"/>
      <c r="J185" s="13"/>
      <c r="K185" s="195"/>
      <c r="L185" s="14"/>
      <c r="M185" s="106"/>
      <c r="N185" s="107"/>
      <c r="O185" s="99"/>
      <c r="P185" s="99"/>
      <c r="Q185" s="99"/>
      <c r="R185" s="99"/>
      <c r="S185" s="99"/>
      <c r="T185" s="10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6" t="s">
        <v>136</v>
      </c>
      <c r="AU185" s="6" t="s">
        <v>81</v>
      </c>
    </row>
    <row r="186" spans="1:65" s="16" customFormat="1" ht="67.2" x14ac:dyDescent="0.2">
      <c r="A186" s="13"/>
      <c r="B186" s="14"/>
      <c r="C186" s="13"/>
      <c r="D186" s="104" t="s">
        <v>165</v>
      </c>
      <c r="E186" s="13"/>
      <c r="F186" s="117" t="s">
        <v>849</v>
      </c>
      <c r="G186" s="13"/>
      <c r="H186" s="13"/>
      <c r="I186" s="13"/>
      <c r="J186" s="13"/>
      <c r="K186" s="195"/>
      <c r="L186" s="14"/>
      <c r="M186" s="106"/>
      <c r="N186" s="107"/>
      <c r="O186" s="99"/>
      <c r="P186" s="99"/>
      <c r="Q186" s="99"/>
      <c r="R186" s="99"/>
      <c r="S186" s="99"/>
      <c r="T186" s="10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6" t="s">
        <v>165</v>
      </c>
      <c r="AU186" s="6" t="s">
        <v>81</v>
      </c>
    </row>
    <row r="187" spans="1:65" s="16" customFormat="1" ht="14.4" customHeight="1" x14ac:dyDescent="0.2">
      <c r="A187" s="13"/>
      <c r="B187" s="14"/>
      <c r="C187" s="91">
        <v>19</v>
      </c>
      <c r="D187" s="91" t="s">
        <v>129</v>
      </c>
      <c r="E187" s="92" t="s">
        <v>850</v>
      </c>
      <c r="F187" s="93" t="s">
        <v>851</v>
      </c>
      <c r="G187" s="94" t="s">
        <v>780</v>
      </c>
      <c r="H187" s="95">
        <v>1</v>
      </c>
      <c r="I187" s="3">
        <v>0</v>
      </c>
      <c r="J187" s="96">
        <f>ROUND(I187*H187,2)</f>
        <v>0</v>
      </c>
      <c r="K187" s="94" t="s">
        <v>781</v>
      </c>
      <c r="L187" s="14"/>
      <c r="M187" s="97" t="s">
        <v>1</v>
      </c>
      <c r="N187" s="98" t="s">
        <v>36</v>
      </c>
      <c r="O187" s="99"/>
      <c r="P187" s="100">
        <f>O187*H187</f>
        <v>0</v>
      </c>
      <c r="Q187" s="100">
        <v>0</v>
      </c>
      <c r="R187" s="100">
        <f>Q187*H187</f>
        <v>0</v>
      </c>
      <c r="S187" s="100">
        <v>0</v>
      </c>
      <c r="T187" s="101">
        <f>S187*H187</f>
        <v>0</v>
      </c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R187" s="102" t="s">
        <v>134</v>
      </c>
      <c r="AT187" s="102" t="s">
        <v>129</v>
      </c>
      <c r="AU187" s="102" t="s">
        <v>81</v>
      </c>
      <c r="AY187" s="6" t="s">
        <v>127</v>
      </c>
      <c r="BE187" s="103">
        <f>IF(N187="základní",J187,0)</f>
        <v>0</v>
      </c>
      <c r="BF187" s="103">
        <f>IF(N187="snížená",J187,0)</f>
        <v>0</v>
      </c>
      <c r="BG187" s="103">
        <f>IF(N187="zákl. přenesená",J187,0)</f>
        <v>0</v>
      </c>
      <c r="BH187" s="103">
        <f>IF(N187="sníž. přenesená",J187,0)</f>
        <v>0</v>
      </c>
      <c r="BI187" s="103">
        <f>IF(N187="nulová",J187,0)</f>
        <v>0</v>
      </c>
      <c r="BJ187" s="6" t="s">
        <v>79</v>
      </c>
      <c r="BK187" s="103">
        <f>ROUND(I187*H187,2)</f>
        <v>0</v>
      </c>
      <c r="BL187" s="6" t="s">
        <v>134</v>
      </c>
      <c r="BM187" s="102" t="s">
        <v>852</v>
      </c>
    </row>
    <row r="188" spans="1:65" s="16" customFormat="1" x14ac:dyDescent="0.2">
      <c r="A188" s="13"/>
      <c r="B188" s="14"/>
      <c r="C188" s="13"/>
      <c r="D188" s="104" t="s">
        <v>136</v>
      </c>
      <c r="E188" s="13"/>
      <c r="F188" s="105" t="s">
        <v>851</v>
      </c>
      <c r="G188" s="13"/>
      <c r="H188" s="13"/>
      <c r="I188" s="13"/>
      <c r="J188" s="13"/>
      <c r="K188" s="195"/>
      <c r="L188" s="14"/>
      <c r="M188" s="106"/>
      <c r="N188" s="107"/>
      <c r="O188" s="99"/>
      <c r="P188" s="99"/>
      <c r="Q188" s="99"/>
      <c r="R188" s="99"/>
      <c r="S188" s="99"/>
      <c r="T188" s="10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6" t="s">
        <v>136</v>
      </c>
      <c r="AU188" s="6" t="s">
        <v>81</v>
      </c>
    </row>
    <row r="189" spans="1:65" s="16" customFormat="1" ht="38.4" x14ac:dyDescent="0.2">
      <c r="A189" s="13"/>
      <c r="B189" s="14"/>
      <c r="C189" s="13"/>
      <c r="D189" s="104" t="s">
        <v>165</v>
      </c>
      <c r="E189" s="13"/>
      <c r="F189" s="117" t="s">
        <v>853</v>
      </c>
      <c r="G189" s="13"/>
      <c r="H189" s="13"/>
      <c r="I189" s="13"/>
      <c r="J189" s="13"/>
      <c r="K189" s="195"/>
      <c r="L189" s="14"/>
      <c r="M189" s="106"/>
      <c r="N189" s="107"/>
      <c r="O189" s="99"/>
      <c r="P189" s="99"/>
      <c r="Q189" s="99"/>
      <c r="R189" s="99"/>
      <c r="S189" s="99"/>
      <c r="T189" s="10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6" t="s">
        <v>165</v>
      </c>
      <c r="AU189" s="6" t="s">
        <v>81</v>
      </c>
    </row>
    <row r="190" spans="1:65" s="16" customFormat="1" ht="6.9" customHeight="1" x14ac:dyDescent="0.2">
      <c r="A190" s="13"/>
      <c r="B190" s="43"/>
      <c r="C190" s="44"/>
      <c r="D190" s="44"/>
      <c r="E190" s="44"/>
      <c r="F190" s="44"/>
      <c r="G190" s="44"/>
      <c r="H190" s="44"/>
      <c r="I190" s="44"/>
      <c r="J190" s="44"/>
      <c r="K190" s="201"/>
      <c r="L190" s="14"/>
      <c r="M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</row>
  </sheetData>
  <sheetProtection password="E8F5" sheet="1" objects="1" scenarios="1"/>
  <autoFilter ref="C122:K189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 01 - Zpevněné plochy</vt:lpstr>
      <vt:lpstr>IO 01 - Dešťová kanalizac...</vt:lpstr>
      <vt:lpstr>IO 02 - Dešťová kanalizac...</vt:lpstr>
      <vt:lpstr>El - Elektroinstalace IO ...</vt:lpstr>
      <vt:lpstr>VON - Vedlejší a ostatní ...</vt:lpstr>
      <vt:lpstr>'El - Elektroinstalace IO ...'!Názvy_tisku</vt:lpstr>
      <vt:lpstr>'IO 01 - Dešťová kanalizac...'!Názvy_tisku</vt:lpstr>
      <vt:lpstr>'IO 02 - Dešťová kanalizac...'!Názvy_tisku</vt:lpstr>
      <vt:lpstr>'Rekapitulace stavby'!Názvy_tisku</vt:lpstr>
      <vt:lpstr>'SO 01 - Zpevněné plochy'!Názvy_tisku</vt:lpstr>
      <vt:lpstr>'VON - Vedlejší a ostatní ...'!Názvy_tisku</vt:lpstr>
      <vt:lpstr>'El - Elektroinstalace IO ...'!Oblast_tisku</vt:lpstr>
      <vt:lpstr>'IO 01 - Dešťová kanalizac...'!Oblast_tisku</vt:lpstr>
      <vt:lpstr>'IO 02 - Dešťová kanalizac...'!Oblast_tisku</vt:lpstr>
      <vt:lpstr>'Rekapitulace stavby'!Oblast_tisku</vt:lpstr>
      <vt:lpstr>'SO 01 - Zpevněné plochy'!Oblast_tisku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MAREK-NTB-2017\marek</dc:creator>
  <cp:lastModifiedBy>Jiří Zevl</cp:lastModifiedBy>
  <cp:lastPrinted>2021-06-23T10:08:18Z</cp:lastPrinted>
  <dcterms:created xsi:type="dcterms:W3CDTF">2021-06-09T20:10:11Z</dcterms:created>
  <dcterms:modified xsi:type="dcterms:W3CDTF">2021-06-23T10:12:43Z</dcterms:modified>
</cp:coreProperties>
</file>